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 - Bourací práce" sheetId="2" r:id="rId2"/>
    <sheet name="1 - Stavební část" sheetId="3" r:id="rId3"/>
    <sheet name="2 - Silnoproudé elektroin..." sheetId="4" r:id="rId4"/>
    <sheet name="3 - Slaboproudé elektroin..." sheetId="5" r:id="rId5"/>
    <sheet name="4 - Vytápění" sheetId="6" r:id="rId6"/>
    <sheet name="5 - Vzduchotechnika a chl..." sheetId="7" r:id="rId7"/>
    <sheet name="6 - Zdravotně technické i..." sheetId="8" r:id="rId8"/>
    <sheet name="VRN - Ostatní a vedlejší ..." sheetId="9" r:id="rId9"/>
    <sheet name="Pokyny pro vyplnění" sheetId="10" r:id="rId10"/>
  </sheets>
  <definedNames>
    <definedName name="_xlnm.Print_Area" localSheetId="0">'Rekapitulace stavby'!$D$4:$AO$36,'Rekapitulace stavby'!$C$42:$AQ$63</definedName>
    <definedName name="_xlnm._FilterDatabase" localSheetId="1" hidden="1">'0 - Bourací práce'!$C$88:$K$234</definedName>
    <definedName name="_xlnm.Print_Area" localSheetId="1">'0 - Bourací práce'!$C$4:$J$39,'0 - Bourací práce'!$C$45:$J$70,'0 - Bourací práce'!$C$76:$K$234</definedName>
    <definedName name="_xlnm._FilterDatabase" localSheetId="2" hidden="1">'1 - Stavební část'!$C$103:$K$858</definedName>
    <definedName name="_xlnm.Print_Area" localSheetId="2">'1 - Stavební část'!$C$4:$J$39,'1 - Stavební část'!$C$45:$J$85,'1 - Stavební část'!$C$91:$K$858</definedName>
    <definedName name="_xlnm._FilterDatabase" localSheetId="3" hidden="1">'2 - Silnoproudé elektroin...'!$C$83:$K$256</definedName>
    <definedName name="_xlnm.Print_Area" localSheetId="3">'2 - Silnoproudé elektroin...'!$C$4:$J$39,'2 - Silnoproudé elektroin...'!$C$45:$J$65,'2 - Silnoproudé elektroin...'!$C$71:$K$256</definedName>
    <definedName name="_xlnm._FilterDatabase" localSheetId="4" hidden="1">'3 - Slaboproudé elektroin...'!$C$88:$K$216</definedName>
    <definedName name="_xlnm.Print_Area" localSheetId="4">'3 - Slaboproudé elektroin...'!$C$4:$J$39,'3 - Slaboproudé elektroin...'!$C$45:$J$70,'3 - Slaboproudé elektroin...'!$C$76:$K$216</definedName>
    <definedName name="_xlnm._FilterDatabase" localSheetId="5" hidden="1">'4 - Vytápění'!$C$84:$K$113</definedName>
    <definedName name="_xlnm.Print_Area" localSheetId="5">'4 - Vytápění'!$C$4:$J$39,'4 - Vytápění'!$C$45:$J$66,'4 - Vytápění'!$C$72:$K$113</definedName>
    <definedName name="_xlnm._FilterDatabase" localSheetId="6" hidden="1">'5 - Vzduchotechnika a chl...'!$C$82:$K$116</definedName>
    <definedName name="_xlnm.Print_Area" localSheetId="6">'5 - Vzduchotechnika a chl...'!$C$4:$J$39,'5 - Vzduchotechnika a chl...'!$C$45:$J$64,'5 - Vzduchotechnika a chl...'!$C$70:$K$116</definedName>
    <definedName name="_xlnm._FilterDatabase" localSheetId="7" hidden="1">'6 - Zdravotně technické i...'!$C$83:$K$189</definedName>
    <definedName name="_xlnm.Print_Area" localSheetId="7">'6 - Zdravotně technické i...'!$C$4:$J$39,'6 - Zdravotně technické i...'!$C$45:$J$65,'6 - Zdravotně technické i...'!$C$71:$K$189</definedName>
    <definedName name="_xlnm._FilterDatabase" localSheetId="8" hidden="1">'VRN - Ostatní a vedlejší ...'!$C$79:$K$91</definedName>
    <definedName name="_xlnm.Print_Area" localSheetId="8">'VRN - Ostatní a vedlejší ...'!$C$4:$J$39,'VRN - Ostatní a vedlejší ...'!$C$45:$J$61,'VRN - Ostatní a vedlejší ...'!$C$67:$K$91</definedName>
    <definedName name="_xlnm.Print_Area" localSheetId="9">'Pokyny pro vyplnění'!$B$2:$K$71,'Pokyny pro vyplnění'!$B$74:$K$118,'Pokyny pro vyplnění'!$B$121:$K$161,'Pokyny pro vyplnění'!$B$164:$K$219</definedName>
    <definedName name="_xlnm.Print_Titles" localSheetId="0">'Rekapitulace stavby'!$52:$52</definedName>
    <definedName name="_xlnm.Print_Titles" localSheetId="1">'0 - Bourací práce'!$88:$88</definedName>
    <definedName name="_xlnm.Print_Titles" localSheetId="2">'1 - Stavební část'!$103:$103</definedName>
    <definedName name="_xlnm.Print_Titles" localSheetId="3">'2 - Silnoproudé elektroin...'!$83:$83</definedName>
    <definedName name="_xlnm.Print_Titles" localSheetId="4">'3 - Slaboproudé elektroin...'!$88:$88</definedName>
    <definedName name="_xlnm.Print_Titles" localSheetId="5">'4 - Vytápění'!$84:$84</definedName>
    <definedName name="_xlnm.Print_Titles" localSheetId="6">'5 - Vzduchotechnika a chl...'!$82:$82</definedName>
    <definedName name="_xlnm.Print_Titles" localSheetId="7">'6 - Zdravotně technické i...'!$83:$83</definedName>
    <definedName name="_xlnm.Print_Titles" localSheetId="8">'VRN - Ostatní a vedlejší ...'!$79:$79</definedName>
  </definedNames>
  <calcPr fullCalcOnLoad="1"/>
</workbook>
</file>

<file path=xl/sharedStrings.xml><?xml version="1.0" encoding="utf-8"?>
<sst xmlns="http://schemas.openxmlformats.org/spreadsheetml/2006/main" count="17046" uniqueCount="2580">
  <si>
    <t>Export Komplet</t>
  </si>
  <si>
    <t>VZ</t>
  </si>
  <si>
    <t>2.0</t>
  </si>
  <si>
    <t/>
  </si>
  <si>
    <t>False</t>
  </si>
  <si>
    <t>{b773a824-25e5-4e22-a975-5bbdda484a08}</t>
  </si>
  <si>
    <t>&gt;&gt;  skryté sloupce  &lt;&lt;</t>
  </si>
  <si>
    <t>0,01</t>
  </si>
  <si>
    <t>21</t>
  </si>
  <si>
    <t>12</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</si>
  <si>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</si>
  <si>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</si>
  <si>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</si>
  <si>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</si>
  <si>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</si>
  <si>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</si>
  <si>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</si>
  <si>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</si>
  <si>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a změna způsobu využití objektu pavilonu N</t>
  </si>
  <si>
    <t>KSO:</t>
  </si>
  <si>
    <t>CC-CZ:</t>
  </si>
  <si>
    <t>Místo:</t>
  </si>
  <si>
    <t xml:space="preserve"> </t>
  </si>
  <si>
    <t>Datum:</t>
  </si>
  <si>
    <t>12. 2. 2024</t>
  </si>
  <si>
    <t>Zadavatel:</t>
  </si>
  <si>
    <t>IČ:</t>
  </si>
  <si>
    <t>Karlovarská krajská nemocnice a.s.</t>
  </si>
  <si>
    <t>DIČ:</t>
  </si>
  <si>
    <t>Uchazeč:</t>
  </si>
  <si>
    <t>Vyplň údaj</t>
  </si>
  <si>
    <t>Projektant:</t>
  </si>
  <si>
    <t>ard architects s.r.o.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</si>
  <si>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</si>
  <si>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</si>
  <si>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</si>
  <si>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</si>
  <si>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</si>
  <si>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</si>
  <si>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</si>
  <si>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</si>
  <si>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</si>
  <si>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</si>
  <si>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</si>
  <si>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</si>
  <si>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</si>
  <si>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</si>
  <si>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</si>
  <si>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</si>
  <si>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</si>
  <si>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</si>
  <si>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</si>
  <si>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</si>
  <si>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</si>
  <si>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</si>
  <si>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</si>
  <si>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</si>
  <si>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</si>
  <si>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</si>
  <si>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</si>
  <si>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</si>
  <si>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</si>
  <si>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</si>
  <si>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</si>
  <si>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</si>
  <si>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</si>
  <si>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</si>
  <si>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</si>
  <si>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</si>
  <si>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</si>
  <si>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</si>
  <si>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</si>
  <si>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</si>
  <si>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</si>
  <si>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</si>
  <si>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</si>
  <si>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Bourací práce</t>
  </si>
  <si>
    <t>STA</t>
  </si>
  <si>
    <t>{1ff95228-d66f-4f0f-ab66-626b56dae401}</t>
  </si>
  <si>
    <t>2</t>
  </si>
  <si>
    <t>Stavební část</t>
  </si>
  <si>
    <t>{69370bc3-2516-4fb3-94b3-aeee91f24bb6}</t>
  </si>
  <si>
    <t>Silnoproudé elektroinstalace</t>
  </si>
  <si>
    <t>{9aed2040-ea42-4f86-ab6c-ed396c7982a3}</t>
  </si>
  <si>
    <t>3</t>
  </si>
  <si>
    <t>Slaboproudé elektroinstalace</t>
  </si>
  <si>
    <t>{ac9fc0ca-ef41-4615-9049-a2401176b9a0}</t>
  </si>
  <si>
    <t>4</t>
  </si>
  <si>
    <t>Vytápění</t>
  </si>
  <si>
    <t>{81893a46-0465-4de1-8e05-58a49a10f142}</t>
  </si>
  <si>
    <t>5</t>
  </si>
  <si>
    <t>Vzduchotechnika a chlazení</t>
  </si>
  <si>
    <t>{c03e5089-0ed5-4b35-bd9a-f259b3c35c02}</t>
  </si>
  <si>
    <t>6</t>
  </si>
  <si>
    <t>Zdravotně technické instalace</t>
  </si>
  <si>
    <t>{213e6a80-f887-42d7-9c11-1d4497884966}</t>
  </si>
  <si>
    <t>VRN</t>
  </si>
  <si>
    <t>Ostatní a vedlejší náklady</t>
  </si>
  <si>
    <t>{4172d72c-567b-4613-a5de-fa938c72e359}</t>
  </si>
  <si>
    <t>KRYCÍ LIST SOUPISU PRACÍ</t>
  </si>
  <si>
    <t>Objekt:</t>
  </si>
  <si>
    <t>0 - Bourací práce</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</si>
  <si>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</si>
  <si>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</si>
  <si>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</si>
  <si>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</si>
  <si>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</si>
  <si>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</si>
  <si>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</si>
  <si>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</si>
  <si>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763 - Konstrukce suché výstavby</t>
  </si>
  <si>
    <t xml:space="preserve">    766 - Konstrukce truhlářské</t>
  </si>
  <si>
    <t xml:space="preserve">    771 - Podlahy z dlaždic</t>
  </si>
  <si>
    <t xml:space="preserve">    776 - Podlahy povlakové</t>
  </si>
  <si>
    <t xml:space="preserve">    781 - Dokončovací práce - obklady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</si>
  <si>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</si>
  <si>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</si>
  <si>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</si>
  <si>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</si>
  <si>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</si>
  <si>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</si>
  <si>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</si>
  <si>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</si>
  <si>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</si>
  <si>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</si>
  <si>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</si>
  <si>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</si>
  <si>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</si>
  <si>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</si>
  <si>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</si>
  <si>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</si>
  <si>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</si>
  <si>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</si>
  <si>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</si>
  <si>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</si>
  <si>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962032231</t>
  </si>
  <si>
    <t>Bourání zdiva nadzákladového z cihel pálených plných nebo lícových nebo vápenopískových, na maltu vápennou nebo vápenocementovou, objemu přes 1 m3</t>
  </si>
  <si>
    <t>m3</t>
  </si>
  <si>
    <t>CS ÚRS 2024 01</t>
  </si>
  <si>
    <t>-1701116673</t>
  </si>
  <si>
    <t>Online PSC</t>
  </si>
  <si>
    <t>https://podminky.urs.cz/item/CS_URS_2024_01/962032231</t>
  </si>
  <si>
    <t>VV</t>
  </si>
  <si>
    <t>pozn. 7</t>
  </si>
  <si>
    <t>3,12*2,1*0,3</t>
  </si>
  <si>
    <t>ostatní</t>
  </si>
  <si>
    <t>3,0*3,0*0,2</t>
  </si>
  <si>
    <t>-0,89*2,0*0,2</t>
  </si>
  <si>
    <t>1,4*3,0*0,3</t>
  </si>
  <si>
    <t>-0,9*2,0*0,3</t>
  </si>
  <si>
    <t>přizdívka</t>
  </si>
  <si>
    <t>1,0*3,0*0,2*3</t>
  </si>
  <si>
    <t>Součet</t>
  </si>
  <si>
    <t>965042231</t>
  </si>
  <si>
    <t>Bourání mazanin betonových nebo z litého asfaltu tl. přes 100 mm, plochy do 4 m2</t>
  </si>
  <si>
    <t>1080335019</t>
  </si>
  <si>
    <t>https://podminky.urs.cz/item/CS_URS_2024_01/965042231</t>
  </si>
  <si>
    <t>ZTI</t>
  </si>
  <si>
    <t>(2,7+1,2)*0,2</t>
  </si>
  <si>
    <t>965049112</t>
  </si>
  <si>
    <t>Bourání mazanin Příplatek k cenám za bourání mazanin betonových se svařovanou sítí, tl. přes 100 mm</t>
  </si>
  <si>
    <t>686017695</t>
  </si>
  <si>
    <t>https://podminky.urs.cz/item/CS_URS_2024_01/965049112</t>
  </si>
  <si>
    <t>968072455</t>
  </si>
  <si>
    <t>Vybourání kovových rámů oken s křídly, dveřních zárubní, vrat, stěn, ostění nebo obkladů dveřních zárubní, plochy do 2 m2</t>
  </si>
  <si>
    <t>m2</t>
  </si>
  <si>
    <t>2091222054</t>
  </si>
  <si>
    <t>https://podminky.urs.cz/item/CS_URS_2024_01/968072455</t>
  </si>
  <si>
    <t>1NP</t>
  </si>
  <si>
    <t>0,8*2,0*4</t>
  </si>
  <si>
    <t>0,9*2,0*6</t>
  </si>
  <si>
    <t>0,6*2,0*2</t>
  </si>
  <si>
    <t>2NP</t>
  </si>
  <si>
    <t>0,6*2,0</t>
  </si>
  <si>
    <t>968072456</t>
  </si>
  <si>
    <t>Vybourání kovových rámů oken s křídly, dveřních zárubní, vrat, stěn, ostění nebo obkladů dveřních zárubní, plochy přes 2 m2</t>
  </si>
  <si>
    <t>949673710</t>
  </si>
  <si>
    <t>https://podminky.urs.cz/item/CS_URS_2024_01/968072456</t>
  </si>
  <si>
    <t>1PP</t>
  </si>
  <si>
    <t>1,05*2,0</t>
  </si>
  <si>
    <t>1,03*2,0</t>
  </si>
  <si>
    <t>1,82*2,0</t>
  </si>
  <si>
    <t>973031324</t>
  </si>
  <si>
    <t>Vysekání výklenků nebo kapes ve zdivu z cihel na maltu vápennou nebo vápenocementovou kapes, plochy do 0,10 m2, hl. do 150 mm</t>
  </si>
  <si>
    <t>kus</t>
  </si>
  <si>
    <t>553692580</t>
  </si>
  <si>
    <t>https://podminky.urs.cz/item/CS_URS_2024_01/973031324</t>
  </si>
  <si>
    <t>m112</t>
  </si>
  <si>
    <t>8*2</t>
  </si>
  <si>
    <t>7</t>
  </si>
  <si>
    <t>974031157</t>
  </si>
  <si>
    <t>Vysekání rýh ve zdivu cihelném na maltu vápennou nebo vápenocementovou do hl. 100 mm a šířky do 300 mm</t>
  </si>
  <si>
    <t>m</t>
  </si>
  <si>
    <t>886918431</t>
  </si>
  <si>
    <t>https://podminky.urs.cz/item/CS_URS_2024_01/974031157</t>
  </si>
  <si>
    <t>2,5</t>
  </si>
  <si>
    <t>pzn. 8</t>
  </si>
  <si>
    <t>3,0</t>
  </si>
  <si>
    <t>8</t>
  </si>
  <si>
    <t>974031164</t>
  </si>
  <si>
    <t>Vysekání rýh ve zdivu cihelném na maltu vápennou nebo vápenocementovou do hl. 150 mm a šířky do 150 mm</t>
  </si>
  <si>
    <t>-570816861</t>
  </si>
  <si>
    <t>https://podminky.urs.cz/item/CS_URS_2024_01/974031164</t>
  </si>
  <si>
    <t>2,5*2</t>
  </si>
  <si>
    <t>974031664</t>
  </si>
  <si>
    <t>Vysekání rýh ve zdivu cihelném na maltu vápennou nebo vápenocementovou pro vtahování nosníků do zdí, před vybouráním otvoru do hl. 150 mm, při v. nosníku do 150 mm</t>
  </si>
  <si>
    <t>-2071015784</t>
  </si>
  <si>
    <t>https://podminky.urs.cz/item/CS_URS_2024_01/974031664</t>
  </si>
  <si>
    <t>překlady</t>
  </si>
  <si>
    <t>1,3*2</t>
  </si>
  <si>
    <t>1,4*2</t>
  </si>
  <si>
    <t>1,45*2</t>
  </si>
  <si>
    <t>3,6*2</t>
  </si>
  <si>
    <t>10</t>
  </si>
  <si>
    <t>977151123</t>
  </si>
  <si>
    <t>Jádrové vrty diamantovými korunkami do stavebních materiálů (železobetonu, betonu, cihel, obkladů, dlažeb, kamene) průměru přes 130 do 150 mm</t>
  </si>
  <si>
    <t>-378068394</t>
  </si>
  <si>
    <t>https://podminky.urs.cz/item/CS_URS_2024_01/977151123</t>
  </si>
  <si>
    <t>0,53*3</t>
  </si>
  <si>
    <t>0,3+0,1+0,53</t>
  </si>
  <si>
    <t>3NP</t>
  </si>
  <si>
    <t>0,3+0,1</t>
  </si>
  <si>
    <t>11</t>
  </si>
  <si>
    <t>977151218</t>
  </si>
  <si>
    <t>Jádrové vrty diamantovými korunkami do stavebních materiálů (železobetonu, betonu, cihel, obkladů, dlažeb, kamene) dovrchní (směrem vzhůru), průměru přes 90 do 100 mm</t>
  </si>
  <si>
    <t>441642709</t>
  </si>
  <si>
    <t>https://podminky.urs.cz/item/CS_URS_2024_01/977151218</t>
  </si>
  <si>
    <t>prostup stropem</t>
  </si>
  <si>
    <t>0,5*2</t>
  </si>
  <si>
    <t>977151223</t>
  </si>
  <si>
    <t>Jádrové vrty diamantovými korunkami do stavebních materiálů (železobetonu, betonu, cihel, obkladů, dlažeb, kamene) dovrchní (směrem vzhůru), průměru přes 130 do 150 mm</t>
  </si>
  <si>
    <t>976550708</t>
  </si>
  <si>
    <t>https://podminky.urs.cz/item/CS_URS_2024_01/977151223</t>
  </si>
  <si>
    <t>13</t>
  </si>
  <si>
    <t>977312114</t>
  </si>
  <si>
    <t>Řezání stávajících betonových mazanin s vyztužením hloubky přes 150 do 200 mm</t>
  </si>
  <si>
    <t>-1530111639</t>
  </si>
  <si>
    <t>https://podminky.urs.cz/item/CS_URS_2024_01/977312114</t>
  </si>
  <si>
    <t>rýhy ZTI</t>
  </si>
  <si>
    <t>14,0+6,0</t>
  </si>
  <si>
    <t>14</t>
  </si>
  <si>
    <t>978013141</t>
  </si>
  <si>
    <t>Otlučení vápenných nebo vápenocementových omítek vnitřních ploch stěn s vyškrabáním spar, s očištěním zdiva, v rozsahu přes 10 do 30 %</t>
  </si>
  <si>
    <t>1594501019</t>
  </si>
  <si>
    <t>https://podminky.urs.cz/item/CS_URS_2024_01/978013141</t>
  </si>
  <si>
    <t>viz oprava omítky nový stav</t>
  </si>
  <si>
    <t>405,794+87,871</t>
  </si>
  <si>
    <t>15</t>
  </si>
  <si>
    <t>978013191</t>
  </si>
  <si>
    <t>Otlučení vápenných nebo vápenocementových omítek vnitřních ploch stěn s vyškrabáním spar, s očištěním zdiva, v rozsahu přes 50 do 100 %</t>
  </si>
  <si>
    <t>-2097626415</t>
  </si>
  <si>
    <t>https://podminky.urs.cz/item/CS_URS_2024_01/978013191</t>
  </si>
  <si>
    <t>m007</t>
  </si>
  <si>
    <t>3,2*2,5</t>
  </si>
  <si>
    <t>16</t>
  </si>
  <si>
    <t>K054</t>
  </si>
  <si>
    <t>Demontáž výtahu včetně pojezdů instalací a pohonu i otevírání</t>
  </si>
  <si>
    <t>kpl</t>
  </si>
  <si>
    <t>1390246671</t>
  </si>
  <si>
    <t>17</t>
  </si>
  <si>
    <t>K055</t>
  </si>
  <si>
    <t>Demontáž kuchyňské sestavy</t>
  </si>
  <si>
    <t>-1227959739</t>
  </si>
  <si>
    <t>18</t>
  </si>
  <si>
    <t>K061</t>
  </si>
  <si>
    <t>Podpírání navazujících konstrukcí při bourání</t>
  </si>
  <si>
    <t>2145296957</t>
  </si>
  <si>
    <t>997</t>
  </si>
  <si>
    <t>Přesun sutě</t>
  </si>
  <si>
    <t>19</t>
  </si>
  <si>
    <t>997013211</t>
  </si>
  <si>
    <t>Vnitrostaveništní doprava suti a vybouraných hmot vodorovně do 50 m s naložením ručně pro budovy a haly výšky do 6 m</t>
  </si>
  <si>
    <t>t</t>
  </si>
  <si>
    <t>1146118686</t>
  </si>
  <si>
    <t>https://podminky.urs.cz/item/CS_URS_2024_01/997013211</t>
  </si>
  <si>
    <t>20</t>
  </si>
  <si>
    <t>997013501</t>
  </si>
  <si>
    <t>Odvoz suti a vybouraných hmot na skládku nebo meziskládku se složením, na vzdálenost do 1 km</t>
  </si>
  <si>
    <t>-1054099851</t>
  </si>
  <si>
    <t>https://podminky.urs.cz/item/CS_URS_2024_01/997013501</t>
  </si>
  <si>
    <t>997013509</t>
  </si>
  <si>
    <t>Odvoz suti a vybouraných hmot na skládku nebo meziskládku se složením, na vzdálenost Příplatek k ceně za každý další započatý 1 km přes 1 km</t>
  </si>
  <si>
    <t>1523850803</t>
  </si>
  <si>
    <t>https://podminky.urs.cz/item/CS_URS_2024_01/997013509</t>
  </si>
  <si>
    <t>26,383*15 'Přepočtené koeficientem množství</t>
  </si>
  <si>
    <t>22</t>
  </si>
  <si>
    <t>997013631</t>
  </si>
  <si>
    <t>Poplatek za uložení stavebního odpadu na skládce (skládkovné) směsného stavebního a demoličního zatříděného do Katalogu odpadů pod kódem 17 09 04</t>
  </si>
  <si>
    <t>2006594672</t>
  </si>
  <si>
    <t>https://podminky.urs.cz/item/CS_URS_2024_01/997013631</t>
  </si>
  <si>
    <t>PSV</t>
  </si>
  <si>
    <t>Práce a dodávky PSV</t>
  </si>
  <si>
    <t>763</t>
  </si>
  <si>
    <t>Konstrukce suché výstavby</t>
  </si>
  <si>
    <t>23</t>
  </si>
  <si>
    <t>763111812</t>
  </si>
  <si>
    <t>Demontáž příček ze sádrokartonových desek s nosnou konstrukcí z ocelových profilů jednoduchých, opláštění dvojité</t>
  </si>
  <si>
    <t>1639366983</t>
  </si>
  <si>
    <t>https://podminky.urs.cz/item/CS_URS_2024_01/763111812</t>
  </si>
  <si>
    <t>(4,4+3,1+4,3)*3,0</t>
  </si>
  <si>
    <t>-(0,8*2,0*2)</t>
  </si>
  <si>
    <t>24</t>
  </si>
  <si>
    <t>763121811</t>
  </si>
  <si>
    <t>Demontáž předsazených nebo šachtových stěn ze sádrokartonových desek s nosnou konstrukcí z ocelových profilů jednoduchých, opláštění jednoduché</t>
  </si>
  <si>
    <t>-1121509259</t>
  </si>
  <si>
    <t>https://podminky.urs.cz/item/CS_URS_2024_01/763121811</t>
  </si>
  <si>
    <t>(1,0+1,0)*2,5</t>
  </si>
  <si>
    <t>766</t>
  </si>
  <si>
    <t>Konstrukce truhlářské</t>
  </si>
  <si>
    <t>25</t>
  </si>
  <si>
    <t>766691914</t>
  </si>
  <si>
    <t>Ostatní práce vyvěšení nebo zavěšení křídel dřevěných dveřních, plochy do 2 m2</t>
  </si>
  <si>
    <t>-2096952039</t>
  </si>
  <si>
    <t>https://podminky.urs.cz/item/CS_URS_2024_01/766691914</t>
  </si>
  <si>
    <t>771</t>
  </si>
  <si>
    <t>Podlahy z dlaždic</t>
  </si>
  <si>
    <t>26</t>
  </si>
  <si>
    <t>771573810</t>
  </si>
  <si>
    <t>Demontáž podlah z dlaždic keramických lepených</t>
  </si>
  <si>
    <t>600837248</t>
  </si>
  <si>
    <t>https://podminky.urs.cz/item/CS_URS_2024_01/771573810</t>
  </si>
  <si>
    <t>(2,7+1,2)</t>
  </si>
  <si>
    <t>1,28+1,28+3,73+1,87</t>
  </si>
  <si>
    <t>776</t>
  </si>
  <si>
    <t>Podlahy povlakové</t>
  </si>
  <si>
    <t>27</t>
  </si>
  <si>
    <t>776201812</t>
  </si>
  <si>
    <t>Demontáž povlakových podlahovin lepených ručně s podložkou</t>
  </si>
  <si>
    <t>-1052944805</t>
  </si>
  <si>
    <t>https://podminky.urs.cz/item/CS_URS_2024_01/776201812</t>
  </si>
  <si>
    <t>odhad</t>
  </si>
  <si>
    <t>150,93-(10,0+6,4)</t>
  </si>
  <si>
    <t>28</t>
  </si>
  <si>
    <t>776991821</t>
  </si>
  <si>
    <t>Ostatní práce odstranění lepidla ručně z podlah</t>
  </si>
  <si>
    <t>1358803584</t>
  </si>
  <si>
    <t>https://podminky.urs.cz/item/CS_URS_2024_01/776991821</t>
  </si>
  <si>
    <t>781</t>
  </si>
  <si>
    <t>Dokončovací práce - obklady</t>
  </si>
  <si>
    <t>29</t>
  </si>
  <si>
    <t>781473810</t>
  </si>
  <si>
    <t>Demontáž obkladů z dlaždic keramických lepených</t>
  </si>
  <si>
    <t>-650738699</t>
  </si>
  <si>
    <t>https://podminky.urs.cz/item/CS_URS_2024_01/781473810</t>
  </si>
  <si>
    <t>35,0</t>
  </si>
  <si>
    <t>784</t>
  </si>
  <si>
    <t>Dokončovací práce - malby a tapety</t>
  </si>
  <si>
    <t>30</t>
  </si>
  <si>
    <t>784121001</t>
  </si>
  <si>
    <t>Oškrabání malby v místnostech výšky do 3,80 m</t>
  </si>
  <si>
    <t>-1044562853</t>
  </si>
  <si>
    <t>https://podminky.urs.cz/item/CS_URS_2024_01/784121001</t>
  </si>
  <si>
    <t>viz oprava omítky nový stav- 70%</t>
  </si>
  <si>
    <t>357,780*0,7</t>
  </si>
  <si>
    <t>1 - Stavební část</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</si>
  <si>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</si>
  <si>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</si>
  <si>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</si>
  <si>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</si>
  <si>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</si>
  <si>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</si>
  <si>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</si>
  <si>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94 - Lešení a stavební výtahy</t>
  </si>
  <si>
    <t xml:space="preserve">      95 - Různé dokončovací konstrukce a práce pozemních staveb</t>
  </si>
  <si>
    <t xml:space="preserve">    998 - Přesun hmot</t>
  </si>
  <si>
    <t xml:space="preserve">    711 - Izolace proti vodě, vlhkosti a plynům</t>
  </si>
  <si>
    <t xml:space="preserve">    713 - Izolace tepelné</t>
  </si>
  <si>
    <t xml:space="preserve">    761 - Konstrukce prosvětlovací</t>
  </si>
  <si>
    <t xml:space="preserve">    767 - Konstrukce zámečnické</t>
  </si>
  <si>
    <t xml:space="preserve">    768 - Ostatní prvky</t>
  </si>
  <si>
    <t xml:space="preserve">    783 - Dokončovací práce - nátěry</t>
  </si>
  <si>
    <t>Zakládání</t>
  </si>
  <si>
    <t>273321411</t>
  </si>
  <si>
    <t>Základy z betonu železového (bez výztuže) desky z betonu bez zvláštních nároků na prostředí tř. C 20/25</t>
  </si>
  <si>
    <t>-417576647</t>
  </si>
  <si>
    <t>https://podminky.urs.cz/item/CS_URS_2024_01/273321411</t>
  </si>
  <si>
    <t>oprava podahy po rozvodech ZTI</t>
  </si>
  <si>
    <t>(2,7+1,2)*0,15</t>
  </si>
  <si>
    <t>273362021</t>
  </si>
  <si>
    <t>Výztuž základů desek ze svařovaných sítí z drátů typu KARI</t>
  </si>
  <si>
    <t>1716915642</t>
  </si>
  <si>
    <t>https://podminky.urs.cz/item/CS_URS_2024_01/273362021</t>
  </si>
  <si>
    <t>(2,7+1,2)*0,00444*1,2</t>
  </si>
  <si>
    <t>Svislé a kompletní konstrukce</t>
  </si>
  <si>
    <t>310271075</t>
  </si>
  <si>
    <t>Zazdívka otvorů ve zdivu nadzákladovém pórobetonovými tvárnicemi plochy přes 1 do 4 m2, tl. zdiva 300 mm, pevnost tvárnic přes P2 do P4</t>
  </si>
  <si>
    <t>-700092253</t>
  </si>
  <si>
    <t>https://podminky.urs.cz/item/CS_URS_2024_01/310271075</t>
  </si>
  <si>
    <t>1,2*2,0</t>
  </si>
  <si>
    <t>1,4*2,0</t>
  </si>
  <si>
    <t>310271x</t>
  </si>
  <si>
    <t>Zazdívka otvorů ve zdivu nadzákladovém pórobetonovými tvárnicemi plochy přes 1 do 4 m2, tl. zdiva 500 mm, pevnost tvárnic přes P2 do P4</t>
  </si>
  <si>
    <t>-609670490</t>
  </si>
  <si>
    <t>1,9*2,0</t>
  </si>
  <si>
    <t>311235121</t>
  </si>
  <si>
    <t>Zdivo jednovrstvé z cihel děrovaných broušených na celoplošnou tenkovrstvou maltu, pevnost cihel do P10, tl. zdiva 200 mm</t>
  </si>
  <si>
    <t>-913792821</t>
  </si>
  <si>
    <t>https://podminky.urs.cz/item/CS_URS_2024_01/311235121</t>
  </si>
  <si>
    <t>(1,3+1,1)*3,0</t>
  </si>
  <si>
    <t>311236131</t>
  </si>
  <si>
    <t>Zdivo jednovrstvé zvukově izolační z cihel děrovaných spojených na pero a drážku na maltu cementovou M10, pevnost cihel přes P15 do P20, tl. zdiva 250 mm</t>
  </si>
  <si>
    <t>-1594034348</t>
  </si>
  <si>
    <t>https://podminky.urs.cz/item/CS_URS_2024_01/311236131</t>
  </si>
  <si>
    <t>(0,7)*3,0</t>
  </si>
  <si>
    <t>317234410</t>
  </si>
  <si>
    <t>Vyzdívka mezi nosníky cihlami pálenými na maltu cementovou</t>
  </si>
  <si>
    <t>395365466</t>
  </si>
  <si>
    <t>https://podminky.urs.cz/item/CS_URS_2024_01/317234410</t>
  </si>
  <si>
    <t>3,14*0,14*0,35</t>
  </si>
  <si>
    <t>1,3*0,12*0,2</t>
  </si>
  <si>
    <t>1,4*0,12*0,2</t>
  </si>
  <si>
    <t>1,45*0,1*0,5</t>
  </si>
  <si>
    <t>317944321</t>
  </si>
  <si>
    <t>Válcované nosníky dodatečně osazované do připravených otvorů bez zazdění hlav do č. 12</t>
  </si>
  <si>
    <t>1283335701</t>
  </si>
  <si>
    <t>https://podminky.urs.cz/item/CS_URS_2024_01/317944321</t>
  </si>
  <si>
    <t>viz. statika</t>
  </si>
  <si>
    <t>(0,073+0,028+0,03+0,012+0,042+0,058+0,08+0,005+0,002+0,004)*1,08</t>
  </si>
  <si>
    <t>317944323</t>
  </si>
  <si>
    <t>Válcované nosníky dodatečně osazované do připravených otvorů bez zazdění hlav č. 14 až 22</t>
  </si>
  <si>
    <t>-637876539</t>
  </si>
  <si>
    <t>https://podminky.urs.cz/item/CS_URS_2024_01/317944323</t>
  </si>
  <si>
    <t>(0,167+0,298)*1,08</t>
  </si>
  <si>
    <t>346272256</t>
  </si>
  <si>
    <t>Přizdívky z pórobetonových tvárnic objemová hmotnost do 500 kg/m3, na tenké maltové lože, tloušťka přizdívky 150 mm</t>
  </si>
  <si>
    <t>-637534176</t>
  </si>
  <si>
    <t>https://podminky.urs.cz/item/CS_URS_2024_01/346272256</t>
  </si>
  <si>
    <t>(2,3+1,0+0,1+0,9)*3,0</t>
  </si>
  <si>
    <t>Vodorovné konstrukce</t>
  </si>
  <si>
    <t>411322525</t>
  </si>
  <si>
    <t>Stropy z betonu železového (bez výztuže) trámových, žebrových, kazetových nebo vložkových z tvárnic nebo z hraněných či zaoblených vln zabudovaného plechového bednění tř. C 20/25</t>
  </si>
  <si>
    <t>2061505182</t>
  </si>
  <si>
    <t>https://podminky.urs.cz/item/CS_URS_2024_01/411322525</t>
  </si>
  <si>
    <t>2,55*2,255*0,1*2</t>
  </si>
  <si>
    <t>411354249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</si>
  <si>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1,00 mm</t>
  </si>
  <si>
    <t>629604831</t>
  </si>
  <si>
    <t>https://podminky.urs.cz/item/CS_URS_2024_01/411354249</t>
  </si>
  <si>
    <t>13,0</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</si>
  <si>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</si>
  <si>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</si>
  <si>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560982619</t>
  </si>
  <si>
    <t>https://podminky.urs.cz/item/CS_URS_2024_01/411361821</t>
  </si>
  <si>
    <t>0,026*1,08</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</si>
  <si>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</si>
  <si>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</si>
  <si>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547753447</t>
  </si>
  <si>
    <t>https://podminky.urs.cz/item/CS_URS_2024_01/411362021</t>
  </si>
  <si>
    <t>0,072*1,08</t>
  </si>
  <si>
    <t>413232211</t>
  </si>
  <si>
    <t>Zazdívka zhlaví stropních trámů nebo válcovaných nosníků pálenými cihlami válcovaných nosníků, výšky do 150 mm</t>
  </si>
  <si>
    <t>-1297563847</t>
  </si>
  <si>
    <t>https://podminky.urs.cz/item/CS_URS_2024_01/413232211</t>
  </si>
  <si>
    <t>Úpravy povrchů, podlahy a osazování výplní</t>
  </si>
  <si>
    <t>61</t>
  </si>
  <si>
    <t>Úprava povrchů vnitřních</t>
  </si>
  <si>
    <t>612131121</t>
  </si>
  <si>
    <t>Podkladní a spojovací vrstva vnitřních omítaných ploch penetrace disperzní nanášená ručně stěn</t>
  </si>
  <si>
    <t>-2123776625</t>
  </si>
  <si>
    <t>https://podminky.urs.cz/item/CS_URS_2024_01/612131121</t>
  </si>
  <si>
    <t>612325417</t>
  </si>
  <si>
    <t>Oprava vápenocementové omítky vnitřních ploch hladké, tloušťky do 20 mm, s celoplošným přeštukováním, tloušťky štuku 3 mm stěn, v rozsahu opravované plochy přes 10 do 30%</t>
  </si>
  <si>
    <t>-624184882</t>
  </si>
  <si>
    <t>https://podminky.urs.cz/item/CS_URS_2024_01/612325417</t>
  </si>
  <si>
    <t>50,0</t>
  </si>
  <si>
    <t>m101+102</t>
  </si>
  <si>
    <t>40,4*2,7</t>
  </si>
  <si>
    <t>-(1,03*2,0+0,97*1,72+0,9*2,0*5+0,8*2,0*3+1,5*2,0)</t>
  </si>
  <si>
    <t>(0,97+1,72+1,72)*0,15</t>
  </si>
  <si>
    <t>m103</t>
  </si>
  <si>
    <t>11,2*2,87</t>
  </si>
  <si>
    <t>-(0,9*2,0+1,23*2,24)</t>
  </si>
  <si>
    <t>(1,23+2,24+2,24)*0,25</t>
  </si>
  <si>
    <t>(0,9+2,0+2,0)*0,2</t>
  </si>
  <si>
    <t>m105</t>
  </si>
  <si>
    <t>9,5*2,87</t>
  </si>
  <si>
    <t>-(0,9*2,0+0,85*2,08)</t>
  </si>
  <si>
    <t>(0,85+2,08+2,08)*0,25</t>
  </si>
  <si>
    <t>m106</t>
  </si>
  <si>
    <t>18,7*2,87</t>
  </si>
  <si>
    <t>-(0,85*2,24+0,965*2,04+1,5*2,0)</t>
  </si>
  <si>
    <t>(0,85+2,24+2,24+0,965+2,04+2,04)*0,25</t>
  </si>
  <si>
    <t>(1,5+2,0+2,0)*0,3</t>
  </si>
  <si>
    <t>m108</t>
  </si>
  <si>
    <t>5,2*(2,6-2,1)</t>
  </si>
  <si>
    <t>m107</t>
  </si>
  <si>
    <t>6,2*(2,6-2,1)</t>
  </si>
  <si>
    <t>m110</t>
  </si>
  <si>
    <t>15,8*2,87</t>
  </si>
  <si>
    <t>-(0,585*0,58+1,055*1,3+0,8*2,0)</t>
  </si>
  <si>
    <t>(0,585+0,58+0,58)*0,25</t>
  </si>
  <si>
    <t>(1,055+1,92+1,92)*0,15</t>
  </si>
  <si>
    <t>m111+115+117+118</t>
  </si>
  <si>
    <t>12,7*(2,76-2,1)</t>
  </si>
  <si>
    <t>m112+123+124</t>
  </si>
  <si>
    <t>10,3*(2,87-2,1)</t>
  </si>
  <si>
    <t>m113</t>
  </si>
  <si>
    <t>(16,6+3,3)*2,87</t>
  </si>
  <si>
    <t>-(0,95*1,43+0,6*2,0+0,7*2,0)</t>
  </si>
  <si>
    <t>(0,95+1,43+1,43)*0,15</t>
  </si>
  <si>
    <t>m114</t>
  </si>
  <si>
    <t>5,7*2,87</t>
  </si>
  <si>
    <t>-(1,17*2,24)</t>
  </si>
  <si>
    <t>(1,17+2,24+2,24)*0,25</t>
  </si>
  <si>
    <t>m116</t>
  </si>
  <si>
    <t>(3,2+3,2)*2,87</t>
  </si>
  <si>
    <t>(0,85+2,08+2,08)*0,2</t>
  </si>
  <si>
    <t>m126</t>
  </si>
  <si>
    <t>4,0*(2,87-2,1)</t>
  </si>
  <si>
    <t>m127</t>
  </si>
  <si>
    <t>2,8*2,87</t>
  </si>
  <si>
    <t>-0,7*2,0</t>
  </si>
  <si>
    <t>Mezisoučet</t>
  </si>
  <si>
    <t>612325402</t>
  </si>
  <si>
    <t>Oprava vápenocementové omítky vnitřních ploch hrubé, tloušťky do 20 mm stěn, v rozsahu opravované plochy přes 10 do 30%</t>
  </si>
  <si>
    <t>-609895570</t>
  </si>
  <si>
    <t>https://podminky.urs.cz/item/CS_URS_2024_01/612325402</t>
  </si>
  <si>
    <t xml:space="preserve">pod obklady </t>
  </si>
  <si>
    <t>0,7*2,1</t>
  </si>
  <si>
    <t>0,4*2,1</t>
  </si>
  <si>
    <t>6,2*2,1</t>
  </si>
  <si>
    <t>-(0,6*2,0*2)</t>
  </si>
  <si>
    <t>5,6*2,1</t>
  </si>
  <si>
    <t>-(0,6*2,0+0,585*0,58)</t>
  </si>
  <si>
    <t>m115+117+118+111</t>
  </si>
  <si>
    <t>(12,7)*2,1</t>
  </si>
  <si>
    <t>7,5*2,1</t>
  </si>
  <si>
    <t>-(0,9*2,0)</t>
  </si>
  <si>
    <t>4,0*2,1</t>
  </si>
  <si>
    <t>(4,5+4,5)*2,5</t>
  </si>
  <si>
    <t>-0,6*2,0*3</t>
  </si>
  <si>
    <t>619995001</t>
  </si>
  <si>
    <t>Začištění omítek (s dodáním hmot) kolem oken, dveří, podlah, obkladů apod.</t>
  </si>
  <si>
    <t>-166199109</t>
  </si>
  <si>
    <t>https://podminky.urs.cz/item/CS_URS_2024_01/619995001</t>
  </si>
  <si>
    <t>sokl</t>
  </si>
  <si>
    <t>20,1</t>
  </si>
  <si>
    <t>nad obkladem</t>
  </si>
  <si>
    <t>m111</t>
  </si>
  <si>
    <t>9,9</t>
  </si>
  <si>
    <t>-(0,8+0,7)</t>
  </si>
  <si>
    <t>7,6</t>
  </si>
  <si>
    <t>-(0,9+0,7*2)</t>
  </si>
  <si>
    <t>m117</t>
  </si>
  <si>
    <t>7,3</t>
  </si>
  <si>
    <t>-(0,7+0,3)</t>
  </si>
  <si>
    <t>m118</t>
  </si>
  <si>
    <t>4,7</t>
  </si>
  <si>
    <t>m123</t>
  </si>
  <si>
    <t>4,9</t>
  </si>
  <si>
    <t>-(0,7)</t>
  </si>
  <si>
    <t>m124</t>
  </si>
  <si>
    <t>5,6</t>
  </si>
  <si>
    <t>1,8</t>
  </si>
  <si>
    <t>1,6</t>
  </si>
  <si>
    <t>1,4</t>
  </si>
  <si>
    <t>7,8</t>
  </si>
  <si>
    <t>6,2</t>
  </si>
  <si>
    <t>-(0,6*2)</t>
  </si>
  <si>
    <t>5,2</t>
  </si>
  <si>
    <t>-(0,6+0,585)</t>
  </si>
  <si>
    <t>622143003</t>
  </si>
  <si>
    <t>Montáž omítkových profilů plastových, pozinkovaných nebo dřevěných upevněných vtlačením do podkladní vrstvy nebo přibitím rohových s tkaninou</t>
  </si>
  <si>
    <t>-366142370</t>
  </si>
  <si>
    <t>https://podminky.urs.cz/item/CS_URS_2024_01/622143003</t>
  </si>
  <si>
    <t>viz. APU</t>
  </si>
  <si>
    <t>66,925</t>
  </si>
  <si>
    <t>rohy</t>
  </si>
  <si>
    <t>2,8*29</t>
  </si>
  <si>
    <t>M</t>
  </si>
  <si>
    <t>63127466</t>
  </si>
  <si>
    <t>profil rohový Al 23x23mm s výztužnou tkaninou š 100mm pro ETICS</t>
  </si>
  <si>
    <t>-615699293</t>
  </si>
  <si>
    <t>148,125*1,05 'Přepočtené koeficientem množství</t>
  </si>
  <si>
    <t>622143004</t>
  </si>
  <si>
    <t>Montáž omítkových profilů plastových, pozinkovaných nebo dřevěných upevněných vtlačením do podkladní vrstvy nebo přibitím začišťovacích samolepících pro vytvoření dilatujícího spoje s okenním rámem</t>
  </si>
  <si>
    <t>995523590</t>
  </si>
  <si>
    <t>https://podminky.urs.cz/item/CS_URS_2024_01/622143004</t>
  </si>
  <si>
    <t>1,17+2,24+2,24</t>
  </si>
  <si>
    <t>0,85+2,24+2,24</t>
  </si>
  <si>
    <t>0,965+2,04+2,04</t>
  </si>
  <si>
    <t>(0,85+2,08+2,08)*2</t>
  </si>
  <si>
    <t>1,23+2,24+2,24</t>
  </si>
  <si>
    <t>1,13+2,02+2,02</t>
  </si>
  <si>
    <t>0,97+1,72+1,72</t>
  </si>
  <si>
    <t>1,085+1,92+1,92</t>
  </si>
  <si>
    <t>1,055+1,92+1,92</t>
  </si>
  <si>
    <t>(0,585+0,58+0,58)*2</t>
  </si>
  <si>
    <t>0,95+1,43+1,43</t>
  </si>
  <si>
    <t>1,05+2,0+2,0</t>
  </si>
  <si>
    <t>0,53+0,58+0,58</t>
  </si>
  <si>
    <t>0,57+0,58+0,58</t>
  </si>
  <si>
    <t>59051476</t>
  </si>
  <si>
    <t>profil začišťovací PVC 9mm s výztužnou tkaninou pro ostění ETICS</t>
  </si>
  <si>
    <t>1901927716</t>
  </si>
  <si>
    <t>66,925*1,05 'Přepočtené koeficientem množství</t>
  </si>
  <si>
    <t>619991001</t>
  </si>
  <si>
    <t>Zakrytí vnitřních ploch před znečištěním fólií včetně pozdějšího odkrytí podlah</t>
  </si>
  <si>
    <t>-947480628</t>
  </si>
  <si>
    <t>https://podminky.urs.cz/item/CS_URS_2024_01/619991001</t>
  </si>
  <si>
    <t>19,43+9,89+15,56+11,31+29,03+2,35+1,64+14,72+5,23+2,97+5,23+9,12+1,81+13,59+1,21+1,11+1,38+1,96+3,1+1,89</t>
  </si>
  <si>
    <t>629991011</t>
  </si>
  <si>
    <t>Zakrytí vnějších ploch před znečištěním včetně pozdějšího odkrytí výplní otvorů a svislých ploch fólií přilepenou lepící páskou</t>
  </si>
  <si>
    <t>377073467</t>
  </si>
  <si>
    <t>https://podminky.urs.cz/item/CS_URS_2024_01/629991011</t>
  </si>
  <si>
    <t>1,17*2,24</t>
  </si>
  <si>
    <t>0,85*2,24</t>
  </si>
  <si>
    <t>0,965*2,04</t>
  </si>
  <si>
    <t>0,85*2,08*2</t>
  </si>
  <si>
    <t>1,23*2,24</t>
  </si>
  <si>
    <t>1,13*2,02</t>
  </si>
  <si>
    <t>0,97*1,72</t>
  </si>
  <si>
    <t>1,085*1,92</t>
  </si>
  <si>
    <t>1,055*1,92</t>
  </si>
  <si>
    <t>0,585*0,58*2</t>
  </si>
  <si>
    <t>0,95*1,43</t>
  </si>
  <si>
    <t>0,53*0,58</t>
  </si>
  <si>
    <t>0,57*0,58</t>
  </si>
  <si>
    <t>62</t>
  </si>
  <si>
    <t>Úprava povrchů vnějších</t>
  </si>
  <si>
    <t>612325225</t>
  </si>
  <si>
    <t>Vápenocementová omítka jednotlivých malých ploch štuková na stěnách, plochy jednotlivě přes 1,0 do 4 m2</t>
  </si>
  <si>
    <t>1448836351</t>
  </si>
  <si>
    <t>https://podminky.urs.cz/item/CS_URS_2024_01/612325225</t>
  </si>
  <si>
    <t>zazdívka vstupních dveří</t>
  </si>
  <si>
    <t>612325302</t>
  </si>
  <si>
    <t>Vápenocementová omítka ostění nebo nadpraží štuková</t>
  </si>
  <si>
    <t>6167136</t>
  </si>
  <si>
    <t>https://podminky.urs.cz/item/CS_URS_2024_01/612325302</t>
  </si>
  <si>
    <t>vstupní dveře</t>
  </si>
  <si>
    <t>(1,13+2,02+2,02)*0,3</t>
  </si>
  <si>
    <t>(1,05+2,0+2,0)*0,3</t>
  </si>
  <si>
    <t>-552518313</t>
  </si>
  <si>
    <t>10,220</t>
  </si>
  <si>
    <t>87533391</t>
  </si>
  <si>
    <t>10,22*1,05 'Přepočtené koeficientem množství</t>
  </si>
  <si>
    <t>1756094842</t>
  </si>
  <si>
    <t>31</t>
  </si>
  <si>
    <t>-1619014440</t>
  </si>
  <si>
    <t>32</t>
  </si>
  <si>
    <t>1601234600</t>
  </si>
  <si>
    <t>63</t>
  </si>
  <si>
    <t>Podlahy a podlahové konstrukce</t>
  </si>
  <si>
    <t>33</t>
  </si>
  <si>
    <t>631312141</t>
  </si>
  <si>
    <t>Doplnění dosavadních mazanin prostým betonem s dodáním hmot, bez potěru, plochy jednotlivě rýh v dosavadních mazaninách</t>
  </si>
  <si>
    <t>55228310</t>
  </si>
  <si>
    <t>https://podminky.urs.cz/item/CS_URS_2024_01/631312141</t>
  </si>
  <si>
    <t>(2,7+1,2)*0,06</t>
  </si>
  <si>
    <t>oprava po vybourání zdiva</t>
  </si>
  <si>
    <t>2,535*0,33*0,1</t>
  </si>
  <si>
    <t>1,0*0,33*0,1</t>
  </si>
  <si>
    <t>0,5*0,33*0,1</t>
  </si>
  <si>
    <t>3,0*0,15*0,1</t>
  </si>
  <si>
    <t>(4,4+4,3)*0,115*0,1</t>
  </si>
  <si>
    <t>3,2*0,1*0,1</t>
  </si>
  <si>
    <t>34</t>
  </si>
  <si>
    <t>631311114</t>
  </si>
  <si>
    <t>Mazanina z betonu prostého bez zvýšených nároků na prostředí tl. přes 50 do 80 mm tř. C 16/20</t>
  </si>
  <si>
    <t>-2115779109</t>
  </si>
  <si>
    <t>https://podminky.urs.cz/item/CS_URS_2024_01/631311114</t>
  </si>
  <si>
    <t>6,65*0,05</t>
  </si>
  <si>
    <t>35</t>
  </si>
  <si>
    <t>631319011</t>
  </si>
  <si>
    <t>Příplatek k cenám mazanin za úpravu povrchu mazaniny přehlazením, mazanina tl. přes 50 do 80 mm</t>
  </si>
  <si>
    <t>-377241171</t>
  </si>
  <si>
    <t>https://podminky.urs.cz/item/CS_URS_2024_01/631319011</t>
  </si>
  <si>
    <t>36</t>
  </si>
  <si>
    <t>631319171</t>
  </si>
  <si>
    <t>Příplatek k cenám mazanin za stržení povrchu spodní vrstvy mazaniny latí před vložením výztuže nebo pletiva pro tl. obou vrstev mazaniny přes 50 do 80 mm</t>
  </si>
  <si>
    <t>-1327730263</t>
  </si>
  <si>
    <t>https://podminky.urs.cz/item/CS_URS_2024_01/631319171</t>
  </si>
  <si>
    <t>37</t>
  </si>
  <si>
    <t>631362021</t>
  </si>
  <si>
    <t>Výztuž mazanin ze svařovaných sítí z drátů typu KARI</t>
  </si>
  <si>
    <t>-2122203739</t>
  </si>
  <si>
    <t>https://podminky.urs.cz/item/CS_URS_2024_01/631362021</t>
  </si>
  <si>
    <t>6,65*0,003033*1,2</t>
  </si>
  <si>
    <t>38</t>
  </si>
  <si>
    <t>634112113</t>
  </si>
  <si>
    <t>Obvodová dilatace mezi stěnou a mazaninou nebo potěrem podlahovým páskem z pěnového PE tl. do 10 mm, výšky 80 mm</t>
  </si>
  <si>
    <t>-659579985</t>
  </si>
  <si>
    <t>https://podminky.urs.cz/item/CS_URS_2024_01/634112113</t>
  </si>
  <si>
    <t>10,9</t>
  </si>
  <si>
    <t>39</t>
  </si>
  <si>
    <t>K063</t>
  </si>
  <si>
    <t>Oprava prahu vstupních dveří v 1PP</t>
  </si>
  <si>
    <t>-2021753965</t>
  </si>
  <si>
    <t>94</t>
  </si>
  <si>
    <t>Lešení a stavební výtahy</t>
  </si>
  <si>
    <t>40</t>
  </si>
  <si>
    <t>949101111</t>
  </si>
  <si>
    <t>Lešení pomocné pracovní pro objekty pozemních staveb pro zatížení do 150 kg/m2, o výšce lešeňové podlahy do 1,9 m</t>
  </si>
  <si>
    <t>1786375863</t>
  </si>
  <si>
    <t>https://podminky.urs.cz/item/CS_URS_2024_01/949101111</t>
  </si>
  <si>
    <t>95</t>
  </si>
  <si>
    <t>Různé dokončovací konstrukce a práce pozemních staveb</t>
  </si>
  <si>
    <t>41</t>
  </si>
  <si>
    <t>K057</t>
  </si>
  <si>
    <t>D+M hasící přístroj 21A</t>
  </si>
  <si>
    <t>-1478136787</t>
  </si>
  <si>
    <t>42</t>
  </si>
  <si>
    <t>K058</t>
  </si>
  <si>
    <t>D+M bezpečnostní tabulky dle PBŘ</t>
  </si>
  <si>
    <t>-1531180175</t>
  </si>
  <si>
    <t>43</t>
  </si>
  <si>
    <t>K059</t>
  </si>
  <si>
    <t>D+M požární ucpávka v prostoru
nadpraží pod stropem
průchod stávajících rozvodů
EI(kabelová lávka), vodovod, UT</t>
  </si>
  <si>
    <t>2087094679</t>
  </si>
  <si>
    <t>44</t>
  </si>
  <si>
    <t>952901111</t>
  </si>
  <si>
    <t>Vyčištění budov nebo objektů před předáním do užívání budov bytové nebo občanské výstavby, světlé výšky podlaží do 4 m</t>
  </si>
  <si>
    <t>798886602</t>
  </si>
  <si>
    <t>https://podminky.urs.cz/item/CS_URS_2024_01/952901111</t>
  </si>
  <si>
    <t>95,0</t>
  </si>
  <si>
    <t>215,5</t>
  </si>
  <si>
    <t>30,0</t>
  </si>
  <si>
    <t>998</t>
  </si>
  <si>
    <t>Přesun hmot</t>
  </si>
  <si>
    <t>45</t>
  </si>
  <si>
    <t>998018001</t>
  </si>
  <si>
    <t>Přesun hmot pro budovy občanské výstavby, bydlení, výrobu a služby ruční (bez užití mechanizace) vodorovná dopravní vzdálenost do 100 m pro budovy s jakoukoliv nosnou konstrukcí výšky do 6 m</t>
  </si>
  <si>
    <t>1537274539</t>
  </si>
  <si>
    <t>https://podminky.urs.cz/item/CS_URS_2024_01/998018001</t>
  </si>
  <si>
    <t>711</t>
  </si>
  <si>
    <t>Izolace proti vodě, vlhkosti a plynům</t>
  </si>
  <si>
    <t>46</t>
  </si>
  <si>
    <t>711111001</t>
  </si>
  <si>
    <t>Provedení izolace proti zemní vlhkosti natěradly a tmely za studena na ploše vodorovné V nátěrem penetračním</t>
  </si>
  <si>
    <t>1035833412</t>
  </si>
  <si>
    <t>https://podminky.urs.cz/item/CS_URS_2024_01/711111001</t>
  </si>
  <si>
    <t>2,7+1,2</t>
  </si>
  <si>
    <t>47</t>
  </si>
  <si>
    <t>11163150</t>
  </si>
  <si>
    <t>lak penetrační asfaltový</t>
  </si>
  <si>
    <t>-572650766</t>
  </si>
  <si>
    <t>3,9*0,0003 'Přepočtené koeficientem množství</t>
  </si>
  <si>
    <t>48</t>
  </si>
  <si>
    <t>711141559</t>
  </si>
  <si>
    <t>Provedení izolace proti zemní vlhkosti pásy přitavením NAIP na ploše vodorovné V</t>
  </si>
  <si>
    <t>885014981</t>
  </si>
  <si>
    <t>https://podminky.urs.cz/item/CS_URS_2024_01/711141559</t>
  </si>
  <si>
    <t>49</t>
  </si>
  <si>
    <t>62853004</t>
  </si>
  <si>
    <t>pás asfaltový natavitelný modifikovaný SBS s vložkou ze skleněné tkaniny a spalitelnou PE fólií nebo jemnozrnným minerálním posypem na horním povrchu tl 4,0mm</t>
  </si>
  <si>
    <t>267237181</t>
  </si>
  <si>
    <t>3,9*1,1655 'Přepočtené koeficientem množství</t>
  </si>
  <si>
    <t>50</t>
  </si>
  <si>
    <t>998711121</t>
  </si>
  <si>
    <t>Přesun hmot pro izolace proti vodě, vlhkosti a plynům stanovený z hmotnosti přesunovaného materiálu vodorovná dopravní vzdálenost do 50 m ruční (bez užití mechanizace) v objektech výšky do 6 m</t>
  </si>
  <si>
    <t>-1832393306</t>
  </si>
  <si>
    <t>https://podminky.urs.cz/item/CS_URS_2024_01/998711121</t>
  </si>
  <si>
    <t>713</t>
  </si>
  <si>
    <t>Izolace tepelné</t>
  </si>
  <si>
    <t>51</t>
  </si>
  <si>
    <t>713121111</t>
  </si>
  <si>
    <t>Montáž tepelné izolace podlah rohožemi, pásy, deskami, dílci, bloky (izolační materiál ve specifikaci) kladenými volně jednovrstvá</t>
  </si>
  <si>
    <t>806718921</t>
  </si>
  <si>
    <t>https://podminky.urs.cz/item/CS_URS_2024_01/713121111</t>
  </si>
  <si>
    <t>52</t>
  </si>
  <si>
    <t>28372309</t>
  </si>
  <si>
    <t>deska EPS 100 pro konstrukce s běžným zatížením λ=0,037 tl 100mm</t>
  </si>
  <si>
    <t>-1960177374</t>
  </si>
  <si>
    <t>3,9*1,05 'Přepočtené koeficientem množství</t>
  </si>
  <si>
    <t>53</t>
  </si>
  <si>
    <t>238505566</t>
  </si>
  <si>
    <t>6,65</t>
  </si>
  <si>
    <t>54</t>
  </si>
  <si>
    <t>28376553</t>
  </si>
  <si>
    <t>deska polystyrénová pro snížení kročejového hluku (max. zatížení 4 kN/m2) tl 30mm</t>
  </si>
  <si>
    <t>1745468421</t>
  </si>
  <si>
    <t>6,65*1,05 'Přepočtené koeficientem množství</t>
  </si>
  <si>
    <t>55</t>
  </si>
  <si>
    <t>998713121</t>
  </si>
  <si>
    <t>Přesun hmot pro izolace tepelné stanovený z hmotnosti přesunovaného materiálu vodorovná dopravní vzdálenost do 50 m ruční (bez užití mechanizace) v objektech výšky do 6 m</t>
  </si>
  <si>
    <t>-2052179764</t>
  </si>
  <si>
    <t>https://podminky.urs.cz/item/CS_URS_2024_01/998713121</t>
  </si>
  <si>
    <t>761</t>
  </si>
  <si>
    <t>Konstrukce prosvětlovací</t>
  </si>
  <si>
    <t>56</t>
  </si>
  <si>
    <t>K072</t>
  </si>
  <si>
    <t>Stávající luxferové okno 570x580mm- očištění,
repasování, nově vyspárováno</t>
  </si>
  <si>
    <t>354525050</t>
  </si>
  <si>
    <t>57</t>
  </si>
  <si>
    <t>998761311</t>
  </si>
  <si>
    <t>Přesun hmot pro konstrukce prosvětlovací stanovený procentní sazbou (%) z ceny vodorovná dopravní vzdálenost do 50 m ruční (bez užití mechanizace) v objektech výšky do 6 m</t>
  </si>
  <si>
    <t>%</t>
  </si>
  <si>
    <t>2024249971</t>
  </si>
  <si>
    <t>https://podminky.urs.cz/item/CS_URS_2024_01/998761311</t>
  </si>
  <si>
    <t>58</t>
  </si>
  <si>
    <t>763111431</t>
  </si>
  <si>
    <t>Příčka ze sádrokartonových desek s nosnou konstrukcí z jednoduchých ocelových profilů UW, CW dvojitě opláštěná deskami impregnovanými H2 tl. 2 x 12,5 mm EI 60, příčka tl. 100 mm, profil 50, s izolací, Rw do 51 dB</t>
  </si>
  <si>
    <t>1480714922</t>
  </si>
  <si>
    <t>https://podminky.urs.cz/item/CS_URS_2024_01/763111431</t>
  </si>
  <si>
    <t>W03</t>
  </si>
  <si>
    <t>1,385*2,2</t>
  </si>
  <si>
    <t>(1,3+3,2+1,3+2,3+1,6)*3,0</t>
  </si>
  <si>
    <t>-(0,7*2,0*4)</t>
  </si>
  <si>
    <t>59</t>
  </si>
  <si>
    <t>763111414</t>
  </si>
  <si>
    <t>Příčka ze sádrokartonových desek s nosnou konstrukcí z jednoduchých ocelových profilů UW, CW dvojitě opláštěná deskami standardními A tl. 2 x 12,5 mm s izolací tl. 50mm, příčka tl. 125 mm, profil 75</t>
  </si>
  <si>
    <t>356171113</t>
  </si>
  <si>
    <t>https://podminky.urs.cz/item/CS_URS_2024_01/763111414</t>
  </si>
  <si>
    <t>W04</t>
  </si>
  <si>
    <t>1,3*2,5</t>
  </si>
  <si>
    <t>-0,9*2,0</t>
  </si>
  <si>
    <t>(0,8+1,9+1,2+1,5)*2,5</t>
  </si>
  <si>
    <t>-(0,7*2,0+0,9*2,0)</t>
  </si>
  <si>
    <t>(1,3+4,3+3,4+4,3+4,5)*3,0</t>
  </si>
  <si>
    <t>-(0,9*2,0+0,8*2,0*3)</t>
  </si>
  <si>
    <t>1,3*3,0</t>
  </si>
  <si>
    <t>60</t>
  </si>
  <si>
    <t>K070</t>
  </si>
  <si>
    <t>Příplatek za záměnu standardní desky za desku impregnovanou ve skladbě příčky</t>
  </si>
  <si>
    <t>-486942382</t>
  </si>
  <si>
    <t>mezi m126 a m114</t>
  </si>
  <si>
    <t>2,7*3,0*2</t>
  </si>
  <si>
    <t>763121413-2</t>
  </si>
  <si>
    <t>Stěna předsazená ze sádrokartonových desek s nosnou konstrukcí z ocelových profilů CW, UW jednoduše opláštěná deskou z perforované desky pro řešení prostorové akustiky v místnosti. Desky jsou opatřeny z vrchní strany vliesem bílé barvy tl. 12,5 mm bez izolace</t>
  </si>
  <si>
    <t>-386176497</t>
  </si>
  <si>
    <t>W05</t>
  </si>
  <si>
    <t>(1,0+0,2+1,0+0,2+1,2+0,2+1,2)*3,0</t>
  </si>
  <si>
    <t>763135102-6</t>
  </si>
  <si>
    <t>Montáž sádrokartonového podhledu kazetového demontovatelného, velikosti kazet 600x600 mm včetně zavěšené nosné konstrukce z pozinkované oceli- polozapuštěné</t>
  </si>
  <si>
    <t>998804679</t>
  </si>
  <si>
    <t>RASTR 1</t>
  </si>
  <si>
    <t>m113+127+126+101+111+115+117+118+102+107+108</t>
  </si>
  <si>
    <t>5,23+1,89+3,1+19,43+5,23+1,81+1,21+1,11+9,89+2,35+1,64</t>
  </si>
  <si>
    <t>4,3</t>
  </si>
  <si>
    <t>590x1</t>
  </si>
  <si>
    <t>podhled kazetový- AKUSTICKÝ RASTROVÝ PODHLED, URČEN PRO SUCHÉ PROSTŘEDÍ S POŽADAVKEM NA
DEZINFIKOVÁNÍ A BĚŽNOU
ÚDRŽBU, S VYSOKYÝMI NÁROKY NA DOBROU AKUSTIKU PROSTORU- podrobný popris viz. PD</t>
  </si>
  <si>
    <t>386808124</t>
  </si>
  <si>
    <t>57,19*1,05 'Přepočtené koeficientem množství</t>
  </si>
  <si>
    <t>64</t>
  </si>
  <si>
    <t>763135102-2</t>
  </si>
  <si>
    <t>Montáž sádrokartonového podhledu kazetového demontovatelného, velikosti kazet 600x600 mm včetně zavěšené nosné konstrukce z pozinkované oceli- zapuštěné</t>
  </si>
  <si>
    <t>-1184666667</t>
  </si>
  <si>
    <t>RASTR 2</t>
  </si>
  <si>
    <t>m114+106+105+116+103+110</t>
  </si>
  <si>
    <t>9,12+29,03+11,31+13,59+15,56+14,72</t>
  </si>
  <si>
    <t>65</t>
  </si>
  <si>
    <t>590305x</t>
  </si>
  <si>
    <t>podhled kazetový- AKUSTICKÝ PODHLED URČENÝ DO PROSTŘEDÍ SVYSOKÝMI HYGIENICKÝMI
POŽADAVKY S NÍZKOU
ÚROVNÍ PRACHOVÝCH ČÁSTIC, S POŽADAVKEM ČIŠTĚNÍ ZA MOKRA A DEZINFIKOVÁNÍ, S
VYSOKÝMI NÁROKY NA
DOBROU AKUSTIKU PROSTORU- podrobný popris viz. PD</t>
  </si>
  <si>
    <t>-2100360005</t>
  </si>
  <si>
    <t>93,33*1,05 'Přepočtené koeficientem množství</t>
  </si>
  <si>
    <t>66</t>
  </si>
  <si>
    <t>K069</t>
  </si>
  <si>
    <t>D+M CELOPLOŠNÝ HLADKÝ PODHLED S POŽÁRNÍ ODOLNOSTÍ 45 MINUT
DESKY PROTIPOŽÁRNÍ DESKA RF
NOSNÝ SYSTÉM JE SKRYTÝ A VYTVÁŘÍ STROP S HLADKÝM VZHLEDEM
RASTR VYROBENÝ Z POZINKOVANÉ OCELI ,RASTR 600x600 mm.
PODHLEDOVÝ SYSTÉM MUSÍ BÝT ŘEŠEN JAKO CERTIFIKOVANÝ CELEK - PODHLEDOVÁ
DESKA I NOSNÝ RASTR</t>
  </si>
  <si>
    <t>-1321134654</t>
  </si>
  <si>
    <t>2,97+1,38+1,96</t>
  </si>
  <si>
    <t>2,55*2,255</t>
  </si>
  <si>
    <t>67</t>
  </si>
  <si>
    <t>K062</t>
  </si>
  <si>
    <t>Příplatek za detail kazetového stropu u okna- zapuštěná nika vč. čela</t>
  </si>
  <si>
    <t>-1717412256</t>
  </si>
  <si>
    <t>68</t>
  </si>
  <si>
    <t>998763331</t>
  </si>
  <si>
    <t>Přesun hmot pro konstrukce montované z desek sádrokartonových, sádrovláknitých, cementovláknitých nebo cementových stanovený z hmotnosti přesunovaného materiálu vodorovná dopravní vzdálenost do 50 m ruční (bez užití mechanizace) v objektech výšky do 6 m</t>
  </si>
  <si>
    <t>1721587875</t>
  </si>
  <si>
    <t>https://podminky.urs.cz/item/CS_URS_2024_01/998763331</t>
  </si>
  <si>
    <t>69</t>
  </si>
  <si>
    <t>K001</t>
  </si>
  <si>
    <t>D+M prvku ozn. D01- vstupní dveře vč. parotěsných a paropropustných pásek- podrobný popis viz. PD</t>
  </si>
  <si>
    <t>710984426</t>
  </si>
  <si>
    <t>70</t>
  </si>
  <si>
    <t>K002</t>
  </si>
  <si>
    <t>D+M prvku ozn. D02- interiérové dveře- podrobný popis viz. PD</t>
  </si>
  <si>
    <t>-540521369</t>
  </si>
  <si>
    <t>71</t>
  </si>
  <si>
    <t>K0026</t>
  </si>
  <si>
    <t>D+M prvku ozn. D03- interiérové dveře- podrobný popis viz. PD</t>
  </si>
  <si>
    <t>-1205457769</t>
  </si>
  <si>
    <t>72</t>
  </si>
  <si>
    <t>K003</t>
  </si>
  <si>
    <t>D+M prvku ozn. D04- interiérové dveře- podrobný popis viz. PD</t>
  </si>
  <si>
    <t>1033260221</t>
  </si>
  <si>
    <t>73</t>
  </si>
  <si>
    <t>K004</t>
  </si>
  <si>
    <t>D+M prvku ozn. D05- interiérové dveře- podrobný popis viz. PD</t>
  </si>
  <si>
    <t>255393023</t>
  </si>
  <si>
    <t>74</t>
  </si>
  <si>
    <t>K005</t>
  </si>
  <si>
    <t>D+M prvku ozn. D06- interiérové dveře- podrobný popis viz. PD</t>
  </si>
  <si>
    <t>-998952689</t>
  </si>
  <si>
    <t>75</t>
  </si>
  <si>
    <t>K006</t>
  </si>
  <si>
    <t>D+M prvku ozn. D07- interiérové dveře- podrobný popis viz. PD</t>
  </si>
  <si>
    <t>2077092220</t>
  </si>
  <si>
    <t>76</t>
  </si>
  <si>
    <t>K007</t>
  </si>
  <si>
    <t>D+M prvku ozn. D08- interiérové dveře- podrobný popis viz. PD</t>
  </si>
  <si>
    <t>107772466</t>
  </si>
  <si>
    <t>77</t>
  </si>
  <si>
    <t>K008</t>
  </si>
  <si>
    <t>D+M prvku ozn. D09- interiérové dveře- podrobný popis viz. PD</t>
  </si>
  <si>
    <t>1547025705</t>
  </si>
  <si>
    <t>78</t>
  </si>
  <si>
    <t>K009</t>
  </si>
  <si>
    <t>D+M prvku ozn. D10- interiérové dveře- podrobný popis viz. PD</t>
  </si>
  <si>
    <t>-722056354</t>
  </si>
  <si>
    <t>79</t>
  </si>
  <si>
    <t>K010</t>
  </si>
  <si>
    <t>D+M prvku ozn. D11- interiérové dveře- podrobný popis viz. PD</t>
  </si>
  <si>
    <t>-908372376</t>
  </si>
  <si>
    <t>80</t>
  </si>
  <si>
    <t>K011</t>
  </si>
  <si>
    <t>D+M prvku ozn. D12- interiérové dveře- podrobný popis viz. PD</t>
  </si>
  <si>
    <t>-981805700</t>
  </si>
  <si>
    <t>81</t>
  </si>
  <si>
    <t>K012</t>
  </si>
  <si>
    <t>D+M prvku ozn. D13- interiérové dveře- podrobný popis viz. PD</t>
  </si>
  <si>
    <t>407466326</t>
  </si>
  <si>
    <t>82</t>
  </si>
  <si>
    <t>K013</t>
  </si>
  <si>
    <t>D+M prvku ozn. D14- interiérové dveře Al dvoukřídlé- podrobný popis viz. PD</t>
  </si>
  <si>
    <t>-796119851</t>
  </si>
  <si>
    <t>83</t>
  </si>
  <si>
    <t>K014</t>
  </si>
  <si>
    <t>D+M prvku ozn. D15- interiérové dveře- podrobný popis viz. PD</t>
  </si>
  <si>
    <t>653968411</t>
  </si>
  <si>
    <t>84</t>
  </si>
  <si>
    <t>K015</t>
  </si>
  <si>
    <t>D+M prvku ozn. D16- interiérové dveře- podrobný popis viz. PD</t>
  </si>
  <si>
    <t>-974930201</t>
  </si>
  <si>
    <t>85</t>
  </si>
  <si>
    <t>K016</t>
  </si>
  <si>
    <t>D+M prvku ozn. D17- vstupní dveře vč. parotěsných a paropropustných pásek- podrobný popis viz. PD</t>
  </si>
  <si>
    <t>605665140</t>
  </si>
  <si>
    <t>86</t>
  </si>
  <si>
    <t>K017</t>
  </si>
  <si>
    <t>D+M prvku ozn. D18- interiérové dveře- podrobný popis viz. PD</t>
  </si>
  <si>
    <t>-306510019</t>
  </si>
  <si>
    <t>87</t>
  </si>
  <si>
    <t>K018</t>
  </si>
  <si>
    <t>D+M prvku ozn. D19- interiérové dveře- podrobný popis viz. PD</t>
  </si>
  <si>
    <t>-1550270580</t>
  </si>
  <si>
    <t>88</t>
  </si>
  <si>
    <t>K019</t>
  </si>
  <si>
    <t>D+M prvku ozn. D20- interiérové dveře- podrobný popis viz. PD</t>
  </si>
  <si>
    <t>-1173612376</t>
  </si>
  <si>
    <t>89</t>
  </si>
  <si>
    <t>K020</t>
  </si>
  <si>
    <t>D+M prvku ozn. D21- interiérové dveře- podrobný popis viz. PD</t>
  </si>
  <si>
    <t>-2087322703</t>
  </si>
  <si>
    <t>90</t>
  </si>
  <si>
    <t>K066</t>
  </si>
  <si>
    <t>D+M prvku ozn. D22- interiérové dveře- podrobný popis viz. PD</t>
  </si>
  <si>
    <t>-1737302006</t>
  </si>
  <si>
    <t>91</t>
  </si>
  <si>
    <t>K067</t>
  </si>
  <si>
    <t>D+M prvku ozn. D25- interiérové dveře- podrobný popis viz. PD</t>
  </si>
  <si>
    <t>-479170714</t>
  </si>
  <si>
    <t>92</t>
  </si>
  <si>
    <t>K068</t>
  </si>
  <si>
    <t>D+M prvku ozn. D26- interiérové dveře- podrobný popis viz. PD</t>
  </si>
  <si>
    <t>-1113030080</t>
  </si>
  <si>
    <t>93</t>
  </si>
  <si>
    <t>K031</t>
  </si>
  <si>
    <t>D+M prvku ozn. T01- kuchyňská linka- podrobný popis viz. PD</t>
  </si>
  <si>
    <t>1057436946</t>
  </si>
  <si>
    <t>K032</t>
  </si>
  <si>
    <t>D+M prvku ozn. T02- pracovní linka- podrobný popis viz. PD</t>
  </si>
  <si>
    <t>1569167059</t>
  </si>
  <si>
    <t>K033</t>
  </si>
  <si>
    <t>D+M prvku ozn. T03- pracovní linka- podrobný popis viz. PD</t>
  </si>
  <si>
    <t>-654271791</t>
  </si>
  <si>
    <t>96</t>
  </si>
  <si>
    <t>K034</t>
  </si>
  <si>
    <t>D+M prvku ozn. T04- pracovní linka- podrobný popis viz. PD</t>
  </si>
  <si>
    <t>65713411</t>
  </si>
  <si>
    <t>97</t>
  </si>
  <si>
    <t>K035</t>
  </si>
  <si>
    <t>D+M prvku ozn. T05- sanitární stěna- podrobný popis viz. PD</t>
  </si>
  <si>
    <t>-617980339</t>
  </si>
  <si>
    <t>98</t>
  </si>
  <si>
    <t>K056</t>
  </si>
  <si>
    <t>Stávající okna a vnitřní parapety- dojde po jejich kontrole k jejich repasi, seřízení, těsnění a celkovému obnovení nátěru ve
stávající bílé barvě.</t>
  </si>
  <si>
    <t>-1167911032</t>
  </si>
  <si>
    <t>99</t>
  </si>
  <si>
    <t>K060</t>
  </si>
  <si>
    <t>D+M prvku ozn. O1- interiérové okno- podrobný popis viz. PD</t>
  </si>
  <si>
    <t>535502556</t>
  </si>
  <si>
    <t>100</t>
  </si>
  <si>
    <t>998766311</t>
  </si>
  <si>
    <t>Přesun hmot pro konstrukce truhlářské stanovený procentní sazbou (%) z ceny vodorovná dopravní vzdálenost do 50 m ruční (bez užití mechanizace) v objektech výšky do 6 m</t>
  </si>
  <si>
    <t>965766542</t>
  </si>
  <si>
    <t>https://podminky.urs.cz/item/CS_URS_2024_01/998766311</t>
  </si>
  <si>
    <t>767</t>
  </si>
  <si>
    <t>Konstrukce zámečnické</t>
  </si>
  <si>
    <t>101</t>
  </si>
  <si>
    <t>K021</t>
  </si>
  <si>
    <t>D+M prvku ozn. Z01- stavební pouzdro- podrobný popis viz. PD</t>
  </si>
  <si>
    <t>1035983791</t>
  </si>
  <si>
    <t>102</t>
  </si>
  <si>
    <t>K022</t>
  </si>
  <si>
    <t>D+M prvku ozn. Z02- zárubeň- podrobný popis viz. PD</t>
  </si>
  <si>
    <t>-784457307</t>
  </si>
  <si>
    <t>103</t>
  </si>
  <si>
    <t>K023</t>
  </si>
  <si>
    <t>D+M prvku ozn. Z03- zárubeň- podrobný popis viz. PD</t>
  </si>
  <si>
    <t>-874917958</t>
  </si>
  <si>
    <t>104</t>
  </si>
  <si>
    <t>K024</t>
  </si>
  <si>
    <t>D+M prvku ozn. Z04- zárubeň- podrobný popis viz. PD</t>
  </si>
  <si>
    <t>-1341886740</t>
  </si>
  <si>
    <t>105</t>
  </si>
  <si>
    <t>K025</t>
  </si>
  <si>
    <t>D+M prvku ozn. Z05- zárubeň- podrobný popis viz. PD</t>
  </si>
  <si>
    <t>-238655402</t>
  </si>
  <si>
    <t>106</t>
  </si>
  <si>
    <t>K026</t>
  </si>
  <si>
    <t>D+M prvku ozn. Z06- zárubeň- podrobný popis viz. PD</t>
  </si>
  <si>
    <t>-702194163</t>
  </si>
  <si>
    <t>107</t>
  </si>
  <si>
    <t>K027</t>
  </si>
  <si>
    <t>D+M prvku ozn. Z07- zárubeň- podrobný popis viz. PD</t>
  </si>
  <si>
    <t>-2066823806</t>
  </si>
  <si>
    <t>108</t>
  </si>
  <si>
    <t>K028</t>
  </si>
  <si>
    <t>D+M prvku ozn. Z08- zárubeň- podrobný popis viz. PD</t>
  </si>
  <si>
    <t>-212497122</t>
  </si>
  <si>
    <t>109</t>
  </si>
  <si>
    <t>K029</t>
  </si>
  <si>
    <t>D+M prvku ozn. Z09- zárubeň- podrobný popis viz. PD</t>
  </si>
  <si>
    <t>-1084102034</t>
  </si>
  <si>
    <t>110</t>
  </si>
  <si>
    <t>K030</t>
  </si>
  <si>
    <t>D+M prvku ozn. Z10- větrací mřížka- podrobný popis viz. PD</t>
  </si>
  <si>
    <t>1806339692</t>
  </si>
  <si>
    <t>111</t>
  </si>
  <si>
    <t>K065</t>
  </si>
  <si>
    <t>D+M prvku ozn. Z11- konzoly pro umístění venkovních jednotek klimatizace- podrobný popis viz. PD</t>
  </si>
  <si>
    <t>-368189337</t>
  </si>
  <si>
    <t>112</t>
  </si>
  <si>
    <t>K071</t>
  </si>
  <si>
    <t>Stávající poklop šachty- repasován, opatřen nátěrem a zatěsněn</t>
  </si>
  <si>
    <t>901788225</t>
  </si>
  <si>
    <t>113</t>
  </si>
  <si>
    <t>998767311</t>
  </si>
  <si>
    <t>Přesun hmot pro zámečnické konstrukce stanovený procentní sazbou (%) z ceny vodorovná dopravní vzdálenost do 50 m ruční (bez užití mechanizace) v objektech výšky do 6 m</t>
  </si>
  <si>
    <t>-1750027920</t>
  </si>
  <si>
    <t>https://podminky.urs.cz/item/CS_URS_2024_01/998767311</t>
  </si>
  <si>
    <t>768</t>
  </si>
  <si>
    <t>Ostatní prvky</t>
  </si>
  <si>
    <t>114</t>
  </si>
  <si>
    <t>K0361</t>
  </si>
  <si>
    <t>D+M prvku ozn. O01- vybavení hygienických buněk m112+ 124+ 123</t>
  </si>
  <si>
    <t>-2017689499</t>
  </si>
  <si>
    <t>115</t>
  </si>
  <si>
    <t>K0372</t>
  </si>
  <si>
    <t>D+M prvku ozn. O02- vybavení WC pro imobilní m111</t>
  </si>
  <si>
    <t>-1702377241</t>
  </si>
  <si>
    <t>116</t>
  </si>
  <si>
    <t>K0386</t>
  </si>
  <si>
    <t>D+M prvku ozn. O03- WC pacientů m115+117+118</t>
  </si>
  <si>
    <t>845392805</t>
  </si>
  <si>
    <t>117</t>
  </si>
  <si>
    <t>K039</t>
  </si>
  <si>
    <t>D+M prvku ozn. O04- zrcadlo</t>
  </si>
  <si>
    <t>-1062400421</t>
  </si>
  <si>
    <t>118</t>
  </si>
  <si>
    <t>K040</t>
  </si>
  <si>
    <t>D+M prvku ozn. O05- madlo</t>
  </si>
  <si>
    <t>-1689363349</t>
  </si>
  <si>
    <t>119</t>
  </si>
  <si>
    <t>K041</t>
  </si>
  <si>
    <t>D+M prvku ozn. O06- dveřní tabulky</t>
  </si>
  <si>
    <t>-898104198</t>
  </si>
  <si>
    <t>120</t>
  </si>
  <si>
    <t>K042</t>
  </si>
  <si>
    <t>D+M prvku ozn. O07- ochrana stěn speciálními ochrannými pásy</t>
  </si>
  <si>
    <t>361088577</t>
  </si>
  <si>
    <t>121</t>
  </si>
  <si>
    <t>K043</t>
  </si>
  <si>
    <t>D+M prvku ozn. O08- madlo a ochrana stěn speciálním ochranným pásem</t>
  </si>
  <si>
    <t>-654876339</t>
  </si>
  <si>
    <t>122</t>
  </si>
  <si>
    <t>K044</t>
  </si>
  <si>
    <t>D+M prvku ozn. O09- ochrana stěn speciálním ochranným plátem</t>
  </si>
  <si>
    <t>-139914154</t>
  </si>
  <si>
    <t>123</t>
  </si>
  <si>
    <t>K045</t>
  </si>
  <si>
    <t>D+M prvku ozn. O10- ochrana dveří speciálním ochranným plátem</t>
  </si>
  <si>
    <t>832200024</t>
  </si>
  <si>
    <t>124</t>
  </si>
  <si>
    <t>K046</t>
  </si>
  <si>
    <t>D+M prvku ozn. O11- ohrana rohů speciálním ochranným prvek</t>
  </si>
  <si>
    <t>-1783526371</t>
  </si>
  <si>
    <t>0,9*9</t>
  </si>
  <si>
    <t>1,5*8</t>
  </si>
  <si>
    <t>125</t>
  </si>
  <si>
    <t>K047</t>
  </si>
  <si>
    <t>D+M prvku ozn. O12- podlahová přechodová lišta</t>
  </si>
  <si>
    <t>1481107054</t>
  </si>
  <si>
    <t>126</t>
  </si>
  <si>
    <t>K048</t>
  </si>
  <si>
    <t>D+M prvku ozn. O13- piktogramy na dveře</t>
  </si>
  <si>
    <t>-1544256954</t>
  </si>
  <si>
    <t>127</t>
  </si>
  <si>
    <t>K049</t>
  </si>
  <si>
    <t>D+M prvku ozn. O14- nerezová zakončovací obkladová lišta</t>
  </si>
  <si>
    <t>-1321368286</t>
  </si>
  <si>
    <t>128</t>
  </si>
  <si>
    <t>K050</t>
  </si>
  <si>
    <t>D+M prvku ozn. O15- nerezová zakončovací obkladová lišta</t>
  </si>
  <si>
    <t>1526893820</t>
  </si>
  <si>
    <t>129</t>
  </si>
  <si>
    <t>K051</t>
  </si>
  <si>
    <t>D+M prvku ozn. O16- podlahový přechodový profil</t>
  </si>
  <si>
    <t>-1562857029</t>
  </si>
  <si>
    <t>130</t>
  </si>
  <si>
    <t>K052</t>
  </si>
  <si>
    <t>D+M prvku ozn. O17- lepená grafika na prosklené dveře</t>
  </si>
  <si>
    <t>-125678834</t>
  </si>
  <si>
    <t>131</t>
  </si>
  <si>
    <t>K053</t>
  </si>
  <si>
    <t>D+M prvku ozn. O18- univerzální výztuhy do SDK příček</t>
  </si>
  <si>
    <t>-64315662</t>
  </si>
  <si>
    <t>132</t>
  </si>
  <si>
    <t>998767311-2</t>
  </si>
  <si>
    <t>Přesun hmot stanovený procentní sazbou (%) z ceny vodorovná dopravní vzdálenost do 50 m ruční (bez užití mechanizace) v objektech výšky do 6 m</t>
  </si>
  <si>
    <t>-2065991094</t>
  </si>
  <si>
    <t>133</t>
  </si>
  <si>
    <t>771111011</t>
  </si>
  <si>
    <t>Příprava podkladu před provedením dlažby vysátí podlah</t>
  </si>
  <si>
    <t>-542367120</t>
  </si>
  <si>
    <t>https://podminky.urs.cz/item/CS_URS_2024_01/771111011</t>
  </si>
  <si>
    <t>134</t>
  </si>
  <si>
    <t>771121011</t>
  </si>
  <si>
    <t>Příprava podkladu před provedením dlažby nátěr penetrační na podlahu</t>
  </si>
  <si>
    <t>1330691859</t>
  </si>
  <si>
    <t>https://podminky.urs.cz/item/CS_URS_2024_01/771121011</t>
  </si>
  <si>
    <t>135</t>
  </si>
  <si>
    <t>771151022</t>
  </si>
  <si>
    <t>Příprava podkladu před provedením dlažby samonivelační stěrka min.pevnosti 30 MPa, tloušťky přes 3 do 5 mm</t>
  </si>
  <si>
    <t>282424247</t>
  </si>
  <si>
    <t>https://podminky.urs.cz/item/CS_URS_2024_01/771151022</t>
  </si>
  <si>
    <t>136</t>
  </si>
  <si>
    <t>771474112</t>
  </si>
  <si>
    <t>Montáž soklů z dlaždic keramických lepených cementovým flexibilním lepidlem rovných, výšky přes 65 do 90 mm</t>
  </si>
  <si>
    <t>-1656982703</t>
  </si>
  <si>
    <t>https://podminky.urs.cz/item/CS_URS_2024_01/771474112</t>
  </si>
  <si>
    <t>m010</t>
  </si>
  <si>
    <t>8,4-(0,6)</t>
  </si>
  <si>
    <t>m014</t>
  </si>
  <si>
    <t>5,0-(0,7)</t>
  </si>
  <si>
    <t>m015</t>
  </si>
  <si>
    <t>5,2-(0,8+0,9+0,7)</t>
  </si>
  <si>
    <t>m013</t>
  </si>
  <si>
    <t>5,8-(0,6)</t>
  </si>
  <si>
    <t>137</t>
  </si>
  <si>
    <t>59762x</t>
  </si>
  <si>
    <t xml:space="preserve">sokl keramický </t>
  </si>
  <si>
    <t>11669025</t>
  </si>
  <si>
    <t>20,1*1,1 'Přepočtené koeficientem množství</t>
  </si>
  <si>
    <t>138</t>
  </si>
  <si>
    <t>771591115</t>
  </si>
  <si>
    <t>Podlahy - dokončovací práce spárování silikonem</t>
  </si>
  <si>
    <t>-2013776856</t>
  </si>
  <si>
    <t>https://podminky.urs.cz/item/CS_URS_2024_01/771591115</t>
  </si>
  <si>
    <t>139</t>
  </si>
  <si>
    <t>771591112</t>
  </si>
  <si>
    <t>Izolace podlahy pod dlažbu nátěrem nebo stěrkou ve dvou vrstvách</t>
  </si>
  <si>
    <t>1602523318</t>
  </si>
  <si>
    <t>https://podminky.urs.cz/item/CS_URS_2024_01/771591112</t>
  </si>
  <si>
    <t>3,1</t>
  </si>
  <si>
    <t>140</t>
  </si>
  <si>
    <t>771574424</t>
  </si>
  <si>
    <t>Montáž podlah z dlaždic keramických lepených cementovým flexibilním lepidlem hladkých, tloušťky do 10 mm přes 85 do 100 ks/m2</t>
  </si>
  <si>
    <t>494338072</t>
  </si>
  <si>
    <t>https://podminky.urs.cz/item/CS_URS_2024_01/771574424</t>
  </si>
  <si>
    <t>1,87+3,73+1,28+1,28</t>
  </si>
  <si>
    <t>oprava rýhy</t>
  </si>
  <si>
    <t>2,7+0,5</t>
  </si>
  <si>
    <t>2,35+1,64+5,23+2,97+1,81+1,21+1,11+1,38+1,96+3,1</t>
  </si>
  <si>
    <t>141</t>
  </si>
  <si>
    <t>5976x</t>
  </si>
  <si>
    <t>dlaždice slinuté glazované formátu 100x100 mm až
200x200 mm, protiskuznost min. R11- podrobný popis viz. PD</t>
  </si>
  <si>
    <t>-1125166598</t>
  </si>
  <si>
    <t>34,12*1,1 'Přepočtené koeficientem množství</t>
  </si>
  <si>
    <t>142</t>
  </si>
  <si>
    <t>771592011</t>
  </si>
  <si>
    <t>Čištění vnitřních ploch po položení dlažby podlah nebo schodišť chemickými prostředky</t>
  </si>
  <si>
    <t>-732127343</t>
  </si>
  <si>
    <t>https://podminky.urs.cz/item/CS_URS_2024_01/771592011</t>
  </si>
  <si>
    <t>143</t>
  </si>
  <si>
    <t>998771121</t>
  </si>
  <si>
    <t>Přesun hmot pro podlahy z dlaždic stanovený z hmotnosti přesunovaného materiálu vodorovná dopravní vzdálenost do 50 m ruční (bez užití mechanizace) v objektech výšky do 6 m</t>
  </si>
  <si>
    <t>-1330319640</t>
  </si>
  <si>
    <t>https://podminky.urs.cz/item/CS_URS_2024_01/998771121</t>
  </si>
  <si>
    <t>144</t>
  </si>
  <si>
    <t>776111112</t>
  </si>
  <si>
    <t>Příprava podkladu povlakových podlah a stěn broušení podlah nového podkladu betonového</t>
  </si>
  <si>
    <t>845808406</t>
  </si>
  <si>
    <t>100,74+29,03</t>
  </si>
  <si>
    <t>145</t>
  </si>
  <si>
    <t>776111311</t>
  </si>
  <si>
    <t>Příprava podkladu povlakových podlah a stěn vysátí podlah</t>
  </si>
  <si>
    <t>-1626620477</t>
  </si>
  <si>
    <t>146</t>
  </si>
  <si>
    <t>776121112</t>
  </si>
  <si>
    <t>Příprava podkladu povlakových podlah a stěn penetrace vodou ředitelná podlah</t>
  </si>
  <si>
    <t>330561320</t>
  </si>
  <si>
    <t>147</t>
  </si>
  <si>
    <t>776141122</t>
  </si>
  <si>
    <t>Příprava podkladu povlakových podlah a stěn vyrovnání samonivelační stěrkou podlah min.pevnosti 30 MPa, tloušťky přes 3 do 5 mm</t>
  </si>
  <si>
    <t>1183599899</t>
  </si>
  <si>
    <t>148</t>
  </si>
  <si>
    <t>776221111</t>
  </si>
  <si>
    <t>Montáž podlahovin z PVC lepením standardním lepidlem z pásů</t>
  </si>
  <si>
    <t>-1214778302</t>
  </si>
  <si>
    <t>19,43+9,89+15,56+11,31+14,72+5,23+9,12+13,59+1,89</t>
  </si>
  <si>
    <t>149</t>
  </si>
  <si>
    <t>284x1</t>
  </si>
  <si>
    <t>heterogenní PVC splňujícího požadavky pro použití ve zdravotnických provozech- podrobný popis viz. PD</t>
  </si>
  <si>
    <t>-935052604</t>
  </si>
  <si>
    <t>150</t>
  </si>
  <si>
    <t>776221121</t>
  </si>
  <si>
    <t>Montáž podlahovin z PVC lepením lepidlem pro elektrostaticky vodivé podlahoviny z pásů</t>
  </si>
  <si>
    <t>144305771</t>
  </si>
  <si>
    <t>https://podminky.urs.cz/item/CS_URS_2024_01/776221121</t>
  </si>
  <si>
    <t>29,03</t>
  </si>
  <si>
    <t>151</t>
  </si>
  <si>
    <t>284x2</t>
  </si>
  <si>
    <t>PVC antistatické</t>
  </si>
  <si>
    <t>2051572464</t>
  </si>
  <si>
    <t>152</t>
  </si>
  <si>
    <t>776223112</t>
  </si>
  <si>
    <t>Montáž podlahovin z PVC spoj podlah svařováním za studena</t>
  </si>
  <si>
    <t>-1226085716</t>
  </si>
  <si>
    <t>https://podminky.urs.cz/item/CS_URS_2024_01/776223112</t>
  </si>
  <si>
    <t>předpoklad 0,5m/m2</t>
  </si>
  <si>
    <t>129,77*0,5</t>
  </si>
  <si>
    <t>153</t>
  </si>
  <si>
    <t>776801501</t>
  </si>
  <si>
    <t>D+M PVC vytažené na stěnu - oblý fabion vč. ukončovací lišty</t>
  </si>
  <si>
    <t>-1582116230</t>
  </si>
  <si>
    <t>40,4-(0,9+1,5+0,9*3+1,03+0,9+0,8*3)</t>
  </si>
  <si>
    <t>14,4-(0,8+0,9)</t>
  </si>
  <si>
    <t>14,4-(0,9)</t>
  </si>
  <si>
    <t>22,8-(1,5+0,8)</t>
  </si>
  <si>
    <t>15,6-(0,8)</t>
  </si>
  <si>
    <t>9,0-(0,6+0,9+0,7)</t>
  </si>
  <si>
    <t>11,5-(0,8*2)</t>
  </si>
  <si>
    <t>14,2-(0,9)</t>
  </si>
  <si>
    <t>5,7-(0,7+0,8+0,7)</t>
  </si>
  <si>
    <t>154</t>
  </si>
  <si>
    <t>776991121</t>
  </si>
  <si>
    <t>Ostatní práce údržba nových podlahovin po pokládce čištění základní</t>
  </si>
  <si>
    <t>-1895232547</t>
  </si>
  <si>
    <t>155</t>
  </si>
  <si>
    <t>998776121</t>
  </si>
  <si>
    <t>Přesun hmot pro podlahy povlakové stanovený z hmotnosti přesunovaného materiálu vodorovná dopravní vzdálenost do 50 m ruční (bez užití mechanizace) v objektech výšky do 6 m</t>
  </si>
  <si>
    <t>527064884</t>
  </si>
  <si>
    <t>https://podminky.urs.cz/item/CS_URS_2024_01/998776121</t>
  </si>
  <si>
    <t>156</t>
  </si>
  <si>
    <t>781111011</t>
  </si>
  <si>
    <t>Příprava podkladu před provedením obkladu oprášení (ometení) stěny</t>
  </si>
  <si>
    <t>-1660391223</t>
  </si>
  <si>
    <t>https://podminky.urs.cz/item/CS_URS_2024_01/781111011</t>
  </si>
  <si>
    <t>157</t>
  </si>
  <si>
    <t>781121011</t>
  </si>
  <si>
    <t>Příprava podkladu před provedením obkladu nátěr penetrační na stěnu</t>
  </si>
  <si>
    <t>2101713615</t>
  </si>
  <si>
    <t>https://podminky.urs.cz/item/CS_URS_2024_01/781121011</t>
  </si>
  <si>
    <t>158</t>
  </si>
  <si>
    <t>781131112</t>
  </si>
  <si>
    <t>Izolace stěny pod obklad izolace nátěrem nebo stěrkou ve dvou vrstvách</t>
  </si>
  <si>
    <t>-1296997684</t>
  </si>
  <si>
    <t>https://podminky.urs.cz/item/CS_URS_2024_01/781131112</t>
  </si>
  <si>
    <t>7,8*0,15+(1,1+0,8+0,8)*1,95</t>
  </si>
  <si>
    <t>-0,7*0,15</t>
  </si>
  <si>
    <t>159</t>
  </si>
  <si>
    <t>781131241</t>
  </si>
  <si>
    <t>Izolace stěny pod obklad izolace těsnícími izolačními pásy vnitřní kout</t>
  </si>
  <si>
    <t>-1561483728</t>
  </si>
  <si>
    <t>https://podminky.urs.cz/item/CS_URS_2024_01/781131241</t>
  </si>
  <si>
    <t>160</t>
  </si>
  <si>
    <t>781131242</t>
  </si>
  <si>
    <t>Izolace stěny pod obklad izolace těsnícími izolačními pásy vnější roh</t>
  </si>
  <si>
    <t>1401712718</t>
  </si>
  <si>
    <t>https://podminky.urs.cz/item/CS_URS_2024_01/781131242</t>
  </si>
  <si>
    <t>161</t>
  </si>
  <si>
    <t>781131264</t>
  </si>
  <si>
    <t>Izolace stěny pod obklad izolace těsnícími izolačními pásy mezi podlahou a stěnu</t>
  </si>
  <si>
    <t>1763822261</t>
  </si>
  <si>
    <t>https://podminky.urs.cz/item/CS_URS_2024_01/781131264</t>
  </si>
  <si>
    <t>7,8+0,15*6+1,95*2</t>
  </si>
  <si>
    <t>-0,7</t>
  </si>
  <si>
    <t>162</t>
  </si>
  <si>
    <t>781474154</t>
  </si>
  <si>
    <t>Montáž keramických obkladů stěn lepených cementovým flexibilním lepidlem hladkých přes 4 do 6 ks/m2</t>
  </si>
  <si>
    <t>-652857925</t>
  </si>
  <si>
    <t>https://podminky.urs.cz/item/CS_URS_2024_01/781474154</t>
  </si>
  <si>
    <t>-(0,6*2,0*3)</t>
  </si>
  <si>
    <t>9,9*2,1</t>
  </si>
  <si>
    <t>-(0,8*2,1+0,7*1,2)</t>
  </si>
  <si>
    <t>7,6*2,1</t>
  </si>
  <si>
    <t>-(0,9*2,1+0,7*2,1*2)</t>
  </si>
  <si>
    <t>7,3*2,1</t>
  </si>
  <si>
    <t>-(0,7*2,1+0,3*1,2)</t>
  </si>
  <si>
    <t>4,7*2,1</t>
  </si>
  <si>
    <t>-(0,8*2,1+0,7*2,1)</t>
  </si>
  <si>
    <t>4,9*2,1</t>
  </si>
  <si>
    <t>-(0,7*2,1)</t>
  </si>
  <si>
    <t>1,8*2,1</t>
  </si>
  <si>
    <t>1,6*2,1</t>
  </si>
  <si>
    <t>1,4*2,1</t>
  </si>
  <si>
    <t>7,8*2,1</t>
  </si>
  <si>
    <t>-(0,6*2,1*2)</t>
  </si>
  <si>
    <t>5,2*2,1</t>
  </si>
  <si>
    <t>-(0,6*2,1++0,585*0,4)</t>
  </si>
  <si>
    <t>163</t>
  </si>
  <si>
    <t>59710x</t>
  </si>
  <si>
    <t>obklad velkoformátový keramický formátu 300x600mm až 400x600mm, rektifikovatelný, povrch obkladů hladký - matný</t>
  </si>
  <si>
    <t>1881624657</t>
  </si>
  <si>
    <t>164</t>
  </si>
  <si>
    <t>781495115</t>
  </si>
  <si>
    <t>Obklad - dokončující práce ostatní práce spárování silikonem</t>
  </si>
  <si>
    <t>1502196679</t>
  </si>
  <si>
    <t>https://podminky.urs.cz/item/CS_URS_2024_01/781495115</t>
  </si>
  <si>
    <t>(4,5+4,5)+2,5*8+1,0*2+1,0*2</t>
  </si>
  <si>
    <t>-(0,6*3)</t>
  </si>
  <si>
    <t>9,9+2,1*5+1,0*2</t>
  </si>
  <si>
    <t>-(0,8)</t>
  </si>
  <si>
    <t>7,6+2,1*6+1,0</t>
  </si>
  <si>
    <t>7,3+2,1*4+1,0*2</t>
  </si>
  <si>
    <t>4,7+2,1*4+1,0</t>
  </si>
  <si>
    <t>4,9+2,1*4+1,0</t>
  </si>
  <si>
    <t>5,6+2,1*4+1,0</t>
  </si>
  <si>
    <t>1,8+2,1</t>
  </si>
  <si>
    <t>1,6+2,1</t>
  </si>
  <si>
    <t>1,4+2,1</t>
  </si>
  <si>
    <t>7,8+2,1*5+1,0*5</t>
  </si>
  <si>
    <t>6,2+2,1*4</t>
  </si>
  <si>
    <t>5,2+2,1*4+1,0*2</t>
  </si>
  <si>
    <t>-(0,6)</t>
  </si>
  <si>
    <t>165</t>
  </si>
  <si>
    <t>781495211</t>
  </si>
  <si>
    <t>Čištění vnitřních ploch po provedení obkladu stěn chemickými prostředky</t>
  </si>
  <si>
    <t>-1951678466</t>
  </si>
  <si>
    <t>https://podminky.urs.cz/item/CS_URS_2024_01/781495211</t>
  </si>
  <si>
    <t>166</t>
  </si>
  <si>
    <t>998781121</t>
  </si>
  <si>
    <t>Přesun hmot pro obklady keramické stanovený z hmotnosti přesunovaného materiálu vodorovná dopravní vzdálenost do 50 m ruční (bez užití mechanizace) v objektech výšky do 6 m</t>
  </si>
  <si>
    <t>-1013497175</t>
  </si>
  <si>
    <t>https://podminky.urs.cz/item/CS_URS_2024_01/998781121</t>
  </si>
  <si>
    <t>783</t>
  </si>
  <si>
    <t>Dokončovací práce - nátěry</t>
  </si>
  <si>
    <t>167</t>
  </si>
  <si>
    <t>783823135</t>
  </si>
  <si>
    <t>Penetrační nátěr omítek hladkých omítek hladkých, zrnitých tenkovrstvých nebo štukových stupně členitosti 1 a 2 silikonový</t>
  </si>
  <si>
    <t>-1818506437</t>
  </si>
  <si>
    <t>https://podminky.urs.cz/item/CS_URS_2024_01/783823135</t>
  </si>
  <si>
    <t>zazdívka otvoru na fasádě</t>
  </si>
  <si>
    <t>oprava ostění</t>
  </si>
  <si>
    <t>3,066</t>
  </si>
  <si>
    <t>168</t>
  </si>
  <si>
    <t>783827425</t>
  </si>
  <si>
    <t>Krycí (ochranný ) nátěr omítek dvojnásobný hladkých omítek hladkých, zrnitých tenkovrstvých nebo štukových stupně členitosti 1 a 2 silikonový</t>
  </si>
  <si>
    <t>-332757026</t>
  </si>
  <si>
    <t>https://podminky.urs.cz/item/CS_URS_2024_01/783827425</t>
  </si>
  <si>
    <t>169</t>
  </si>
  <si>
    <t>K674</t>
  </si>
  <si>
    <t>D+M omyvatelný nátěr stěn- polyuretan - akrylový email - odolný poškrábání a nárazům a odolný dezinfekčním prostředkům a čištění za mokra- kompletní vč. přípravy podkladu</t>
  </si>
  <si>
    <t>1083237683</t>
  </si>
  <si>
    <t>40,4*2,1</t>
  </si>
  <si>
    <t>-(1,03*2,0+0,9*2,0*4+0,8*2,0*3+0,9*2,0+1,5*2,0+0,97+1,3)</t>
  </si>
  <si>
    <t>14,4*2,1</t>
  </si>
  <si>
    <t>-(0,9*2,0+1,23*1,35)</t>
  </si>
  <si>
    <t>-(0,9*2,0+0,85*1,35)</t>
  </si>
  <si>
    <t>22,8*2,1</t>
  </si>
  <si>
    <t>-(1,5*2,0+0,8*2,0+0,85*1,35+0,965*1,35)</t>
  </si>
  <si>
    <t>15,6*2,1</t>
  </si>
  <si>
    <t>-(0,8*2,0+1,055*1,25+0,585*0,5)</t>
  </si>
  <si>
    <t>18,9*2,1</t>
  </si>
  <si>
    <t>-(0,6*2,0+0,9*2,0+0,7*2,0+0,95*1,3)</t>
  </si>
  <si>
    <t>11,5*2,1</t>
  </si>
  <si>
    <t>-(0,8*2,0*2+1,17*1,35)</t>
  </si>
  <si>
    <t>14,2*2,1</t>
  </si>
  <si>
    <t>-(0,9*2,0+0,8*2,0+0,85*1,35)</t>
  </si>
  <si>
    <t>170</t>
  </si>
  <si>
    <t>K064</t>
  </si>
  <si>
    <t>Oprava stávající zárubně- obroušení+ nový nátěr</t>
  </si>
  <si>
    <t>711942857</t>
  </si>
  <si>
    <t>171</t>
  </si>
  <si>
    <t>784181101</t>
  </si>
  <si>
    <t>Penetrace podkladu jednonásobná základní akrylátová bezbarvá v místnostech výšky do 3,80 m</t>
  </si>
  <si>
    <t>-724539560</t>
  </si>
  <si>
    <t>https://podminky.urs.cz/item/CS_URS_2024_01/784181101</t>
  </si>
  <si>
    <t>štuková omítka</t>
  </si>
  <si>
    <t>405,794</t>
  </si>
  <si>
    <t>SDK</t>
  </si>
  <si>
    <t>32,641*2</t>
  </si>
  <si>
    <t>62,75*2</t>
  </si>
  <si>
    <t>-obklady na SDK stěně</t>
  </si>
  <si>
    <t>-3,2*2,1*2</t>
  </si>
  <si>
    <t>m123+124+112</t>
  </si>
  <si>
    <t>-(1,6+2,2)*2,1*2</t>
  </si>
  <si>
    <t>0,7*2,0*4</t>
  </si>
  <si>
    <t>-2,6*2,1</t>
  </si>
  <si>
    <t>-1,0*2,1</t>
  </si>
  <si>
    <t>m1146</t>
  </si>
  <si>
    <t>-0,5*2,1</t>
  </si>
  <si>
    <t>podhled plný</t>
  </si>
  <si>
    <t>12,06</t>
  </si>
  <si>
    <t>-olejový nátěr</t>
  </si>
  <si>
    <t>-266,857</t>
  </si>
  <si>
    <t>172</t>
  </si>
  <si>
    <t>784221101</t>
  </si>
  <si>
    <t>Malby z malířských směsí otěruvzdorných za sucha dvojnásobné, bílé za sucha otěruvzdorné dobře v místnostech výšky do 3,80 m</t>
  </si>
  <si>
    <t>-1553049344</t>
  </si>
  <si>
    <t>https://podminky.urs.cz/item/CS_URS_2024_01/784221101</t>
  </si>
  <si>
    <t>2 - Silnoproudé elektroinstalace</t>
  </si>
  <si>
    <t>D1 - D1</t>
  </si>
  <si>
    <t>D1</t>
  </si>
  <si>
    <t>000900001</t>
  </si>
  <si>
    <t xml:space="preserve">Rozvaděč RH ocep.pod om. "Poznámka k položce:
626x1754x240mm,IP40,EIS230DP1-S200/Sa vč.náplně (Viz samostat.list)"
</t>
  </si>
  <si>
    <t>ks</t>
  </si>
  <si>
    <t>000900001.1</t>
  </si>
  <si>
    <t xml:space="preserve">Rozvaděč RS1 ocep.pod om.635x1260x187mm,IP40 "Poznámka k položce:
vč.náplně (Viz samostatný list)"
</t>
  </si>
  <si>
    <t>000509301</t>
  </si>
  <si>
    <t xml:space="preserve">A LED vestav.svítidlo "Poznámka k položce:
60x60,34W/4500lm/4000K,UGR19,Ra80 QN3A600/700ND,MODUS"
</t>
  </si>
  <si>
    <t>000509301.1</t>
  </si>
  <si>
    <t xml:space="preserve">B1 LED vestav.svítidlo "Poznámka k položce:
60x60,50W/5400lm/4000K,UGR19,Ra90 QN3A600/1050ND/90,MODUS"
</t>
  </si>
  <si>
    <t>000509301.2</t>
  </si>
  <si>
    <t xml:space="preserve">B2 LED vestav.svítidlo 60x60,DALI "Poznámka k položce:
50W/5400lm/4000K,UGR19,Ra90 QN3A600/1050DALI/90,MODUS"
</t>
  </si>
  <si>
    <t>000509206</t>
  </si>
  <si>
    <t xml:space="preserve">C LED vestav.svítidlo "Poznámka k položce:
pr.240mm,20W/2100lm/4000K,IP43,SPMI2000KO4V MODUS"
</t>
  </si>
  <si>
    <t>000536201</t>
  </si>
  <si>
    <t>D venkovní nástěnné svítidlo E27 patice,LED žárovka 13W,IP44</t>
  </si>
  <si>
    <t>000509035</t>
  </si>
  <si>
    <t xml:space="preserve">E přisazené LED svítidlo "Poznámka k položce:
pr.375mm,IP44,27W/3000lm/4000K,BRSB4KO375V2/ND,MODUS"
</t>
  </si>
  <si>
    <t>000552051</t>
  </si>
  <si>
    <t xml:space="preserve">Nouz.svít.nástěnné EXIT MODUS "Poznámka k položce:
2W/270lm,IP65,1hod,svítí při výpadku,autotest"
</t>
  </si>
  <si>
    <t>000552051.1</t>
  </si>
  <si>
    <t xml:space="preserve">Nouz.svít.vestavné LOVATO MODUS "Poznámka k položce:
2W/310lm,IP20,1hod,svítí při výpadku,autotest"
</t>
  </si>
  <si>
    <t>000900001.2</t>
  </si>
  <si>
    <t xml:space="preserve">Rozvaděč RS0.1 pod om.plech.dvířka "Poznámka k položce:
3řady/42mod,IP30 vč.náplně (Viz samostat.list)"
</t>
  </si>
  <si>
    <t>000521032</t>
  </si>
  <si>
    <t xml:space="preserve">F lineár.LED svít.20W/2700lm/4000K,IP65 "Poznámka k položce:
PL2500M1ND MODUS"
</t>
  </si>
  <si>
    <t>000450600</t>
  </si>
  <si>
    <t>Požární tlačítko 1přep kont.230V IP55 na povrch</t>
  </si>
  <si>
    <t>000409829</t>
  </si>
  <si>
    <t>přepínač/strojek 10A/250Vstř.řaz.6+6 zapuštěný</t>
  </si>
  <si>
    <t>000410302</t>
  </si>
  <si>
    <t>kryt spínače dělený pro ř.5,6+6,1/0+1/0</t>
  </si>
  <si>
    <t>000409820</t>
  </si>
  <si>
    <t>spínač/strojek 10A/250Vstř řaz. 1 zapuštěný</t>
  </si>
  <si>
    <t>000410301</t>
  </si>
  <si>
    <t>kryt spínače 1-duchý pro ř.1,6,7,1/0</t>
  </si>
  <si>
    <t>000409826</t>
  </si>
  <si>
    <t>přepínač/strojek 10A/250Vstř řazení 5 zapuštěný</t>
  </si>
  <si>
    <t>000410302.1</t>
  </si>
  <si>
    <t>kryt spín dělený pro ř.5,6+6,1/0+1/0</t>
  </si>
  <si>
    <t>000409828</t>
  </si>
  <si>
    <t>ovladač/strojek 10A/250Vstř ř.1/0,S,So zapuštěný</t>
  </si>
  <si>
    <t>000409900</t>
  </si>
  <si>
    <t>doutnavka orientační</t>
  </si>
  <si>
    <t>000410303</t>
  </si>
  <si>
    <t>kryt spínače pro ř.1So,6So,S,1/0So,S,7So (průzor)</t>
  </si>
  <si>
    <t>000409846</t>
  </si>
  <si>
    <t>strojek stmívače výkonového DALI (tlač+otočné ovl.) zapuštěný</t>
  </si>
  <si>
    <t>000410420</t>
  </si>
  <si>
    <t>kryt stmívače otočné ovládání DALI</t>
  </si>
  <si>
    <t>000409846.1</t>
  </si>
  <si>
    <t>strojek stmívače DALI pasivní(tlač+otočné ovl.) zapuštěný</t>
  </si>
  <si>
    <t>000420280</t>
  </si>
  <si>
    <t>strojek zásuvka 16A/250Vstř bezšr.zapuštěná</t>
  </si>
  <si>
    <t>000420284</t>
  </si>
  <si>
    <t>strojek zásuvka 16A/250Vstř chráněná bezšr.zapuštěná</t>
  </si>
  <si>
    <t>000420010</t>
  </si>
  <si>
    <t>Dvojitá svorka pro vyrovnání potencionálu zapuštěné</t>
  </si>
  <si>
    <t>000420151</t>
  </si>
  <si>
    <t>rámeček instalační pro 1 přístroj</t>
  </si>
  <si>
    <t>000420152</t>
  </si>
  <si>
    <t>rámeček instalační pro 2 přístroje</t>
  </si>
  <si>
    <t>000420153</t>
  </si>
  <si>
    <t>rámeček instalační pro 3 přístroje</t>
  </si>
  <si>
    <t>000420154</t>
  </si>
  <si>
    <t>rámeček instalační pro 4 přístroje</t>
  </si>
  <si>
    <t>000420155</t>
  </si>
  <si>
    <t>rámeček instalační pro 5 přístroje</t>
  </si>
  <si>
    <t>000413308</t>
  </si>
  <si>
    <t>Venkovní pohybové čidlo nástěnné IP44,180st.</t>
  </si>
  <si>
    <t>000521216</t>
  </si>
  <si>
    <t>Vestavné pohybové čidlo do podhledu 360st.IP20</t>
  </si>
  <si>
    <t>000345411</t>
  </si>
  <si>
    <t>Přístrojová podlahová krabice 16mod vertikál 088025 Legrand</t>
  </si>
  <si>
    <t>000345411.1</t>
  </si>
  <si>
    <t>Instalační krabice do betonu 088192 Legrand</t>
  </si>
  <si>
    <t>000345411.2</t>
  </si>
  <si>
    <t>Kryt podlahové krabice 088002 Legrand</t>
  </si>
  <si>
    <t>000423605</t>
  </si>
  <si>
    <t>zásuvka 16A/250Vstř vestavná do podlah.krabice Mosaic 077140</t>
  </si>
  <si>
    <t>000423605.1</t>
  </si>
  <si>
    <t>zásuvka 16A/250Vstř vestav.do podlah.krabice+přep.ochrana Mosaic S77140</t>
  </si>
  <si>
    <t>000311212</t>
  </si>
  <si>
    <t>krabice přístrojová KP68</t>
  </si>
  <si>
    <t>000311224</t>
  </si>
  <si>
    <t>krabice přístrojová KP64/4</t>
  </si>
  <si>
    <t>000311225</t>
  </si>
  <si>
    <t>krabice přístrojová KP64/5</t>
  </si>
  <si>
    <t>000311325</t>
  </si>
  <si>
    <t>krabice odbočná KO125 vč.KO125V</t>
  </si>
  <si>
    <t>000311224.1</t>
  </si>
  <si>
    <t>krabice do SDK pro 4 přístroje KP64/4L</t>
  </si>
  <si>
    <t>000311215</t>
  </si>
  <si>
    <t>krabice přístrojová do SDK KU68/71L1</t>
  </si>
  <si>
    <t>000311325.1</t>
  </si>
  <si>
    <t>krabice odbočná KO125/1L vč.víčka do SDK</t>
  </si>
  <si>
    <t>000199092</t>
  </si>
  <si>
    <t>ekvipotenciální svorkovnice EPS 2 bez krytu</t>
  </si>
  <si>
    <t>000199096</t>
  </si>
  <si>
    <t>ekvipotenciální svorkovnice EPS 2 s krytem</t>
  </si>
  <si>
    <t>000315111</t>
  </si>
  <si>
    <t>krabice pancéř plast 8106 72x72x42 IP40</t>
  </si>
  <si>
    <t>000199234</t>
  </si>
  <si>
    <t>svorka Wago 273-255  5x2,5mm2 krabicová bezšroubo</t>
  </si>
  <si>
    <t>000362013</t>
  </si>
  <si>
    <t>CF54/150 EZ kabelová lávka drátěnná</t>
  </si>
  <si>
    <t>000362435</t>
  </si>
  <si>
    <t>EDRN EZ rychlospojka žlabů</t>
  </si>
  <si>
    <t>000362467</t>
  </si>
  <si>
    <t>TF6X1000 EZ šroubové závěsy</t>
  </si>
  <si>
    <t>000362111</t>
  </si>
  <si>
    <t>RCSN200 GS profil</t>
  </si>
  <si>
    <t>000362455</t>
  </si>
  <si>
    <t>EEC6 EZ matice</t>
  </si>
  <si>
    <t>bal</t>
  </si>
  <si>
    <t>000356763</t>
  </si>
  <si>
    <t>Svazkový držák pro kabely OBO GRIP 2031/M15</t>
  </si>
  <si>
    <t>000322114</t>
  </si>
  <si>
    <t>trubka PVC tuhá nízké namáhání 1525</t>
  </si>
  <si>
    <t>000322174</t>
  </si>
  <si>
    <t>/trubka PVC tuhá/ příchytka 5325</t>
  </si>
  <si>
    <t>000321124</t>
  </si>
  <si>
    <t>trubka ohebná PVC monoflex 1425</t>
  </si>
  <si>
    <t>000415142</t>
  </si>
  <si>
    <t>Hl.vypínač modulový na DIN lištu 25A/400V</t>
  </si>
  <si>
    <t>000338521</t>
  </si>
  <si>
    <t>lišta nosná DIN TS35Zn</t>
  </si>
  <si>
    <t>000101309</t>
  </si>
  <si>
    <t>kabel CYKY-J 5x10</t>
  </si>
  <si>
    <t>000101108</t>
  </si>
  <si>
    <t>kabel CYKY-J 3x6</t>
  </si>
  <si>
    <t>000321122</t>
  </si>
  <si>
    <t>trubka ohebná PVC monoflex 1416E</t>
  </si>
  <si>
    <t>000322112</t>
  </si>
  <si>
    <t>trubka PVC tuhá nízké namáhání 1516E</t>
  </si>
  <si>
    <t>000322172</t>
  </si>
  <si>
    <t>/trubka PVC tuhá/ příchytka 5316</t>
  </si>
  <si>
    <t>000409822</t>
  </si>
  <si>
    <t>přepínač/strojek 10A/250Vstř zapuštěný řaz.6</t>
  </si>
  <si>
    <t>000101308</t>
  </si>
  <si>
    <t>kabel CYKY-J 5x6</t>
  </si>
  <si>
    <t>000101106</t>
  </si>
  <si>
    <t>kabel CYKY-J 3x2,5</t>
  </si>
  <si>
    <t>000142105</t>
  </si>
  <si>
    <t>Kabel PRAFlaDur-O 3x1,5</t>
  </si>
  <si>
    <t>000101105</t>
  </si>
  <si>
    <t>kabel CYKY-J 3x1,5</t>
  </si>
  <si>
    <t>000101105.1</t>
  </si>
  <si>
    <t>kabel CYKY-O 3x1,5</t>
  </si>
  <si>
    <t>000101205</t>
  </si>
  <si>
    <t>kabel CYKY-O 4x1,5</t>
  </si>
  <si>
    <t>000101305</t>
  </si>
  <si>
    <t>kabel CYKY-J 5x1,5</t>
  </si>
  <si>
    <t>000173111</t>
  </si>
  <si>
    <t>vodič CYA 25  /H07V-K/</t>
  </si>
  <si>
    <t>000171108</t>
  </si>
  <si>
    <t>vodič CY 6  /H07V-U/</t>
  </si>
  <si>
    <t>000171109</t>
  </si>
  <si>
    <t>vodič CY 10  /H07V-U/</t>
  </si>
  <si>
    <t>000171110</t>
  </si>
  <si>
    <t>vodič CY 16  /H07V-U/</t>
  </si>
  <si>
    <t>000295441</t>
  </si>
  <si>
    <t>svorka zemnící Bernard/ZSA16</t>
  </si>
  <si>
    <t>000295443</t>
  </si>
  <si>
    <t>páska měděná uzemňovací ZSA16-délka 0,5 m</t>
  </si>
  <si>
    <t>000295561</t>
  </si>
  <si>
    <t>svorka pro spojení Rd10/CYA 25</t>
  </si>
  <si>
    <t>000295564</t>
  </si>
  <si>
    <t>svorka spojovací Cu16/CY16</t>
  </si>
  <si>
    <t>000900001.3</t>
  </si>
  <si>
    <t>Požární ucpávka - materiál</t>
  </si>
  <si>
    <t>174</t>
  </si>
  <si>
    <t>000311116</t>
  </si>
  <si>
    <t>krabice univerzální/odbočná KU68-1902 vč.KO68</t>
  </si>
  <si>
    <t>176</t>
  </si>
  <si>
    <t>000391327</t>
  </si>
  <si>
    <t>profil válcovaný L50x32x4 ocel tř.11</t>
  </si>
  <si>
    <t>178</t>
  </si>
  <si>
    <t>000356902</t>
  </si>
  <si>
    <t>závitová tyč M8 2000mm  ZT 8 ZNCR</t>
  </si>
  <si>
    <t>180</t>
  </si>
  <si>
    <t>000362455.1</t>
  </si>
  <si>
    <t>Upevňovací materiál pro podepření kabel.lávky</t>
  </si>
  <si>
    <t>182</t>
  </si>
  <si>
    <t>210192124</t>
  </si>
  <si>
    <t>skříň litinová, Al nebo plast do hmotnosti 50kg</t>
  </si>
  <si>
    <t>184</t>
  </si>
  <si>
    <t>210990001</t>
  </si>
  <si>
    <t>montáž a sestavení rozvaděče RH</t>
  </si>
  <si>
    <t>186</t>
  </si>
  <si>
    <t>210192123</t>
  </si>
  <si>
    <t>skříň litinová, Al nebo plast do hmotnosti 30kg</t>
  </si>
  <si>
    <t>188</t>
  </si>
  <si>
    <t>210990001.1</t>
  </si>
  <si>
    <t>montáž a sestavení rozvaděče RS1</t>
  </si>
  <si>
    <t>190</t>
  </si>
  <si>
    <t>210201002</t>
  </si>
  <si>
    <t>vestavné LED svítidlo čtvercové</t>
  </si>
  <si>
    <t>192</t>
  </si>
  <si>
    <t>194</t>
  </si>
  <si>
    <t>196</t>
  </si>
  <si>
    <t>210200032</t>
  </si>
  <si>
    <t>svítidlo LED vestavné kruhové</t>
  </si>
  <si>
    <t>198</t>
  </si>
  <si>
    <t>210200131</t>
  </si>
  <si>
    <t>svítidlo žárovkové venkovní nástěnné</t>
  </si>
  <si>
    <t>200</t>
  </si>
  <si>
    <t>210200012</t>
  </si>
  <si>
    <t>svítidlo LED přisazené kruhové</t>
  </si>
  <si>
    <t>202</t>
  </si>
  <si>
    <t>210201201</t>
  </si>
  <si>
    <t>nouzové orientační svítidlo LED</t>
  </si>
  <si>
    <t>204</t>
  </si>
  <si>
    <t>210201201.1</t>
  </si>
  <si>
    <t>nouzové orientační svítidlo LED vestavné</t>
  </si>
  <si>
    <t>206</t>
  </si>
  <si>
    <t>210140431</t>
  </si>
  <si>
    <t>ovladač v Al skříni vč.zapojení 1-tlačítkový</t>
  </si>
  <si>
    <t>208</t>
  </si>
  <si>
    <t>210110045</t>
  </si>
  <si>
    <t>přepínač zapuštěný vč.zapojení střídavý/řazení 6</t>
  </si>
  <si>
    <t>210</t>
  </si>
  <si>
    <t>210110041</t>
  </si>
  <si>
    <t>spínač zapuštěný vč.zapojení 1pólový/řazení 1</t>
  </si>
  <si>
    <t>212</t>
  </si>
  <si>
    <t>210110043</t>
  </si>
  <si>
    <t>přepínač zapuštěný vč.zapojení sériový/řazení 5-5A</t>
  </si>
  <si>
    <t>214</t>
  </si>
  <si>
    <t>210110063</t>
  </si>
  <si>
    <t>ovladač zapuštěný vč.zapojení tlačítkový/ř.1/0 So</t>
  </si>
  <si>
    <t>216</t>
  </si>
  <si>
    <t>210110091</t>
  </si>
  <si>
    <t>spínač zapuštěný vč.zapojení s plynulou regulací</t>
  </si>
  <si>
    <t>218</t>
  </si>
  <si>
    <t>220</t>
  </si>
  <si>
    <t>210111012</t>
  </si>
  <si>
    <t>zásuvka domovní zapuštěná vč.zapojení průběžně</t>
  </si>
  <si>
    <t>222</t>
  </si>
  <si>
    <t>224</t>
  </si>
  <si>
    <t>210111011</t>
  </si>
  <si>
    <t>zásuvka zemní dvojitá zapuštěná vč.zapojení</t>
  </si>
  <si>
    <t>226</t>
  </si>
  <si>
    <t>210110021</t>
  </si>
  <si>
    <t>spínač nástěnný od IP.2 vč.zapojení 1pólový/ř.1</t>
  </si>
  <si>
    <t>228</t>
  </si>
  <si>
    <t>210200031</t>
  </si>
  <si>
    <t>vestavné pohybové čidlo</t>
  </si>
  <si>
    <t>230</t>
  </si>
  <si>
    <t>210020521</t>
  </si>
  <si>
    <t>krabice podlahová samonosná bez betonáže</t>
  </si>
  <si>
    <t>232</t>
  </si>
  <si>
    <t>210111002</t>
  </si>
  <si>
    <t>zásuvka domovní vestavná/bez otvoru/vč.zapoj. 2P+Z</t>
  </si>
  <si>
    <t>234</t>
  </si>
  <si>
    <t>236</t>
  </si>
  <si>
    <t>210010301</t>
  </si>
  <si>
    <t>krabice přístrojová bez zapojení</t>
  </si>
  <si>
    <t>238</t>
  </si>
  <si>
    <t>240</t>
  </si>
  <si>
    <t>242</t>
  </si>
  <si>
    <t>210010313</t>
  </si>
  <si>
    <t>krabice odbočná bez svorkovnice a zapojení(-KO125)</t>
  </si>
  <si>
    <t>244</t>
  </si>
  <si>
    <t>246</t>
  </si>
  <si>
    <t>248</t>
  </si>
  <si>
    <t>250</t>
  </si>
  <si>
    <t>210192562</t>
  </si>
  <si>
    <t>ochranná svorkovnice(nulový můstek)vč.zapoj.do 63A</t>
  </si>
  <si>
    <t>252</t>
  </si>
  <si>
    <t>254</t>
  </si>
  <si>
    <t>210010451</t>
  </si>
  <si>
    <t>krabice plast pro P rozvod bez zapojení 8110</t>
  </si>
  <si>
    <t>256</t>
  </si>
  <si>
    <t>210020133</t>
  </si>
  <si>
    <t>kabelový rošt do š.40cm</t>
  </si>
  <si>
    <t>258</t>
  </si>
  <si>
    <t>210020151</t>
  </si>
  <si>
    <t>stojina nebo závěs s výložníky zesílené provedení</t>
  </si>
  <si>
    <t>kg</t>
  </si>
  <si>
    <t>260</t>
  </si>
  <si>
    <t>210010022</t>
  </si>
  <si>
    <t>trubka plast tuhá pevně uložená do průměru 25</t>
  </si>
  <si>
    <t>262</t>
  </si>
  <si>
    <t>210010004</t>
  </si>
  <si>
    <t>trubka plast ohebná,pod omítkou,typ 2329/pr.29</t>
  </si>
  <si>
    <t>264</t>
  </si>
  <si>
    <t>210100101</t>
  </si>
  <si>
    <t>ukončení na svorkovnici vodič do 16mm2(VZT,klima)</t>
  </si>
  <si>
    <t>266</t>
  </si>
  <si>
    <t>210120803</t>
  </si>
  <si>
    <t>přístroj modulový na lištu DIN vč.zapoj.do25A/3pól</t>
  </si>
  <si>
    <t>268</t>
  </si>
  <si>
    <t>210800113</t>
  </si>
  <si>
    <t>kabel Cu(-CYKY) pod omítkou do 5x10</t>
  </si>
  <si>
    <t>270</t>
  </si>
  <si>
    <t>210810048</t>
  </si>
  <si>
    <t>kabel(-CYKY) pevně uložený do 3x6/4x4/7x2,5</t>
  </si>
  <si>
    <t>272</t>
  </si>
  <si>
    <t>210192121</t>
  </si>
  <si>
    <t>skříň litinová, Al nebo plast do hmotnosti 10kg</t>
  </si>
  <si>
    <t>274</t>
  </si>
  <si>
    <t>210990001.2</t>
  </si>
  <si>
    <t>montáž a sestavení rozvaděče RS0.1</t>
  </si>
  <si>
    <t>276</t>
  </si>
  <si>
    <t>210201102</t>
  </si>
  <si>
    <t>svítidlo LED průmyslové stropní</t>
  </si>
  <si>
    <t>278</t>
  </si>
  <si>
    <t>210010002</t>
  </si>
  <si>
    <t>trubka plast ohebná,pod omítkou,typ 2316/pr.16</t>
  </si>
  <si>
    <t>280</t>
  </si>
  <si>
    <t>210010021</t>
  </si>
  <si>
    <t>trubka plast tuhá pevně uložená do průměru 16</t>
  </si>
  <si>
    <t>282</t>
  </si>
  <si>
    <t>284</t>
  </si>
  <si>
    <t>210810052</t>
  </si>
  <si>
    <t>kabel(-CYKY) pevně uložený do 5x6/7x4/12x1,5</t>
  </si>
  <si>
    <t>286</t>
  </si>
  <si>
    <t>288</t>
  </si>
  <si>
    <t>210810951</t>
  </si>
  <si>
    <t>kabel(-1kV CHKE) pevně uložený do 2x4/3x2,5/4x1,5</t>
  </si>
  <si>
    <t>290</t>
  </si>
  <si>
    <t>292</t>
  </si>
  <si>
    <t>294</t>
  </si>
  <si>
    <t>296</t>
  </si>
  <si>
    <t>298</t>
  </si>
  <si>
    <t>210800610</t>
  </si>
  <si>
    <t>vodič Cu(-CY,CYA) v zatažené trubce do 1x35</t>
  </si>
  <si>
    <t>300</t>
  </si>
  <si>
    <t>210800851</t>
  </si>
  <si>
    <t>vodič Cu(-CY,CYA) pevně uložený do 1x35</t>
  </si>
  <si>
    <t>302</t>
  </si>
  <si>
    <t>304</t>
  </si>
  <si>
    <t>306</t>
  </si>
  <si>
    <t>210220321</t>
  </si>
  <si>
    <t>svorka na potrubí vč.pásku (Bernard)</t>
  </si>
  <si>
    <t>308</t>
  </si>
  <si>
    <t>210220301</t>
  </si>
  <si>
    <t>svorka hromosvodová do 2 šroubů</t>
  </si>
  <si>
    <t>310</t>
  </si>
  <si>
    <t>312</t>
  </si>
  <si>
    <t>210990001.3</t>
  </si>
  <si>
    <t>Požární ucpávka - montáž</t>
  </si>
  <si>
    <t>314</t>
  </si>
  <si>
    <t>210100001</t>
  </si>
  <si>
    <t>ukončení v rozvaděči vč.zapojení vodiče do 2,5mm2</t>
  </si>
  <si>
    <t>316</t>
  </si>
  <si>
    <t>210100002</t>
  </si>
  <si>
    <t>ukončení v rozvaděči vč.zapojení vodiče do 6mm2</t>
  </si>
  <si>
    <t>318</t>
  </si>
  <si>
    <t>210100003</t>
  </si>
  <si>
    <t>ukončení v rozvaděči vč.zapojení vodiče do 16mm2</t>
  </si>
  <si>
    <t>320</t>
  </si>
  <si>
    <t>210100006</t>
  </si>
  <si>
    <t>ukončení v rozvaděči vč.zapojení vodiče do 50mm2</t>
  </si>
  <si>
    <t>322</t>
  </si>
  <si>
    <t>210100007</t>
  </si>
  <si>
    <t>ukončení v rozvaděči vč.zapojení vodiče do 70mm2</t>
  </si>
  <si>
    <t>324</t>
  </si>
  <si>
    <t>210010321</t>
  </si>
  <si>
    <t>krabicová rozvodka vč.svorkovn.a zapojení(-KR68)</t>
  </si>
  <si>
    <t>326</t>
  </si>
  <si>
    <t>210020671</t>
  </si>
  <si>
    <t>ocelová nosná konstrukce klasická vč.zhotovení</t>
  </si>
  <si>
    <t>328</t>
  </si>
  <si>
    <t>210990001.4</t>
  </si>
  <si>
    <t>demontáž stáv.el.instalace v řešených místnostech</t>
  </si>
  <si>
    <t>330</t>
  </si>
  <si>
    <t>219002612</t>
  </si>
  <si>
    <t>vysekání rýhy/zeď cihla/ hl.do 30mm/š.do 70mm</t>
  </si>
  <si>
    <t>332</t>
  </si>
  <si>
    <t>219990011</t>
  </si>
  <si>
    <t>vyhledání stáv.světel.obvodů</t>
  </si>
  <si>
    <t>hod</t>
  </si>
  <si>
    <t>334</t>
  </si>
  <si>
    <t>219990011.1</t>
  </si>
  <si>
    <t>přizvednutí stáv.kabelové lávky</t>
  </si>
  <si>
    <t>336</t>
  </si>
  <si>
    <t>3 - Slaboproudé elektroinstalace</t>
  </si>
  <si>
    <t xml:space="preserve">    742 - Elektroinstalace - slaboproud</t>
  </si>
  <si>
    <t xml:space="preserve">    DDS - Domovní dorozumívací systém</t>
  </si>
  <si>
    <t xml:space="preserve">    SPP - Systém přivolání pomoci</t>
  </si>
  <si>
    <t xml:space="preserve">    STK - Strukturovaná kabeláž</t>
  </si>
  <si>
    <t xml:space="preserve">    VSS - Dohledový videosystém</t>
  </si>
  <si>
    <t xml:space="preserve">    ACS - Přístupový systém</t>
  </si>
  <si>
    <t xml:space="preserve">    TRASY - Trasy a kabeláže</t>
  </si>
  <si>
    <t xml:space="preserve">    DMON - Demontáže a pomocné práce</t>
  </si>
  <si>
    <t>VRN - Vedlejší rozpočtové náklady</t>
  </si>
  <si>
    <t>742</t>
  </si>
  <si>
    <t>Elektroinstalace - slaboproud</t>
  </si>
  <si>
    <t>DDS</t>
  </si>
  <si>
    <t>Domovní dorozumívací systém</t>
  </si>
  <si>
    <t>742310002</t>
  </si>
  <si>
    <t>Montáž domovního telefonu komunikačního tabla</t>
  </si>
  <si>
    <t>ADI.0034673.URS</t>
  </si>
  <si>
    <t>Vario audio panel IP, 3x2 tlač., povrchová instalace</t>
  </si>
  <si>
    <t>742310004</t>
  </si>
  <si>
    <t>Montáž domovního telefonu elektroinstalační krabice pod tablo</t>
  </si>
  <si>
    <t>ADI.0034731.URS</t>
  </si>
  <si>
    <t>Zápustná krabice pro 1 modul</t>
  </si>
  <si>
    <t>742310006</t>
  </si>
  <si>
    <t>Montáž domovního telefonu nástěnného audio/video telefonu</t>
  </si>
  <si>
    <t>ADI.0061336.URS</t>
  </si>
  <si>
    <t>2N IP Handset - nástěnný IP telefon, bílý</t>
  </si>
  <si>
    <t>742320011</t>
  </si>
  <si>
    <t>Montáž elektricky ovládaných zámků elektromechanických samozamykacích s panikovou funkcí</t>
  </si>
  <si>
    <t>ADI.0035033.URS</t>
  </si>
  <si>
    <t>Elektromechanický hluboký vícebodový samozamykací panikový zámek</t>
  </si>
  <si>
    <t>742320031</t>
  </si>
  <si>
    <t>Montáž elektricky ovládaných zámků ostatní prvky napájecího zdroje</t>
  </si>
  <si>
    <t>ADI.0050571.URS</t>
  </si>
  <si>
    <t>Sp. zdroj, 27,6 V ss / 9,2 A (10 A krátkodobě) pro EPS, aku max. 2 x 17 Ah, LCD</t>
  </si>
  <si>
    <t>ADI.0033184.URS</t>
  </si>
  <si>
    <t>Akumulátor 12V / 18Ah se šroubovými svorkami M5 a životností až 3 roky</t>
  </si>
  <si>
    <t>SPP</t>
  </si>
  <si>
    <t>Systém přivolání pomoci</t>
  </si>
  <si>
    <t>742360126</t>
  </si>
  <si>
    <t>Montáž systému pacient-sestra signalizačních prvků terminálu personálu signalizační</t>
  </si>
  <si>
    <t>https://podminky.urs.cz/item/CS_URS_2024_01/742360126</t>
  </si>
  <si>
    <t>ADI.0035986.URS</t>
  </si>
  <si>
    <t>řada 800 - 10-zónová řídící jednotka s napájecím zdrojem, zápustná montáž</t>
  </si>
  <si>
    <t>742350003</t>
  </si>
  <si>
    <t>Montáž zařízení pro tělesně postižené volacího tlačítka do výšky 900 mm a táhla do výšky 150 mm</t>
  </si>
  <si>
    <t>https://podminky.urs.cz/item/CS_URS_2024_01/742350003</t>
  </si>
  <si>
    <t>ADI.0035994.URS</t>
  </si>
  <si>
    <t>řada 800 - tahový spínač pro montáž na strop</t>
  </si>
  <si>
    <t>742350002</t>
  </si>
  <si>
    <t>Montáž zařízení pro tělesně postižené potvrzovacího tlačítka</t>
  </si>
  <si>
    <t>https://podminky.urs.cz/item/CS_URS_2024_01/742350002</t>
  </si>
  <si>
    <t>ADI.0035999.URS</t>
  </si>
  <si>
    <t>řada 800 - jednotka pro aktivaci nouzového a reset std./nouz. volání (tlačítkem)</t>
  </si>
  <si>
    <t>ADI.0036048.URS</t>
  </si>
  <si>
    <t>Instalační krabice UK-1G pro zápustnou montáž, hl. 32 mm</t>
  </si>
  <si>
    <t>742350001</t>
  </si>
  <si>
    <t>Montáž zařízení pro tělesně postižené signalizačního světla s akustickou signalizací</t>
  </si>
  <si>
    <t>https://podminky.urs.cz/item/CS_URS_2024_01/742350001</t>
  </si>
  <si>
    <t>ADI.0036008.URS</t>
  </si>
  <si>
    <t>řada 800 - akustický/optický indikační prvek pro montáž nad dveře</t>
  </si>
  <si>
    <t>STK</t>
  </si>
  <si>
    <t>Strukturovaná kabeláž</t>
  </si>
  <si>
    <t>742330001</t>
  </si>
  <si>
    <t>Montáž strukturované kabeláže rozvaděče nástěnného</t>
  </si>
  <si>
    <t>https://podminky.urs.cz/item/CS_URS_2024_01/742330001</t>
  </si>
  <si>
    <t>35712019</t>
  </si>
  <si>
    <t>rozvaděč nástěnný dvoudílný 19" celoskleněné dveře 18U/500mm</t>
  </si>
  <si>
    <t>742110504</t>
  </si>
  <si>
    <t>Montáž krabic elektroinstalačních s víčkem zapuštěných plastových odbočných kruhových</t>
  </si>
  <si>
    <t>34571451</t>
  </si>
  <si>
    <t>krabice pod omítku PVC přístrojová kruhová D 70mm hluboká</t>
  </si>
  <si>
    <t>742330011</t>
  </si>
  <si>
    <t>Montáž strukturované kabeláže zařízení do rozvaděče switche, UPS, DVR, server bez nastavení</t>
  </si>
  <si>
    <t>SW6100</t>
  </si>
  <si>
    <t>Switch kompatibilní se stávající sítí 48x100/1000 PoE + 4xSFP+, PoE (370W)</t>
  </si>
  <si>
    <t>SWSFP6000</t>
  </si>
  <si>
    <t>SFP modul kompatibilní, SM</t>
  </si>
  <si>
    <t>ADI.0050821.URS</t>
  </si>
  <si>
    <t xml:space="preserve">Switch 24 portů Gigabit (24x PoE/PoE+), kapacita 48Gbps, 370W, kov "Poznámka k položce:
Kamery, IP zařízení"
</t>
  </si>
  <si>
    <t>742330021</t>
  </si>
  <si>
    <t>Montáž strukturované kabeláže příslušenství a ostatní práce k rozvaděčům police</t>
  </si>
  <si>
    <t>ADI.0051150.URS</t>
  </si>
  <si>
    <t>19" plno výsuvná polička 650mm, max. nosnost 45kg, barva RAL7035 šedá</t>
  </si>
  <si>
    <t>742330022</t>
  </si>
  <si>
    <t>Montáž strukturované kabeláže příslušenství a ostatní práce k rozvaděčům napájecího panelu</t>
  </si>
  <si>
    <t>ADI.0051197.URS</t>
  </si>
  <si>
    <t>19“ rozvodný panel 1U, 8 x zásuvka dle ČSN, max. 16 A, kabel 3 x 1,5 mm, 2 m</t>
  </si>
  <si>
    <t>742330023</t>
  </si>
  <si>
    <t>Montáž strukturované kabeláže příslušenství a ostatní práce k rozvaděčům vyvazovacíhoho panelu 2U</t>
  </si>
  <si>
    <t>ADI.0051173.URS</t>
  </si>
  <si>
    <t>19" vyvazovací panel 2U, 6x vyvazovací háček 70x85 mm, RAL9005</t>
  </si>
  <si>
    <t>742330024</t>
  </si>
  <si>
    <t>Montáž strukturované kabeláže příslušenství a ostatní práce k rozvaděčům patch panelu 24 portů UTP/FTP</t>
  </si>
  <si>
    <t>ADI.0051296.URS</t>
  </si>
  <si>
    <t>Patch panel černý osazený 24 portů STP 1U CAT6</t>
  </si>
  <si>
    <t>ADI.0051285.URS</t>
  </si>
  <si>
    <t>Patch kabel 3m SFTP, CAT6, šedý</t>
  </si>
  <si>
    <t>742330026</t>
  </si>
  <si>
    <t>Montáž strukturované kabeláže příslušenství a ostatní práce k rozvaděčům panelu pro 24 x optický konektor včetně vany</t>
  </si>
  <si>
    <t>ADI.0051544.URS</t>
  </si>
  <si>
    <t>Vana optická 10" 1U BK včetně čela SC 10 portů simplex FO-10-1-10SCS-B</t>
  </si>
  <si>
    <t>ADI.0051548.URS</t>
  </si>
  <si>
    <t>Optická kazeta pro 24 svárů SXOK-24 bez ochran sváru</t>
  </si>
  <si>
    <t>742330028</t>
  </si>
  <si>
    <t>Montáž strukturované kabeláže příslušenství a ostatní práce k rozvaděčům konektoru MM/SM</t>
  </si>
  <si>
    <t>ADI.0051550.URS</t>
  </si>
  <si>
    <t>Optický adaptér / spojka SC singlemode OS1 duplexní</t>
  </si>
  <si>
    <t>ADI.0051576.URS</t>
  </si>
  <si>
    <t>Pigtail 9/125 SCpc SM OS1 1,5m SXPI-SC-PC-OS1-1,5M</t>
  </si>
  <si>
    <t>742330031</t>
  </si>
  <si>
    <t>Montáž strukturované kabeláže příslušenství a ostatní práce k rozvaděčům teplem smrštitelná ochrana sváru</t>
  </si>
  <si>
    <t>ADI.0051568.URS</t>
  </si>
  <si>
    <t>Patch kabel9/125 LCpc/LCpc SM OS1 3m duplex</t>
  </si>
  <si>
    <t>742330042</t>
  </si>
  <si>
    <t>Montáž strukturované kabeláže zásuvek datových pod omítku, do nábytku, do parapetního žlabu nebo podlahové krabice dvouzásuvky</t>
  </si>
  <si>
    <t>ADI.0051304.URS</t>
  </si>
  <si>
    <t>Keystone zařezávací CAT6 STP, černý</t>
  </si>
  <si>
    <t>ABB.2CKA001724A1663</t>
  </si>
  <si>
    <t>Kryt zásuvky komunikační, s popisovým polem (pro nosnou masku)</t>
  </si>
  <si>
    <t>ABB.2CKA001764A0182</t>
  </si>
  <si>
    <t>Maska nosná - 2x komunikační zásuvka</t>
  </si>
  <si>
    <t>ABB.2CKA001725A0928</t>
  </si>
  <si>
    <t>Rámeček jednonásobný (1725-0-0928)</t>
  </si>
  <si>
    <t>742330051</t>
  </si>
  <si>
    <t>Montáž strukturované kabeláže zásuvek datových popis portu zásuvky</t>
  </si>
  <si>
    <t>742330044</t>
  </si>
  <si>
    <t>Montáž strukturované kabeláže zásuvek datových pod omítku, do nábytku, do parapetního žlabu nebo podlahové krabice 1 až 6 pozic</t>
  </si>
  <si>
    <t>https://podminky.urs.cz/item/CS_URS_2024_01/742330044</t>
  </si>
  <si>
    <t>10.696.527</t>
  </si>
  <si>
    <t>LEGRAND Zásuvka Mosaic 76561 1xRJ45 CAT6 UTP 1M IP20 bílá</t>
  </si>
  <si>
    <t>742330052</t>
  </si>
  <si>
    <t>Montáž strukturované kabeláže zásuvek datových popis portů patchpanelu</t>
  </si>
  <si>
    <t>742330101</t>
  </si>
  <si>
    <t xml:space="preserve">Montáž strukturované kabeláže měření segmentu metalického s vyhotovením protokolu "Poznámka k položce:
52 PORTŮ STK, 5 IP KAMER, 6 AUDIOTELEFONŮ, 1 ŘÍDICÍ JEDNOTKA ACS"
</t>
  </si>
  <si>
    <t>742330102</t>
  </si>
  <si>
    <t>Montáž strukturované kabeláže měření segmentu optického, měření útlumu, 2 okna</t>
  </si>
  <si>
    <t>VSS</t>
  </si>
  <si>
    <t>Dohledový videosystém</t>
  </si>
  <si>
    <t>742230002</t>
  </si>
  <si>
    <t>Montáž kamerového systému PC pro sledování kamerového systému, OS, monitor, klávesnice myš</t>
  </si>
  <si>
    <t>PCKLIENT1</t>
  </si>
  <si>
    <t>PC klient procesor min. 1.8 GHz, min. 16GB RAM, min. 256GB SSD, OS s podporou síťových funkcí - repasovaný</t>
  </si>
  <si>
    <t>ADI.0061093.URS</t>
  </si>
  <si>
    <t>LCD monitor, 27", 16:9, 4K, HDMI, DP,230V</t>
  </si>
  <si>
    <t>742230004</t>
  </si>
  <si>
    <t>Montáž kamerového systému vnitřní kamery</t>
  </si>
  <si>
    <t>ADI.0077822.URS</t>
  </si>
  <si>
    <t>IP dome kamera, 2MP, 2.8mm, WDR 120dB, IR 30m, VA, IP67</t>
  </si>
  <si>
    <t>ADI.0060909.URS</t>
  </si>
  <si>
    <t>IP ball kamera, 4MP, 1.68mm, 180° WDR 120dB, IR 10m, VA</t>
  </si>
  <si>
    <t>ADI.0030875.URS</t>
  </si>
  <si>
    <t>Adaptér pro montáž dome kamer do podhledu</t>
  </si>
  <si>
    <t>742230003</t>
  </si>
  <si>
    <t>Montáž kamerového systému venkovní kamery</t>
  </si>
  <si>
    <t>https://podminky.urs.cz/item/CS_URS_2024_01/742230003</t>
  </si>
  <si>
    <t>ADI.0062381.URS</t>
  </si>
  <si>
    <t>IP bullet kamera, 4MP, MZVF, 2.8-12mm, WDR 120dB, IR 60m, VA, IP67</t>
  </si>
  <si>
    <t>742230007</t>
  </si>
  <si>
    <t>Montáž kamerového systému konzoly pro kryt nebo kameru</t>
  </si>
  <si>
    <t>https://podminky.urs.cz/item/CS_URS_2024_01/742230007</t>
  </si>
  <si>
    <t>38479021</t>
  </si>
  <si>
    <t>krabice instalační pro montáž dome/bulet kamer na zeď</t>
  </si>
  <si>
    <t>742230102</t>
  </si>
  <si>
    <t>Montáž kamerového systému nastavení a instalace instalace a nastavení SW pro sledování kamer</t>
  </si>
  <si>
    <t>742230103</t>
  </si>
  <si>
    <t>Montáž kamerového systému nastavení a instalace nastavení záběru podle přání uživatele</t>
  </si>
  <si>
    <t>742230009</t>
  </si>
  <si>
    <t>Montáž kamerového systému samolepky "Střeženo kamerovým systémem"</t>
  </si>
  <si>
    <t>https://podminky.urs.cz/item/CS_URS_2024_01/742230009</t>
  </si>
  <si>
    <t>73558008</t>
  </si>
  <si>
    <t>samolepka "Střeženo kamerovým systémem" A4 žlutá s černým piktogramem a rámečkem</t>
  </si>
  <si>
    <t>ACS</t>
  </si>
  <si>
    <t>Přístupový systém</t>
  </si>
  <si>
    <t>742240005</t>
  </si>
  <si>
    <t>Montáž elektronické kontroly vstupu řídící jednotky pro připojení čteček</t>
  </si>
  <si>
    <t>https://podminky.urs.cz/item/CS_URS_2024_01/742240005</t>
  </si>
  <si>
    <t>CU42E0GEU</t>
  </si>
  <si>
    <t>jednotka pro kontrolu vstupu ETHERNET</t>
  </si>
  <si>
    <t>742240001</t>
  </si>
  <si>
    <t>Montáž elektronické kontroly vstupu čtečky karet</t>
  </si>
  <si>
    <t>https://podminky.urs.cz/item/CS_URS_2024_01/742240001</t>
  </si>
  <si>
    <t>WRDM</t>
  </si>
  <si>
    <t>čtečka bezkontaktní Mifare</t>
  </si>
  <si>
    <t>TRASY</t>
  </si>
  <si>
    <t>Trasy a kabeláže</t>
  </si>
  <si>
    <t>742110002</t>
  </si>
  <si>
    <t>Montáž trubek elektroinstalačních plastových ohebných uložených pod omítku</t>
  </si>
  <si>
    <t>34571063</t>
  </si>
  <si>
    <t>trubka elektroinstalační ohebná z PVC (ČSN) 2323</t>
  </si>
  <si>
    <t>742110003</t>
  </si>
  <si>
    <t>Montáž trubek elektroinstalačních plastových ohebných uložených volně na příchytky</t>
  </si>
  <si>
    <t>742110107</t>
  </si>
  <si>
    <t>Montáž kabelového žlabu drátěného 500/100 mm</t>
  </si>
  <si>
    <t>10.587.510</t>
  </si>
  <si>
    <t>Žlab 100X500X1.25 F ž.poz.2m</t>
  </si>
  <si>
    <t>10.032.228</t>
  </si>
  <si>
    <t>T kus 100X500 XX nerez</t>
  </si>
  <si>
    <t>742110127</t>
  </si>
  <si>
    <t>Montáž kabelového žlabu nosníku včetně konzol nebo závitových tyčí, šířky 500 mm</t>
  </si>
  <si>
    <t>10.068.609</t>
  </si>
  <si>
    <t>Závěs MARS NZ 500 S</t>
  </si>
  <si>
    <t>10.502.049</t>
  </si>
  <si>
    <t>Tyč MERKUR M 8/2 pr.8 závitová</t>
  </si>
  <si>
    <t>742110161R</t>
  </si>
  <si>
    <t>Montáž svazkového držáku pro uchycení kabelů</t>
  </si>
  <si>
    <t>10.076.866</t>
  </si>
  <si>
    <t>Příchytka OBO 2031M/30</t>
  </si>
  <si>
    <t>742111001</t>
  </si>
  <si>
    <t>Montáž příchytek pro kabely samostatné ohniodolné včetně šroubu a hmoždinky</t>
  </si>
  <si>
    <t>ADI.0050575.URS</t>
  </si>
  <si>
    <t>1-stranná příchytka pro pož. odolné trasy, pro prům. kabelu 8 mm, balení 100  ks</t>
  </si>
  <si>
    <t>742121001</t>
  </si>
  <si>
    <t>Montáž kabelů sdělovacích pro vnitřní rozvody počtu žil do 15</t>
  </si>
  <si>
    <t>ADI.0051257.URS</t>
  </si>
  <si>
    <t xml:space="preserve">Kabel CAT6 UTP LSOHFR B2ca-s1,d1,a1 500m "Poznámka k položce:
Poznámka k položce: Rozvody SPP."
</t>
  </si>
  <si>
    <t>ADI.0036145.URS</t>
  </si>
  <si>
    <t xml:space="preserve">Oranžový kabel 2x1.5  B2ca s1d1a1 "Poznámka k položce:
Poznámka k položce: Napájení SPP."
</t>
  </si>
  <si>
    <t>2000001218</t>
  </si>
  <si>
    <t>SYKFY 3x2x0,5</t>
  </si>
  <si>
    <t>ADI.0051528.URS</t>
  </si>
  <si>
    <t xml:space="preserve">Kabel gelový, 09/125um, 8 vl., LSOH,CLT se základní ochranou proti hlodavcům "Poznámka k položce:
Poznámka k položce: Datová přípojka - STK."
</t>
  </si>
  <si>
    <t>DMON</t>
  </si>
  <si>
    <t>Demontáže a pomocné práce</t>
  </si>
  <si>
    <t>HZS2231</t>
  </si>
  <si>
    <t>Hodinové zúčtovací sazby profesí PSV provádění stavebních instalací elektrikář</t>
  </si>
  <si>
    <t>HZS2232</t>
  </si>
  <si>
    <t>Hodinové zúčtovací sazby profesí PSV provádění stavebních instalací elektrikář odborný</t>
  </si>
  <si>
    <t>HZS2492</t>
  </si>
  <si>
    <t>Hodinové zúčtovací sazby profesí PSV zednické výpomoci a pomocné práce PSV pomocný dělník PSV</t>
  </si>
  <si>
    <t>HZS4212</t>
  </si>
  <si>
    <t>Hodinové zúčtovací sazby ostatních profesí revizní a kontrolní činnost revizní technik specialista</t>
  </si>
  <si>
    <t>HZS4232</t>
  </si>
  <si>
    <t>Hodinové zúčtovací sazby ostatních profesí revizní a kontrolní činnost technik odborný</t>
  </si>
  <si>
    <t>Vedlejší rozpočtové náklady</t>
  </si>
  <si>
    <t>013254000</t>
  </si>
  <si>
    <t>Dokumentace skutečného provedení stavby</t>
  </si>
  <si>
    <t>…</t>
  </si>
  <si>
    <t>https://podminky.urs.cz/item/CS_URS_2024_01/013254000</t>
  </si>
  <si>
    <t>081002000</t>
  </si>
  <si>
    <t>Doprava zaměstnanců</t>
  </si>
  <si>
    <t>https://podminky.urs.cz/item/CS_URS_2024_01/081002000</t>
  </si>
  <si>
    <t>045002000</t>
  </si>
  <si>
    <t>Kompletační a koordinační činnost</t>
  </si>
  <si>
    <t>https://podminky.urs.cz/item/CS_URS_2024_01/045002000</t>
  </si>
  <si>
    <t>4 - Vytápění</t>
  </si>
  <si>
    <t>991 - Hodinové zúčtovací sazby</t>
  </si>
  <si>
    <t>713 - Izolace tepelné</t>
  </si>
  <si>
    <t>733 - Rozvod potrubí</t>
  </si>
  <si>
    <t>734 - Armatury</t>
  </si>
  <si>
    <t>735 - Otopná tělesa</t>
  </si>
  <si>
    <t>799 - Ostatní</t>
  </si>
  <si>
    <t>991</t>
  </si>
  <si>
    <t>Hodinové zúčtovací sazby</t>
  </si>
  <si>
    <t>R01991000MAT</t>
  </si>
  <si>
    <t>HZS-zkoušky v rámci montáž.prací Topná a tlaková.zkouška</t>
  </si>
  <si>
    <t>R01991001MAT</t>
  </si>
  <si>
    <t>Napuštění, odvzd.a vyregulování</t>
  </si>
  <si>
    <t>713002012MAT</t>
  </si>
  <si>
    <t>Izolace potr.Tubolit DG, DN 18/13mm</t>
  </si>
  <si>
    <t>713463311R00</t>
  </si>
  <si>
    <t>Montáž návlek.izolace hadicemi</t>
  </si>
  <si>
    <t>998713201ROO</t>
  </si>
  <si>
    <t>Přesun hmot - izolace tepelné, H do 6 m</t>
  </si>
  <si>
    <t>733</t>
  </si>
  <si>
    <t>Rozvod potrubí</t>
  </si>
  <si>
    <t>733122223T00</t>
  </si>
  <si>
    <t>Potrubí z uhl.oceli galv.pozink,lisov. D 18,1</t>
  </si>
  <si>
    <t>733190107R00</t>
  </si>
  <si>
    <t>Tlak.zkouška potr.ocel. DN 40</t>
  </si>
  <si>
    <t>733191924R00</t>
  </si>
  <si>
    <t>Navař.odbočky na potr.,DN odboč.20</t>
  </si>
  <si>
    <t>998733201R00</t>
  </si>
  <si>
    <t>Přesun hmot rozvodů potrubí,H 6 m</t>
  </si>
  <si>
    <t>734</t>
  </si>
  <si>
    <t>Armatury</t>
  </si>
  <si>
    <t>734209113R00</t>
  </si>
  <si>
    <t>Montáž armatur závit.,se 2záv., G 1/2´´</t>
  </si>
  <si>
    <t>734226212MAT</t>
  </si>
  <si>
    <t>Ventil termost.přímý DN 15</t>
  </si>
  <si>
    <t>734266222MAT</t>
  </si>
  <si>
    <t>Regul.šroubení přímé DN 15 s vyp.</t>
  </si>
  <si>
    <t>734271194MAT</t>
  </si>
  <si>
    <t>Termostatická hlavice-bílá</t>
  </si>
  <si>
    <t>734271203T00</t>
  </si>
  <si>
    <t>Montáž termostatických hlavic</t>
  </si>
  <si>
    <t>998734201R00</t>
  </si>
  <si>
    <t>Přesun hmot armatur, H do 6 m</t>
  </si>
  <si>
    <t>735</t>
  </si>
  <si>
    <t>Otopná tělesa</t>
  </si>
  <si>
    <t>735151471MAT</t>
  </si>
  <si>
    <t>Tělesa Radik Klasik21 v/š 600/400</t>
  </si>
  <si>
    <t>735151472MAT</t>
  </si>
  <si>
    <t>Tělesa Radik Klasik21 v/š 600/500</t>
  </si>
  <si>
    <t>735151473MAT</t>
  </si>
  <si>
    <t>Tělesa Radik Klasik21 v/š 600/600</t>
  </si>
  <si>
    <t>735159210R00</t>
  </si>
  <si>
    <t>Montáž těl.panel.2řad.do 1140mm</t>
  </si>
  <si>
    <t>998735201R00</t>
  </si>
  <si>
    <t>Přesun hmot otop.těles,H do 6m</t>
  </si>
  <si>
    <t>799</t>
  </si>
  <si>
    <t>Ostatní</t>
  </si>
  <si>
    <t>799104104MAT</t>
  </si>
  <si>
    <t>Uvedení zařízení do provozu</t>
  </si>
  <si>
    <t>soubor</t>
  </si>
  <si>
    <t>799212208R00</t>
  </si>
  <si>
    <t>Stavební přípomoce (fakturovat dle skutečnosti)</t>
  </si>
  <si>
    <t>5 - Vzduchotechnika a chlazení</t>
  </si>
  <si>
    <t>D1 - Zařízení č. 1 - VĚTRÁNÍ</t>
  </si>
  <si>
    <t>D2 - Zařízení č. 2 - CHLAZENÍ</t>
  </si>
  <si>
    <t>D3 - Ostatní položky</t>
  </si>
  <si>
    <t>D4 - Přesuny hmot</t>
  </si>
  <si>
    <t>Zařízení č. 1 - VĚTRÁNÍ</t>
  </si>
  <si>
    <t>1.1</t>
  </si>
  <si>
    <t>Stropní ventilátor na omítku, jedno-otáčkový, horní vývod. Pro vzduchové množství 90m3/h, 90Pa. Skříň ventilátoru je z ABS, barva bílá, průměr výtlačného hrdla je 78 mm. Na výtlaku je zpětná klapka. Čelní mřížka obsahuje filtr a tlumič hluku. Oběžné kolo ventilátoru je radiální s dopředu zahnutými lopatkami, nalisované na vnějším rotoru. Motor je asynchronní s vnějším rotorem, vysokou účinností a nízkou spotřebou. Motor má kuličková ložiska a je vybaven termopojistkou proti přetížení, max. teplota okolí je 40˚C. Krytí IPX5. Svorkovnice je přístupná po demontáži čelní mřížky. Pružné uložení ventilátoru, montážní a připojovací příslušenství.</t>
  </si>
  <si>
    <t>1.2</t>
  </si>
  <si>
    <t>Stropní ventilátor pod omítku, jedno-otáčkový, horní vývod. Pro vzduchové množství 90m3/h, 90Pa. Skříň ventilátoru je z ABS, barva bílá, průměr výtlačného hrdla je 78 mm. Na výtlaku je zpětná klapka. Čelní mřížka obsahuje filtr a tlumič hluku. Oběžné kolo ventilátoru je radiální s dopředu zahnutými lopatkami, nalisované na vnějším rotoru. Motor je asynchronní s vnějším rotorem, vysokou účinností a nízkou spotřebou. Motor má kuličková ložiska a je vybaven termopojistkou proti přetížení, max. teplota okolí je 40˚C. Krytí IPX5. Svorkovnice je přístupná po demontáži čelní mřížky. Pružné uložení ventilátoru, montážní a připojovací příslušenství.</t>
  </si>
  <si>
    <t>1.3</t>
  </si>
  <si>
    <t>1.4</t>
  </si>
  <si>
    <t>Stropní ventilátor pod omítku (do podhledu), dvou-otáčkový, horní vývod. Pro vzduchové množství 150m3/h, 65Pa. Skříň ventilátoru je z ABS, barva bílá, průměr výtlačného hrdla je 78 mm. Na výtlaku je zpětná klapka. Čelní mřížka obsahuje filtr a tlumič hluku. Oběžné kolo ventilátoru je radiální s dopředu zahnutými lopatkami, nalisované na vnějším rotoru. Motor je asynchronní s vnějším rotorem, vysokou účinností a nízkou spotřebou. Motor má kuličková ložiska a je vybaven termopojistkou proti přetížení, max. teplota okolí je 40˚C. Krytí IP44. Svorkovnice je přístupná po demontáži čelní mřížky. Pružné uložení ventilátoru, montážní a připojovací příslušenství.</t>
  </si>
  <si>
    <t>1.5</t>
  </si>
  <si>
    <t>Diagonální ventilátory do kruhového potrubí pro vzduchové množství 120m3/h, 125Pa. IP44. Skříň je vylisována z ocelového pozinkového plechu. Na hrdlech pro připojení potrubí je gumové těsnění, na výtlaku je integrovaný difuzor zlepšující účinnost a snižující hluk. Oběžné kolo je vyrobeno z ABS plastu. Jednofázový asynchronní motor s vnějším rotorem a tepelnou ochranou. Krytí motoru IP44. Napájecí napětí 29W / 230 V. Svorkovnice je z černého plastu, je pevně umístěna na skříni ventilátoru, pružné manžety, vč. montáčního a připojovacího příslušenství.</t>
  </si>
  <si>
    <t>1.6</t>
  </si>
  <si>
    <t>1.7</t>
  </si>
  <si>
    <t>Proti-dešťová žaluzie, hliníková s rámem do potrubí a sítem proti ptactvu. Rozměr 200x20mm. Volná plocha 0,02m2. Vč. montážního a připojovacího příslušenství. RAL dle architekta</t>
  </si>
  <si>
    <t>1.8</t>
  </si>
  <si>
    <t>Talířový ventil, pro odvod vzduchu, kovový, prům. 100mm, vč. montážního a připojovacího příslušenství. RAL dle architekta.</t>
  </si>
  <si>
    <t>1.9</t>
  </si>
  <si>
    <t>Zpětná klapka pro kruhové potrubí, průměr 100 mm. Motýlkové provedení, vyrobená z galvanizované oceli.</t>
  </si>
  <si>
    <t>1.10</t>
  </si>
  <si>
    <t>Polo-ohebné potrubí vnitřní prům. 100mm s akustickým útlumem, vč. montážního a připojovacího příslušenství</t>
  </si>
  <si>
    <t>1.11</t>
  </si>
  <si>
    <t>Kruhové Spiro potrubí prům 80mm z pozink. plech tl. min. 0.7mm, vč. 30% tvarovek a spojovacího a závěsového materiálu. Potrubí bude zhotoveno ve třídě vzduchotěsnosti min D dle ČSN EN 12237.</t>
  </si>
  <si>
    <t>1.12</t>
  </si>
  <si>
    <t>Kruhové Spiro potrubí prům 100mm z pozink. plech tl. min. 0.7mm, vč. 30% tvarovek a spojovacího a závěsového materiálu. Potrubí bude zhotoveno ve třídě vzduchotěsnosti min D dle ČSN EN 12237.</t>
  </si>
  <si>
    <t>1.13</t>
  </si>
  <si>
    <t>Kruhové Spiro potrubí prům 125mm z pozink. plech tl. min. 0.7mm, vč. 30% tvarovek a spojovacího a závěsového materiálu. Potrubí bude zhotoveno ve třídě vzduchotěsnosti min D dle ČSN EN 12237.</t>
  </si>
  <si>
    <t>D2</t>
  </si>
  <si>
    <t>Zařízení č. 2 - CHLAZENÍ</t>
  </si>
  <si>
    <t>2.1</t>
  </si>
  <si>
    <t>Venkovní jednotka klimatizace, multisplit, chladicí výkon 0.9 až 5.4 kW, pro 2 vnitřní jednotky, zavěšený na konzole, montážní a připojovací příslušenství</t>
  </si>
  <si>
    <t>2.2</t>
  </si>
  <si>
    <t>Venkovní jednotka klimatizace, multisplit, chladicí výkon 1.3 až 9.5 kW, pro 4 vnitřní jednotky, zavěšený na konzole, montážní a připojovací příslušenství</t>
  </si>
  <si>
    <t>2.3</t>
  </si>
  <si>
    <t>Vnitřní jednotka klimatizace, nástěnná, dálkový ovladač. Chladicí výkon 2.1 kW. Vč. montážní a připojovací příslušenství</t>
  </si>
  <si>
    <t>2.4</t>
  </si>
  <si>
    <t>Vnitřní jednotka klimatizace, nástěnná, dálkový ovladač. Chladicí výkon 2.5 kW. Vč. montážní a připojovací příslušenství</t>
  </si>
  <si>
    <t>2.5</t>
  </si>
  <si>
    <t>Svazek Cu potrubí 6/10mm chladiva vč. kabeláže v tepelné izolaci, montážní a připojovací příslušenství. Potrubí vedené po povrchu střechy bude oplechována, popřípadě jinak ochráněno proti UV záření</t>
  </si>
  <si>
    <t>D3</t>
  </si>
  <si>
    <t>Ostatní položky</t>
  </si>
  <si>
    <t>3.1</t>
  </si>
  <si>
    <t>Vyhotovení dokumentace skutečného provedení - 6 paré</t>
  </si>
  <si>
    <t>Soubor</t>
  </si>
  <si>
    <t>3.2</t>
  </si>
  <si>
    <t>Vyhotovení dokumentace ke kolaudaci, atesty, certifikáty…</t>
  </si>
  <si>
    <t>3.3</t>
  </si>
  <si>
    <t>Ostatní montážnÍ a připojovací materiál</t>
  </si>
  <si>
    <t>3.4</t>
  </si>
  <si>
    <t>Doprava materiálu</t>
  </si>
  <si>
    <t>3.5</t>
  </si>
  <si>
    <t>Likvidace odpadového materiálu</t>
  </si>
  <si>
    <t>3.6</t>
  </si>
  <si>
    <t>Ostatní stavební přípomoce, které nebyli požadovány po stavbě</t>
  </si>
  <si>
    <t>3.7</t>
  </si>
  <si>
    <t>Zaregulování systému VZT</t>
  </si>
  <si>
    <t>3.8</t>
  </si>
  <si>
    <t>Zaškolení obsluhy VZT zařízení</t>
  </si>
  <si>
    <t>3.9</t>
  </si>
  <si>
    <t>Ostatní zavěsový materiál (zavitové tyče, L profil 50x50, konzole pro venkovní jednotky CHL…)</t>
  </si>
  <si>
    <t>3.10</t>
  </si>
  <si>
    <t>Nátěry kovových zařízení - 1x základová barva + 2x email</t>
  </si>
  <si>
    <t>D4</t>
  </si>
  <si>
    <t>Přesuny hmot</t>
  </si>
  <si>
    <t>4.1</t>
  </si>
  <si>
    <t>6 - Zdravotně technické instalace</t>
  </si>
  <si>
    <t>1 - Zemní práce</t>
  </si>
  <si>
    <t>721 - Vnitřní kanalizace</t>
  </si>
  <si>
    <t>722 - Vnitřní vodovod</t>
  </si>
  <si>
    <t>725 - Zařizovací předměty</t>
  </si>
  <si>
    <t>726 - Instalační prefabrikáty</t>
  </si>
  <si>
    <t>Zemní práce</t>
  </si>
  <si>
    <t>139711101RT3</t>
  </si>
  <si>
    <t>Vykopávka v uzavřených prostorách v hor.1-4, hornina 3</t>
  </si>
  <si>
    <t>8*0,6*0,5</t>
  </si>
  <si>
    <t>162201203R00</t>
  </si>
  <si>
    <t>Vodorovné přemíst.výkopku, kolečko hor.1-4, do 10m</t>
  </si>
  <si>
    <t>161101501R00</t>
  </si>
  <si>
    <t>Svislé přemístění výkopku z hor. 1-4 ruční</t>
  </si>
  <si>
    <t>162701105R00</t>
  </si>
  <si>
    <t>Vodorovné přemístění výkopku z hor.1-4 do 10000 m</t>
  </si>
  <si>
    <t>199000002R00</t>
  </si>
  <si>
    <t>Poplatek za skládku horniny 1- 4</t>
  </si>
  <si>
    <t>175101101RT2</t>
  </si>
  <si>
    <t>Obsyp potrubí bez prohození sypaniny, s dodáním štěrkopísku frakce 0 - 22 mm</t>
  </si>
  <si>
    <t>721</t>
  </si>
  <si>
    <t>Vnitřní kanalizace</t>
  </si>
  <si>
    <t>721176222R00</t>
  </si>
  <si>
    <t>Potrubí KG svodné (ležaté) v zemi, D 110 x 3,2 mm</t>
  </si>
  <si>
    <t>721176223R00</t>
  </si>
  <si>
    <t>Potrubí KG svodné (ležaté) v zemi, D 125 x 3,2 mm</t>
  </si>
  <si>
    <t>721176224R00</t>
  </si>
  <si>
    <t>Potrubí KG svodné (ležaté) v zemi, D 160 x 4,0 mm</t>
  </si>
  <si>
    <t>721110907R00</t>
  </si>
  <si>
    <t>Potrubí kameninové, vsazení odbočky, DN 150 mm</t>
  </si>
  <si>
    <t>721110927R00</t>
  </si>
  <si>
    <t>Potrubí kameninové, krácení trub, DN 150 mm</t>
  </si>
  <si>
    <t>721300922R00</t>
  </si>
  <si>
    <t>Pročištění ležatých svodů do DN 300 mm</t>
  </si>
  <si>
    <t>721176113R00</t>
  </si>
  <si>
    <t>Potrubí HT odpadní svislé, D 50 x 1,8 mm</t>
  </si>
  <si>
    <t>721176114R00</t>
  </si>
  <si>
    <t>Potrubí HT odpadní svislé, D 75 x 1,9 mm</t>
  </si>
  <si>
    <t>721176115R00</t>
  </si>
  <si>
    <t>Potrubí HT odpadní svislé, D 110 x 2,7 mm</t>
  </si>
  <si>
    <t>721176116R00</t>
  </si>
  <si>
    <t>Potrubí HT odpadní svislé, D 125 x 3,1 mm</t>
  </si>
  <si>
    <t>721176101R00</t>
  </si>
  <si>
    <t>Potrubí HT připojovací, D 32 x 1,8 mm</t>
  </si>
  <si>
    <t>721176102R00</t>
  </si>
  <si>
    <t>Potrubí HT připojovací, D 40 x 1,8 mm</t>
  </si>
  <si>
    <t>721176103R00</t>
  </si>
  <si>
    <t>Potrubí HT připojovací, D 50 x 1,8 mm</t>
  </si>
  <si>
    <t>721176105R00</t>
  </si>
  <si>
    <t>Potrubí HT připojovací, D 110 x 2,7 mm</t>
  </si>
  <si>
    <t>721194103R00</t>
  </si>
  <si>
    <t>Vyvedení odpadních výpustek, D 32 x 1,8 mm</t>
  </si>
  <si>
    <t>721194104R00</t>
  </si>
  <si>
    <t>Vyvedení odpadních výpustek, D 40 x 1,8 mm</t>
  </si>
  <si>
    <t>721194105R00</t>
  </si>
  <si>
    <t>Vyvedení odpadních výpustek, D 50 x 1,8 mm</t>
  </si>
  <si>
    <t>721194109R00</t>
  </si>
  <si>
    <t>Vyvedení odpadních výpustek, D 110 x 2,3 mm</t>
  </si>
  <si>
    <t>721226531R0X</t>
  </si>
  <si>
    <t>Zápachová uzávěrka podom. pro nápoj vzt a klima, D, víčko 100x100, mech.kulička, min.0,15 l/s</t>
  </si>
  <si>
    <t>721110001R0X</t>
  </si>
  <si>
    <t>Napojení potrubí do DN50 na LT stoupající potrubí</t>
  </si>
  <si>
    <t>721000001R0X</t>
  </si>
  <si>
    <t>Zednické přípomoce, drážky, prostupy do d50, zpětné zahození a začištění</t>
  </si>
  <si>
    <t>721290111R00</t>
  </si>
  <si>
    <t>Zkouška těsnosti kanalizace vodou DN 125 mm</t>
  </si>
  <si>
    <t>721290112R00</t>
  </si>
  <si>
    <t>Zkouška těsnosti kanalizace vodou DN 200 mm</t>
  </si>
  <si>
    <t>998721201R00</t>
  </si>
  <si>
    <t>Přesun hmot pro vnitřní kanalizaci, výšky do 6 m</t>
  </si>
  <si>
    <t>721140802R00</t>
  </si>
  <si>
    <t>Demontáž potrubí litinového do DN 100 mm</t>
  </si>
  <si>
    <t>721171803R00</t>
  </si>
  <si>
    <t>Demontáž potrubí z PVC do D 75 mm</t>
  </si>
  <si>
    <t>721290821R00</t>
  </si>
  <si>
    <t>Přesun vybouraných hmot, vnitřní kanalizace, v objektech výšky do 6 m</t>
  </si>
  <si>
    <t>722</t>
  </si>
  <si>
    <t>Vnitřní vodovod</t>
  </si>
  <si>
    <t>722172431R00</t>
  </si>
  <si>
    <t>Potrubí plastové PP-R, včetně zednických výpomocí, D 20 x 3,4 mm, PN 20</t>
  </si>
  <si>
    <t>722172432R00</t>
  </si>
  <si>
    <t>Potrubí plastové PP-R, včetně zednických výpomocí, D 25 x 4,2 mm, PN 20</t>
  </si>
  <si>
    <t>722172433R00</t>
  </si>
  <si>
    <t>Potrubí plastové PP-R, včetně zednických výpomocí, D 32 x 5,4 mm, PN 20</t>
  </si>
  <si>
    <t>722181213RZ6</t>
  </si>
  <si>
    <t>Izolace návleková pěn. polyethylen tl. stěny 13 mm, vnitřní průměr 20 mm</t>
  </si>
  <si>
    <t>722181213RT8</t>
  </si>
  <si>
    <t>Izolace návleková pěn. polyethylen tl. stěny 13 mm, vnitřní průměr 25 mm</t>
  </si>
  <si>
    <t>722181213RU1</t>
  </si>
  <si>
    <t>Izolace návleková pěn. polyethylen tl. stěny 13 mm, vnitřní průměr 32 mm</t>
  </si>
  <si>
    <t>722180001R0X</t>
  </si>
  <si>
    <t>Izolace návleková kam. vata s AL polepem, tl. stěny 30 mm, vnitřní průměr 22 mm</t>
  </si>
  <si>
    <t>722180002R0X</t>
  </si>
  <si>
    <t>Izolace návleková kam. vata s AL polepem, tl. stěny 30 mm, vnitřní průměr 28 mm</t>
  </si>
  <si>
    <t>722190401R00</t>
  </si>
  <si>
    <t>Vyvedení a upevnění výpustek DN 15 mm</t>
  </si>
  <si>
    <t>722202213R00</t>
  </si>
  <si>
    <t>Nástěnka MZD PP-R, D 20 mm x R 1/2"</t>
  </si>
  <si>
    <t>722202221R00</t>
  </si>
  <si>
    <t>Komplet nástěnný MZD PP-R, D 20 mm x R 1/2"</t>
  </si>
  <si>
    <t>722237121R00</t>
  </si>
  <si>
    <t>Kohout vodovodní, kulový, 2x vnitřní závit, DN 15 mm</t>
  </si>
  <si>
    <t>722237122R00</t>
  </si>
  <si>
    <t>Kohout vodovodní, kulový, 2x vnitřní závit, DN 20 mm</t>
  </si>
  <si>
    <t>722237123R00</t>
  </si>
  <si>
    <t>Kohout vodovodní, kulový, 2x vnitřní závit, DN 25 mm</t>
  </si>
  <si>
    <t>722170914R00</t>
  </si>
  <si>
    <t>Plastové potrubí, vsazení odbočky D 63 mm</t>
  </si>
  <si>
    <t>722170911R00</t>
  </si>
  <si>
    <t>Plastové potrubí, vsazení odbočky D 32 mm</t>
  </si>
  <si>
    <t>722000001R0X</t>
  </si>
  <si>
    <t>Zednické přípomoce, drážky, prostupy do d50</t>
  </si>
  <si>
    <t>722280106R00</t>
  </si>
  <si>
    <t>Tlaková zkouška vodovodního potrubí DN 32 mm</t>
  </si>
  <si>
    <t>722290234R00</t>
  </si>
  <si>
    <t>Proplach a dezinfekce vodovodního potrubí DN 80 mm</t>
  </si>
  <si>
    <t>998722201R00</t>
  </si>
  <si>
    <t>Přesun hmot pro vnitřní vodovod, výšky do 6 m</t>
  </si>
  <si>
    <t>722170801R00</t>
  </si>
  <si>
    <t>Demontáž rozvodů vody z plastů do D 32 mm</t>
  </si>
  <si>
    <t>722290821R00</t>
  </si>
  <si>
    <t>Přesun vybouraných hmot - vodovody, H do 6 m</t>
  </si>
  <si>
    <t>725</t>
  </si>
  <si>
    <t>Zařizovací předměty</t>
  </si>
  <si>
    <t>725017122R00</t>
  </si>
  <si>
    <t>Umyvadlo na šrouby, 550 x 420 mm, bílé</t>
  </si>
  <si>
    <t>725017153R00</t>
  </si>
  <si>
    <t>Umyvadlo invalidní 640 x 550 mm, bílé</t>
  </si>
  <si>
    <t>725014131R00</t>
  </si>
  <si>
    <t>Klozet závěsný + sedátko, bílý</t>
  </si>
  <si>
    <t>725014141R00</t>
  </si>
  <si>
    <t>Klozet závěsný ZTP + sedátko, bílý</t>
  </si>
  <si>
    <t>725019103R00</t>
  </si>
  <si>
    <t>Výlevka závěsná s plastovou mřížkou</t>
  </si>
  <si>
    <t>725122232R00</t>
  </si>
  <si>
    <t>Pisoár radarový s integrovaným zdrojem, bílý</t>
  </si>
  <si>
    <t>725249103R00</t>
  </si>
  <si>
    <t>Montáž sprchových koutů</t>
  </si>
  <si>
    <t>725 24-0001.R0X</t>
  </si>
  <si>
    <t>Dodávka sprchové zástěny posuvné, čiré 1800x1000</t>
  </si>
  <si>
    <t>725249102R00</t>
  </si>
  <si>
    <t>Montáž sprchových mís a vaniček</t>
  </si>
  <si>
    <t>725 24-0002.R0X</t>
  </si>
  <si>
    <t>Dodávka sprchová vanička 100 x 80 cm, akrylát, bílá</t>
  </si>
  <si>
    <t>725017337R00</t>
  </si>
  <si>
    <t>Umývátko na šrouby, 450 x 460 mm rohové, bílé</t>
  </si>
  <si>
    <t>725292001R00</t>
  </si>
  <si>
    <t>Zásobník na toaletní papír nerezový</t>
  </si>
  <si>
    <t>725292011R00</t>
  </si>
  <si>
    <t>Zásobník na papírové ručníky nerezový</t>
  </si>
  <si>
    <t>725292044R00</t>
  </si>
  <si>
    <t>Dávkovač tekutého mýdla nerezový 1,25 l</t>
  </si>
  <si>
    <t>725290001R0X</t>
  </si>
  <si>
    <t>Příslušenství pro invalidní WC, vč.sklopných madel</t>
  </si>
  <si>
    <t>725314290R00</t>
  </si>
  <si>
    <t>Příslušenství k dřezu v kuchyňské sestavě</t>
  </si>
  <si>
    <t>725814104R00</t>
  </si>
  <si>
    <t>Ventil rohový DN 15 mm x DN 10 mm</t>
  </si>
  <si>
    <t>725823111R00</t>
  </si>
  <si>
    <t>Baterie umyvadlová stojánková, ruční, bez otvírání odpadu</t>
  </si>
  <si>
    <t>725820001R0X</t>
  </si>
  <si>
    <t>Baterie umyvadlová stojánková, ruční, dl. rámenko , bez otvírání odpadů, ZTP</t>
  </si>
  <si>
    <t>725823114R00</t>
  </si>
  <si>
    <t>Baterie dřezová stojánková ruční, bez otvírání odpadu</t>
  </si>
  <si>
    <t>725825114R00</t>
  </si>
  <si>
    <t>Baterie dřezová nástěnná ruční, dlouhé raménko</t>
  </si>
  <si>
    <t>725845111R00</t>
  </si>
  <si>
    <t>Baterie sprchová nástěnná ruční, bez příslušenství</t>
  </si>
  <si>
    <t>725840001R0X</t>
  </si>
  <si>
    <t>Příslušenství ke sprchové baterii, (madlo, ruční sprška, držák sprchy)</t>
  </si>
  <si>
    <t>725860202R00</t>
  </si>
  <si>
    <t>Sifon dřezový, D 40/50 mm, 6/4"</t>
  </si>
  <si>
    <t>725860251R00</t>
  </si>
  <si>
    <t>Sifon umyvadlový chromovaný</t>
  </si>
  <si>
    <t>725860261R00</t>
  </si>
  <si>
    <t>Výpusť umyvadlová stále otevřená</t>
  </si>
  <si>
    <t>725860227R00</t>
  </si>
  <si>
    <t>Sifon ke sprchové vaničce PP, D 50 mm</t>
  </si>
  <si>
    <t>998725201R00</t>
  </si>
  <si>
    <t>Přesun hmot pro zařizovací předměty, výšky do 6 m</t>
  </si>
  <si>
    <t>725210821R00</t>
  </si>
  <si>
    <t>Demontáž umyvadel bez výtokových armatur</t>
  </si>
  <si>
    <t>725110811R00</t>
  </si>
  <si>
    <t>Demontáž klozetů splachovacích</t>
  </si>
  <si>
    <t>725590811R00</t>
  </si>
  <si>
    <t>Přesun vybouranou hmot, zařizovací předměty H 6 m</t>
  </si>
  <si>
    <t>726</t>
  </si>
  <si>
    <t>Instalační prefabrikáty</t>
  </si>
  <si>
    <t>726211331R00</t>
  </si>
  <si>
    <t>Modul pro WC, ZTP, h. 1120 mm</t>
  </si>
  <si>
    <t>726211321R00</t>
  </si>
  <si>
    <t>Modul pro WC, h. 1120 mm</t>
  </si>
  <si>
    <t>726211121R00</t>
  </si>
  <si>
    <t>Modul pro WC, h. 1080 mm, pro zazdění</t>
  </si>
  <si>
    <t>726211311R00</t>
  </si>
  <si>
    <t>Modul pro umyvadlo, h. 820/980 mm</t>
  </si>
  <si>
    <t>726211367R00</t>
  </si>
  <si>
    <t>Modul pro výlevku, h. 1300 mm</t>
  </si>
  <si>
    <t>998726221R00</t>
  </si>
  <si>
    <t>Přesun hmot pro předstěnové systémy, výšky do 6 m</t>
  </si>
  <si>
    <t>VRN - Ostatní a vedlejší náklady</t>
  </si>
  <si>
    <t>Zpracování realizační a výrobní dokumentace, technologických postupů atd</t>
  </si>
  <si>
    <t>-1291843571</t>
  </si>
  <si>
    <t>Revize, zkoušky, měření, testy</t>
  </si>
  <si>
    <t>-1988566681</t>
  </si>
  <si>
    <t>Koordinační činnost</t>
  </si>
  <si>
    <t>-1492769334</t>
  </si>
  <si>
    <t>Zajištění podkladů ke kolaudaci stavby</t>
  </si>
  <si>
    <t>208066176</t>
  </si>
  <si>
    <t>K102</t>
  </si>
  <si>
    <t>Návrh a zpracování plánu organizace výstavby, harmonogram prací</t>
  </si>
  <si>
    <t>-1305270074</t>
  </si>
  <si>
    <t>K141</t>
  </si>
  <si>
    <t>Vzorkování</t>
  </si>
  <si>
    <t>-332733693</t>
  </si>
  <si>
    <t>x2111</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</si>
  <si>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         </t>
  </si>
  <si>
    <t>461422345</t>
  </si>
  <si>
    <t>x3</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</si>
  <si>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        </t>
  </si>
  <si>
    <t>-2004208536</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</si>
  <si>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</si>
  <si>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</si>
  <si>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2060604879</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</si>
  <si>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</si>
  <si>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</si>
  <si>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-1593359629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</si>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</sst>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3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5" fillId="0" borderId="0" xfId="0" applyFont="1" applyAlignment="1">
      <alignment horizontal="left" vertical="center"/>
    </xf>
    <xf numFmtId="0" fontId="16"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9"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9"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20" fillId="0" borderId="5" xfId="0" applyFont="1" applyBorder="1" applyAlignment="1">
      <alignment horizontal="left" vertical="center"/>
    </xf>
    <xf numFmtId="0" fontId="0" fillId="0" borderId="5" xfId="0" applyFont="1" applyBorder="1" applyAlignment="1">
      <alignment vertical="center"/>
    </xf>
    <xf numFmtId="4" fontId="20"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1" fillId="0" borderId="0" xfId="0" applyNumberFormat="1" applyFont="1" applyAlignment="1">
      <alignment vertical="center"/>
    </xf>
    <xf numFmtId="0" fontId="21"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0"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30" fillId="0" borderId="0" xfId="0" applyFont="1" applyAlignment="1">
      <alignment vertical="center"/>
    </xf>
    <xf numFmtId="4" fontId="30" fillId="0" borderId="0" xfId="0" applyNumberFormat="1" applyFont="1" applyAlignment="1">
      <alignment vertical="center"/>
    </xf>
    <xf numFmtId="0" fontId="4" fillId="0" borderId="0" xfId="0" applyFont="1" applyAlignment="1">
      <alignment horizontal="center" vertical="center"/>
    </xf>
    <xf numFmtId="4" fontId="31" fillId="0" borderId="14"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6" fillId="0" borderId="0" xfId="0" applyFont="1" applyAlignment="1">
      <alignment horizontal="left"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3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20"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4" fillId="0" borderId="12" xfId="0" applyNumberFormat="1" applyFont="1" applyBorder="1" applyAlignment="1">
      <alignment/>
    </xf>
    <xf numFmtId="166" fontId="34" fillId="0" borderId="13"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3"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3" fillId="0" borderId="27" xfId="0" applyFont="1" applyBorder="1" applyAlignment="1" applyProtection="1">
      <alignment horizontal="left" vertical="center"/>
      <protection/>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962032231" TargetMode="External" /><Relationship Id="rId2" Type="http://schemas.openxmlformats.org/officeDocument/2006/relationships/hyperlink" Target="https://podminky.urs.cz/item/CS_URS_2024_01/965042231" TargetMode="External" /><Relationship Id="rId3" Type="http://schemas.openxmlformats.org/officeDocument/2006/relationships/hyperlink" Target="https://podminky.urs.cz/item/CS_URS_2024_01/965049112" TargetMode="External" /><Relationship Id="rId4" Type="http://schemas.openxmlformats.org/officeDocument/2006/relationships/hyperlink" Target="https://podminky.urs.cz/item/CS_URS_2024_01/968072455" TargetMode="External" /><Relationship Id="rId5" Type="http://schemas.openxmlformats.org/officeDocument/2006/relationships/hyperlink" Target="https://podminky.urs.cz/item/CS_URS_2024_01/968072456" TargetMode="External" /><Relationship Id="rId6" Type="http://schemas.openxmlformats.org/officeDocument/2006/relationships/hyperlink" Target="https://podminky.urs.cz/item/CS_URS_2024_01/973031324" TargetMode="External" /><Relationship Id="rId7" Type="http://schemas.openxmlformats.org/officeDocument/2006/relationships/hyperlink" Target="https://podminky.urs.cz/item/CS_URS_2024_01/974031157" TargetMode="External" /><Relationship Id="rId8" Type="http://schemas.openxmlformats.org/officeDocument/2006/relationships/hyperlink" Target="https://podminky.urs.cz/item/CS_URS_2024_01/974031164" TargetMode="External" /><Relationship Id="rId9" Type="http://schemas.openxmlformats.org/officeDocument/2006/relationships/hyperlink" Target="https://podminky.urs.cz/item/CS_URS_2024_01/974031664" TargetMode="External" /><Relationship Id="rId10" Type="http://schemas.openxmlformats.org/officeDocument/2006/relationships/hyperlink" Target="https://podminky.urs.cz/item/CS_URS_2024_01/977151123" TargetMode="External" /><Relationship Id="rId11" Type="http://schemas.openxmlformats.org/officeDocument/2006/relationships/hyperlink" Target="https://podminky.urs.cz/item/CS_URS_2024_01/977151218" TargetMode="External" /><Relationship Id="rId12" Type="http://schemas.openxmlformats.org/officeDocument/2006/relationships/hyperlink" Target="https://podminky.urs.cz/item/CS_URS_2024_01/977151223" TargetMode="External" /><Relationship Id="rId13" Type="http://schemas.openxmlformats.org/officeDocument/2006/relationships/hyperlink" Target="https://podminky.urs.cz/item/CS_URS_2024_01/977312114" TargetMode="External" /><Relationship Id="rId14" Type="http://schemas.openxmlformats.org/officeDocument/2006/relationships/hyperlink" Target="https://podminky.urs.cz/item/CS_URS_2024_01/978013141" TargetMode="External" /><Relationship Id="rId15" Type="http://schemas.openxmlformats.org/officeDocument/2006/relationships/hyperlink" Target="https://podminky.urs.cz/item/CS_URS_2024_01/978013191" TargetMode="External" /><Relationship Id="rId16" Type="http://schemas.openxmlformats.org/officeDocument/2006/relationships/hyperlink" Target="https://podminky.urs.cz/item/CS_URS_2024_01/997013211" TargetMode="External" /><Relationship Id="rId17" Type="http://schemas.openxmlformats.org/officeDocument/2006/relationships/hyperlink" Target="https://podminky.urs.cz/item/CS_URS_2024_01/997013501" TargetMode="External" /><Relationship Id="rId18" Type="http://schemas.openxmlformats.org/officeDocument/2006/relationships/hyperlink" Target="https://podminky.urs.cz/item/CS_URS_2024_01/997013509" TargetMode="External" /><Relationship Id="rId19" Type="http://schemas.openxmlformats.org/officeDocument/2006/relationships/hyperlink" Target="https://podminky.urs.cz/item/CS_URS_2024_01/997013631" TargetMode="External" /><Relationship Id="rId20" Type="http://schemas.openxmlformats.org/officeDocument/2006/relationships/hyperlink" Target="https://podminky.urs.cz/item/CS_URS_2024_01/763111812" TargetMode="External" /><Relationship Id="rId21" Type="http://schemas.openxmlformats.org/officeDocument/2006/relationships/hyperlink" Target="https://podminky.urs.cz/item/CS_URS_2024_01/763121811" TargetMode="External" /><Relationship Id="rId22" Type="http://schemas.openxmlformats.org/officeDocument/2006/relationships/hyperlink" Target="https://podminky.urs.cz/item/CS_URS_2024_01/766691914" TargetMode="External" /><Relationship Id="rId23" Type="http://schemas.openxmlformats.org/officeDocument/2006/relationships/hyperlink" Target="https://podminky.urs.cz/item/CS_URS_2024_01/771573810" TargetMode="External" /><Relationship Id="rId24" Type="http://schemas.openxmlformats.org/officeDocument/2006/relationships/hyperlink" Target="https://podminky.urs.cz/item/CS_URS_2024_01/776201812" TargetMode="External" /><Relationship Id="rId25" Type="http://schemas.openxmlformats.org/officeDocument/2006/relationships/hyperlink" Target="https://podminky.urs.cz/item/CS_URS_2024_01/776991821" TargetMode="External" /><Relationship Id="rId26" Type="http://schemas.openxmlformats.org/officeDocument/2006/relationships/hyperlink" Target="https://podminky.urs.cz/item/CS_URS_2024_01/781473810" TargetMode="External" /><Relationship Id="rId27" Type="http://schemas.openxmlformats.org/officeDocument/2006/relationships/hyperlink" Target="https://podminky.urs.cz/item/CS_URS_2024_01/784121001" TargetMode="External" /><Relationship Id="rId28"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273321411" TargetMode="External" /><Relationship Id="rId2" Type="http://schemas.openxmlformats.org/officeDocument/2006/relationships/hyperlink" Target="https://podminky.urs.cz/item/CS_URS_2024_01/273362021" TargetMode="External" /><Relationship Id="rId3" Type="http://schemas.openxmlformats.org/officeDocument/2006/relationships/hyperlink" Target="https://podminky.urs.cz/item/CS_URS_2024_01/310271075" TargetMode="External" /><Relationship Id="rId4" Type="http://schemas.openxmlformats.org/officeDocument/2006/relationships/hyperlink" Target="https://podminky.urs.cz/item/CS_URS_2024_01/311235121" TargetMode="External" /><Relationship Id="rId5" Type="http://schemas.openxmlformats.org/officeDocument/2006/relationships/hyperlink" Target="https://podminky.urs.cz/item/CS_URS_2024_01/311236131" TargetMode="External" /><Relationship Id="rId6" Type="http://schemas.openxmlformats.org/officeDocument/2006/relationships/hyperlink" Target="https://podminky.urs.cz/item/CS_URS_2024_01/317234410" TargetMode="External" /><Relationship Id="rId7" Type="http://schemas.openxmlformats.org/officeDocument/2006/relationships/hyperlink" Target="https://podminky.urs.cz/item/CS_URS_2024_01/317944321" TargetMode="External" /><Relationship Id="rId8" Type="http://schemas.openxmlformats.org/officeDocument/2006/relationships/hyperlink" Target="https://podminky.urs.cz/item/CS_URS_2024_01/317944323" TargetMode="External" /><Relationship Id="rId9" Type="http://schemas.openxmlformats.org/officeDocument/2006/relationships/hyperlink" Target="https://podminky.urs.cz/item/CS_URS_2024_01/346272256" TargetMode="External" /><Relationship Id="rId10" Type="http://schemas.openxmlformats.org/officeDocument/2006/relationships/hyperlink" Target="https://podminky.urs.cz/item/CS_URS_2024_01/411322525" TargetMode="External" /><Relationship Id="rId11" Type="http://schemas.openxmlformats.org/officeDocument/2006/relationships/hyperlink" Target="https://podminky.urs.cz/item/CS_URS_2024_01/411354249" TargetMode="External" /><Relationship Id="rId12" Type="http://schemas.openxmlformats.org/officeDocument/2006/relationships/hyperlink" Target="https://podminky.urs.cz/item/CS_URS_2024_01/411361821" TargetMode="External" /><Relationship Id="rId13" Type="http://schemas.openxmlformats.org/officeDocument/2006/relationships/hyperlink" Target="https://podminky.urs.cz/item/CS_URS_2024_01/411362021" TargetMode="External" /><Relationship Id="rId14" Type="http://schemas.openxmlformats.org/officeDocument/2006/relationships/hyperlink" Target="https://podminky.urs.cz/item/CS_URS_2024_01/413232211" TargetMode="External" /><Relationship Id="rId15" Type="http://schemas.openxmlformats.org/officeDocument/2006/relationships/hyperlink" Target="https://podminky.urs.cz/item/CS_URS_2024_01/612131121" TargetMode="External" /><Relationship Id="rId16" Type="http://schemas.openxmlformats.org/officeDocument/2006/relationships/hyperlink" Target="https://podminky.urs.cz/item/CS_URS_2024_01/612325417" TargetMode="External" /><Relationship Id="rId17" Type="http://schemas.openxmlformats.org/officeDocument/2006/relationships/hyperlink" Target="https://podminky.urs.cz/item/CS_URS_2024_01/612325402" TargetMode="External" /><Relationship Id="rId18" Type="http://schemas.openxmlformats.org/officeDocument/2006/relationships/hyperlink" Target="https://podminky.urs.cz/item/CS_URS_2024_01/619995001" TargetMode="External" /><Relationship Id="rId19" Type="http://schemas.openxmlformats.org/officeDocument/2006/relationships/hyperlink" Target="https://podminky.urs.cz/item/CS_URS_2024_01/622143003" TargetMode="External" /><Relationship Id="rId20" Type="http://schemas.openxmlformats.org/officeDocument/2006/relationships/hyperlink" Target="https://podminky.urs.cz/item/CS_URS_2024_01/622143004" TargetMode="External" /><Relationship Id="rId21" Type="http://schemas.openxmlformats.org/officeDocument/2006/relationships/hyperlink" Target="https://podminky.urs.cz/item/CS_URS_2024_01/619991001" TargetMode="External" /><Relationship Id="rId22" Type="http://schemas.openxmlformats.org/officeDocument/2006/relationships/hyperlink" Target="https://podminky.urs.cz/item/CS_URS_2024_01/629991011" TargetMode="External" /><Relationship Id="rId23" Type="http://schemas.openxmlformats.org/officeDocument/2006/relationships/hyperlink" Target="https://podminky.urs.cz/item/CS_URS_2024_01/612325225" TargetMode="External" /><Relationship Id="rId24" Type="http://schemas.openxmlformats.org/officeDocument/2006/relationships/hyperlink" Target="https://podminky.urs.cz/item/CS_URS_2024_01/612325302" TargetMode="External" /><Relationship Id="rId25" Type="http://schemas.openxmlformats.org/officeDocument/2006/relationships/hyperlink" Target="https://podminky.urs.cz/item/CS_URS_2024_01/622143003" TargetMode="External" /><Relationship Id="rId26" Type="http://schemas.openxmlformats.org/officeDocument/2006/relationships/hyperlink" Target="https://podminky.urs.cz/item/CS_URS_2024_01/622143004" TargetMode="External" /><Relationship Id="rId27" Type="http://schemas.openxmlformats.org/officeDocument/2006/relationships/hyperlink" Target="https://podminky.urs.cz/item/CS_URS_2024_01/629991011" TargetMode="External" /><Relationship Id="rId28" Type="http://schemas.openxmlformats.org/officeDocument/2006/relationships/hyperlink" Target="https://podminky.urs.cz/item/CS_URS_2024_01/631312141" TargetMode="External" /><Relationship Id="rId29" Type="http://schemas.openxmlformats.org/officeDocument/2006/relationships/hyperlink" Target="https://podminky.urs.cz/item/CS_URS_2024_01/631311114" TargetMode="External" /><Relationship Id="rId30" Type="http://schemas.openxmlformats.org/officeDocument/2006/relationships/hyperlink" Target="https://podminky.urs.cz/item/CS_URS_2024_01/631319011" TargetMode="External" /><Relationship Id="rId31" Type="http://schemas.openxmlformats.org/officeDocument/2006/relationships/hyperlink" Target="https://podminky.urs.cz/item/CS_URS_2024_01/631319171" TargetMode="External" /><Relationship Id="rId32" Type="http://schemas.openxmlformats.org/officeDocument/2006/relationships/hyperlink" Target="https://podminky.urs.cz/item/CS_URS_2024_01/631362021" TargetMode="External" /><Relationship Id="rId33" Type="http://schemas.openxmlformats.org/officeDocument/2006/relationships/hyperlink" Target="https://podminky.urs.cz/item/CS_URS_2024_01/634112113" TargetMode="External" /><Relationship Id="rId34" Type="http://schemas.openxmlformats.org/officeDocument/2006/relationships/hyperlink" Target="https://podminky.urs.cz/item/CS_URS_2024_01/949101111" TargetMode="External" /><Relationship Id="rId35" Type="http://schemas.openxmlformats.org/officeDocument/2006/relationships/hyperlink" Target="https://podminky.urs.cz/item/CS_URS_2024_01/952901111" TargetMode="External" /><Relationship Id="rId36" Type="http://schemas.openxmlformats.org/officeDocument/2006/relationships/hyperlink" Target="https://podminky.urs.cz/item/CS_URS_2024_01/998018001" TargetMode="External" /><Relationship Id="rId37" Type="http://schemas.openxmlformats.org/officeDocument/2006/relationships/hyperlink" Target="https://podminky.urs.cz/item/CS_URS_2024_01/711111001" TargetMode="External" /><Relationship Id="rId38" Type="http://schemas.openxmlformats.org/officeDocument/2006/relationships/hyperlink" Target="https://podminky.urs.cz/item/CS_URS_2024_01/711141559" TargetMode="External" /><Relationship Id="rId39" Type="http://schemas.openxmlformats.org/officeDocument/2006/relationships/hyperlink" Target="https://podminky.urs.cz/item/CS_URS_2024_01/998711121" TargetMode="External" /><Relationship Id="rId40" Type="http://schemas.openxmlformats.org/officeDocument/2006/relationships/hyperlink" Target="https://podminky.urs.cz/item/CS_URS_2024_01/713121111" TargetMode="External" /><Relationship Id="rId41" Type="http://schemas.openxmlformats.org/officeDocument/2006/relationships/hyperlink" Target="https://podminky.urs.cz/item/CS_URS_2024_01/713121111" TargetMode="External" /><Relationship Id="rId42" Type="http://schemas.openxmlformats.org/officeDocument/2006/relationships/hyperlink" Target="https://podminky.urs.cz/item/CS_URS_2024_01/998713121" TargetMode="External" /><Relationship Id="rId43" Type="http://schemas.openxmlformats.org/officeDocument/2006/relationships/hyperlink" Target="https://podminky.urs.cz/item/CS_URS_2024_01/998761311" TargetMode="External" /><Relationship Id="rId44" Type="http://schemas.openxmlformats.org/officeDocument/2006/relationships/hyperlink" Target="https://podminky.urs.cz/item/CS_URS_2024_01/763111431" TargetMode="External" /><Relationship Id="rId45" Type="http://schemas.openxmlformats.org/officeDocument/2006/relationships/hyperlink" Target="https://podminky.urs.cz/item/CS_URS_2024_01/763111414" TargetMode="External" /><Relationship Id="rId46" Type="http://schemas.openxmlformats.org/officeDocument/2006/relationships/hyperlink" Target="https://podminky.urs.cz/item/CS_URS_2024_01/998763331" TargetMode="External" /><Relationship Id="rId47" Type="http://schemas.openxmlformats.org/officeDocument/2006/relationships/hyperlink" Target="https://podminky.urs.cz/item/CS_URS_2024_01/998766311" TargetMode="External" /><Relationship Id="rId48" Type="http://schemas.openxmlformats.org/officeDocument/2006/relationships/hyperlink" Target="https://podminky.urs.cz/item/CS_URS_2024_01/998767311" TargetMode="External" /><Relationship Id="rId49" Type="http://schemas.openxmlformats.org/officeDocument/2006/relationships/hyperlink" Target="https://podminky.urs.cz/item/CS_URS_2024_01/771111011" TargetMode="External" /><Relationship Id="rId50" Type="http://schemas.openxmlformats.org/officeDocument/2006/relationships/hyperlink" Target="https://podminky.urs.cz/item/CS_URS_2024_01/771121011" TargetMode="External" /><Relationship Id="rId51" Type="http://schemas.openxmlformats.org/officeDocument/2006/relationships/hyperlink" Target="https://podminky.urs.cz/item/CS_URS_2024_01/771151022" TargetMode="External" /><Relationship Id="rId52" Type="http://schemas.openxmlformats.org/officeDocument/2006/relationships/hyperlink" Target="https://podminky.urs.cz/item/CS_URS_2024_01/771474112" TargetMode="External" /><Relationship Id="rId53" Type="http://schemas.openxmlformats.org/officeDocument/2006/relationships/hyperlink" Target="https://podminky.urs.cz/item/CS_URS_2024_01/771591115" TargetMode="External" /><Relationship Id="rId54" Type="http://schemas.openxmlformats.org/officeDocument/2006/relationships/hyperlink" Target="https://podminky.urs.cz/item/CS_URS_2024_01/771591112" TargetMode="External" /><Relationship Id="rId55" Type="http://schemas.openxmlformats.org/officeDocument/2006/relationships/hyperlink" Target="https://podminky.urs.cz/item/CS_URS_2024_01/771574424" TargetMode="External" /><Relationship Id="rId56" Type="http://schemas.openxmlformats.org/officeDocument/2006/relationships/hyperlink" Target="https://podminky.urs.cz/item/CS_URS_2024_01/771592011" TargetMode="External" /><Relationship Id="rId57" Type="http://schemas.openxmlformats.org/officeDocument/2006/relationships/hyperlink" Target="https://podminky.urs.cz/item/CS_URS_2024_01/998771121" TargetMode="External" /><Relationship Id="rId58" Type="http://schemas.openxmlformats.org/officeDocument/2006/relationships/hyperlink" Target="https://podminky.urs.cz/item/CS_URS_2024_01/776221121" TargetMode="External" /><Relationship Id="rId59" Type="http://schemas.openxmlformats.org/officeDocument/2006/relationships/hyperlink" Target="https://podminky.urs.cz/item/CS_URS_2024_01/776223112" TargetMode="External" /><Relationship Id="rId60" Type="http://schemas.openxmlformats.org/officeDocument/2006/relationships/hyperlink" Target="https://podminky.urs.cz/item/CS_URS_2024_01/998776121" TargetMode="External" /><Relationship Id="rId61" Type="http://schemas.openxmlformats.org/officeDocument/2006/relationships/hyperlink" Target="https://podminky.urs.cz/item/CS_URS_2024_01/781111011" TargetMode="External" /><Relationship Id="rId62" Type="http://schemas.openxmlformats.org/officeDocument/2006/relationships/hyperlink" Target="https://podminky.urs.cz/item/CS_URS_2024_01/781121011" TargetMode="External" /><Relationship Id="rId63" Type="http://schemas.openxmlformats.org/officeDocument/2006/relationships/hyperlink" Target="https://podminky.urs.cz/item/CS_URS_2024_01/781131112" TargetMode="External" /><Relationship Id="rId64" Type="http://schemas.openxmlformats.org/officeDocument/2006/relationships/hyperlink" Target="https://podminky.urs.cz/item/CS_URS_2024_01/781131241" TargetMode="External" /><Relationship Id="rId65" Type="http://schemas.openxmlformats.org/officeDocument/2006/relationships/hyperlink" Target="https://podminky.urs.cz/item/CS_URS_2024_01/781131242" TargetMode="External" /><Relationship Id="rId66" Type="http://schemas.openxmlformats.org/officeDocument/2006/relationships/hyperlink" Target="https://podminky.urs.cz/item/CS_URS_2024_01/781131264" TargetMode="External" /><Relationship Id="rId67" Type="http://schemas.openxmlformats.org/officeDocument/2006/relationships/hyperlink" Target="https://podminky.urs.cz/item/CS_URS_2024_01/781474154" TargetMode="External" /><Relationship Id="rId68" Type="http://schemas.openxmlformats.org/officeDocument/2006/relationships/hyperlink" Target="https://podminky.urs.cz/item/CS_URS_2024_01/781495115" TargetMode="External" /><Relationship Id="rId69" Type="http://schemas.openxmlformats.org/officeDocument/2006/relationships/hyperlink" Target="https://podminky.urs.cz/item/CS_URS_2024_01/781495211" TargetMode="External" /><Relationship Id="rId70" Type="http://schemas.openxmlformats.org/officeDocument/2006/relationships/hyperlink" Target="https://podminky.urs.cz/item/CS_URS_2024_01/998781121" TargetMode="External" /><Relationship Id="rId71" Type="http://schemas.openxmlformats.org/officeDocument/2006/relationships/hyperlink" Target="https://podminky.urs.cz/item/CS_URS_2024_01/783823135" TargetMode="External" /><Relationship Id="rId72" Type="http://schemas.openxmlformats.org/officeDocument/2006/relationships/hyperlink" Target="https://podminky.urs.cz/item/CS_URS_2024_01/783827425" TargetMode="External" /><Relationship Id="rId73" Type="http://schemas.openxmlformats.org/officeDocument/2006/relationships/hyperlink" Target="https://podminky.urs.cz/item/CS_URS_2024_01/784181101" TargetMode="External" /><Relationship Id="rId74" Type="http://schemas.openxmlformats.org/officeDocument/2006/relationships/hyperlink" Target="https://podminky.urs.cz/item/CS_URS_2024_01/784221101" TargetMode="External" /><Relationship Id="rId7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4_01/742360126" TargetMode="External" /><Relationship Id="rId2" Type="http://schemas.openxmlformats.org/officeDocument/2006/relationships/hyperlink" Target="https://podminky.urs.cz/item/CS_URS_2024_01/742350003" TargetMode="External" /><Relationship Id="rId3" Type="http://schemas.openxmlformats.org/officeDocument/2006/relationships/hyperlink" Target="https://podminky.urs.cz/item/CS_URS_2024_01/742350002" TargetMode="External" /><Relationship Id="rId4" Type="http://schemas.openxmlformats.org/officeDocument/2006/relationships/hyperlink" Target="https://podminky.urs.cz/item/CS_URS_2024_01/742350001" TargetMode="External" /><Relationship Id="rId5" Type="http://schemas.openxmlformats.org/officeDocument/2006/relationships/hyperlink" Target="https://podminky.urs.cz/item/CS_URS_2024_01/742330001" TargetMode="External" /><Relationship Id="rId6" Type="http://schemas.openxmlformats.org/officeDocument/2006/relationships/hyperlink" Target="https://podminky.urs.cz/item/CS_URS_2024_01/742330044" TargetMode="External" /><Relationship Id="rId7" Type="http://schemas.openxmlformats.org/officeDocument/2006/relationships/hyperlink" Target="https://podminky.urs.cz/item/CS_URS_2024_01/742230003" TargetMode="External" /><Relationship Id="rId8" Type="http://schemas.openxmlformats.org/officeDocument/2006/relationships/hyperlink" Target="https://podminky.urs.cz/item/CS_URS_2024_01/742230007" TargetMode="External" /><Relationship Id="rId9" Type="http://schemas.openxmlformats.org/officeDocument/2006/relationships/hyperlink" Target="https://podminky.urs.cz/item/CS_URS_2024_01/742230009" TargetMode="External" /><Relationship Id="rId10" Type="http://schemas.openxmlformats.org/officeDocument/2006/relationships/hyperlink" Target="https://podminky.urs.cz/item/CS_URS_2024_01/742240005" TargetMode="External" /><Relationship Id="rId11" Type="http://schemas.openxmlformats.org/officeDocument/2006/relationships/hyperlink" Target="https://podminky.urs.cz/item/CS_URS_2024_01/742240001" TargetMode="External" /><Relationship Id="rId12" Type="http://schemas.openxmlformats.org/officeDocument/2006/relationships/hyperlink" Target="https://podminky.urs.cz/item/CS_URS_2024_01/013254000" TargetMode="External" /><Relationship Id="rId13" Type="http://schemas.openxmlformats.org/officeDocument/2006/relationships/hyperlink" Target="https://podminky.urs.cz/item/CS_URS_2024_01/081002000" TargetMode="External" /><Relationship Id="rId14" Type="http://schemas.openxmlformats.org/officeDocument/2006/relationships/hyperlink" Target="https://podminky.urs.cz/item/CS_URS_2024_01/045002000" TargetMode="External" /><Relationship Id="rId15"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20" t="s">
        <v>6</v>
      </c>
      <c r="AS2" s="1"/>
      <c r="AT2" s="1"/>
      <c r="AU2" s="1"/>
      <c r="AV2" s="1"/>
      <c r="AW2" s="1"/>
      <c r="AX2" s="1"/>
      <c r="AY2" s="1"/>
      <c r="AZ2" s="1"/>
      <c r="BA2" s="1"/>
      <c r="BB2" s="1"/>
      <c r="BC2" s="1"/>
      <c r="BD2" s="1"/>
      <c r="BE2" s="1"/>
      <c r="BS2" s="21" t="s">
        <v>7</v>
      </c>
      <c r="BT2" s="21" t="s">
        <v>8</v>
      </c>
    </row>
    <row r="3" spans="2:72" s="1" customFormat="1"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4"/>
      <c r="BS3" s="21" t="s">
        <v>7</v>
      </c>
      <c r="BT3" s="21" t="s">
        <v>9</v>
      </c>
    </row>
    <row r="4" spans="2:71" s="1" customFormat="1" ht="24.95" customHeight="1">
      <c r="B4" s="24"/>
      <c r="D4" s="25" t="s">
        <v>10</v>
      </c>
      <c r="AR4" s="24"/>
      <c r="AS4" s="26" t="s">
        <v>11</v>
      </c>
      <c r="BE4" s="27" t="s">
        <v>12</v>
      </c>
      <c r="BS4" s="21" t="s">
        <v>13</v>
      </c>
    </row>
    <row r="5" spans="2:71" s="1" customFormat="1" ht="12" customHeight="1">
      <c r="B5" s="24"/>
      <c r="D5" s="28" t="s">
        <v>14</v>
      </c>
      <c r="K5" s="29"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4"/>
      <c r="BE5" s="30" t="s">
        <v>16</v>
      </c>
      <c r="BS5" s="21" t="s">
        <v>7</v>
      </c>
    </row>
    <row r="6" spans="2:71" s="1" customFormat="1" ht="36.95" customHeight="1">
      <c r="B6" s="24"/>
      <c r="D6" s="31" t="s">
        <v>17</v>
      </c>
      <c r="K6" s="32"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4"/>
      <c r="BE6" s="33"/>
      <c r="BS6" s="21" t="s">
        <v>7</v>
      </c>
    </row>
    <row r="7" spans="2:71" s="1" customFormat="1" ht="12" customHeight="1">
      <c r="B7" s="24"/>
      <c r="D7" s="34" t="s">
        <v>19</v>
      </c>
      <c r="K7" s="29" t="s">
        <v>3</v>
      </c>
      <c r="AK7" s="34" t="s">
        <v>20</v>
      </c>
      <c r="AN7" s="29" t="s">
        <v>3</v>
      </c>
      <c r="AR7" s="24"/>
      <c r="BE7" s="33"/>
      <c r="BS7" s="21" t="s">
        <v>7</v>
      </c>
    </row>
    <row r="8" spans="2:71" s="1" customFormat="1" ht="12" customHeight="1">
      <c r="B8" s="24"/>
      <c r="D8" s="34" t="s">
        <v>21</v>
      </c>
      <c r="K8" s="29" t="s">
        <v>22</v>
      </c>
      <c r="AK8" s="34" t="s">
        <v>23</v>
      </c>
      <c r="AN8" s="35" t="s">
        <v>24</v>
      </c>
      <c r="AR8" s="24"/>
      <c r="BE8" s="33"/>
      <c r="BS8" s="21" t="s">
        <v>7</v>
      </c>
    </row>
    <row r="9" spans="2:71" s="1" customFormat="1" ht="14.4" customHeight="1">
      <c r="B9" s="24"/>
      <c r="AR9" s="24"/>
      <c r="BE9" s="33"/>
      <c r="BS9" s="21" t="s">
        <v>7</v>
      </c>
    </row>
    <row r="10" spans="2:71" s="1" customFormat="1" ht="12" customHeight="1">
      <c r="B10" s="24"/>
      <c r="D10" s="34" t="s">
        <v>25</v>
      </c>
      <c r="AK10" s="34" t="s">
        <v>26</v>
      </c>
      <c r="AN10" s="29" t="s">
        <v>3</v>
      </c>
      <c r="AR10" s="24"/>
      <c r="BE10" s="33"/>
      <c r="BS10" s="21" t="s">
        <v>7</v>
      </c>
    </row>
    <row r="11" spans="2:71" s="1" customFormat="1" ht="18.45" customHeight="1">
      <c r="B11" s="24"/>
      <c r="E11" s="29" t="s">
        <v>27</v>
      </c>
      <c r="AK11" s="34" t="s">
        <v>28</v>
      </c>
      <c r="AN11" s="29" t="s">
        <v>3</v>
      </c>
      <c r="AR11" s="24"/>
      <c r="BE11" s="33"/>
      <c r="BS11" s="21" t="s">
        <v>7</v>
      </c>
    </row>
    <row r="12" spans="2:71" s="1" customFormat="1" ht="6.95" customHeight="1">
      <c r="B12" s="24"/>
      <c r="AR12" s="24"/>
      <c r="BE12" s="33"/>
      <c r="BS12" s="21" t="s">
        <v>7</v>
      </c>
    </row>
    <row r="13" spans="2:71" s="1" customFormat="1" ht="12" customHeight="1">
      <c r="B13" s="24"/>
      <c r="D13" s="34" t="s">
        <v>29</v>
      </c>
      <c r="AK13" s="34" t="s">
        <v>26</v>
      </c>
      <c r="AN13" s="36" t="s">
        <v>30</v>
      </c>
      <c r="AR13" s="24"/>
      <c r="BE13" s="33"/>
      <c r="BS13" s="21" t="s">
        <v>7</v>
      </c>
    </row>
    <row r="14" spans="2:71" ht="12">
      <c r="B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N14" s="36" t="s">
        <v>30</v>
      </c>
      <c r="AR14" s="24"/>
      <c r="BE14" s="33"/>
      <c r="BS14" s="21" t="s">
        <v>7</v>
      </c>
    </row>
    <row r="15" spans="2:71" s="1" customFormat="1" ht="6.95" customHeight="1">
      <c r="B15" s="24"/>
      <c r="AR15" s="24"/>
      <c r="BE15" s="33"/>
      <c r="BS15" s="21" t="s">
        <v>4</v>
      </c>
    </row>
    <row r="16" spans="2:71" s="1" customFormat="1" ht="12" customHeight="1">
      <c r="B16" s="24"/>
      <c r="D16" s="34" t="s">
        <v>31</v>
      </c>
      <c r="AK16" s="34" t="s">
        <v>26</v>
      </c>
      <c r="AN16" s="29" t="s">
        <v>3</v>
      </c>
      <c r="AR16" s="24"/>
      <c r="BE16" s="33"/>
      <c r="BS16" s="21" t="s">
        <v>4</v>
      </c>
    </row>
    <row r="17" spans="2:71" s="1" customFormat="1" ht="18.45" customHeight="1">
      <c r="B17" s="24"/>
      <c r="E17" s="29" t="s">
        <v>32</v>
      </c>
      <c r="AK17" s="34" t="s">
        <v>28</v>
      </c>
      <c r="AN17" s="29" t="s">
        <v>3</v>
      </c>
      <c r="AR17" s="24"/>
      <c r="BE17" s="33"/>
      <c r="BS17" s="21" t="s">
        <v>33</v>
      </c>
    </row>
    <row r="18" spans="2:71" s="1" customFormat="1" ht="6.95" customHeight="1">
      <c r="B18" s="24"/>
      <c r="AR18" s="24"/>
      <c r="BE18" s="33"/>
      <c r="BS18" s="21" t="s">
        <v>7</v>
      </c>
    </row>
    <row r="19" spans="2:71" s="1" customFormat="1" ht="12" customHeight="1">
      <c r="B19" s="24"/>
      <c r="D19" s="34" t="s">
        <v>34</v>
      </c>
      <c r="AK19" s="34" t="s">
        <v>26</v>
      </c>
      <c r="AN19" s="29" t="s">
        <v>3</v>
      </c>
      <c r="AR19" s="24"/>
      <c r="BE19" s="33"/>
      <c r="BS19" s="21" t="s">
        <v>7</v>
      </c>
    </row>
    <row r="20" spans="2:71" s="1" customFormat="1" ht="18.45" customHeight="1">
      <c r="B20" s="24"/>
      <c r="E20" s="29" t="s">
        <v>22</v>
      </c>
      <c r="AK20" s="34" t="s">
        <v>28</v>
      </c>
      <c r="AN20" s="29" t="s">
        <v>3</v>
      </c>
      <c r="AR20" s="24"/>
      <c r="BE20" s="33"/>
      <c r="BS20" s="21" t="s">
        <v>4</v>
      </c>
    </row>
    <row r="21" spans="2:57" s="1" customFormat="1" ht="6.95" customHeight="1">
      <c r="B21" s="24"/>
      <c r="AR21" s="24"/>
      <c r="BE21" s="33"/>
    </row>
    <row r="22" spans="2:57" s="1" customFormat="1" ht="12" customHeight="1">
      <c r="B22" s="24"/>
      <c r="D22" s="34" t="s">
        <v>35</v>
      </c>
      <c r="AR22" s="24"/>
      <c r="BE22" s="33"/>
    </row>
    <row r="23" spans="2:57" s="1" customFormat="1" ht="59.25" customHeight="1">
      <c r="B23" s="24"/>
      <c r="E23" s="38" t="s">
        <v>36</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R23" s="24"/>
      <c r="BE23" s="33"/>
    </row>
    <row r="24" spans="2:57" s="1" customFormat="1" ht="6.95" customHeight="1">
      <c r="B24" s="24"/>
      <c r="AR24" s="24"/>
      <c r="BE24" s="33"/>
    </row>
    <row r="25" spans="2:57" s="1" customFormat="1" ht="6.95" customHeight="1">
      <c r="B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R25" s="24"/>
      <c r="BE25" s="33"/>
    </row>
    <row r="26" spans="1:57" s="2" customFormat="1" ht="25.9" customHeight="1">
      <c r="A26" s="40"/>
      <c r="B26" s="41"/>
      <c r="C26" s="40"/>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0"/>
      <c r="AQ26" s="40"/>
      <c r="AR26" s="41"/>
      <c r="BE26" s="33"/>
    </row>
    <row r="27" spans="1:57" s="2" customFormat="1" ht="6.95" customHeight="1">
      <c r="A27" s="40"/>
      <c r="B27" s="41"/>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1"/>
      <c r="BE27" s="33"/>
    </row>
    <row r="28" spans="1:57" s="2" customFormat="1" ht="12">
      <c r="A28" s="40"/>
      <c r="B28" s="41"/>
      <c r="C28" s="40"/>
      <c r="D28" s="40"/>
      <c r="E28" s="40"/>
      <c r="F28" s="40"/>
      <c r="G28" s="40"/>
      <c r="H28" s="40"/>
      <c r="I28" s="40"/>
      <c r="J28" s="40"/>
      <c r="K28" s="40"/>
      <c r="L28" s="45" t="s">
        <v>38</v>
      </c>
      <c r="M28" s="45"/>
      <c r="N28" s="45"/>
      <c r="O28" s="45"/>
      <c r="P28" s="45"/>
      <c r="Q28" s="40"/>
      <c r="R28" s="40"/>
      <c r="S28" s="40"/>
      <c r="T28" s="40"/>
      <c r="U28" s="40"/>
      <c r="V28" s="40"/>
      <c r="W28" s="45" t="s">
        <v>39</v>
      </c>
      <c r="X28" s="45"/>
      <c r="Y28" s="45"/>
      <c r="Z28" s="45"/>
      <c r="AA28" s="45"/>
      <c r="AB28" s="45"/>
      <c r="AC28" s="45"/>
      <c r="AD28" s="45"/>
      <c r="AE28" s="45"/>
      <c r="AF28" s="40"/>
      <c r="AG28" s="40"/>
      <c r="AH28" s="40"/>
      <c r="AI28" s="40"/>
      <c r="AJ28" s="40"/>
      <c r="AK28" s="45" t="s">
        <v>40</v>
      </c>
      <c r="AL28" s="45"/>
      <c r="AM28" s="45"/>
      <c r="AN28" s="45"/>
      <c r="AO28" s="45"/>
      <c r="AP28" s="40"/>
      <c r="AQ28" s="40"/>
      <c r="AR28" s="41"/>
      <c r="BE28" s="33"/>
    </row>
    <row r="29" spans="1:57" s="3" customFormat="1" ht="14.4" customHeight="1">
      <c r="A29" s="3"/>
      <c r="B29" s="46"/>
      <c r="C29" s="3"/>
      <c r="D29" s="34" t="s">
        <v>41</v>
      </c>
      <c r="E29" s="3"/>
      <c r="F29" s="34" t="s">
        <v>42</v>
      </c>
      <c r="G29" s="3"/>
      <c r="H29" s="3"/>
      <c r="I29" s="3"/>
      <c r="J29" s="3"/>
      <c r="K29" s="3"/>
      <c r="L29" s="47">
        <v>0.21</v>
      </c>
      <c r="M29" s="3"/>
      <c r="N29" s="3"/>
      <c r="O29" s="3"/>
      <c r="P29" s="3"/>
      <c r="Q29" s="3"/>
      <c r="R29" s="3"/>
      <c r="S29" s="3"/>
      <c r="T29" s="3"/>
      <c r="U29" s="3"/>
      <c r="V29" s="3"/>
      <c r="W29" s="48">
        <f>ROUND(AZ54,2)</f>
        <v>0</v>
      </c>
      <c r="X29" s="3"/>
      <c r="Y29" s="3"/>
      <c r="Z29" s="3"/>
      <c r="AA29" s="3"/>
      <c r="AB29" s="3"/>
      <c r="AC29" s="3"/>
      <c r="AD29" s="3"/>
      <c r="AE29" s="3"/>
      <c r="AF29" s="3"/>
      <c r="AG29" s="3"/>
      <c r="AH29" s="3"/>
      <c r="AI29" s="3"/>
      <c r="AJ29" s="3"/>
      <c r="AK29" s="48">
        <f>ROUND(AV54,2)</f>
        <v>0</v>
      </c>
      <c r="AL29" s="3"/>
      <c r="AM29" s="3"/>
      <c r="AN29" s="3"/>
      <c r="AO29" s="3"/>
      <c r="AP29" s="3"/>
      <c r="AQ29" s="3"/>
      <c r="AR29" s="46"/>
      <c r="BE29" s="49"/>
    </row>
    <row r="30" spans="1:57" s="3" customFormat="1" ht="14.4" customHeight="1">
      <c r="A30" s="3"/>
      <c r="B30" s="46"/>
      <c r="C30" s="3"/>
      <c r="D30" s="3"/>
      <c r="E30" s="3"/>
      <c r="F30" s="34" t="s">
        <v>43</v>
      </c>
      <c r="G30" s="3"/>
      <c r="H30" s="3"/>
      <c r="I30" s="3"/>
      <c r="J30" s="3"/>
      <c r="K30" s="3"/>
      <c r="L30" s="47">
        <v>0.12</v>
      </c>
      <c r="M30" s="3"/>
      <c r="N30" s="3"/>
      <c r="O30" s="3"/>
      <c r="P30" s="3"/>
      <c r="Q30" s="3"/>
      <c r="R30" s="3"/>
      <c r="S30" s="3"/>
      <c r="T30" s="3"/>
      <c r="U30" s="3"/>
      <c r="V30" s="3"/>
      <c r="W30" s="48">
        <f>ROUND(BA54,2)</f>
        <v>0</v>
      </c>
      <c r="X30" s="3"/>
      <c r="Y30" s="3"/>
      <c r="Z30" s="3"/>
      <c r="AA30" s="3"/>
      <c r="AB30" s="3"/>
      <c r="AC30" s="3"/>
      <c r="AD30" s="3"/>
      <c r="AE30" s="3"/>
      <c r="AF30" s="3"/>
      <c r="AG30" s="3"/>
      <c r="AH30" s="3"/>
      <c r="AI30" s="3"/>
      <c r="AJ30" s="3"/>
      <c r="AK30" s="48">
        <f>ROUND(AW54,2)</f>
        <v>0</v>
      </c>
      <c r="AL30" s="3"/>
      <c r="AM30" s="3"/>
      <c r="AN30" s="3"/>
      <c r="AO30" s="3"/>
      <c r="AP30" s="3"/>
      <c r="AQ30" s="3"/>
      <c r="AR30" s="46"/>
      <c r="BE30" s="49"/>
    </row>
    <row r="31" spans="1:57" s="3" customFormat="1" ht="14.4" customHeight="1" hidden="1">
      <c r="A31" s="3"/>
      <c r="B31" s="46"/>
      <c r="C31" s="3"/>
      <c r="D31" s="3"/>
      <c r="E31" s="3"/>
      <c r="F31" s="34" t="s">
        <v>44</v>
      </c>
      <c r="G31" s="3"/>
      <c r="H31" s="3"/>
      <c r="I31" s="3"/>
      <c r="J31" s="3"/>
      <c r="K31" s="3"/>
      <c r="L31" s="47">
        <v>0.21</v>
      </c>
      <c r="M31" s="3"/>
      <c r="N31" s="3"/>
      <c r="O31" s="3"/>
      <c r="P31" s="3"/>
      <c r="Q31" s="3"/>
      <c r="R31" s="3"/>
      <c r="S31" s="3"/>
      <c r="T31" s="3"/>
      <c r="U31" s="3"/>
      <c r="V31" s="3"/>
      <c r="W31" s="48">
        <f>ROUND(BB54,2)</f>
        <v>0</v>
      </c>
      <c r="X31" s="3"/>
      <c r="Y31" s="3"/>
      <c r="Z31" s="3"/>
      <c r="AA31" s="3"/>
      <c r="AB31" s="3"/>
      <c r="AC31" s="3"/>
      <c r="AD31" s="3"/>
      <c r="AE31" s="3"/>
      <c r="AF31" s="3"/>
      <c r="AG31" s="3"/>
      <c r="AH31" s="3"/>
      <c r="AI31" s="3"/>
      <c r="AJ31" s="3"/>
      <c r="AK31" s="48">
        <v>0</v>
      </c>
      <c r="AL31" s="3"/>
      <c r="AM31" s="3"/>
      <c r="AN31" s="3"/>
      <c r="AO31" s="3"/>
      <c r="AP31" s="3"/>
      <c r="AQ31" s="3"/>
      <c r="AR31" s="46"/>
      <c r="BE31" s="49"/>
    </row>
    <row r="32" spans="1:57" s="3" customFormat="1" ht="14.4" customHeight="1" hidden="1">
      <c r="A32" s="3"/>
      <c r="B32" s="46"/>
      <c r="C32" s="3"/>
      <c r="D32" s="3"/>
      <c r="E32" s="3"/>
      <c r="F32" s="34" t="s">
        <v>45</v>
      </c>
      <c r="G32" s="3"/>
      <c r="H32" s="3"/>
      <c r="I32" s="3"/>
      <c r="J32" s="3"/>
      <c r="K32" s="3"/>
      <c r="L32" s="47">
        <v>0.12</v>
      </c>
      <c r="M32" s="3"/>
      <c r="N32" s="3"/>
      <c r="O32" s="3"/>
      <c r="P32" s="3"/>
      <c r="Q32" s="3"/>
      <c r="R32" s="3"/>
      <c r="S32" s="3"/>
      <c r="T32" s="3"/>
      <c r="U32" s="3"/>
      <c r="V32" s="3"/>
      <c r="W32" s="48">
        <f>ROUND(BC54,2)</f>
        <v>0</v>
      </c>
      <c r="X32" s="3"/>
      <c r="Y32" s="3"/>
      <c r="Z32" s="3"/>
      <c r="AA32" s="3"/>
      <c r="AB32" s="3"/>
      <c r="AC32" s="3"/>
      <c r="AD32" s="3"/>
      <c r="AE32" s="3"/>
      <c r="AF32" s="3"/>
      <c r="AG32" s="3"/>
      <c r="AH32" s="3"/>
      <c r="AI32" s="3"/>
      <c r="AJ32" s="3"/>
      <c r="AK32" s="48">
        <v>0</v>
      </c>
      <c r="AL32" s="3"/>
      <c r="AM32" s="3"/>
      <c r="AN32" s="3"/>
      <c r="AO32" s="3"/>
      <c r="AP32" s="3"/>
      <c r="AQ32" s="3"/>
      <c r="AR32" s="46"/>
      <c r="BE32" s="49"/>
    </row>
    <row r="33" spans="1:57" s="3" customFormat="1" ht="14.4" customHeight="1" hidden="1">
      <c r="A33" s="3"/>
      <c r="B33" s="46"/>
      <c r="C33" s="3"/>
      <c r="D33" s="3"/>
      <c r="E33" s="3"/>
      <c r="F33" s="34" t="s">
        <v>46</v>
      </c>
      <c r="G33" s="3"/>
      <c r="H33" s="3"/>
      <c r="I33" s="3"/>
      <c r="J33" s="3"/>
      <c r="K33" s="3"/>
      <c r="L33" s="47">
        <v>0</v>
      </c>
      <c r="M33" s="3"/>
      <c r="N33" s="3"/>
      <c r="O33" s="3"/>
      <c r="P33" s="3"/>
      <c r="Q33" s="3"/>
      <c r="R33" s="3"/>
      <c r="S33" s="3"/>
      <c r="T33" s="3"/>
      <c r="U33" s="3"/>
      <c r="V33" s="3"/>
      <c r="W33" s="48">
        <f>ROUND(BD54,2)</f>
        <v>0</v>
      </c>
      <c r="X33" s="3"/>
      <c r="Y33" s="3"/>
      <c r="Z33" s="3"/>
      <c r="AA33" s="3"/>
      <c r="AB33" s="3"/>
      <c r="AC33" s="3"/>
      <c r="AD33" s="3"/>
      <c r="AE33" s="3"/>
      <c r="AF33" s="3"/>
      <c r="AG33" s="3"/>
      <c r="AH33" s="3"/>
      <c r="AI33" s="3"/>
      <c r="AJ33" s="3"/>
      <c r="AK33" s="48">
        <v>0</v>
      </c>
      <c r="AL33" s="3"/>
      <c r="AM33" s="3"/>
      <c r="AN33" s="3"/>
      <c r="AO33" s="3"/>
      <c r="AP33" s="3"/>
      <c r="AQ33" s="3"/>
      <c r="AR33" s="46"/>
      <c r="BE33" s="3"/>
    </row>
    <row r="34" spans="1:57" s="2" customFormat="1" ht="6.95" customHeight="1">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1"/>
      <c r="BE34" s="40"/>
    </row>
    <row r="35" spans="1:57" s="2" customFormat="1" ht="25.9" customHeight="1">
      <c r="A35" s="40"/>
      <c r="B35" s="41"/>
      <c r="C35" s="50"/>
      <c r="D35" s="51" t="s">
        <v>47</v>
      </c>
      <c r="E35" s="52"/>
      <c r="F35" s="52"/>
      <c r="G35" s="52"/>
      <c r="H35" s="52"/>
      <c r="I35" s="52"/>
      <c r="J35" s="52"/>
      <c r="K35" s="52"/>
      <c r="L35" s="52"/>
      <c r="M35" s="52"/>
      <c r="N35" s="52"/>
      <c r="O35" s="52"/>
      <c r="P35" s="52"/>
      <c r="Q35" s="52"/>
      <c r="R35" s="52"/>
      <c r="S35" s="52"/>
      <c r="T35" s="53" t="s">
        <v>48</v>
      </c>
      <c r="U35" s="52"/>
      <c r="V35" s="52"/>
      <c r="W35" s="52"/>
      <c r="X35" s="54" t="s">
        <v>49</v>
      </c>
      <c r="Y35" s="52"/>
      <c r="Z35" s="52"/>
      <c r="AA35" s="52"/>
      <c r="AB35" s="52"/>
      <c r="AC35" s="52"/>
      <c r="AD35" s="52"/>
      <c r="AE35" s="52"/>
      <c r="AF35" s="52"/>
      <c r="AG35" s="52"/>
      <c r="AH35" s="52"/>
      <c r="AI35" s="52"/>
      <c r="AJ35" s="52"/>
      <c r="AK35" s="55">
        <f>SUM(AK26:AK33)</f>
        <v>0</v>
      </c>
      <c r="AL35" s="52"/>
      <c r="AM35" s="52"/>
      <c r="AN35" s="52"/>
      <c r="AO35" s="56"/>
      <c r="AP35" s="50"/>
      <c r="AQ35" s="50"/>
      <c r="AR35" s="41"/>
      <c r="BE35" s="40"/>
    </row>
    <row r="36" spans="1:57" s="2" customFormat="1" ht="6.95" customHeight="1">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1"/>
      <c r="BE36" s="40"/>
    </row>
    <row r="37" spans="1:57" s="2" customFormat="1" ht="6.95" customHeight="1">
      <c r="A37" s="40"/>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1"/>
      <c r="BE37" s="40"/>
    </row>
    <row r="41" spans="1:57" s="2" customFormat="1" ht="6.95" customHeight="1">
      <c r="A41" s="40"/>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1"/>
      <c r="BE41" s="40"/>
    </row>
    <row r="42" spans="1:57" s="2" customFormat="1" ht="24.95" customHeight="1">
      <c r="A42" s="40"/>
      <c r="B42" s="41"/>
      <c r="C42" s="25" t="s">
        <v>50</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1"/>
      <c r="BE42" s="40"/>
    </row>
    <row r="43" spans="1:57" s="2" customFormat="1" ht="6.95" customHeight="1">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1"/>
      <c r="BE43" s="40"/>
    </row>
    <row r="44" spans="1:57" s="4" customFormat="1" ht="12" customHeight="1">
      <c r="A44" s="4"/>
      <c r="B44" s="61"/>
      <c r="C44" s="34" t="s">
        <v>14</v>
      </c>
      <c r="D44" s="4"/>
      <c r="E44" s="4"/>
      <c r="F44" s="4"/>
      <c r="G44" s="4"/>
      <c r="H44" s="4"/>
      <c r="I44" s="4"/>
      <c r="J44" s="4"/>
      <c r="K44" s="4"/>
      <c r="L44" s="4" t="str">
        <f>K5</f>
        <v>1</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1"/>
      <c r="BE44" s="4"/>
    </row>
    <row r="45" spans="1:57" s="5" customFormat="1" ht="36.95" customHeight="1">
      <c r="A45" s="5"/>
      <c r="B45" s="62"/>
      <c r="C45" s="63" t="s">
        <v>17</v>
      </c>
      <c r="D45" s="5"/>
      <c r="E45" s="5"/>
      <c r="F45" s="5"/>
      <c r="G45" s="5"/>
      <c r="H45" s="5"/>
      <c r="I45" s="5"/>
      <c r="J45" s="5"/>
      <c r="K45" s="5"/>
      <c r="L45" s="64" t="str">
        <f>K6</f>
        <v>Stavební úpravy a změna způsobu využití objektu pavilonu N</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2"/>
      <c r="BE45" s="5"/>
    </row>
    <row r="46" spans="1:57" s="2" customFormat="1" ht="6.95" customHeight="1">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1"/>
      <c r="BE46" s="40"/>
    </row>
    <row r="47" spans="1:57" s="2" customFormat="1" ht="12" customHeight="1">
      <c r="A47" s="40"/>
      <c r="B47" s="41"/>
      <c r="C47" s="34" t="s">
        <v>21</v>
      </c>
      <c r="D47" s="40"/>
      <c r="E47" s="40"/>
      <c r="F47" s="40"/>
      <c r="G47" s="40"/>
      <c r="H47" s="40"/>
      <c r="I47" s="40"/>
      <c r="J47" s="40"/>
      <c r="K47" s="40"/>
      <c r="L47" s="65"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4" t="s">
        <v>23</v>
      </c>
      <c r="AJ47" s="40"/>
      <c r="AK47" s="40"/>
      <c r="AL47" s="40"/>
      <c r="AM47" s="66" t="str">
        <f>IF(AN8="","",AN8)</f>
        <v>12. 2. 2024</v>
      </c>
      <c r="AN47" s="66"/>
      <c r="AO47" s="40"/>
      <c r="AP47" s="40"/>
      <c r="AQ47" s="40"/>
      <c r="AR47" s="41"/>
      <c r="BE47" s="40"/>
    </row>
    <row r="48" spans="1:57" s="2" customFormat="1" ht="6.95" customHeight="1">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1"/>
      <c r="BE48" s="40"/>
    </row>
    <row r="49" spans="1:57" s="2" customFormat="1" ht="15.15" customHeight="1">
      <c r="A49" s="40"/>
      <c r="B49" s="41"/>
      <c r="C49" s="34" t="s">
        <v>25</v>
      </c>
      <c r="D49" s="40"/>
      <c r="E49" s="40"/>
      <c r="F49" s="40"/>
      <c r="G49" s="40"/>
      <c r="H49" s="40"/>
      <c r="I49" s="40"/>
      <c r="J49" s="40"/>
      <c r="K49" s="40"/>
      <c r="L49" s="4" t="str">
        <f>IF(E11="","",E11)</f>
        <v>Karlovarská krajská nemocnice a.s.</v>
      </c>
      <c r="M49" s="40"/>
      <c r="N49" s="40"/>
      <c r="O49" s="40"/>
      <c r="P49" s="40"/>
      <c r="Q49" s="40"/>
      <c r="R49" s="40"/>
      <c r="S49" s="40"/>
      <c r="T49" s="40"/>
      <c r="U49" s="40"/>
      <c r="V49" s="40"/>
      <c r="W49" s="40"/>
      <c r="X49" s="40"/>
      <c r="Y49" s="40"/>
      <c r="Z49" s="40"/>
      <c r="AA49" s="40"/>
      <c r="AB49" s="40"/>
      <c r="AC49" s="40"/>
      <c r="AD49" s="40"/>
      <c r="AE49" s="40"/>
      <c r="AF49" s="40"/>
      <c r="AG49" s="40"/>
      <c r="AH49" s="40"/>
      <c r="AI49" s="34" t="s">
        <v>31</v>
      </c>
      <c r="AJ49" s="40"/>
      <c r="AK49" s="40"/>
      <c r="AL49" s="40"/>
      <c r="AM49" s="67" t="str">
        <f>IF(E17="","",E17)</f>
        <v>ard architects s.r.o.</v>
      </c>
      <c r="AN49" s="4"/>
      <c r="AO49" s="4"/>
      <c r="AP49" s="4"/>
      <c r="AQ49" s="40"/>
      <c r="AR49" s="41"/>
      <c r="AS49" s="68" t="s">
        <v>51</v>
      </c>
      <c r="AT49" s="69"/>
      <c r="AU49" s="70"/>
      <c r="AV49" s="70"/>
      <c r="AW49" s="70"/>
      <c r="AX49" s="70"/>
      <c r="AY49" s="70"/>
      <c r="AZ49" s="70"/>
      <c r="BA49" s="70"/>
      <c r="BB49" s="70"/>
      <c r="BC49" s="70"/>
      <c r="BD49" s="71"/>
      <c r="BE49" s="40"/>
    </row>
    <row r="50" spans="1:57" s="2" customFormat="1" ht="15.15" customHeight="1">
      <c r="A50" s="40"/>
      <c r="B50" s="41"/>
      <c r="C50" s="34" t="s">
        <v>29</v>
      </c>
      <c r="D50" s="40"/>
      <c r="E50" s="40"/>
      <c r="F50" s="40"/>
      <c r="G50" s="40"/>
      <c r="H50" s="40"/>
      <c r="I50" s="40"/>
      <c r="J50" s="40"/>
      <c r="K50" s="40"/>
      <c r="L50" s="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4" t="s">
        <v>34</v>
      </c>
      <c r="AJ50" s="40"/>
      <c r="AK50" s="40"/>
      <c r="AL50" s="40"/>
      <c r="AM50" s="67" t="str">
        <f>IF(E20="","",E20)</f>
        <v xml:space="preserve"> </v>
      </c>
      <c r="AN50" s="4"/>
      <c r="AO50" s="4"/>
      <c r="AP50" s="4"/>
      <c r="AQ50" s="40"/>
      <c r="AR50" s="41"/>
      <c r="AS50" s="72"/>
      <c r="AT50" s="73"/>
      <c r="AU50" s="74"/>
      <c r="AV50" s="74"/>
      <c r="AW50" s="74"/>
      <c r="AX50" s="74"/>
      <c r="AY50" s="74"/>
      <c r="AZ50" s="74"/>
      <c r="BA50" s="74"/>
      <c r="BB50" s="74"/>
      <c r="BC50" s="74"/>
      <c r="BD50" s="75"/>
      <c r="BE50" s="40"/>
    </row>
    <row r="51" spans="1:57" s="2" customFormat="1" ht="10.8" customHeight="1">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1"/>
      <c r="AS51" s="72"/>
      <c r="AT51" s="73"/>
      <c r="AU51" s="74"/>
      <c r="AV51" s="74"/>
      <c r="AW51" s="74"/>
      <c r="AX51" s="74"/>
      <c r="AY51" s="74"/>
      <c r="AZ51" s="74"/>
      <c r="BA51" s="74"/>
      <c r="BB51" s="74"/>
      <c r="BC51" s="74"/>
      <c r="BD51" s="75"/>
      <c r="BE51" s="40"/>
    </row>
    <row r="52" spans="1:57" s="2" customFormat="1" ht="29.25" customHeight="1">
      <c r="A52" s="40"/>
      <c r="B52" s="41"/>
      <c r="C52" s="76" t="s">
        <v>52</v>
      </c>
      <c r="D52" s="77"/>
      <c r="E52" s="77"/>
      <c r="F52" s="77"/>
      <c r="G52" s="77"/>
      <c r="H52" s="78"/>
      <c r="I52" s="79" t="s">
        <v>53</v>
      </c>
      <c r="J52" s="77"/>
      <c r="K52" s="77"/>
      <c r="L52" s="77"/>
      <c r="M52" s="77"/>
      <c r="N52" s="77"/>
      <c r="O52" s="77"/>
      <c r="P52" s="77"/>
      <c r="Q52" s="77"/>
      <c r="R52" s="77"/>
      <c r="S52" s="77"/>
      <c r="T52" s="77"/>
      <c r="U52" s="77"/>
      <c r="V52" s="77"/>
      <c r="W52" s="77"/>
      <c r="X52" s="77"/>
      <c r="Y52" s="77"/>
      <c r="Z52" s="77"/>
      <c r="AA52" s="77"/>
      <c r="AB52" s="77"/>
      <c r="AC52" s="77"/>
      <c r="AD52" s="77"/>
      <c r="AE52" s="77"/>
      <c r="AF52" s="77"/>
      <c r="AG52" s="80" t="s">
        <v>54</v>
      </c>
      <c r="AH52" s="77"/>
      <c r="AI52" s="77"/>
      <c r="AJ52" s="77"/>
      <c r="AK52" s="77"/>
      <c r="AL52" s="77"/>
      <c r="AM52" s="77"/>
      <c r="AN52" s="79" t="s">
        <v>55</v>
      </c>
      <c r="AO52" s="77"/>
      <c r="AP52" s="77"/>
      <c r="AQ52" s="81" t="s">
        <v>56</v>
      </c>
      <c r="AR52" s="41"/>
      <c r="AS52" s="82" t="s">
        <v>57</v>
      </c>
      <c r="AT52" s="83" t="s">
        <v>58</v>
      </c>
      <c r="AU52" s="83" t="s">
        <v>59</v>
      </c>
      <c r="AV52" s="83" t="s">
        <v>60</v>
      </c>
      <c r="AW52" s="83" t="s">
        <v>61</v>
      </c>
      <c r="AX52" s="83" t="s">
        <v>62</v>
      </c>
      <c r="AY52" s="83" t="s">
        <v>63</v>
      </c>
      <c r="AZ52" s="83" t="s">
        <v>64</v>
      </c>
      <c r="BA52" s="83" t="s">
        <v>65</v>
      </c>
      <c r="BB52" s="83" t="s">
        <v>66</v>
      </c>
      <c r="BC52" s="83" t="s">
        <v>67</v>
      </c>
      <c r="BD52" s="84" t="s">
        <v>68</v>
      </c>
      <c r="BE52" s="40"/>
    </row>
    <row r="53" spans="1:57" s="2" customFormat="1" ht="10.8" customHeight="1">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1"/>
      <c r="AS53" s="85"/>
      <c r="AT53" s="86"/>
      <c r="AU53" s="86"/>
      <c r="AV53" s="86"/>
      <c r="AW53" s="86"/>
      <c r="AX53" s="86"/>
      <c r="AY53" s="86"/>
      <c r="AZ53" s="86"/>
      <c r="BA53" s="86"/>
      <c r="BB53" s="86"/>
      <c r="BC53" s="86"/>
      <c r="BD53" s="87"/>
      <c r="BE53" s="40"/>
    </row>
    <row r="54" spans="1:90" s="6" customFormat="1" ht="32.4" customHeight="1">
      <c r="A54" s="6"/>
      <c r="B54" s="88"/>
      <c r="C54" s="89" t="s">
        <v>69</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1">
        <f>ROUND(SUM(AG55:AG62),2)</f>
        <v>0</v>
      </c>
      <c r="AH54" s="91"/>
      <c r="AI54" s="91"/>
      <c r="AJ54" s="91"/>
      <c r="AK54" s="91"/>
      <c r="AL54" s="91"/>
      <c r="AM54" s="91"/>
      <c r="AN54" s="92">
        <f>SUM(AG54,AT54)</f>
        <v>0</v>
      </c>
      <c r="AO54" s="92"/>
      <c r="AP54" s="92"/>
      <c r="AQ54" s="93" t="s">
        <v>3</v>
      </c>
      <c r="AR54" s="88"/>
      <c r="AS54" s="94">
        <f>ROUND(SUM(AS55:AS62),2)</f>
        <v>0</v>
      </c>
      <c r="AT54" s="95">
        <f>ROUND(SUM(AV54:AW54),2)</f>
        <v>0</v>
      </c>
      <c r="AU54" s="96">
        <f>ROUND(SUM(AU55:AU62),5)</f>
        <v>0</v>
      </c>
      <c r="AV54" s="95">
        <f>ROUND(AZ54*L29,2)</f>
        <v>0</v>
      </c>
      <c r="AW54" s="95">
        <f>ROUND(BA54*L30,2)</f>
        <v>0</v>
      </c>
      <c r="AX54" s="95">
        <f>ROUND(BB54*L29,2)</f>
        <v>0</v>
      </c>
      <c r="AY54" s="95">
        <f>ROUND(BC54*L30,2)</f>
        <v>0</v>
      </c>
      <c r="AZ54" s="95">
        <f>ROUND(SUM(AZ55:AZ62),2)</f>
        <v>0</v>
      </c>
      <c r="BA54" s="95">
        <f>ROUND(SUM(BA55:BA62),2)</f>
        <v>0</v>
      </c>
      <c r="BB54" s="95">
        <f>ROUND(SUM(BB55:BB62),2)</f>
        <v>0</v>
      </c>
      <c r="BC54" s="95">
        <f>ROUND(SUM(BC55:BC62),2)</f>
        <v>0</v>
      </c>
      <c r="BD54" s="97">
        <f>ROUND(SUM(BD55:BD62),2)</f>
        <v>0</v>
      </c>
      <c r="BE54" s="6"/>
      <c r="BS54" s="98" t="s">
        <v>70</v>
      </c>
      <c r="BT54" s="98" t="s">
        <v>71</v>
      </c>
      <c r="BU54" s="99" t="s">
        <v>72</v>
      </c>
      <c r="BV54" s="98" t="s">
        <v>73</v>
      </c>
      <c r="BW54" s="98" t="s">
        <v>5</v>
      </c>
      <c r="BX54" s="98" t="s">
        <v>74</v>
      </c>
      <c r="CL54" s="98" t="s">
        <v>3</v>
      </c>
    </row>
    <row r="55" spans="1:91" s="7" customFormat="1" ht="16.5" customHeight="1">
      <c r="A55" s="100" t="s">
        <v>75</v>
      </c>
      <c r="B55" s="101"/>
      <c r="C55" s="102"/>
      <c r="D55" s="103" t="s">
        <v>71</v>
      </c>
      <c r="E55" s="103"/>
      <c r="F55" s="103"/>
      <c r="G55" s="103"/>
      <c r="H55" s="103"/>
      <c r="I55" s="104"/>
      <c r="J55" s="103" t="s">
        <v>76</v>
      </c>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5">
        <f>'0 - Bourací práce'!J30</f>
        <v>0</v>
      </c>
      <c r="AH55" s="104"/>
      <c r="AI55" s="104"/>
      <c r="AJ55" s="104"/>
      <c r="AK55" s="104"/>
      <c r="AL55" s="104"/>
      <c r="AM55" s="104"/>
      <c r="AN55" s="105">
        <f>SUM(AG55,AT55)</f>
        <v>0</v>
      </c>
      <c r="AO55" s="104"/>
      <c r="AP55" s="104"/>
      <c r="AQ55" s="106" t="s">
        <v>77</v>
      </c>
      <c r="AR55" s="101"/>
      <c r="AS55" s="107">
        <v>0</v>
      </c>
      <c r="AT55" s="108">
        <f>ROUND(SUM(AV55:AW55),2)</f>
        <v>0</v>
      </c>
      <c r="AU55" s="109">
        <f>'0 - Bourací práce'!P89</f>
        <v>0</v>
      </c>
      <c r="AV55" s="108">
        <f>'0 - Bourací práce'!J33</f>
        <v>0</v>
      </c>
      <c r="AW55" s="108">
        <f>'0 - Bourací práce'!J34</f>
        <v>0</v>
      </c>
      <c r="AX55" s="108">
        <f>'0 - Bourací práce'!J35</f>
        <v>0</v>
      </c>
      <c r="AY55" s="108">
        <f>'0 - Bourací práce'!J36</f>
        <v>0</v>
      </c>
      <c r="AZ55" s="108">
        <f>'0 - Bourací práce'!F33</f>
        <v>0</v>
      </c>
      <c r="BA55" s="108">
        <f>'0 - Bourací práce'!F34</f>
        <v>0</v>
      </c>
      <c r="BB55" s="108">
        <f>'0 - Bourací práce'!F35</f>
        <v>0</v>
      </c>
      <c r="BC55" s="108">
        <f>'0 - Bourací práce'!F36</f>
        <v>0</v>
      </c>
      <c r="BD55" s="110">
        <f>'0 - Bourací práce'!F37</f>
        <v>0</v>
      </c>
      <c r="BE55" s="7"/>
      <c r="BT55" s="111" t="s">
        <v>15</v>
      </c>
      <c r="BV55" s="111" t="s">
        <v>73</v>
      </c>
      <c r="BW55" s="111" t="s">
        <v>78</v>
      </c>
      <c r="BX55" s="111" t="s">
        <v>5</v>
      </c>
      <c r="CL55" s="111" t="s">
        <v>3</v>
      </c>
      <c r="CM55" s="111" t="s">
        <v>79</v>
      </c>
    </row>
    <row r="56" spans="1:91" s="7" customFormat="1" ht="16.5" customHeight="1">
      <c r="A56" s="100" t="s">
        <v>75</v>
      </c>
      <c r="B56" s="101"/>
      <c r="C56" s="102"/>
      <c r="D56" s="103" t="s">
        <v>15</v>
      </c>
      <c r="E56" s="103"/>
      <c r="F56" s="103"/>
      <c r="G56" s="103"/>
      <c r="H56" s="103"/>
      <c r="I56" s="104"/>
      <c r="J56" s="103" t="s">
        <v>80</v>
      </c>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5">
        <f>'1 - Stavební část'!J30</f>
        <v>0</v>
      </c>
      <c r="AH56" s="104"/>
      <c r="AI56" s="104"/>
      <c r="AJ56" s="104"/>
      <c r="AK56" s="104"/>
      <c r="AL56" s="104"/>
      <c r="AM56" s="104"/>
      <c r="AN56" s="105">
        <f>SUM(AG56,AT56)</f>
        <v>0</v>
      </c>
      <c r="AO56" s="104"/>
      <c r="AP56" s="104"/>
      <c r="AQ56" s="106" t="s">
        <v>77</v>
      </c>
      <c r="AR56" s="101"/>
      <c r="AS56" s="107">
        <v>0</v>
      </c>
      <c r="AT56" s="108">
        <f>ROUND(SUM(AV56:AW56),2)</f>
        <v>0</v>
      </c>
      <c r="AU56" s="109">
        <f>'1 - Stavební část'!P104</f>
        <v>0</v>
      </c>
      <c r="AV56" s="108">
        <f>'1 - Stavební část'!J33</f>
        <v>0</v>
      </c>
      <c r="AW56" s="108">
        <f>'1 - Stavební část'!J34</f>
        <v>0</v>
      </c>
      <c r="AX56" s="108">
        <f>'1 - Stavební část'!J35</f>
        <v>0</v>
      </c>
      <c r="AY56" s="108">
        <f>'1 - Stavební část'!J36</f>
        <v>0</v>
      </c>
      <c r="AZ56" s="108">
        <f>'1 - Stavební část'!F33</f>
        <v>0</v>
      </c>
      <c r="BA56" s="108">
        <f>'1 - Stavební část'!F34</f>
        <v>0</v>
      </c>
      <c r="BB56" s="108">
        <f>'1 - Stavební část'!F35</f>
        <v>0</v>
      </c>
      <c r="BC56" s="108">
        <f>'1 - Stavební část'!F36</f>
        <v>0</v>
      </c>
      <c r="BD56" s="110">
        <f>'1 - Stavební část'!F37</f>
        <v>0</v>
      </c>
      <c r="BE56" s="7"/>
      <c r="BT56" s="111" t="s">
        <v>15</v>
      </c>
      <c r="BV56" s="111" t="s">
        <v>73</v>
      </c>
      <c r="BW56" s="111" t="s">
        <v>81</v>
      </c>
      <c r="BX56" s="111" t="s">
        <v>5</v>
      </c>
      <c r="CL56" s="111" t="s">
        <v>3</v>
      </c>
      <c r="CM56" s="111" t="s">
        <v>79</v>
      </c>
    </row>
    <row r="57" spans="1:91" s="7" customFormat="1" ht="16.5" customHeight="1">
      <c r="A57" s="100" t="s">
        <v>75</v>
      </c>
      <c r="B57" s="101"/>
      <c r="C57" s="102"/>
      <c r="D57" s="103" t="s">
        <v>79</v>
      </c>
      <c r="E57" s="103"/>
      <c r="F57" s="103"/>
      <c r="G57" s="103"/>
      <c r="H57" s="103"/>
      <c r="I57" s="104"/>
      <c r="J57" s="103" t="s">
        <v>82</v>
      </c>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5">
        <f>'2 - Silnoproudé elektroin...'!J30</f>
        <v>0</v>
      </c>
      <c r="AH57" s="104"/>
      <c r="AI57" s="104"/>
      <c r="AJ57" s="104"/>
      <c r="AK57" s="104"/>
      <c r="AL57" s="104"/>
      <c r="AM57" s="104"/>
      <c r="AN57" s="105">
        <f>SUM(AG57,AT57)</f>
        <v>0</v>
      </c>
      <c r="AO57" s="104"/>
      <c r="AP57" s="104"/>
      <c r="AQ57" s="106" t="s">
        <v>77</v>
      </c>
      <c r="AR57" s="101"/>
      <c r="AS57" s="107">
        <v>0</v>
      </c>
      <c r="AT57" s="108">
        <f>ROUND(SUM(AV57:AW57),2)</f>
        <v>0</v>
      </c>
      <c r="AU57" s="109">
        <f>'2 - Silnoproudé elektroin...'!P84</f>
        <v>0</v>
      </c>
      <c r="AV57" s="108">
        <f>'2 - Silnoproudé elektroin...'!J33</f>
        <v>0</v>
      </c>
      <c r="AW57" s="108">
        <f>'2 - Silnoproudé elektroin...'!J34</f>
        <v>0</v>
      </c>
      <c r="AX57" s="108">
        <f>'2 - Silnoproudé elektroin...'!J35</f>
        <v>0</v>
      </c>
      <c r="AY57" s="108">
        <f>'2 - Silnoproudé elektroin...'!J36</f>
        <v>0</v>
      </c>
      <c r="AZ57" s="108">
        <f>'2 - Silnoproudé elektroin...'!F33</f>
        <v>0</v>
      </c>
      <c r="BA57" s="108">
        <f>'2 - Silnoproudé elektroin...'!F34</f>
        <v>0</v>
      </c>
      <c r="BB57" s="108">
        <f>'2 - Silnoproudé elektroin...'!F35</f>
        <v>0</v>
      </c>
      <c r="BC57" s="108">
        <f>'2 - Silnoproudé elektroin...'!F36</f>
        <v>0</v>
      </c>
      <c r="BD57" s="110">
        <f>'2 - Silnoproudé elektroin...'!F37</f>
        <v>0</v>
      </c>
      <c r="BE57" s="7"/>
      <c r="BT57" s="111" t="s">
        <v>15</v>
      </c>
      <c r="BV57" s="111" t="s">
        <v>73</v>
      </c>
      <c r="BW57" s="111" t="s">
        <v>83</v>
      </c>
      <c r="BX57" s="111" t="s">
        <v>5</v>
      </c>
      <c r="CL57" s="111" t="s">
        <v>3</v>
      </c>
      <c r="CM57" s="111" t="s">
        <v>79</v>
      </c>
    </row>
    <row r="58" spans="1:91" s="7" customFormat="1" ht="16.5" customHeight="1">
      <c r="A58" s="100" t="s">
        <v>75</v>
      </c>
      <c r="B58" s="101"/>
      <c r="C58" s="102"/>
      <c r="D58" s="103" t="s">
        <v>84</v>
      </c>
      <c r="E58" s="103"/>
      <c r="F58" s="103"/>
      <c r="G58" s="103"/>
      <c r="H58" s="103"/>
      <c r="I58" s="104"/>
      <c r="J58" s="103" t="s">
        <v>85</v>
      </c>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5">
        <f>'3 - Slaboproudé elektroin...'!J30</f>
        <v>0</v>
      </c>
      <c r="AH58" s="104"/>
      <c r="AI58" s="104"/>
      <c r="AJ58" s="104"/>
      <c r="AK58" s="104"/>
      <c r="AL58" s="104"/>
      <c r="AM58" s="104"/>
      <c r="AN58" s="105">
        <f>SUM(AG58,AT58)</f>
        <v>0</v>
      </c>
      <c r="AO58" s="104"/>
      <c r="AP58" s="104"/>
      <c r="AQ58" s="106" t="s">
        <v>77</v>
      </c>
      <c r="AR58" s="101"/>
      <c r="AS58" s="107">
        <v>0</v>
      </c>
      <c r="AT58" s="108">
        <f>ROUND(SUM(AV58:AW58),2)</f>
        <v>0</v>
      </c>
      <c r="AU58" s="109">
        <f>'3 - Slaboproudé elektroin...'!P89</f>
        <v>0</v>
      </c>
      <c r="AV58" s="108">
        <f>'3 - Slaboproudé elektroin...'!J33</f>
        <v>0</v>
      </c>
      <c r="AW58" s="108">
        <f>'3 - Slaboproudé elektroin...'!J34</f>
        <v>0</v>
      </c>
      <c r="AX58" s="108">
        <f>'3 - Slaboproudé elektroin...'!J35</f>
        <v>0</v>
      </c>
      <c r="AY58" s="108">
        <f>'3 - Slaboproudé elektroin...'!J36</f>
        <v>0</v>
      </c>
      <c r="AZ58" s="108">
        <f>'3 - Slaboproudé elektroin...'!F33</f>
        <v>0</v>
      </c>
      <c r="BA58" s="108">
        <f>'3 - Slaboproudé elektroin...'!F34</f>
        <v>0</v>
      </c>
      <c r="BB58" s="108">
        <f>'3 - Slaboproudé elektroin...'!F35</f>
        <v>0</v>
      </c>
      <c r="BC58" s="108">
        <f>'3 - Slaboproudé elektroin...'!F36</f>
        <v>0</v>
      </c>
      <c r="BD58" s="110">
        <f>'3 - Slaboproudé elektroin...'!F37</f>
        <v>0</v>
      </c>
      <c r="BE58" s="7"/>
      <c r="BT58" s="111" t="s">
        <v>15</v>
      </c>
      <c r="BV58" s="111" t="s">
        <v>73</v>
      </c>
      <c r="BW58" s="111" t="s">
        <v>86</v>
      </c>
      <c r="BX58" s="111" t="s">
        <v>5</v>
      </c>
      <c r="CL58" s="111" t="s">
        <v>3</v>
      </c>
      <c r="CM58" s="111" t="s">
        <v>79</v>
      </c>
    </row>
    <row r="59" spans="1:91" s="7" customFormat="1" ht="16.5" customHeight="1">
      <c r="A59" s="100" t="s">
        <v>75</v>
      </c>
      <c r="B59" s="101"/>
      <c r="C59" s="102"/>
      <c r="D59" s="103" t="s">
        <v>87</v>
      </c>
      <c r="E59" s="103"/>
      <c r="F59" s="103"/>
      <c r="G59" s="103"/>
      <c r="H59" s="103"/>
      <c r="I59" s="104"/>
      <c r="J59" s="103" t="s">
        <v>88</v>
      </c>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5">
        <f>'4 - Vytápění'!J30</f>
        <v>0</v>
      </c>
      <c r="AH59" s="104"/>
      <c r="AI59" s="104"/>
      <c r="AJ59" s="104"/>
      <c r="AK59" s="104"/>
      <c r="AL59" s="104"/>
      <c r="AM59" s="104"/>
      <c r="AN59" s="105">
        <f>SUM(AG59,AT59)</f>
        <v>0</v>
      </c>
      <c r="AO59" s="104"/>
      <c r="AP59" s="104"/>
      <c r="AQ59" s="106" t="s">
        <v>77</v>
      </c>
      <c r="AR59" s="101"/>
      <c r="AS59" s="107">
        <v>0</v>
      </c>
      <c r="AT59" s="108">
        <f>ROUND(SUM(AV59:AW59),2)</f>
        <v>0</v>
      </c>
      <c r="AU59" s="109">
        <f>'4 - Vytápění'!P85</f>
        <v>0</v>
      </c>
      <c r="AV59" s="108">
        <f>'4 - Vytápění'!J33</f>
        <v>0</v>
      </c>
      <c r="AW59" s="108">
        <f>'4 - Vytápění'!J34</f>
        <v>0</v>
      </c>
      <c r="AX59" s="108">
        <f>'4 - Vytápění'!J35</f>
        <v>0</v>
      </c>
      <c r="AY59" s="108">
        <f>'4 - Vytápění'!J36</f>
        <v>0</v>
      </c>
      <c r="AZ59" s="108">
        <f>'4 - Vytápění'!F33</f>
        <v>0</v>
      </c>
      <c r="BA59" s="108">
        <f>'4 - Vytápění'!F34</f>
        <v>0</v>
      </c>
      <c r="BB59" s="108">
        <f>'4 - Vytápění'!F35</f>
        <v>0</v>
      </c>
      <c r="BC59" s="108">
        <f>'4 - Vytápění'!F36</f>
        <v>0</v>
      </c>
      <c r="BD59" s="110">
        <f>'4 - Vytápění'!F37</f>
        <v>0</v>
      </c>
      <c r="BE59" s="7"/>
      <c r="BT59" s="111" t="s">
        <v>15</v>
      </c>
      <c r="BV59" s="111" t="s">
        <v>73</v>
      </c>
      <c r="BW59" s="111" t="s">
        <v>89</v>
      </c>
      <c r="BX59" s="111" t="s">
        <v>5</v>
      </c>
      <c r="CL59" s="111" t="s">
        <v>3</v>
      </c>
      <c r="CM59" s="111" t="s">
        <v>79</v>
      </c>
    </row>
    <row r="60" spans="1:91" s="7" customFormat="1" ht="16.5" customHeight="1">
      <c r="A60" s="100" t="s">
        <v>75</v>
      </c>
      <c r="B60" s="101"/>
      <c r="C60" s="102"/>
      <c r="D60" s="103" t="s">
        <v>90</v>
      </c>
      <c r="E60" s="103"/>
      <c r="F60" s="103"/>
      <c r="G60" s="103"/>
      <c r="H60" s="103"/>
      <c r="I60" s="104"/>
      <c r="J60" s="103" t="s">
        <v>91</v>
      </c>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5">
        <f>'5 - Vzduchotechnika a chl...'!J30</f>
        <v>0</v>
      </c>
      <c r="AH60" s="104"/>
      <c r="AI60" s="104"/>
      <c r="AJ60" s="104"/>
      <c r="AK60" s="104"/>
      <c r="AL60" s="104"/>
      <c r="AM60" s="104"/>
      <c r="AN60" s="105">
        <f>SUM(AG60,AT60)</f>
        <v>0</v>
      </c>
      <c r="AO60" s="104"/>
      <c r="AP60" s="104"/>
      <c r="AQ60" s="106" t="s">
        <v>77</v>
      </c>
      <c r="AR60" s="101"/>
      <c r="AS60" s="107">
        <v>0</v>
      </c>
      <c r="AT60" s="108">
        <f>ROUND(SUM(AV60:AW60),2)</f>
        <v>0</v>
      </c>
      <c r="AU60" s="109">
        <f>'5 - Vzduchotechnika a chl...'!P83</f>
        <v>0</v>
      </c>
      <c r="AV60" s="108">
        <f>'5 - Vzduchotechnika a chl...'!J33</f>
        <v>0</v>
      </c>
      <c r="AW60" s="108">
        <f>'5 - Vzduchotechnika a chl...'!J34</f>
        <v>0</v>
      </c>
      <c r="AX60" s="108">
        <f>'5 - Vzduchotechnika a chl...'!J35</f>
        <v>0</v>
      </c>
      <c r="AY60" s="108">
        <f>'5 - Vzduchotechnika a chl...'!J36</f>
        <v>0</v>
      </c>
      <c r="AZ60" s="108">
        <f>'5 - Vzduchotechnika a chl...'!F33</f>
        <v>0</v>
      </c>
      <c r="BA60" s="108">
        <f>'5 - Vzduchotechnika a chl...'!F34</f>
        <v>0</v>
      </c>
      <c r="BB60" s="108">
        <f>'5 - Vzduchotechnika a chl...'!F35</f>
        <v>0</v>
      </c>
      <c r="BC60" s="108">
        <f>'5 - Vzduchotechnika a chl...'!F36</f>
        <v>0</v>
      </c>
      <c r="BD60" s="110">
        <f>'5 - Vzduchotechnika a chl...'!F37</f>
        <v>0</v>
      </c>
      <c r="BE60" s="7"/>
      <c r="BT60" s="111" t="s">
        <v>15</v>
      </c>
      <c r="BV60" s="111" t="s">
        <v>73</v>
      </c>
      <c r="BW60" s="111" t="s">
        <v>92</v>
      </c>
      <c r="BX60" s="111" t="s">
        <v>5</v>
      </c>
      <c r="CL60" s="111" t="s">
        <v>3</v>
      </c>
      <c r="CM60" s="111" t="s">
        <v>79</v>
      </c>
    </row>
    <row r="61" spans="1:91" s="7" customFormat="1" ht="16.5" customHeight="1">
      <c r="A61" s="100" t="s">
        <v>75</v>
      </c>
      <c r="B61" s="101"/>
      <c r="C61" s="102"/>
      <c r="D61" s="103" t="s">
        <v>93</v>
      </c>
      <c r="E61" s="103"/>
      <c r="F61" s="103"/>
      <c r="G61" s="103"/>
      <c r="H61" s="103"/>
      <c r="I61" s="104"/>
      <c r="J61" s="103" t="s">
        <v>94</v>
      </c>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5">
        <f>'6 - Zdravotně technické i...'!J30</f>
        <v>0</v>
      </c>
      <c r="AH61" s="104"/>
      <c r="AI61" s="104"/>
      <c r="AJ61" s="104"/>
      <c r="AK61" s="104"/>
      <c r="AL61" s="104"/>
      <c r="AM61" s="104"/>
      <c r="AN61" s="105">
        <f>SUM(AG61,AT61)</f>
        <v>0</v>
      </c>
      <c r="AO61" s="104"/>
      <c r="AP61" s="104"/>
      <c r="AQ61" s="106" t="s">
        <v>77</v>
      </c>
      <c r="AR61" s="101"/>
      <c r="AS61" s="107">
        <v>0</v>
      </c>
      <c r="AT61" s="108">
        <f>ROUND(SUM(AV61:AW61),2)</f>
        <v>0</v>
      </c>
      <c r="AU61" s="109">
        <f>'6 - Zdravotně technické i...'!P84</f>
        <v>0</v>
      </c>
      <c r="AV61" s="108">
        <f>'6 - Zdravotně technické i...'!J33</f>
        <v>0</v>
      </c>
      <c r="AW61" s="108">
        <f>'6 - Zdravotně technické i...'!J34</f>
        <v>0</v>
      </c>
      <c r="AX61" s="108">
        <f>'6 - Zdravotně technické i...'!J35</f>
        <v>0</v>
      </c>
      <c r="AY61" s="108">
        <f>'6 - Zdravotně technické i...'!J36</f>
        <v>0</v>
      </c>
      <c r="AZ61" s="108">
        <f>'6 - Zdravotně technické i...'!F33</f>
        <v>0</v>
      </c>
      <c r="BA61" s="108">
        <f>'6 - Zdravotně technické i...'!F34</f>
        <v>0</v>
      </c>
      <c r="BB61" s="108">
        <f>'6 - Zdravotně technické i...'!F35</f>
        <v>0</v>
      </c>
      <c r="BC61" s="108">
        <f>'6 - Zdravotně technické i...'!F36</f>
        <v>0</v>
      </c>
      <c r="BD61" s="110">
        <f>'6 - Zdravotně technické i...'!F37</f>
        <v>0</v>
      </c>
      <c r="BE61" s="7"/>
      <c r="BT61" s="111" t="s">
        <v>15</v>
      </c>
      <c r="BV61" s="111" t="s">
        <v>73</v>
      </c>
      <c r="BW61" s="111" t="s">
        <v>95</v>
      </c>
      <c r="BX61" s="111" t="s">
        <v>5</v>
      </c>
      <c r="CL61" s="111" t="s">
        <v>3</v>
      </c>
      <c r="CM61" s="111" t="s">
        <v>79</v>
      </c>
    </row>
    <row r="62" spans="1:91" s="7" customFormat="1" ht="16.5" customHeight="1">
      <c r="A62" s="100" t="s">
        <v>75</v>
      </c>
      <c r="B62" s="101"/>
      <c r="C62" s="102"/>
      <c r="D62" s="103" t="s">
        <v>96</v>
      </c>
      <c r="E62" s="103"/>
      <c r="F62" s="103"/>
      <c r="G62" s="103"/>
      <c r="H62" s="103"/>
      <c r="I62" s="104"/>
      <c r="J62" s="103" t="s">
        <v>97</v>
      </c>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5">
        <f>'VRN - Ostatní a vedlejší ...'!J30</f>
        <v>0</v>
      </c>
      <c r="AH62" s="104"/>
      <c r="AI62" s="104"/>
      <c r="AJ62" s="104"/>
      <c r="AK62" s="104"/>
      <c r="AL62" s="104"/>
      <c r="AM62" s="104"/>
      <c r="AN62" s="105">
        <f>SUM(AG62,AT62)</f>
        <v>0</v>
      </c>
      <c r="AO62" s="104"/>
      <c r="AP62" s="104"/>
      <c r="AQ62" s="106" t="s">
        <v>77</v>
      </c>
      <c r="AR62" s="101"/>
      <c r="AS62" s="112">
        <v>0</v>
      </c>
      <c r="AT62" s="113">
        <f>ROUND(SUM(AV62:AW62),2)</f>
        <v>0</v>
      </c>
      <c r="AU62" s="114">
        <f>'VRN - Ostatní a vedlejší ...'!P80</f>
        <v>0</v>
      </c>
      <c r="AV62" s="113">
        <f>'VRN - Ostatní a vedlejší ...'!J33</f>
        <v>0</v>
      </c>
      <c r="AW62" s="113">
        <f>'VRN - Ostatní a vedlejší ...'!J34</f>
        <v>0</v>
      </c>
      <c r="AX62" s="113">
        <f>'VRN - Ostatní a vedlejší ...'!J35</f>
        <v>0</v>
      </c>
      <c r="AY62" s="113">
        <f>'VRN - Ostatní a vedlejší ...'!J36</f>
        <v>0</v>
      </c>
      <c r="AZ62" s="113">
        <f>'VRN - Ostatní a vedlejší ...'!F33</f>
        <v>0</v>
      </c>
      <c r="BA62" s="113">
        <f>'VRN - Ostatní a vedlejší ...'!F34</f>
        <v>0</v>
      </c>
      <c r="BB62" s="113">
        <f>'VRN - Ostatní a vedlejší ...'!F35</f>
        <v>0</v>
      </c>
      <c r="BC62" s="113">
        <f>'VRN - Ostatní a vedlejší ...'!F36</f>
        <v>0</v>
      </c>
      <c r="BD62" s="115">
        <f>'VRN - Ostatní a vedlejší ...'!F37</f>
        <v>0</v>
      </c>
      <c r="BE62" s="7"/>
      <c r="BT62" s="111" t="s">
        <v>15</v>
      </c>
      <c r="BV62" s="111" t="s">
        <v>73</v>
      </c>
      <c r="BW62" s="111" t="s">
        <v>98</v>
      </c>
      <c r="BX62" s="111" t="s">
        <v>5</v>
      </c>
      <c r="CL62" s="111" t="s">
        <v>3</v>
      </c>
      <c r="CM62" s="111" t="s">
        <v>79</v>
      </c>
    </row>
    <row r="63" spans="1:57" s="2" customFormat="1" ht="30" customHeight="1">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1"/>
      <c r="AS63" s="40"/>
      <c r="AT63" s="40"/>
      <c r="AU63" s="40"/>
      <c r="AV63" s="40"/>
      <c r="AW63" s="40"/>
      <c r="AX63" s="40"/>
      <c r="AY63" s="40"/>
      <c r="AZ63" s="40"/>
      <c r="BA63" s="40"/>
      <c r="BB63" s="40"/>
      <c r="BC63" s="40"/>
      <c r="BD63" s="40"/>
      <c r="BE63" s="40"/>
    </row>
    <row r="64" spans="1:57" s="2" customFormat="1" ht="6.95" customHeight="1">
      <c r="A64" s="40"/>
      <c r="B64" s="57"/>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41"/>
      <c r="AS64" s="40"/>
      <c r="AT64" s="40"/>
      <c r="AU64" s="40"/>
      <c r="AV64" s="40"/>
      <c r="AW64" s="40"/>
      <c r="AX64" s="40"/>
      <c r="AY64" s="40"/>
      <c r="AZ64" s="40"/>
      <c r="BA64" s="40"/>
      <c r="BB64" s="40"/>
      <c r="BC64" s="40"/>
      <c r="BD64" s="40"/>
      <c r="BE64" s="40"/>
    </row>
  </sheetData>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 - Bourací práce'!C2" display="/"/>
    <hyperlink ref="A56" location="'1 - Stavební část'!C2" display="/"/>
    <hyperlink ref="A57" location="'2 - Silnoproudé elektroin...'!C2" display="/"/>
    <hyperlink ref="A58" location="'3 - Slaboproudé elektroin...'!C2" display="/"/>
    <hyperlink ref="A59" location="'4 - Vytápění'!C2" display="/"/>
    <hyperlink ref="A60" location="'5 - Vzduchotechnika a chl...'!C2" display="/"/>
    <hyperlink ref="A61" location="'6 - Zdravotně technické i...'!C2" display="/"/>
    <hyperlink ref="A62"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39" customWidth="1"/>
    <col min="2" max="2" width="1.7109375" style="239" customWidth="1"/>
    <col min="3" max="4" width="5.00390625" style="239" customWidth="1"/>
    <col min="5" max="5" width="11.7109375" style="239" customWidth="1"/>
    <col min="6" max="6" width="9.140625" style="239" customWidth="1"/>
    <col min="7" max="7" width="5.00390625" style="239" customWidth="1"/>
    <col min="8" max="8" width="77.8515625" style="239" customWidth="1"/>
    <col min="9" max="10" width="20.00390625" style="239" customWidth="1"/>
    <col min="11" max="11" width="1.7109375" style="239" customWidth="1"/>
  </cols>
  <sheetData>
    <row r="1" s="1" customFormat="1" ht="37.5" customHeight="1"/>
    <row r="2" spans="2:11" s="1" customFormat="1" ht="7.5" customHeight="1">
      <c r="B2" s="240"/>
      <c r="C2" s="241"/>
      <c r="D2" s="241"/>
      <c r="E2" s="241"/>
      <c r="F2" s="241"/>
      <c r="G2" s="241"/>
      <c r="H2" s="241"/>
      <c r="I2" s="241"/>
      <c r="J2" s="241"/>
      <c r="K2" s="242"/>
    </row>
    <row r="3" spans="2:11" s="17" customFormat="1" ht="45" customHeight="1">
      <c r="B3" s="243"/>
      <c r="C3" s="244" t="s">
        <v>2393</v>
      </c>
      <c r="D3" s="244"/>
      <c r="E3" s="244"/>
      <c r="F3" s="244"/>
      <c r="G3" s="244"/>
      <c r="H3" s="244"/>
      <c r="I3" s="244"/>
      <c r="J3" s="244"/>
      <c r="K3" s="245"/>
    </row>
    <row r="4" spans="2:11" s="1" customFormat="1" ht="25.5" customHeight="1">
      <c r="B4" s="246"/>
      <c r="C4" s="247" t="s">
        <v>2394</v>
      </c>
      <c r="D4" s="247"/>
      <c r="E4" s="247"/>
      <c r="F4" s="247"/>
      <c r="G4" s="247"/>
      <c r="H4" s="247"/>
      <c r="I4" s="247"/>
      <c r="J4" s="247"/>
      <c r="K4" s="248"/>
    </row>
    <row r="5" spans="2:11" s="1" customFormat="1" ht="5.25" customHeight="1">
      <c r="B5" s="246"/>
      <c r="C5" s="249"/>
      <c r="D5" s="249"/>
      <c r="E5" s="249"/>
      <c r="F5" s="249"/>
      <c r="G5" s="249"/>
      <c r="H5" s="249"/>
      <c r="I5" s="249"/>
      <c r="J5" s="249"/>
      <c r="K5" s="248"/>
    </row>
    <row r="6" spans="2:11" s="1" customFormat="1" ht="15" customHeight="1">
      <c r="B6" s="246"/>
      <c r="C6" s="250" t="s">
        <v>2395</v>
      </c>
      <c r="D6" s="250"/>
      <c r="E6" s="250"/>
      <c r="F6" s="250"/>
      <c r="G6" s="250"/>
      <c r="H6" s="250"/>
      <c r="I6" s="250"/>
      <c r="J6" s="250"/>
      <c r="K6" s="248"/>
    </row>
    <row r="7" spans="2:11" s="1" customFormat="1" ht="15" customHeight="1">
      <c r="B7" s="251"/>
      <c r="C7" s="250" t="s">
        <v>2396</v>
      </c>
      <c r="D7" s="250"/>
      <c r="E7" s="250"/>
      <c r="F7" s="250"/>
      <c r="G7" s="250"/>
      <c r="H7" s="250"/>
      <c r="I7" s="250"/>
      <c r="J7" s="250"/>
      <c r="K7" s="248"/>
    </row>
    <row r="8" spans="2:11" s="1" customFormat="1" ht="12.75" customHeight="1">
      <c r="B8" s="251"/>
      <c r="C8" s="250"/>
      <c r="D8" s="250"/>
      <c r="E8" s="250"/>
      <c r="F8" s="250"/>
      <c r="G8" s="250"/>
      <c r="H8" s="250"/>
      <c r="I8" s="250"/>
      <c r="J8" s="250"/>
      <c r="K8" s="248"/>
    </row>
    <row r="9" spans="2:11" s="1" customFormat="1" ht="15" customHeight="1">
      <c r="B9" s="251"/>
      <c r="C9" s="250" t="s">
        <v>2397</v>
      </c>
      <c r="D9" s="250"/>
      <c r="E9" s="250"/>
      <c r="F9" s="250"/>
      <c r="G9" s="250"/>
      <c r="H9" s="250"/>
      <c r="I9" s="250"/>
      <c r="J9" s="250"/>
      <c r="K9" s="248"/>
    </row>
    <row r="10" spans="2:11" s="1" customFormat="1" ht="15" customHeight="1">
      <c r="B10" s="251"/>
      <c r="C10" s="250"/>
      <c r="D10" s="250" t="s">
        <v>2398</v>
      </c>
      <c r="E10" s="250"/>
      <c r="F10" s="250"/>
      <c r="G10" s="250"/>
      <c r="H10" s="250"/>
      <c r="I10" s="250"/>
      <c r="J10" s="250"/>
      <c r="K10" s="248"/>
    </row>
    <row r="11" spans="2:11" s="1" customFormat="1" ht="15" customHeight="1">
      <c r="B11" s="251"/>
      <c r="C11" s="252"/>
      <c r="D11" s="250" t="s">
        <v>2399</v>
      </c>
      <c r="E11" s="250"/>
      <c r="F11" s="250"/>
      <c r="G11" s="250"/>
      <c r="H11" s="250"/>
      <c r="I11" s="250"/>
      <c r="J11" s="250"/>
      <c r="K11" s="248"/>
    </row>
    <row r="12" spans="2:11" s="1" customFormat="1" ht="15" customHeight="1">
      <c r="B12" s="251"/>
      <c r="C12" s="252"/>
      <c r="D12" s="250"/>
      <c r="E12" s="250"/>
      <c r="F12" s="250"/>
      <c r="G12" s="250"/>
      <c r="H12" s="250"/>
      <c r="I12" s="250"/>
      <c r="J12" s="250"/>
      <c r="K12" s="248"/>
    </row>
    <row r="13" spans="2:11" s="1" customFormat="1" ht="15" customHeight="1">
      <c r="B13" s="251"/>
      <c r="C13" s="252"/>
      <c r="D13" s="253" t="s">
        <v>2400</v>
      </c>
      <c r="E13" s="250"/>
      <c r="F13" s="250"/>
      <c r="G13" s="250"/>
      <c r="H13" s="250"/>
      <c r="I13" s="250"/>
      <c r="J13" s="250"/>
      <c r="K13" s="248"/>
    </row>
    <row r="14" spans="2:11" s="1" customFormat="1" ht="12.75" customHeight="1">
      <c r="B14" s="251"/>
      <c r="C14" s="252"/>
      <c r="D14" s="252"/>
      <c r="E14" s="252"/>
      <c r="F14" s="252"/>
      <c r="G14" s="252"/>
      <c r="H14" s="252"/>
      <c r="I14" s="252"/>
      <c r="J14" s="252"/>
      <c r="K14" s="248"/>
    </row>
    <row r="15" spans="2:11" s="1" customFormat="1" ht="15" customHeight="1">
      <c r="B15" s="251"/>
      <c r="C15" s="252"/>
      <c r="D15" s="250" t="s">
        <v>2401</v>
      </c>
      <c r="E15" s="250"/>
      <c r="F15" s="250"/>
      <c r="G15" s="250"/>
      <c r="H15" s="250"/>
      <c r="I15" s="250"/>
      <c r="J15" s="250"/>
      <c r="K15" s="248"/>
    </row>
    <row r="16" spans="2:11" s="1" customFormat="1" ht="15" customHeight="1">
      <c r="B16" s="251"/>
      <c r="C16" s="252"/>
      <c r="D16" s="250" t="s">
        <v>2402</v>
      </c>
      <c r="E16" s="250"/>
      <c r="F16" s="250"/>
      <c r="G16" s="250"/>
      <c r="H16" s="250"/>
      <c r="I16" s="250"/>
      <c r="J16" s="250"/>
      <c r="K16" s="248"/>
    </row>
    <row r="17" spans="2:11" s="1" customFormat="1" ht="15" customHeight="1">
      <c r="B17" s="251"/>
      <c r="C17" s="252"/>
      <c r="D17" s="250" t="s">
        <v>2403</v>
      </c>
      <c r="E17" s="250"/>
      <c r="F17" s="250"/>
      <c r="G17" s="250"/>
      <c r="H17" s="250"/>
      <c r="I17" s="250"/>
      <c r="J17" s="250"/>
      <c r="K17" s="248"/>
    </row>
    <row r="18" spans="2:11" s="1" customFormat="1" ht="15" customHeight="1">
      <c r="B18" s="251"/>
      <c r="C18" s="252"/>
      <c r="D18" s="252"/>
      <c r="E18" s="254" t="s">
        <v>77</v>
      </c>
      <c r="F18" s="250" t="s">
        <v>2404</v>
      </c>
      <c r="G18" s="250"/>
      <c r="H18" s="250"/>
      <c r="I18" s="250"/>
      <c r="J18" s="250"/>
      <c r="K18" s="248"/>
    </row>
    <row r="19" spans="2:11" s="1" customFormat="1" ht="15" customHeight="1">
      <c r="B19" s="251"/>
      <c r="C19" s="252"/>
      <c r="D19" s="252"/>
      <c r="E19" s="254" t="s">
        <v>2405</v>
      </c>
      <c r="F19" s="250" t="s">
        <v>2406</v>
      </c>
      <c r="G19" s="250"/>
      <c r="H19" s="250"/>
      <c r="I19" s="250"/>
      <c r="J19" s="250"/>
      <c r="K19" s="248"/>
    </row>
    <row r="20" spans="2:11" s="1" customFormat="1" ht="15" customHeight="1">
      <c r="B20" s="251"/>
      <c r="C20" s="252"/>
      <c r="D20" s="252"/>
      <c r="E20" s="254" t="s">
        <v>2407</v>
      </c>
      <c r="F20" s="250" t="s">
        <v>2408</v>
      </c>
      <c r="G20" s="250"/>
      <c r="H20" s="250"/>
      <c r="I20" s="250"/>
      <c r="J20" s="250"/>
      <c r="K20" s="248"/>
    </row>
    <row r="21" spans="2:11" s="1" customFormat="1" ht="15" customHeight="1">
      <c r="B21" s="251"/>
      <c r="C21" s="252"/>
      <c r="D21" s="252"/>
      <c r="E21" s="254" t="s">
        <v>2409</v>
      </c>
      <c r="F21" s="250" t="s">
        <v>2410</v>
      </c>
      <c r="G21" s="250"/>
      <c r="H21" s="250"/>
      <c r="I21" s="250"/>
      <c r="J21" s="250"/>
      <c r="K21" s="248"/>
    </row>
    <row r="22" spans="2:11" s="1" customFormat="1" ht="15" customHeight="1">
      <c r="B22" s="251"/>
      <c r="C22" s="252"/>
      <c r="D22" s="252"/>
      <c r="E22" s="254" t="s">
        <v>2411</v>
      </c>
      <c r="F22" s="250" t="s">
        <v>2092</v>
      </c>
      <c r="G22" s="250"/>
      <c r="H22" s="250"/>
      <c r="I22" s="250"/>
      <c r="J22" s="250"/>
      <c r="K22" s="248"/>
    </row>
    <row r="23" spans="2:11" s="1" customFormat="1" ht="15" customHeight="1">
      <c r="B23" s="251"/>
      <c r="C23" s="252"/>
      <c r="D23" s="252"/>
      <c r="E23" s="254" t="s">
        <v>2412</v>
      </c>
      <c r="F23" s="250" t="s">
        <v>2413</v>
      </c>
      <c r="G23" s="250"/>
      <c r="H23" s="250"/>
      <c r="I23" s="250"/>
      <c r="J23" s="250"/>
      <c r="K23" s="248"/>
    </row>
    <row r="24" spans="2:11" s="1" customFormat="1" ht="12.75" customHeight="1">
      <c r="B24" s="251"/>
      <c r="C24" s="252"/>
      <c r="D24" s="252"/>
      <c r="E24" s="252"/>
      <c r="F24" s="252"/>
      <c r="G24" s="252"/>
      <c r="H24" s="252"/>
      <c r="I24" s="252"/>
      <c r="J24" s="252"/>
      <c r="K24" s="248"/>
    </row>
    <row r="25" spans="2:11" s="1" customFormat="1" ht="15" customHeight="1">
      <c r="B25" s="251"/>
      <c r="C25" s="250" t="s">
        <v>2414</v>
      </c>
      <c r="D25" s="250"/>
      <c r="E25" s="250"/>
      <c r="F25" s="250"/>
      <c r="G25" s="250"/>
      <c r="H25" s="250"/>
      <c r="I25" s="250"/>
      <c r="J25" s="250"/>
      <c r="K25" s="248"/>
    </row>
    <row r="26" spans="2:11" s="1" customFormat="1" ht="15" customHeight="1">
      <c r="B26" s="251"/>
      <c r="C26" s="250" t="s">
        <v>2415</v>
      </c>
      <c r="D26" s="250"/>
      <c r="E26" s="250"/>
      <c r="F26" s="250"/>
      <c r="G26" s="250"/>
      <c r="H26" s="250"/>
      <c r="I26" s="250"/>
      <c r="J26" s="250"/>
      <c r="K26" s="248"/>
    </row>
    <row r="27" spans="2:11" s="1" customFormat="1" ht="15" customHeight="1">
      <c r="B27" s="251"/>
      <c r="C27" s="250"/>
      <c r="D27" s="250" t="s">
        <v>2416</v>
      </c>
      <c r="E27" s="250"/>
      <c r="F27" s="250"/>
      <c r="G27" s="250"/>
      <c r="H27" s="250"/>
      <c r="I27" s="250"/>
      <c r="J27" s="250"/>
      <c r="K27" s="248"/>
    </row>
    <row r="28" spans="2:11" s="1" customFormat="1" ht="15" customHeight="1">
      <c r="B28" s="251"/>
      <c r="C28" s="252"/>
      <c r="D28" s="250" t="s">
        <v>2417</v>
      </c>
      <c r="E28" s="250"/>
      <c r="F28" s="250"/>
      <c r="G28" s="250"/>
      <c r="H28" s="250"/>
      <c r="I28" s="250"/>
      <c r="J28" s="250"/>
      <c r="K28" s="248"/>
    </row>
    <row r="29" spans="2:11" s="1" customFormat="1" ht="12.75" customHeight="1">
      <c r="B29" s="251"/>
      <c r="C29" s="252"/>
      <c r="D29" s="252"/>
      <c r="E29" s="252"/>
      <c r="F29" s="252"/>
      <c r="G29" s="252"/>
      <c r="H29" s="252"/>
      <c r="I29" s="252"/>
      <c r="J29" s="252"/>
      <c r="K29" s="248"/>
    </row>
    <row r="30" spans="2:11" s="1" customFormat="1" ht="15" customHeight="1">
      <c r="B30" s="251"/>
      <c r="C30" s="252"/>
      <c r="D30" s="250" t="s">
        <v>2418</v>
      </c>
      <c r="E30" s="250"/>
      <c r="F30" s="250"/>
      <c r="G30" s="250"/>
      <c r="H30" s="250"/>
      <c r="I30" s="250"/>
      <c r="J30" s="250"/>
      <c r="K30" s="248"/>
    </row>
    <row r="31" spans="2:11" s="1" customFormat="1" ht="15" customHeight="1">
      <c r="B31" s="251"/>
      <c r="C31" s="252"/>
      <c r="D31" s="250" t="s">
        <v>2419</v>
      </c>
      <c r="E31" s="250"/>
      <c r="F31" s="250"/>
      <c r="G31" s="250"/>
      <c r="H31" s="250"/>
      <c r="I31" s="250"/>
      <c r="J31" s="250"/>
      <c r="K31" s="248"/>
    </row>
    <row r="32" spans="2:11" s="1" customFormat="1" ht="12.75" customHeight="1">
      <c r="B32" s="251"/>
      <c r="C32" s="252"/>
      <c r="D32" s="252"/>
      <c r="E32" s="252"/>
      <c r="F32" s="252"/>
      <c r="G32" s="252"/>
      <c r="H32" s="252"/>
      <c r="I32" s="252"/>
      <c r="J32" s="252"/>
      <c r="K32" s="248"/>
    </row>
    <row r="33" spans="2:11" s="1" customFormat="1" ht="15" customHeight="1">
      <c r="B33" s="251"/>
      <c r="C33" s="252"/>
      <c r="D33" s="250" t="s">
        <v>2420</v>
      </c>
      <c r="E33" s="250"/>
      <c r="F33" s="250"/>
      <c r="G33" s="250"/>
      <c r="H33" s="250"/>
      <c r="I33" s="250"/>
      <c r="J33" s="250"/>
      <c r="K33" s="248"/>
    </row>
    <row r="34" spans="2:11" s="1" customFormat="1" ht="15" customHeight="1">
      <c r="B34" s="251"/>
      <c r="C34" s="252"/>
      <c r="D34" s="250" t="s">
        <v>2421</v>
      </c>
      <c r="E34" s="250"/>
      <c r="F34" s="250"/>
      <c r="G34" s="250"/>
      <c r="H34" s="250"/>
      <c r="I34" s="250"/>
      <c r="J34" s="250"/>
      <c r="K34" s="248"/>
    </row>
    <row r="35" spans="2:11" s="1" customFormat="1" ht="15" customHeight="1">
      <c r="B35" s="251"/>
      <c r="C35" s="252"/>
      <c r="D35" s="250" t="s">
        <v>2422</v>
      </c>
      <c r="E35" s="250"/>
      <c r="F35" s="250"/>
      <c r="G35" s="250"/>
      <c r="H35" s="250"/>
      <c r="I35" s="250"/>
      <c r="J35" s="250"/>
      <c r="K35" s="248"/>
    </row>
    <row r="36" spans="2:11" s="1" customFormat="1" ht="15" customHeight="1">
      <c r="B36" s="251"/>
      <c r="C36" s="252"/>
      <c r="D36" s="250"/>
      <c r="E36" s="253" t="s">
        <v>117</v>
      </c>
      <c r="F36" s="250"/>
      <c r="G36" s="250" t="s">
        <v>2423</v>
      </c>
      <c r="H36" s="250"/>
      <c r="I36" s="250"/>
      <c r="J36" s="250"/>
      <c r="K36" s="248"/>
    </row>
    <row r="37" spans="2:11" s="1" customFormat="1" ht="30.75" customHeight="1">
      <c r="B37" s="251"/>
      <c r="C37" s="252"/>
      <c r="D37" s="250"/>
      <c r="E37" s="253" t="s">
        <v>2424</v>
      </c>
      <c r="F37" s="250"/>
      <c r="G37" s="250" t="s">
        <v>2425</v>
      </c>
      <c r="H37" s="250"/>
      <c r="I37" s="250"/>
      <c r="J37" s="250"/>
      <c r="K37" s="248"/>
    </row>
    <row r="38" spans="2:11" s="1" customFormat="1" ht="15" customHeight="1">
      <c r="B38" s="251"/>
      <c r="C38" s="252"/>
      <c r="D38" s="250"/>
      <c r="E38" s="253" t="s">
        <v>52</v>
      </c>
      <c r="F38" s="250"/>
      <c r="G38" s="250" t="s">
        <v>2426</v>
      </c>
      <c r="H38" s="250"/>
      <c r="I38" s="250"/>
      <c r="J38" s="250"/>
      <c r="K38" s="248"/>
    </row>
    <row r="39" spans="2:11" s="1" customFormat="1" ht="15" customHeight="1">
      <c r="B39" s="251"/>
      <c r="C39" s="252"/>
      <c r="D39" s="250"/>
      <c r="E39" s="253" t="s">
        <v>53</v>
      </c>
      <c r="F39" s="250"/>
      <c r="G39" s="250" t="s">
        <v>2427</v>
      </c>
      <c r="H39" s="250"/>
      <c r="I39" s="250"/>
      <c r="J39" s="250"/>
      <c r="K39" s="248"/>
    </row>
    <row r="40" spans="2:11" s="1" customFormat="1" ht="15" customHeight="1">
      <c r="B40" s="251"/>
      <c r="C40" s="252"/>
      <c r="D40" s="250"/>
      <c r="E40" s="253" t="s">
        <v>118</v>
      </c>
      <c r="F40" s="250"/>
      <c r="G40" s="250" t="s">
        <v>2428</v>
      </c>
      <c r="H40" s="250"/>
      <c r="I40" s="250"/>
      <c r="J40" s="250"/>
      <c r="K40" s="248"/>
    </row>
    <row r="41" spans="2:11" s="1" customFormat="1" ht="15" customHeight="1">
      <c r="B41" s="251"/>
      <c r="C41" s="252"/>
      <c r="D41" s="250"/>
      <c r="E41" s="253" t="s">
        <v>119</v>
      </c>
      <c r="F41" s="250"/>
      <c r="G41" s="250" t="s">
        <v>2429</v>
      </c>
      <c r="H41" s="250"/>
      <c r="I41" s="250"/>
      <c r="J41" s="250"/>
      <c r="K41" s="248"/>
    </row>
    <row r="42" spans="2:11" s="1" customFormat="1" ht="15" customHeight="1">
      <c r="B42" s="251"/>
      <c r="C42" s="252"/>
      <c r="D42" s="250"/>
      <c r="E42" s="253" t="s">
        <v>2430</v>
      </c>
      <c r="F42" s="250"/>
      <c r="G42" s="250" t="s">
        <v>2431</v>
      </c>
      <c r="H42" s="250"/>
      <c r="I42" s="250"/>
      <c r="J42" s="250"/>
      <c r="K42" s="248"/>
    </row>
    <row r="43" spans="2:11" s="1" customFormat="1" ht="15" customHeight="1">
      <c r="B43" s="251"/>
      <c r="C43" s="252"/>
      <c r="D43" s="250"/>
      <c r="E43" s="253"/>
      <c r="F43" s="250"/>
      <c r="G43" s="250" t="s">
        <v>2432</v>
      </c>
      <c r="H43" s="250"/>
      <c r="I43" s="250"/>
      <c r="J43" s="250"/>
      <c r="K43" s="248"/>
    </row>
    <row r="44" spans="2:11" s="1" customFormat="1" ht="15" customHeight="1">
      <c r="B44" s="251"/>
      <c r="C44" s="252"/>
      <c r="D44" s="250"/>
      <c r="E44" s="253" t="s">
        <v>2433</v>
      </c>
      <c r="F44" s="250"/>
      <c r="G44" s="250" t="s">
        <v>2434</v>
      </c>
      <c r="H44" s="250"/>
      <c r="I44" s="250"/>
      <c r="J44" s="250"/>
      <c r="K44" s="248"/>
    </row>
    <row r="45" spans="2:11" s="1" customFormat="1" ht="15" customHeight="1">
      <c r="B45" s="251"/>
      <c r="C45" s="252"/>
      <c r="D45" s="250"/>
      <c r="E45" s="253" t="s">
        <v>121</v>
      </c>
      <c r="F45" s="250"/>
      <c r="G45" s="250" t="s">
        <v>2435</v>
      </c>
      <c r="H45" s="250"/>
      <c r="I45" s="250"/>
      <c r="J45" s="250"/>
      <c r="K45" s="248"/>
    </row>
    <row r="46" spans="2:11" s="1" customFormat="1" ht="12.75" customHeight="1">
      <c r="B46" s="251"/>
      <c r="C46" s="252"/>
      <c r="D46" s="250"/>
      <c r="E46" s="250"/>
      <c r="F46" s="250"/>
      <c r="G46" s="250"/>
      <c r="H46" s="250"/>
      <c r="I46" s="250"/>
      <c r="J46" s="250"/>
      <c r="K46" s="248"/>
    </row>
    <row r="47" spans="2:11" s="1" customFormat="1" ht="15" customHeight="1">
      <c r="B47" s="251"/>
      <c r="C47" s="252"/>
      <c r="D47" s="250" t="s">
        <v>2436</v>
      </c>
      <c r="E47" s="250"/>
      <c r="F47" s="250"/>
      <c r="G47" s="250"/>
      <c r="H47" s="250"/>
      <c r="I47" s="250"/>
      <c r="J47" s="250"/>
      <c r="K47" s="248"/>
    </row>
    <row r="48" spans="2:11" s="1" customFormat="1" ht="15" customHeight="1">
      <c r="B48" s="251"/>
      <c r="C48" s="252"/>
      <c r="D48" s="252"/>
      <c r="E48" s="250" t="s">
        <v>2437</v>
      </c>
      <c r="F48" s="250"/>
      <c r="G48" s="250"/>
      <c r="H48" s="250"/>
      <c r="I48" s="250"/>
      <c r="J48" s="250"/>
      <c r="K48" s="248"/>
    </row>
    <row r="49" spans="2:11" s="1" customFormat="1" ht="15" customHeight="1">
      <c r="B49" s="251"/>
      <c r="C49" s="252"/>
      <c r="D49" s="252"/>
      <c r="E49" s="250" t="s">
        <v>2438</v>
      </c>
      <c r="F49" s="250"/>
      <c r="G49" s="250"/>
      <c r="H49" s="250"/>
      <c r="I49" s="250"/>
      <c r="J49" s="250"/>
      <c r="K49" s="248"/>
    </row>
    <row r="50" spans="2:11" s="1" customFormat="1" ht="15" customHeight="1">
      <c r="B50" s="251"/>
      <c r="C50" s="252"/>
      <c r="D50" s="252"/>
      <c r="E50" s="250" t="s">
        <v>2439</v>
      </c>
      <c r="F50" s="250"/>
      <c r="G50" s="250"/>
      <c r="H50" s="250"/>
      <c r="I50" s="250"/>
      <c r="J50" s="250"/>
      <c r="K50" s="248"/>
    </row>
    <row r="51" spans="2:11" s="1" customFormat="1" ht="15" customHeight="1">
      <c r="B51" s="251"/>
      <c r="C51" s="252"/>
      <c r="D51" s="250" t="s">
        <v>2440</v>
      </c>
      <c r="E51" s="250"/>
      <c r="F51" s="250"/>
      <c r="G51" s="250"/>
      <c r="H51" s="250"/>
      <c r="I51" s="250"/>
      <c r="J51" s="250"/>
      <c r="K51" s="248"/>
    </row>
    <row r="52" spans="2:11" s="1" customFormat="1" ht="25.5" customHeight="1">
      <c r="B52" s="246"/>
      <c r="C52" s="247" t="s">
        <v>2441</v>
      </c>
      <c r="D52" s="247"/>
      <c r="E52" s="247"/>
      <c r="F52" s="247"/>
      <c r="G52" s="247"/>
      <c r="H52" s="247"/>
      <c r="I52" s="247"/>
      <c r="J52" s="247"/>
      <c r="K52" s="248"/>
    </row>
    <row r="53" spans="2:11" s="1" customFormat="1" ht="5.25" customHeight="1">
      <c r="B53" s="246"/>
      <c r="C53" s="249"/>
      <c r="D53" s="249"/>
      <c r="E53" s="249"/>
      <c r="F53" s="249"/>
      <c r="G53" s="249"/>
      <c r="H53" s="249"/>
      <c r="I53" s="249"/>
      <c r="J53" s="249"/>
      <c r="K53" s="248"/>
    </row>
    <row r="54" spans="2:11" s="1" customFormat="1" ht="15" customHeight="1">
      <c r="B54" s="246"/>
      <c r="C54" s="250" t="s">
        <v>2442</v>
      </c>
      <c r="D54" s="250"/>
      <c r="E54" s="250"/>
      <c r="F54" s="250"/>
      <c r="G54" s="250"/>
      <c r="H54" s="250"/>
      <c r="I54" s="250"/>
      <c r="J54" s="250"/>
      <c r="K54" s="248"/>
    </row>
    <row r="55" spans="2:11" s="1" customFormat="1" ht="15" customHeight="1">
      <c r="B55" s="246"/>
      <c r="C55" s="250" t="s">
        <v>2443</v>
      </c>
      <c r="D55" s="250"/>
      <c r="E55" s="250"/>
      <c r="F55" s="250"/>
      <c r="G55" s="250"/>
      <c r="H55" s="250"/>
      <c r="I55" s="250"/>
      <c r="J55" s="250"/>
      <c r="K55" s="248"/>
    </row>
    <row r="56" spans="2:11" s="1" customFormat="1" ht="12.75" customHeight="1">
      <c r="B56" s="246"/>
      <c r="C56" s="250"/>
      <c r="D56" s="250"/>
      <c r="E56" s="250"/>
      <c r="F56" s="250"/>
      <c r="G56" s="250"/>
      <c r="H56" s="250"/>
      <c r="I56" s="250"/>
      <c r="J56" s="250"/>
      <c r="K56" s="248"/>
    </row>
    <row r="57" spans="2:11" s="1" customFormat="1" ht="15" customHeight="1">
      <c r="B57" s="246"/>
      <c r="C57" s="250" t="s">
        <v>2444</v>
      </c>
      <c r="D57" s="250"/>
      <c r="E57" s="250"/>
      <c r="F57" s="250"/>
      <c r="G57" s="250"/>
      <c r="H57" s="250"/>
      <c r="I57" s="250"/>
      <c r="J57" s="250"/>
      <c r="K57" s="248"/>
    </row>
    <row r="58" spans="2:11" s="1" customFormat="1" ht="15" customHeight="1">
      <c r="B58" s="246"/>
      <c r="C58" s="252"/>
      <c r="D58" s="250" t="s">
        <v>2445</v>
      </c>
      <c r="E58" s="250"/>
      <c r="F58" s="250"/>
      <c r="G58" s="250"/>
      <c r="H58" s="250"/>
      <c r="I58" s="250"/>
      <c r="J58" s="250"/>
      <c r="K58" s="248"/>
    </row>
    <row r="59" spans="2:11" s="1" customFormat="1" ht="15" customHeight="1">
      <c r="B59" s="246"/>
      <c r="C59" s="252"/>
      <c r="D59" s="250" t="s">
        <v>2446</v>
      </c>
      <c r="E59" s="250"/>
      <c r="F59" s="250"/>
      <c r="G59" s="250"/>
      <c r="H59" s="250"/>
      <c r="I59" s="250"/>
      <c r="J59" s="250"/>
      <c r="K59" s="248"/>
    </row>
    <row r="60" spans="2:11" s="1" customFormat="1" ht="15" customHeight="1">
      <c r="B60" s="246"/>
      <c r="C60" s="252"/>
      <c r="D60" s="250" t="s">
        <v>2447</v>
      </c>
      <c r="E60" s="250"/>
      <c r="F60" s="250"/>
      <c r="G60" s="250"/>
      <c r="H60" s="250"/>
      <c r="I60" s="250"/>
      <c r="J60" s="250"/>
      <c r="K60" s="248"/>
    </row>
    <row r="61" spans="2:11" s="1" customFormat="1" ht="15" customHeight="1">
      <c r="B61" s="246"/>
      <c r="C61" s="252"/>
      <c r="D61" s="250" t="s">
        <v>2448</v>
      </c>
      <c r="E61" s="250"/>
      <c r="F61" s="250"/>
      <c r="G61" s="250"/>
      <c r="H61" s="250"/>
      <c r="I61" s="250"/>
      <c r="J61" s="250"/>
      <c r="K61" s="248"/>
    </row>
    <row r="62" spans="2:11" s="1" customFormat="1" ht="15" customHeight="1">
      <c r="B62" s="246"/>
      <c r="C62" s="252"/>
      <c r="D62" s="255" t="s">
        <v>2449</v>
      </c>
      <c r="E62" s="255"/>
      <c r="F62" s="255"/>
      <c r="G62" s="255"/>
      <c r="H62" s="255"/>
      <c r="I62" s="255"/>
      <c r="J62" s="255"/>
      <c r="K62" s="248"/>
    </row>
    <row r="63" spans="2:11" s="1" customFormat="1" ht="15" customHeight="1">
      <c r="B63" s="246"/>
      <c r="C63" s="252"/>
      <c r="D63" s="250" t="s">
        <v>2450</v>
      </c>
      <c r="E63" s="250"/>
      <c r="F63" s="250"/>
      <c r="G63" s="250"/>
      <c r="H63" s="250"/>
      <c r="I63" s="250"/>
      <c r="J63" s="250"/>
      <c r="K63" s="248"/>
    </row>
    <row r="64" spans="2:11" s="1" customFormat="1" ht="12.75" customHeight="1">
      <c r="B64" s="246"/>
      <c r="C64" s="252"/>
      <c r="D64" s="252"/>
      <c r="E64" s="256"/>
      <c r="F64" s="252"/>
      <c r="G64" s="252"/>
      <c r="H64" s="252"/>
      <c r="I64" s="252"/>
      <c r="J64" s="252"/>
      <c r="K64" s="248"/>
    </row>
    <row r="65" spans="2:11" s="1" customFormat="1" ht="15" customHeight="1">
      <c r="B65" s="246"/>
      <c r="C65" s="252"/>
      <c r="D65" s="250" t="s">
        <v>2451</v>
      </c>
      <c r="E65" s="250"/>
      <c r="F65" s="250"/>
      <c r="G65" s="250"/>
      <c r="H65" s="250"/>
      <c r="I65" s="250"/>
      <c r="J65" s="250"/>
      <c r="K65" s="248"/>
    </row>
    <row r="66" spans="2:11" s="1" customFormat="1" ht="15" customHeight="1">
      <c r="B66" s="246"/>
      <c r="C66" s="252"/>
      <c r="D66" s="255" t="s">
        <v>2452</v>
      </c>
      <c r="E66" s="255"/>
      <c r="F66" s="255"/>
      <c r="G66" s="255"/>
      <c r="H66" s="255"/>
      <c r="I66" s="255"/>
      <c r="J66" s="255"/>
      <c r="K66" s="248"/>
    </row>
    <row r="67" spans="2:11" s="1" customFormat="1" ht="15" customHeight="1">
      <c r="B67" s="246"/>
      <c r="C67" s="252"/>
      <c r="D67" s="250" t="s">
        <v>2453</v>
      </c>
      <c r="E67" s="250"/>
      <c r="F67" s="250"/>
      <c r="G67" s="250"/>
      <c r="H67" s="250"/>
      <c r="I67" s="250"/>
      <c r="J67" s="250"/>
      <c r="K67" s="248"/>
    </row>
    <row r="68" spans="2:11" s="1" customFormat="1" ht="15" customHeight="1">
      <c r="B68" s="246"/>
      <c r="C68" s="252"/>
      <c r="D68" s="250" t="s">
        <v>2454</v>
      </c>
      <c r="E68" s="250"/>
      <c r="F68" s="250"/>
      <c r="G68" s="250"/>
      <c r="H68" s="250"/>
      <c r="I68" s="250"/>
      <c r="J68" s="250"/>
      <c r="K68" s="248"/>
    </row>
    <row r="69" spans="2:11" s="1" customFormat="1" ht="15" customHeight="1">
      <c r="B69" s="246"/>
      <c r="C69" s="252"/>
      <c r="D69" s="250" t="s">
        <v>2455</v>
      </c>
      <c r="E69" s="250"/>
      <c r="F69" s="250"/>
      <c r="G69" s="250"/>
      <c r="H69" s="250"/>
      <c r="I69" s="250"/>
      <c r="J69" s="250"/>
      <c r="K69" s="248"/>
    </row>
    <row r="70" spans="2:11" s="1" customFormat="1" ht="15" customHeight="1">
      <c r="B70" s="246"/>
      <c r="C70" s="252"/>
      <c r="D70" s="250" t="s">
        <v>2456</v>
      </c>
      <c r="E70" s="250"/>
      <c r="F70" s="250"/>
      <c r="G70" s="250"/>
      <c r="H70" s="250"/>
      <c r="I70" s="250"/>
      <c r="J70" s="250"/>
      <c r="K70" s="248"/>
    </row>
    <row r="71" spans="2:11" s="1" customFormat="1" ht="12.75" customHeight="1">
      <c r="B71" s="257"/>
      <c r="C71" s="258"/>
      <c r="D71" s="258"/>
      <c r="E71" s="258"/>
      <c r="F71" s="258"/>
      <c r="G71" s="258"/>
      <c r="H71" s="258"/>
      <c r="I71" s="258"/>
      <c r="J71" s="258"/>
      <c r="K71" s="259"/>
    </row>
    <row r="72" spans="2:11" s="1" customFormat="1" ht="18.75" customHeight="1">
      <c r="B72" s="260"/>
      <c r="C72" s="260"/>
      <c r="D72" s="260"/>
      <c r="E72" s="260"/>
      <c r="F72" s="260"/>
      <c r="G72" s="260"/>
      <c r="H72" s="260"/>
      <c r="I72" s="260"/>
      <c r="J72" s="260"/>
      <c r="K72" s="261"/>
    </row>
    <row r="73" spans="2:11" s="1" customFormat="1" ht="18.75" customHeight="1">
      <c r="B73" s="261"/>
      <c r="C73" s="261"/>
      <c r="D73" s="261"/>
      <c r="E73" s="261"/>
      <c r="F73" s="261"/>
      <c r="G73" s="261"/>
      <c r="H73" s="261"/>
      <c r="I73" s="261"/>
      <c r="J73" s="261"/>
      <c r="K73" s="261"/>
    </row>
    <row r="74" spans="2:11" s="1" customFormat="1" ht="7.5" customHeight="1">
      <c r="B74" s="262"/>
      <c r="C74" s="263"/>
      <c r="D74" s="263"/>
      <c r="E74" s="263"/>
      <c r="F74" s="263"/>
      <c r="G74" s="263"/>
      <c r="H74" s="263"/>
      <c r="I74" s="263"/>
      <c r="J74" s="263"/>
      <c r="K74" s="264"/>
    </row>
    <row r="75" spans="2:11" s="1" customFormat="1" ht="45" customHeight="1">
      <c r="B75" s="265"/>
      <c r="C75" s="266" t="s">
        <v>2457</v>
      </c>
      <c r="D75" s="266"/>
      <c r="E75" s="266"/>
      <c r="F75" s="266"/>
      <c r="G75" s="266"/>
      <c r="H75" s="266"/>
      <c r="I75" s="266"/>
      <c r="J75" s="266"/>
      <c r="K75" s="267"/>
    </row>
    <row r="76" spans="2:11" s="1" customFormat="1" ht="17.25" customHeight="1">
      <c r="B76" s="265"/>
      <c r="C76" s="268" t="s">
        <v>2458</v>
      </c>
      <c r="D76" s="268"/>
      <c r="E76" s="268"/>
      <c r="F76" s="268" t="s">
        <v>2459</v>
      </c>
      <c r="G76" s="269"/>
      <c r="H76" s="268" t="s">
        <v>53</v>
      </c>
      <c r="I76" s="268" t="s">
        <v>56</v>
      </c>
      <c r="J76" s="268" t="s">
        <v>2460</v>
      </c>
      <c r="K76" s="267"/>
    </row>
    <row r="77" spans="2:11" s="1" customFormat="1" ht="17.25" customHeight="1">
      <c r="B77" s="265"/>
      <c r="C77" s="270" t="s">
        <v>2461</v>
      </c>
      <c r="D77" s="270"/>
      <c r="E77" s="270"/>
      <c r="F77" s="271" t="s">
        <v>2462</v>
      </c>
      <c r="G77" s="272"/>
      <c r="H77" s="270"/>
      <c r="I77" s="270"/>
      <c r="J77" s="270" t="s">
        <v>2463</v>
      </c>
      <c r="K77" s="267"/>
    </row>
    <row r="78" spans="2:11" s="1" customFormat="1" ht="5.25" customHeight="1">
      <c r="B78" s="265"/>
      <c r="C78" s="273"/>
      <c r="D78" s="273"/>
      <c r="E78" s="273"/>
      <c r="F78" s="273"/>
      <c r="G78" s="274"/>
      <c r="H78" s="273"/>
      <c r="I78" s="273"/>
      <c r="J78" s="273"/>
      <c r="K78" s="267"/>
    </row>
    <row r="79" spans="2:11" s="1" customFormat="1" ht="15" customHeight="1">
      <c r="B79" s="265"/>
      <c r="C79" s="253" t="s">
        <v>52</v>
      </c>
      <c r="D79" s="275"/>
      <c r="E79" s="275"/>
      <c r="F79" s="276" t="s">
        <v>2464</v>
      </c>
      <c r="G79" s="277"/>
      <c r="H79" s="253" t="s">
        <v>2465</v>
      </c>
      <c r="I79" s="253" t="s">
        <v>2466</v>
      </c>
      <c r="J79" s="253">
        <v>20</v>
      </c>
      <c r="K79" s="267"/>
    </row>
    <row r="80" spans="2:11" s="1" customFormat="1" ht="15" customHeight="1">
      <c r="B80" s="265"/>
      <c r="C80" s="253" t="s">
        <v>2467</v>
      </c>
      <c r="D80" s="253"/>
      <c r="E80" s="253"/>
      <c r="F80" s="276" t="s">
        <v>2464</v>
      </c>
      <c r="G80" s="277"/>
      <c r="H80" s="253" t="s">
        <v>2468</v>
      </c>
      <c r="I80" s="253" t="s">
        <v>2466</v>
      </c>
      <c r="J80" s="253">
        <v>120</v>
      </c>
      <c r="K80" s="267"/>
    </row>
    <row r="81" spans="2:11" s="1" customFormat="1" ht="15" customHeight="1">
      <c r="B81" s="278"/>
      <c r="C81" s="253" t="s">
        <v>2469</v>
      </c>
      <c r="D81" s="253"/>
      <c r="E81" s="253"/>
      <c r="F81" s="276" t="s">
        <v>2470</v>
      </c>
      <c r="G81" s="277"/>
      <c r="H81" s="253" t="s">
        <v>2471</v>
      </c>
      <c r="I81" s="253" t="s">
        <v>2466</v>
      </c>
      <c r="J81" s="253">
        <v>50</v>
      </c>
      <c r="K81" s="267"/>
    </row>
    <row r="82" spans="2:11" s="1" customFormat="1" ht="15" customHeight="1">
      <c r="B82" s="278"/>
      <c r="C82" s="253" t="s">
        <v>2472</v>
      </c>
      <c r="D82" s="253"/>
      <c r="E82" s="253"/>
      <c r="F82" s="276" t="s">
        <v>2464</v>
      </c>
      <c r="G82" s="277"/>
      <c r="H82" s="253" t="s">
        <v>2473</v>
      </c>
      <c r="I82" s="253" t="s">
        <v>2474</v>
      </c>
      <c r="J82" s="253"/>
      <c r="K82" s="267"/>
    </row>
    <row r="83" spans="2:11" s="1" customFormat="1" ht="15" customHeight="1">
      <c r="B83" s="278"/>
      <c r="C83" s="279" t="s">
        <v>2475</v>
      </c>
      <c r="D83" s="279"/>
      <c r="E83" s="279"/>
      <c r="F83" s="280" t="s">
        <v>2470</v>
      </c>
      <c r="G83" s="279"/>
      <c r="H83" s="279" t="s">
        <v>2476</v>
      </c>
      <c r="I83" s="279" t="s">
        <v>2466</v>
      </c>
      <c r="J83" s="279">
        <v>15</v>
      </c>
      <c r="K83" s="267"/>
    </row>
    <row r="84" spans="2:11" s="1" customFormat="1" ht="15" customHeight="1">
      <c r="B84" s="278"/>
      <c r="C84" s="279" t="s">
        <v>2477</v>
      </c>
      <c r="D84" s="279"/>
      <c r="E84" s="279"/>
      <c r="F84" s="280" t="s">
        <v>2470</v>
      </c>
      <c r="G84" s="279"/>
      <c r="H84" s="279" t="s">
        <v>2478</v>
      </c>
      <c r="I84" s="279" t="s">
        <v>2466</v>
      </c>
      <c r="J84" s="279">
        <v>15</v>
      </c>
      <c r="K84" s="267"/>
    </row>
    <row r="85" spans="2:11" s="1" customFormat="1" ht="15" customHeight="1">
      <c r="B85" s="278"/>
      <c r="C85" s="279" t="s">
        <v>2479</v>
      </c>
      <c r="D85" s="279"/>
      <c r="E85" s="279"/>
      <c r="F85" s="280" t="s">
        <v>2470</v>
      </c>
      <c r="G85" s="279"/>
      <c r="H85" s="279" t="s">
        <v>2480</v>
      </c>
      <c r="I85" s="279" t="s">
        <v>2466</v>
      </c>
      <c r="J85" s="279">
        <v>20</v>
      </c>
      <c r="K85" s="267"/>
    </row>
    <row r="86" spans="2:11" s="1" customFormat="1" ht="15" customHeight="1">
      <c r="B86" s="278"/>
      <c r="C86" s="279" t="s">
        <v>2481</v>
      </c>
      <c r="D86" s="279"/>
      <c r="E86" s="279"/>
      <c r="F86" s="280" t="s">
        <v>2470</v>
      </c>
      <c r="G86" s="279"/>
      <c r="H86" s="279" t="s">
        <v>2482</v>
      </c>
      <c r="I86" s="279" t="s">
        <v>2466</v>
      </c>
      <c r="J86" s="279">
        <v>20</v>
      </c>
      <c r="K86" s="267"/>
    </row>
    <row r="87" spans="2:11" s="1" customFormat="1" ht="15" customHeight="1">
      <c r="B87" s="278"/>
      <c r="C87" s="253" t="s">
        <v>2483</v>
      </c>
      <c r="D87" s="253"/>
      <c r="E87" s="253"/>
      <c r="F87" s="276" t="s">
        <v>2470</v>
      </c>
      <c r="G87" s="277"/>
      <c r="H87" s="253" t="s">
        <v>2484</v>
      </c>
      <c r="I87" s="253" t="s">
        <v>2466</v>
      </c>
      <c r="J87" s="253">
        <v>50</v>
      </c>
      <c r="K87" s="267"/>
    </row>
    <row r="88" spans="2:11" s="1" customFormat="1" ht="15" customHeight="1">
      <c r="B88" s="278"/>
      <c r="C88" s="253" t="s">
        <v>2485</v>
      </c>
      <c r="D88" s="253"/>
      <c r="E88" s="253"/>
      <c r="F88" s="276" t="s">
        <v>2470</v>
      </c>
      <c r="G88" s="277"/>
      <c r="H88" s="253" t="s">
        <v>2486</v>
      </c>
      <c r="I88" s="253" t="s">
        <v>2466</v>
      </c>
      <c r="J88" s="253">
        <v>20</v>
      </c>
      <c r="K88" s="267"/>
    </row>
    <row r="89" spans="2:11" s="1" customFormat="1" ht="15" customHeight="1">
      <c r="B89" s="278"/>
      <c r="C89" s="253" t="s">
        <v>2487</v>
      </c>
      <c r="D89" s="253"/>
      <c r="E89" s="253"/>
      <c r="F89" s="276" t="s">
        <v>2470</v>
      </c>
      <c r="G89" s="277"/>
      <c r="H89" s="253" t="s">
        <v>2488</v>
      </c>
      <c r="I89" s="253" t="s">
        <v>2466</v>
      </c>
      <c r="J89" s="253">
        <v>20</v>
      </c>
      <c r="K89" s="267"/>
    </row>
    <row r="90" spans="2:11" s="1" customFormat="1" ht="15" customHeight="1">
      <c r="B90" s="278"/>
      <c r="C90" s="253" t="s">
        <v>2489</v>
      </c>
      <c r="D90" s="253"/>
      <c r="E90" s="253"/>
      <c r="F90" s="276" t="s">
        <v>2470</v>
      </c>
      <c r="G90" s="277"/>
      <c r="H90" s="253" t="s">
        <v>2490</v>
      </c>
      <c r="I90" s="253" t="s">
        <v>2466</v>
      </c>
      <c r="J90" s="253">
        <v>50</v>
      </c>
      <c r="K90" s="267"/>
    </row>
    <row r="91" spans="2:11" s="1" customFormat="1" ht="15" customHeight="1">
      <c r="B91" s="278"/>
      <c r="C91" s="253" t="s">
        <v>2491</v>
      </c>
      <c r="D91" s="253"/>
      <c r="E91" s="253"/>
      <c r="F91" s="276" t="s">
        <v>2470</v>
      </c>
      <c r="G91" s="277"/>
      <c r="H91" s="253" t="s">
        <v>2491</v>
      </c>
      <c r="I91" s="253" t="s">
        <v>2466</v>
      </c>
      <c r="J91" s="253">
        <v>50</v>
      </c>
      <c r="K91" s="267"/>
    </row>
    <row r="92" spans="2:11" s="1" customFormat="1" ht="15" customHeight="1">
      <c r="B92" s="278"/>
      <c r="C92" s="253" t="s">
        <v>2492</v>
      </c>
      <c r="D92" s="253"/>
      <c r="E92" s="253"/>
      <c r="F92" s="276" t="s">
        <v>2470</v>
      </c>
      <c r="G92" s="277"/>
      <c r="H92" s="253" t="s">
        <v>2493</v>
      </c>
      <c r="I92" s="253" t="s">
        <v>2466</v>
      </c>
      <c r="J92" s="253">
        <v>255</v>
      </c>
      <c r="K92" s="267"/>
    </row>
    <row r="93" spans="2:11" s="1" customFormat="1" ht="15" customHeight="1">
      <c r="B93" s="278"/>
      <c r="C93" s="253" t="s">
        <v>2494</v>
      </c>
      <c r="D93" s="253"/>
      <c r="E93" s="253"/>
      <c r="F93" s="276" t="s">
        <v>2464</v>
      </c>
      <c r="G93" s="277"/>
      <c r="H93" s="253" t="s">
        <v>2495</v>
      </c>
      <c r="I93" s="253" t="s">
        <v>2496</v>
      </c>
      <c r="J93" s="253"/>
      <c r="K93" s="267"/>
    </row>
    <row r="94" spans="2:11" s="1" customFormat="1" ht="15" customHeight="1">
      <c r="B94" s="278"/>
      <c r="C94" s="253" t="s">
        <v>2497</v>
      </c>
      <c r="D94" s="253"/>
      <c r="E94" s="253"/>
      <c r="F94" s="276" t="s">
        <v>2464</v>
      </c>
      <c r="G94" s="277"/>
      <c r="H94" s="253" t="s">
        <v>2498</v>
      </c>
      <c r="I94" s="253" t="s">
        <v>2499</v>
      </c>
      <c r="J94" s="253"/>
      <c r="K94" s="267"/>
    </row>
    <row r="95" spans="2:11" s="1" customFormat="1" ht="15" customHeight="1">
      <c r="B95" s="278"/>
      <c r="C95" s="253" t="s">
        <v>2500</v>
      </c>
      <c r="D95" s="253"/>
      <c r="E95" s="253"/>
      <c r="F95" s="276" t="s">
        <v>2464</v>
      </c>
      <c r="G95" s="277"/>
      <c r="H95" s="253" t="s">
        <v>2500</v>
      </c>
      <c r="I95" s="253" t="s">
        <v>2499</v>
      </c>
      <c r="J95" s="253"/>
      <c r="K95" s="267"/>
    </row>
    <row r="96" spans="2:11" s="1" customFormat="1" ht="15" customHeight="1">
      <c r="B96" s="278"/>
      <c r="C96" s="253" t="s">
        <v>37</v>
      </c>
      <c r="D96" s="253"/>
      <c r="E96" s="253"/>
      <c r="F96" s="276" t="s">
        <v>2464</v>
      </c>
      <c r="G96" s="277"/>
      <c r="H96" s="253" t="s">
        <v>2501</v>
      </c>
      <c r="I96" s="253" t="s">
        <v>2499</v>
      </c>
      <c r="J96" s="253"/>
      <c r="K96" s="267"/>
    </row>
    <row r="97" spans="2:11" s="1" customFormat="1" ht="15" customHeight="1">
      <c r="B97" s="278"/>
      <c r="C97" s="253" t="s">
        <v>47</v>
      </c>
      <c r="D97" s="253"/>
      <c r="E97" s="253"/>
      <c r="F97" s="276" t="s">
        <v>2464</v>
      </c>
      <c r="G97" s="277"/>
      <c r="H97" s="253" t="s">
        <v>2502</v>
      </c>
      <c r="I97" s="253" t="s">
        <v>2499</v>
      </c>
      <c r="J97" s="253"/>
      <c r="K97" s="267"/>
    </row>
    <row r="98" spans="2:11" s="1" customFormat="1" ht="15" customHeight="1">
      <c r="B98" s="281"/>
      <c r="C98" s="282"/>
      <c r="D98" s="282"/>
      <c r="E98" s="282"/>
      <c r="F98" s="282"/>
      <c r="G98" s="282"/>
      <c r="H98" s="282"/>
      <c r="I98" s="282"/>
      <c r="J98" s="282"/>
      <c r="K98" s="283"/>
    </row>
    <row r="99" spans="2:11" s="1" customFormat="1" ht="18.75" customHeight="1">
      <c r="B99" s="284"/>
      <c r="C99" s="285"/>
      <c r="D99" s="285"/>
      <c r="E99" s="285"/>
      <c r="F99" s="285"/>
      <c r="G99" s="285"/>
      <c r="H99" s="285"/>
      <c r="I99" s="285"/>
      <c r="J99" s="285"/>
      <c r="K99" s="284"/>
    </row>
    <row r="100" spans="2:11" s="1" customFormat="1" ht="18.75" customHeight="1">
      <c r="B100" s="261"/>
      <c r="C100" s="261"/>
      <c r="D100" s="261"/>
      <c r="E100" s="261"/>
      <c r="F100" s="261"/>
      <c r="G100" s="261"/>
      <c r="H100" s="261"/>
      <c r="I100" s="261"/>
      <c r="J100" s="261"/>
      <c r="K100" s="261"/>
    </row>
    <row r="101" spans="2:11" s="1" customFormat="1" ht="7.5" customHeight="1">
      <c r="B101" s="262"/>
      <c r="C101" s="263"/>
      <c r="D101" s="263"/>
      <c r="E101" s="263"/>
      <c r="F101" s="263"/>
      <c r="G101" s="263"/>
      <c r="H101" s="263"/>
      <c r="I101" s="263"/>
      <c r="J101" s="263"/>
      <c r="K101" s="264"/>
    </row>
    <row r="102" spans="2:11" s="1" customFormat="1" ht="45" customHeight="1">
      <c r="B102" s="265"/>
      <c r="C102" s="266" t="s">
        <v>2503</v>
      </c>
      <c r="D102" s="266"/>
      <c r="E102" s="266"/>
      <c r="F102" s="266"/>
      <c r="G102" s="266"/>
      <c r="H102" s="266"/>
      <c r="I102" s="266"/>
      <c r="J102" s="266"/>
      <c r="K102" s="267"/>
    </row>
    <row r="103" spans="2:11" s="1" customFormat="1" ht="17.25" customHeight="1">
      <c r="B103" s="265"/>
      <c r="C103" s="268" t="s">
        <v>2458</v>
      </c>
      <c r="D103" s="268"/>
      <c r="E103" s="268"/>
      <c r="F103" s="268" t="s">
        <v>2459</v>
      </c>
      <c r="G103" s="269"/>
      <c r="H103" s="268" t="s">
        <v>53</v>
      </c>
      <c r="I103" s="268" t="s">
        <v>56</v>
      </c>
      <c r="J103" s="268" t="s">
        <v>2460</v>
      </c>
      <c r="K103" s="267"/>
    </row>
    <row r="104" spans="2:11" s="1" customFormat="1" ht="17.25" customHeight="1">
      <c r="B104" s="265"/>
      <c r="C104" s="270" t="s">
        <v>2461</v>
      </c>
      <c r="D104" s="270"/>
      <c r="E104" s="270"/>
      <c r="F104" s="271" t="s">
        <v>2462</v>
      </c>
      <c r="G104" s="272"/>
      <c r="H104" s="270"/>
      <c r="I104" s="270"/>
      <c r="J104" s="270" t="s">
        <v>2463</v>
      </c>
      <c r="K104" s="267"/>
    </row>
    <row r="105" spans="2:11" s="1" customFormat="1" ht="5.25" customHeight="1">
      <c r="B105" s="265"/>
      <c r="C105" s="268"/>
      <c r="D105" s="268"/>
      <c r="E105" s="268"/>
      <c r="F105" s="268"/>
      <c r="G105" s="286"/>
      <c r="H105" s="268"/>
      <c r="I105" s="268"/>
      <c r="J105" s="268"/>
      <c r="K105" s="267"/>
    </row>
    <row r="106" spans="2:11" s="1" customFormat="1" ht="15" customHeight="1">
      <c r="B106" s="265"/>
      <c r="C106" s="253" t="s">
        <v>52</v>
      </c>
      <c r="D106" s="275"/>
      <c r="E106" s="275"/>
      <c r="F106" s="276" t="s">
        <v>2464</v>
      </c>
      <c r="G106" s="253"/>
      <c r="H106" s="253" t="s">
        <v>2504</v>
      </c>
      <c r="I106" s="253" t="s">
        <v>2466</v>
      </c>
      <c r="J106" s="253">
        <v>20</v>
      </c>
      <c r="K106" s="267"/>
    </row>
    <row r="107" spans="2:11" s="1" customFormat="1" ht="15" customHeight="1">
      <c r="B107" s="265"/>
      <c r="C107" s="253" t="s">
        <v>2467</v>
      </c>
      <c r="D107" s="253"/>
      <c r="E107" s="253"/>
      <c r="F107" s="276" t="s">
        <v>2464</v>
      </c>
      <c r="G107" s="253"/>
      <c r="H107" s="253" t="s">
        <v>2504</v>
      </c>
      <c r="I107" s="253" t="s">
        <v>2466</v>
      </c>
      <c r="J107" s="253">
        <v>120</v>
      </c>
      <c r="K107" s="267"/>
    </row>
    <row r="108" spans="2:11" s="1" customFormat="1" ht="15" customHeight="1">
      <c r="B108" s="278"/>
      <c r="C108" s="253" t="s">
        <v>2469</v>
      </c>
      <c r="D108" s="253"/>
      <c r="E108" s="253"/>
      <c r="F108" s="276" t="s">
        <v>2470</v>
      </c>
      <c r="G108" s="253"/>
      <c r="H108" s="253" t="s">
        <v>2504</v>
      </c>
      <c r="I108" s="253" t="s">
        <v>2466</v>
      </c>
      <c r="J108" s="253">
        <v>50</v>
      </c>
      <c r="K108" s="267"/>
    </row>
    <row r="109" spans="2:11" s="1" customFormat="1" ht="15" customHeight="1">
      <c r="B109" s="278"/>
      <c r="C109" s="253" t="s">
        <v>2472</v>
      </c>
      <c r="D109" s="253"/>
      <c r="E109" s="253"/>
      <c r="F109" s="276" t="s">
        <v>2464</v>
      </c>
      <c r="G109" s="253"/>
      <c r="H109" s="253" t="s">
        <v>2504</v>
      </c>
      <c r="I109" s="253" t="s">
        <v>2474</v>
      </c>
      <c r="J109" s="253"/>
      <c r="K109" s="267"/>
    </row>
    <row r="110" spans="2:11" s="1" customFormat="1" ht="15" customHeight="1">
      <c r="B110" s="278"/>
      <c r="C110" s="253" t="s">
        <v>2483</v>
      </c>
      <c r="D110" s="253"/>
      <c r="E110" s="253"/>
      <c r="F110" s="276" t="s">
        <v>2470</v>
      </c>
      <c r="G110" s="253"/>
      <c r="H110" s="253" t="s">
        <v>2504</v>
      </c>
      <c r="I110" s="253" t="s">
        <v>2466</v>
      </c>
      <c r="J110" s="253">
        <v>50</v>
      </c>
      <c r="K110" s="267"/>
    </row>
    <row r="111" spans="2:11" s="1" customFormat="1" ht="15" customHeight="1">
      <c r="B111" s="278"/>
      <c r="C111" s="253" t="s">
        <v>2491</v>
      </c>
      <c r="D111" s="253"/>
      <c r="E111" s="253"/>
      <c r="F111" s="276" t="s">
        <v>2470</v>
      </c>
      <c r="G111" s="253"/>
      <c r="H111" s="253" t="s">
        <v>2504</v>
      </c>
      <c r="I111" s="253" t="s">
        <v>2466</v>
      </c>
      <c r="J111" s="253">
        <v>50</v>
      </c>
      <c r="K111" s="267"/>
    </row>
    <row r="112" spans="2:11" s="1" customFormat="1" ht="15" customHeight="1">
      <c r="B112" s="278"/>
      <c r="C112" s="253" t="s">
        <v>2489</v>
      </c>
      <c r="D112" s="253"/>
      <c r="E112" s="253"/>
      <c r="F112" s="276" t="s">
        <v>2470</v>
      </c>
      <c r="G112" s="253"/>
      <c r="H112" s="253" t="s">
        <v>2504</v>
      </c>
      <c r="I112" s="253" t="s">
        <v>2466</v>
      </c>
      <c r="J112" s="253">
        <v>50</v>
      </c>
      <c r="K112" s="267"/>
    </row>
    <row r="113" spans="2:11" s="1" customFormat="1" ht="15" customHeight="1">
      <c r="B113" s="278"/>
      <c r="C113" s="253" t="s">
        <v>52</v>
      </c>
      <c r="D113" s="253"/>
      <c r="E113" s="253"/>
      <c r="F113" s="276" t="s">
        <v>2464</v>
      </c>
      <c r="G113" s="253"/>
      <c r="H113" s="253" t="s">
        <v>2505</v>
      </c>
      <c r="I113" s="253" t="s">
        <v>2466</v>
      </c>
      <c r="J113" s="253">
        <v>20</v>
      </c>
      <c r="K113" s="267"/>
    </row>
    <row r="114" spans="2:11" s="1" customFormat="1" ht="15" customHeight="1">
      <c r="B114" s="278"/>
      <c r="C114" s="253" t="s">
        <v>2506</v>
      </c>
      <c r="D114" s="253"/>
      <c r="E114" s="253"/>
      <c r="F114" s="276" t="s">
        <v>2464</v>
      </c>
      <c r="G114" s="253"/>
      <c r="H114" s="253" t="s">
        <v>2507</v>
      </c>
      <c r="I114" s="253" t="s">
        <v>2466</v>
      </c>
      <c r="J114" s="253">
        <v>120</v>
      </c>
      <c r="K114" s="267"/>
    </row>
    <row r="115" spans="2:11" s="1" customFormat="1" ht="15" customHeight="1">
      <c r="B115" s="278"/>
      <c r="C115" s="253" t="s">
        <v>37</v>
      </c>
      <c r="D115" s="253"/>
      <c r="E115" s="253"/>
      <c r="F115" s="276" t="s">
        <v>2464</v>
      </c>
      <c r="G115" s="253"/>
      <c r="H115" s="253" t="s">
        <v>2508</v>
      </c>
      <c r="I115" s="253" t="s">
        <v>2499</v>
      </c>
      <c r="J115" s="253"/>
      <c r="K115" s="267"/>
    </row>
    <row r="116" spans="2:11" s="1" customFormat="1" ht="15" customHeight="1">
      <c r="B116" s="278"/>
      <c r="C116" s="253" t="s">
        <v>47</v>
      </c>
      <c r="D116" s="253"/>
      <c r="E116" s="253"/>
      <c r="F116" s="276" t="s">
        <v>2464</v>
      </c>
      <c r="G116" s="253"/>
      <c r="H116" s="253" t="s">
        <v>2509</v>
      </c>
      <c r="I116" s="253" t="s">
        <v>2499</v>
      </c>
      <c r="J116" s="253"/>
      <c r="K116" s="267"/>
    </row>
    <row r="117" spans="2:11" s="1" customFormat="1" ht="15" customHeight="1">
      <c r="B117" s="278"/>
      <c r="C117" s="253" t="s">
        <v>56</v>
      </c>
      <c r="D117" s="253"/>
      <c r="E117" s="253"/>
      <c r="F117" s="276" t="s">
        <v>2464</v>
      </c>
      <c r="G117" s="253"/>
      <c r="H117" s="253" t="s">
        <v>2510</v>
      </c>
      <c r="I117" s="253" t="s">
        <v>2511</v>
      </c>
      <c r="J117" s="253"/>
      <c r="K117" s="267"/>
    </row>
    <row r="118" spans="2:11" s="1" customFormat="1" ht="15" customHeight="1">
      <c r="B118" s="281"/>
      <c r="C118" s="287"/>
      <c r="D118" s="287"/>
      <c r="E118" s="287"/>
      <c r="F118" s="287"/>
      <c r="G118" s="287"/>
      <c r="H118" s="287"/>
      <c r="I118" s="287"/>
      <c r="J118" s="287"/>
      <c r="K118" s="283"/>
    </row>
    <row r="119" spans="2:11" s="1" customFormat="1" ht="18.75" customHeight="1">
      <c r="B119" s="288"/>
      <c r="C119" s="289"/>
      <c r="D119" s="289"/>
      <c r="E119" s="289"/>
      <c r="F119" s="290"/>
      <c r="G119" s="289"/>
      <c r="H119" s="289"/>
      <c r="I119" s="289"/>
      <c r="J119" s="289"/>
      <c r="K119" s="288"/>
    </row>
    <row r="120" spans="2:11" s="1" customFormat="1" ht="18.75" customHeight="1">
      <c r="B120" s="261"/>
      <c r="C120" s="261"/>
      <c r="D120" s="261"/>
      <c r="E120" s="261"/>
      <c r="F120" s="261"/>
      <c r="G120" s="261"/>
      <c r="H120" s="261"/>
      <c r="I120" s="261"/>
      <c r="J120" s="261"/>
      <c r="K120" s="261"/>
    </row>
    <row r="121" spans="2:11" s="1" customFormat="1" ht="7.5" customHeight="1">
      <c r="B121" s="291"/>
      <c r="C121" s="292"/>
      <c r="D121" s="292"/>
      <c r="E121" s="292"/>
      <c r="F121" s="292"/>
      <c r="G121" s="292"/>
      <c r="H121" s="292"/>
      <c r="I121" s="292"/>
      <c r="J121" s="292"/>
      <c r="K121" s="293"/>
    </row>
    <row r="122" spans="2:11" s="1" customFormat="1" ht="45" customHeight="1">
      <c r="B122" s="294"/>
      <c r="C122" s="244" t="s">
        <v>2512</v>
      </c>
      <c r="D122" s="244"/>
      <c r="E122" s="244"/>
      <c r="F122" s="244"/>
      <c r="G122" s="244"/>
      <c r="H122" s="244"/>
      <c r="I122" s="244"/>
      <c r="J122" s="244"/>
      <c r="K122" s="295"/>
    </row>
    <row r="123" spans="2:11" s="1" customFormat="1" ht="17.25" customHeight="1">
      <c r="B123" s="296"/>
      <c r="C123" s="268" t="s">
        <v>2458</v>
      </c>
      <c r="D123" s="268"/>
      <c r="E123" s="268"/>
      <c r="F123" s="268" t="s">
        <v>2459</v>
      </c>
      <c r="G123" s="269"/>
      <c r="H123" s="268" t="s">
        <v>53</v>
      </c>
      <c r="I123" s="268" t="s">
        <v>56</v>
      </c>
      <c r="J123" s="268" t="s">
        <v>2460</v>
      </c>
      <c r="K123" s="297"/>
    </row>
    <row r="124" spans="2:11" s="1" customFormat="1" ht="17.25" customHeight="1">
      <c r="B124" s="296"/>
      <c r="C124" s="270" t="s">
        <v>2461</v>
      </c>
      <c r="D124" s="270"/>
      <c r="E124" s="270"/>
      <c r="F124" s="271" t="s">
        <v>2462</v>
      </c>
      <c r="G124" s="272"/>
      <c r="H124" s="270"/>
      <c r="I124" s="270"/>
      <c r="J124" s="270" t="s">
        <v>2463</v>
      </c>
      <c r="K124" s="297"/>
    </row>
    <row r="125" spans="2:11" s="1" customFormat="1" ht="5.25" customHeight="1">
      <c r="B125" s="298"/>
      <c r="C125" s="273"/>
      <c r="D125" s="273"/>
      <c r="E125" s="273"/>
      <c r="F125" s="273"/>
      <c r="G125" s="299"/>
      <c r="H125" s="273"/>
      <c r="I125" s="273"/>
      <c r="J125" s="273"/>
      <c r="K125" s="300"/>
    </row>
    <row r="126" spans="2:11" s="1" customFormat="1" ht="15" customHeight="1">
      <c r="B126" s="298"/>
      <c r="C126" s="253" t="s">
        <v>2467</v>
      </c>
      <c r="D126" s="275"/>
      <c r="E126" s="275"/>
      <c r="F126" s="276" t="s">
        <v>2464</v>
      </c>
      <c r="G126" s="253"/>
      <c r="H126" s="253" t="s">
        <v>2504</v>
      </c>
      <c r="I126" s="253" t="s">
        <v>2466</v>
      </c>
      <c r="J126" s="253">
        <v>120</v>
      </c>
      <c r="K126" s="301"/>
    </row>
    <row r="127" spans="2:11" s="1" customFormat="1" ht="15" customHeight="1">
      <c r="B127" s="298"/>
      <c r="C127" s="253" t="s">
        <v>2513</v>
      </c>
      <c r="D127" s="253"/>
      <c r="E127" s="253"/>
      <c r="F127" s="276" t="s">
        <v>2464</v>
      </c>
      <c r="G127" s="253"/>
      <c r="H127" s="253" t="s">
        <v>2514</v>
      </c>
      <c r="I127" s="253" t="s">
        <v>2466</v>
      </c>
      <c r="J127" s="253" t="s">
        <v>2515</v>
      </c>
      <c r="K127" s="301"/>
    </row>
    <row r="128" spans="2:11" s="1" customFormat="1" ht="15" customHeight="1">
      <c r="B128" s="298"/>
      <c r="C128" s="253" t="s">
        <v>2412</v>
      </c>
      <c r="D128" s="253"/>
      <c r="E128" s="253"/>
      <c r="F128" s="276" t="s">
        <v>2464</v>
      </c>
      <c r="G128" s="253"/>
      <c r="H128" s="253" t="s">
        <v>2516</v>
      </c>
      <c r="I128" s="253" t="s">
        <v>2466</v>
      </c>
      <c r="J128" s="253" t="s">
        <v>2515</v>
      </c>
      <c r="K128" s="301"/>
    </row>
    <row r="129" spans="2:11" s="1" customFormat="1" ht="15" customHeight="1">
      <c r="B129" s="298"/>
      <c r="C129" s="253" t="s">
        <v>2475</v>
      </c>
      <c r="D129" s="253"/>
      <c r="E129" s="253"/>
      <c r="F129" s="276" t="s">
        <v>2470</v>
      </c>
      <c r="G129" s="253"/>
      <c r="H129" s="253" t="s">
        <v>2476</v>
      </c>
      <c r="I129" s="253" t="s">
        <v>2466</v>
      </c>
      <c r="J129" s="253">
        <v>15</v>
      </c>
      <c r="K129" s="301"/>
    </row>
    <row r="130" spans="2:11" s="1" customFormat="1" ht="15" customHeight="1">
      <c r="B130" s="298"/>
      <c r="C130" s="279" t="s">
        <v>2477</v>
      </c>
      <c r="D130" s="279"/>
      <c r="E130" s="279"/>
      <c r="F130" s="280" t="s">
        <v>2470</v>
      </c>
      <c r="G130" s="279"/>
      <c r="H130" s="279" t="s">
        <v>2478</v>
      </c>
      <c r="I130" s="279" t="s">
        <v>2466</v>
      </c>
      <c r="J130" s="279">
        <v>15</v>
      </c>
      <c r="K130" s="301"/>
    </row>
    <row r="131" spans="2:11" s="1" customFormat="1" ht="15" customHeight="1">
      <c r="B131" s="298"/>
      <c r="C131" s="279" t="s">
        <v>2479</v>
      </c>
      <c r="D131" s="279"/>
      <c r="E131" s="279"/>
      <c r="F131" s="280" t="s">
        <v>2470</v>
      </c>
      <c r="G131" s="279"/>
      <c r="H131" s="279" t="s">
        <v>2480</v>
      </c>
      <c r="I131" s="279" t="s">
        <v>2466</v>
      </c>
      <c r="J131" s="279">
        <v>20</v>
      </c>
      <c r="K131" s="301"/>
    </row>
    <row r="132" spans="2:11" s="1" customFormat="1" ht="15" customHeight="1">
      <c r="B132" s="298"/>
      <c r="C132" s="279" t="s">
        <v>2481</v>
      </c>
      <c r="D132" s="279"/>
      <c r="E132" s="279"/>
      <c r="F132" s="280" t="s">
        <v>2470</v>
      </c>
      <c r="G132" s="279"/>
      <c r="H132" s="279" t="s">
        <v>2482</v>
      </c>
      <c r="I132" s="279" t="s">
        <v>2466</v>
      </c>
      <c r="J132" s="279">
        <v>20</v>
      </c>
      <c r="K132" s="301"/>
    </row>
    <row r="133" spans="2:11" s="1" customFormat="1" ht="15" customHeight="1">
      <c r="B133" s="298"/>
      <c r="C133" s="253" t="s">
        <v>2469</v>
      </c>
      <c r="D133" s="253"/>
      <c r="E133" s="253"/>
      <c r="F133" s="276" t="s">
        <v>2470</v>
      </c>
      <c r="G133" s="253"/>
      <c r="H133" s="253" t="s">
        <v>2504</v>
      </c>
      <c r="I133" s="253" t="s">
        <v>2466</v>
      </c>
      <c r="J133" s="253">
        <v>50</v>
      </c>
      <c r="K133" s="301"/>
    </row>
    <row r="134" spans="2:11" s="1" customFormat="1" ht="15" customHeight="1">
      <c r="B134" s="298"/>
      <c r="C134" s="253" t="s">
        <v>2483</v>
      </c>
      <c r="D134" s="253"/>
      <c r="E134" s="253"/>
      <c r="F134" s="276" t="s">
        <v>2470</v>
      </c>
      <c r="G134" s="253"/>
      <c r="H134" s="253" t="s">
        <v>2504</v>
      </c>
      <c r="I134" s="253" t="s">
        <v>2466</v>
      </c>
      <c r="J134" s="253">
        <v>50</v>
      </c>
      <c r="K134" s="301"/>
    </row>
    <row r="135" spans="2:11" s="1" customFormat="1" ht="15" customHeight="1">
      <c r="B135" s="298"/>
      <c r="C135" s="253" t="s">
        <v>2489</v>
      </c>
      <c r="D135" s="253"/>
      <c r="E135" s="253"/>
      <c r="F135" s="276" t="s">
        <v>2470</v>
      </c>
      <c r="G135" s="253"/>
      <c r="H135" s="253" t="s">
        <v>2504</v>
      </c>
      <c r="I135" s="253" t="s">
        <v>2466</v>
      </c>
      <c r="J135" s="253">
        <v>50</v>
      </c>
      <c r="K135" s="301"/>
    </row>
    <row r="136" spans="2:11" s="1" customFormat="1" ht="15" customHeight="1">
      <c r="B136" s="298"/>
      <c r="C136" s="253" t="s">
        <v>2491</v>
      </c>
      <c r="D136" s="253"/>
      <c r="E136" s="253"/>
      <c r="F136" s="276" t="s">
        <v>2470</v>
      </c>
      <c r="G136" s="253"/>
      <c r="H136" s="253" t="s">
        <v>2504</v>
      </c>
      <c r="I136" s="253" t="s">
        <v>2466</v>
      </c>
      <c r="J136" s="253">
        <v>50</v>
      </c>
      <c r="K136" s="301"/>
    </row>
    <row r="137" spans="2:11" s="1" customFormat="1" ht="15" customHeight="1">
      <c r="B137" s="298"/>
      <c r="C137" s="253" t="s">
        <v>2492</v>
      </c>
      <c r="D137" s="253"/>
      <c r="E137" s="253"/>
      <c r="F137" s="276" t="s">
        <v>2470</v>
      </c>
      <c r="G137" s="253"/>
      <c r="H137" s="253" t="s">
        <v>2517</v>
      </c>
      <c r="I137" s="253" t="s">
        <v>2466</v>
      </c>
      <c r="J137" s="253">
        <v>255</v>
      </c>
      <c r="K137" s="301"/>
    </row>
    <row r="138" spans="2:11" s="1" customFormat="1" ht="15" customHeight="1">
      <c r="B138" s="298"/>
      <c r="C138" s="253" t="s">
        <v>2494</v>
      </c>
      <c r="D138" s="253"/>
      <c r="E138" s="253"/>
      <c r="F138" s="276" t="s">
        <v>2464</v>
      </c>
      <c r="G138" s="253"/>
      <c r="H138" s="253" t="s">
        <v>2518</v>
      </c>
      <c r="I138" s="253" t="s">
        <v>2496</v>
      </c>
      <c r="J138" s="253"/>
      <c r="K138" s="301"/>
    </row>
    <row r="139" spans="2:11" s="1" customFormat="1" ht="15" customHeight="1">
      <c r="B139" s="298"/>
      <c r="C139" s="253" t="s">
        <v>2497</v>
      </c>
      <c r="D139" s="253"/>
      <c r="E139" s="253"/>
      <c r="F139" s="276" t="s">
        <v>2464</v>
      </c>
      <c r="G139" s="253"/>
      <c r="H139" s="253" t="s">
        <v>2519</v>
      </c>
      <c r="I139" s="253" t="s">
        <v>2499</v>
      </c>
      <c r="J139" s="253"/>
      <c r="K139" s="301"/>
    </row>
    <row r="140" spans="2:11" s="1" customFormat="1" ht="15" customHeight="1">
      <c r="B140" s="298"/>
      <c r="C140" s="253" t="s">
        <v>2500</v>
      </c>
      <c r="D140" s="253"/>
      <c r="E140" s="253"/>
      <c r="F140" s="276" t="s">
        <v>2464</v>
      </c>
      <c r="G140" s="253"/>
      <c r="H140" s="253" t="s">
        <v>2500</v>
      </c>
      <c r="I140" s="253" t="s">
        <v>2499</v>
      </c>
      <c r="J140" s="253"/>
      <c r="K140" s="301"/>
    </row>
    <row r="141" spans="2:11" s="1" customFormat="1" ht="15" customHeight="1">
      <c r="B141" s="298"/>
      <c r="C141" s="253" t="s">
        <v>37</v>
      </c>
      <c r="D141" s="253"/>
      <c r="E141" s="253"/>
      <c r="F141" s="276" t="s">
        <v>2464</v>
      </c>
      <c r="G141" s="253"/>
      <c r="H141" s="253" t="s">
        <v>2520</v>
      </c>
      <c r="I141" s="253" t="s">
        <v>2499</v>
      </c>
      <c r="J141" s="253"/>
      <c r="K141" s="301"/>
    </row>
    <row r="142" spans="2:11" s="1" customFormat="1" ht="15" customHeight="1">
      <c r="B142" s="298"/>
      <c r="C142" s="253" t="s">
        <v>2521</v>
      </c>
      <c r="D142" s="253"/>
      <c r="E142" s="253"/>
      <c r="F142" s="276" t="s">
        <v>2464</v>
      </c>
      <c r="G142" s="253"/>
      <c r="H142" s="253" t="s">
        <v>2522</v>
      </c>
      <c r="I142" s="253" t="s">
        <v>2499</v>
      </c>
      <c r="J142" s="253"/>
      <c r="K142" s="301"/>
    </row>
    <row r="143" spans="2:11" s="1" customFormat="1" ht="15" customHeight="1">
      <c r="B143" s="302"/>
      <c r="C143" s="303"/>
      <c r="D143" s="303"/>
      <c r="E143" s="303"/>
      <c r="F143" s="303"/>
      <c r="G143" s="303"/>
      <c r="H143" s="303"/>
      <c r="I143" s="303"/>
      <c r="J143" s="303"/>
      <c r="K143" s="304"/>
    </row>
    <row r="144" spans="2:11" s="1" customFormat="1" ht="18.75" customHeight="1">
      <c r="B144" s="289"/>
      <c r="C144" s="289"/>
      <c r="D144" s="289"/>
      <c r="E144" s="289"/>
      <c r="F144" s="290"/>
      <c r="G144" s="289"/>
      <c r="H144" s="289"/>
      <c r="I144" s="289"/>
      <c r="J144" s="289"/>
      <c r="K144" s="289"/>
    </row>
    <row r="145" spans="2:11" s="1" customFormat="1" ht="18.75" customHeight="1">
      <c r="B145" s="261"/>
      <c r="C145" s="261"/>
      <c r="D145" s="261"/>
      <c r="E145" s="261"/>
      <c r="F145" s="261"/>
      <c r="G145" s="261"/>
      <c r="H145" s="261"/>
      <c r="I145" s="261"/>
      <c r="J145" s="261"/>
      <c r="K145" s="261"/>
    </row>
    <row r="146" spans="2:11" s="1" customFormat="1" ht="7.5" customHeight="1">
      <c r="B146" s="262"/>
      <c r="C146" s="263"/>
      <c r="D146" s="263"/>
      <c r="E146" s="263"/>
      <c r="F146" s="263"/>
      <c r="G146" s="263"/>
      <c r="H146" s="263"/>
      <c r="I146" s="263"/>
      <c r="J146" s="263"/>
      <c r="K146" s="264"/>
    </row>
    <row r="147" spans="2:11" s="1" customFormat="1" ht="45" customHeight="1">
      <c r="B147" s="265"/>
      <c r="C147" s="266" t="s">
        <v>2523</v>
      </c>
      <c r="D147" s="266"/>
      <c r="E147" s="266"/>
      <c r="F147" s="266"/>
      <c r="G147" s="266"/>
      <c r="H147" s="266"/>
      <c r="I147" s="266"/>
      <c r="J147" s="266"/>
      <c r="K147" s="267"/>
    </row>
    <row r="148" spans="2:11" s="1" customFormat="1" ht="17.25" customHeight="1">
      <c r="B148" s="265"/>
      <c r="C148" s="268" t="s">
        <v>2458</v>
      </c>
      <c r="D148" s="268"/>
      <c r="E148" s="268"/>
      <c r="F148" s="268" t="s">
        <v>2459</v>
      </c>
      <c r="G148" s="269"/>
      <c r="H148" s="268" t="s">
        <v>53</v>
      </c>
      <c r="I148" s="268" t="s">
        <v>56</v>
      </c>
      <c r="J148" s="268" t="s">
        <v>2460</v>
      </c>
      <c r="K148" s="267"/>
    </row>
    <row r="149" spans="2:11" s="1" customFormat="1" ht="17.25" customHeight="1">
      <c r="B149" s="265"/>
      <c r="C149" s="270" t="s">
        <v>2461</v>
      </c>
      <c r="D149" s="270"/>
      <c r="E149" s="270"/>
      <c r="F149" s="271" t="s">
        <v>2462</v>
      </c>
      <c r="G149" s="272"/>
      <c r="H149" s="270"/>
      <c r="I149" s="270"/>
      <c r="J149" s="270" t="s">
        <v>2463</v>
      </c>
      <c r="K149" s="267"/>
    </row>
    <row r="150" spans="2:11" s="1" customFormat="1" ht="5.25" customHeight="1">
      <c r="B150" s="278"/>
      <c r="C150" s="273"/>
      <c r="D150" s="273"/>
      <c r="E150" s="273"/>
      <c r="F150" s="273"/>
      <c r="G150" s="274"/>
      <c r="H150" s="273"/>
      <c r="I150" s="273"/>
      <c r="J150" s="273"/>
      <c r="K150" s="301"/>
    </row>
    <row r="151" spans="2:11" s="1" customFormat="1" ht="15" customHeight="1">
      <c r="B151" s="278"/>
      <c r="C151" s="305" t="s">
        <v>2467</v>
      </c>
      <c r="D151" s="253"/>
      <c r="E151" s="253"/>
      <c r="F151" s="306" t="s">
        <v>2464</v>
      </c>
      <c r="G151" s="253"/>
      <c r="H151" s="305" t="s">
        <v>2504</v>
      </c>
      <c r="I151" s="305" t="s">
        <v>2466</v>
      </c>
      <c r="J151" s="305">
        <v>120</v>
      </c>
      <c r="K151" s="301"/>
    </row>
    <row r="152" spans="2:11" s="1" customFormat="1" ht="15" customHeight="1">
      <c r="B152" s="278"/>
      <c r="C152" s="305" t="s">
        <v>2513</v>
      </c>
      <c r="D152" s="253"/>
      <c r="E152" s="253"/>
      <c r="F152" s="306" t="s">
        <v>2464</v>
      </c>
      <c r="G152" s="253"/>
      <c r="H152" s="305" t="s">
        <v>2524</v>
      </c>
      <c r="I152" s="305" t="s">
        <v>2466</v>
      </c>
      <c r="J152" s="305" t="s">
        <v>2515</v>
      </c>
      <c r="K152" s="301"/>
    </row>
    <row r="153" spans="2:11" s="1" customFormat="1" ht="15" customHeight="1">
      <c r="B153" s="278"/>
      <c r="C153" s="305" t="s">
        <v>2412</v>
      </c>
      <c r="D153" s="253"/>
      <c r="E153" s="253"/>
      <c r="F153" s="306" t="s">
        <v>2464</v>
      </c>
      <c r="G153" s="253"/>
      <c r="H153" s="305" t="s">
        <v>2525</v>
      </c>
      <c r="I153" s="305" t="s">
        <v>2466</v>
      </c>
      <c r="J153" s="305" t="s">
        <v>2515</v>
      </c>
      <c r="K153" s="301"/>
    </row>
    <row r="154" spans="2:11" s="1" customFormat="1" ht="15" customHeight="1">
      <c r="B154" s="278"/>
      <c r="C154" s="305" t="s">
        <v>2469</v>
      </c>
      <c r="D154" s="253"/>
      <c r="E154" s="253"/>
      <c r="F154" s="306" t="s">
        <v>2470</v>
      </c>
      <c r="G154" s="253"/>
      <c r="H154" s="305" t="s">
        <v>2504</v>
      </c>
      <c r="I154" s="305" t="s">
        <v>2466</v>
      </c>
      <c r="J154" s="305">
        <v>50</v>
      </c>
      <c r="K154" s="301"/>
    </row>
    <row r="155" spans="2:11" s="1" customFormat="1" ht="15" customHeight="1">
      <c r="B155" s="278"/>
      <c r="C155" s="305" t="s">
        <v>2472</v>
      </c>
      <c r="D155" s="253"/>
      <c r="E155" s="253"/>
      <c r="F155" s="306" t="s">
        <v>2464</v>
      </c>
      <c r="G155" s="253"/>
      <c r="H155" s="305" t="s">
        <v>2504</v>
      </c>
      <c r="I155" s="305" t="s">
        <v>2474</v>
      </c>
      <c r="J155" s="305"/>
      <c r="K155" s="301"/>
    </row>
    <row r="156" spans="2:11" s="1" customFormat="1" ht="15" customHeight="1">
      <c r="B156" s="278"/>
      <c r="C156" s="305" t="s">
        <v>2483</v>
      </c>
      <c r="D156" s="253"/>
      <c r="E156" s="253"/>
      <c r="F156" s="306" t="s">
        <v>2470</v>
      </c>
      <c r="G156" s="253"/>
      <c r="H156" s="305" t="s">
        <v>2504</v>
      </c>
      <c r="I156" s="305" t="s">
        <v>2466</v>
      </c>
      <c r="J156" s="305">
        <v>50</v>
      </c>
      <c r="K156" s="301"/>
    </row>
    <row r="157" spans="2:11" s="1" customFormat="1" ht="15" customHeight="1">
      <c r="B157" s="278"/>
      <c r="C157" s="305" t="s">
        <v>2491</v>
      </c>
      <c r="D157" s="253"/>
      <c r="E157" s="253"/>
      <c r="F157" s="306" t="s">
        <v>2470</v>
      </c>
      <c r="G157" s="253"/>
      <c r="H157" s="305" t="s">
        <v>2504</v>
      </c>
      <c r="I157" s="305" t="s">
        <v>2466</v>
      </c>
      <c r="J157" s="305">
        <v>50</v>
      </c>
      <c r="K157" s="301"/>
    </row>
    <row r="158" spans="2:11" s="1" customFormat="1" ht="15" customHeight="1">
      <c r="B158" s="278"/>
      <c r="C158" s="305" t="s">
        <v>2489</v>
      </c>
      <c r="D158" s="253"/>
      <c r="E158" s="253"/>
      <c r="F158" s="306" t="s">
        <v>2470</v>
      </c>
      <c r="G158" s="253"/>
      <c r="H158" s="305" t="s">
        <v>2504</v>
      </c>
      <c r="I158" s="305" t="s">
        <v>2466</v>
      </c>
      <c r="J158" s="305">
        <v>50</v>
      </c>
      <c r="K158" s="301"/>
    </row>
    <row r="159" spans="2:11" s="1" customFormat="1" ht="15" customHeight="1">
      <c r="B159" s="278"/>
      <c r="C159" s="305" t="s">
        <v>103</v>
      </c>
      <c r="D159" s="253"/>
      <c r="E159" s="253"/>
      <c r="F159" s="306" t="s">
        <v>2464</v>
      </c>
      <c r="G159" s="253"/>
      <c r="H159" s="305" t="s">
        <v>2526</v>
      </c>
      <c r="I159" s="305" t="s">
        <v>2466</v>
      </c>
      <c r="J159" s="305" t="s">
        <v>2527</v>
      </c>
      <c r="K159" s="301"/>
    </row>
    <row r="160" spans="2:11" s="1" customFormat="1" ht="15" customHeight="1">
      <c r="B160" s="278"/>
      <c r="C160" s="305" t="s">
        <v>2528</v>
      </c>
      <c r="D160" s="253"/>
      <c r="E160" s="253"/>
      <c r="F160" s="306" t="s">
        <v>2464</v>
      </c>
      <c r="G160" s="253"/>
      <c r="H160" s="305" t="s">
        <v>2529</v>
      </c>
      <c r="I160" s="305" t="s">
        <v>2499</v>
      </c>
      <c r="J160" s="305"/>
      <c r="K160" s="301"/>
    </row>
    <row r="161" spans="2:11" s="1" customFormat="1" ht="15" customHeight="1">
      <c r="B161" s="307"/>
      <c r="C161" s="287"/>
      <c r="D161" s="287"/>
      <c r="E161" s="287"/>
      <c r="F161" s="287"/>
      <c r="G161" s="287"/>
      <c r="H161" s="287"/>
      <c r="I161" s="287"/>
      <c r="J161" s="287"/>
      <c r="K161" s="308"/>
    </row>
    <row r="162" spans="2:11" s="1" customFormat="1" ht="18.75" customHeight="1">
      <c r="B162" s="289"/>
      <c r="C162" s="299"/>
      <c r="D162" s="299"/>
      <c r="E162" s="299"/>
      <c r="F162" s="309"/>
      <c r="G162" s="299"/>
      <c r="H162" s="299"/>
      <c r="I162" s="299"/>
      <c r="J162" s="299"/>
      <c r="K162" s="289"/>
    </row>
    <row r="163" spans="2:11" s="1" customFormat="1" ht="18.75" customHeight="1">
      <c r="B163" s="261"/>
      <c r="C163" s="261"/>
      <c r="D163" s="261"/>
      <c r="E163" s="261"/>
      <c r="F163" s="261"/>
      <c r="G163" s="261"/>
      <c r="H163" s="261"/>
      <c r="I163" s="261"/>
      <c r="J163" s="261"/>
      <c r="K163" s="261"/>
    </row>
    <row r="164" spans="2:11" s="1" customFormat="1" ht="7.5" customHeight="1">
      <c r="B164" s="240"/>
      <c r="C164" s="241"/>
      <c r="D164" s="241"/>
      <c r="E164" s="241"/>
      <c r="F164" s="241"/>
      <c r="G164" s="241"/>
      <c r="H164" s="241"/>
      <c r="I164" s="241"/>
      <c r="J164" s="241"/>
      <c r="K164" s="242"/>
    </row>
    <row r="165" spans="2:11" s="1" customFormat="1" ht="45" customHeight="1">
      <c r="B165" s="243"/>
      <c r="C165" s="244" t="s">
        <v>2530</v>
      </c>
      <c r="D165" s="244"/>
      <c r="E165" s="244"/>
      <c r="F165" s="244"/>
      <c r="G165" s="244"/>
      <c r="H165" s="244"/>
      <c r="I165" s="244"/>
      <c r="J165" s="244"/>
      <c r="K165" s="245"/>
    </row>
    <row r="166" spans="2:11" s="1" customFormat="1" ht="17.25" customHeight="1">
      <c r="B166" s="243"/>
      <c r="C166" s="268" t="s">
        <v>2458</v>
      </c>
      <c r="D166" s="268"/>
      <c r="E166" s="268"/>
      <c r="F166" s="268" t="s">
        <v>2459</v>
      </c>
      <c r="G166" s="310"/>
      <c r="H166" s="311" t="s">
        <v>53</v>
      </c>
      <c r="I166" s="311" t="s">
        <v>56</v>
      </c>
      <c r="J166" s="268" t="s">
        <v>2460</v>
      </c>
      <c r="K166" s="245"/>
    </row>
    <row r="167" spans="2:11" s="1" customFormat="1" ht="17.25" customHeight="1">
      <c r="B167" s="246"/>
      <c r="C167" s="270" t="s">
        <v>2461</v>
      </c>
      <c r="D167" s="270"/>
      <c r="E167" s="270"/>
      <c r="F167" s="271" t="s">
        <v>2462</v>
      </c>
      <c r="G167" s="312"/>
      <c r="H167" s="313"/>
      <c r="I167" s="313"/>
      <c r="J167" s="270" t="s">
        <v>2463</v>
      </c>
      <c r="K167" s="248"/>
    </row>
    <row r="168" spans="2:11" s="1" customFormat="1" ht="5.25" customHeight="1">
      <c r="B168" s="278"/>
      <c r="C168" s="273"/>
      <c r="D168" s="273"/>
      <c r="E168" s="273"/>
      <c r="F168" s="273"/>
      <c r="G168" s="274"/>
      <c r="H168" s="273"/>
      <c r="I168" s="273"/>
      <c r="J168" s="273"/>
      <c r="K168" s="301"/>
    </row>
    <row r="169" spans="2:11" s="1" customFormat="1" ht="15" customHeight="1">
      <c r="B169" s="278"/>
      <c r="C169" s="253" t="s">
        <v>2467</v>
      </c>
      <c r="D169" s="253"/>
      <c r="E169" s="253"/>
      <c r="F169" s="276" t="s">
        <v>2464</v>
      </c>
      <c r="G169" s="253"/>
      <c r="H169" s="253" t="s">
        <v>2504</v>
      </c>
      <c r="I169" s="253" t="s">
        <v>2466</v>
      </c>
      <c r="J169" s="253">
        <v>120</v>
      </c>
      <c r="K169" s="301"/>
    </row>
    <row r="170" spans="2:11" s="1" customFormat="1" ht="15" customHeight="1">
      <c r="B170" s="278"/>
      <c r="C170" s="253" t="s">
        <v>2513</v>
      </c>
      <c r="D170" s="253"/>
      <c r="E170" s="253"/>
      <c r="F170" s="276" t="s">
        <v>2464</v>
      </c>
      <c r="G170" s="253"/>
      <c r="H170" s="253" t="s">
        <v>2514</v>
      </c>
      <c r="I170" s="253" t="s">
        <v>2466</v>
      </c>
      <c r="J170" s="253" t="s">
        <v>2515</v>
      </c>
      <c r="K170" s="301"/>
    </row>
    <row r="171" spans="2:11" s="1" customFormat="1" ht="15" customHeight="1">
      <c r="B171" s="278"/>
      <c r="C171" s="253" t="s">
        <v>2412</v>
      </c>
      <c r="D171" s="253"/>
      <c r="E171" s="253"/>
      <c r="F171" s="276" t="s">
        <v>2464</v>
      </c>
      <c r="G171" s="253"/>
      <c r="H171" s="253" t="s">
        <v>2531</v>
      </c>
      <c r="I171" s="253" t="s">
        <v>2466</v>
      </c>
      <c r="J171" s="253" t="s">
        <v>2515</v>
      </c>
      <c r="K171" s="301"/>
    </row>
    <row r="172" spans="2:11" s="1" customFormat="1" ht="15" customHeight="1">
      <c r="B172" s="278"/>
      <c r="C172" s="253" t="s">
        <v>2469</v>
      </c>
      <c r="D172" s="253"/>
      <c r="E172" s="253"/>
      <c r="F172" s="276" t="s">
        <v>2470</v>
      </c>
      <c r="G172" s="253"/>
      <c r="H172" s="253" t="s">
        <v>2531</v>
      </c>
      <c r="I172" s="253" t="s">
        <v>2466</v>
      </c>
      <c r="J172" s="253">
        <v>50</v>
      </c>
      <c r="K172" s="301"/>
    </row>
    <row r="173" spans="2:11" s="1" customFormat="1" ht="15" customHeight="1">
      <c r="B173" s="278"/>
      <c r="C173" s="253" t="s">
        <v>2472</v>
      </c>
      <c r="D173" s="253"/>
      <c r="E173" s="253"/>
      <c r="F173" s="276" t="s">
        <v>2464</v>
      </c>
      <c r="G173" s="253"/>
      <c r="H173" s="253" t="s">
        <v>2531</v>
      </c>
      <c r="I173" s="253" t="s">
        <v>2474</v>
      </c>
      <c r="J173" s="253"/>
      <c r="K173" s="301"/>
    </row>
    <row r="174" spans="2:11" s="1" customFormat="1" ht="15" customHeight="1">
      <c r="B174" s="278"/>
      <c r="C174" s="253" t="s">
        <v>2483</v>
      </c>
      <c r="D174" s="253"/>
      <c r="E174" s="253"/>
      <c r="F174" s="276" t="s">
        <v>2470</v>
      </c>
      <c r="G174" s="253"/>
      <c r="H174" s="253" t="s">
        <v>2531</v>
      </c>
      <c r="I174" s="253" t="s">
        <v>2466</v>
      </c>
      <c r="J174" s="253">
        <v>50</v>
      </c>
      <c r="K174" s="301"/>
    </row>
    <row r="175" spans="2:11" s="1" customFormat="1" ht="15" customHeight="1">
      <c r="B175" s="278"/>
      <c r="C175" s="253" t="s">
        <v>2491</v>
      </c>
      <c r="D175" s="253"/>
      <c r="E175" s="253"/>
      <c r="F175" s="276" t="s">
        <v>2470</v>
      </c>
      <c r="G175" s="253"/>
      <c r="H175" s="253" t="s">
        <v>2531</v>
      </c>
      <c r="I175" s="253" t="s">
        <v>2466</v>
      </c>
      <c r="J175" s="253">
        <v>50</v>
      </c>
      <c r="K175" s="301"/>
    </row>
    <row r="176" spans="2:11" s="1" customFormat="1" ht="15" customHeight="1">
      <c r="B176" s="278"/>
      <c r="C176" s="253" t="s">
        <v>2489</v>
      </c>
      <c r="D176" s="253"/>
      <c r="E176" s="253"/>
      <c r="F176" s="276" t="s">
        <v>2470</v>
      </c>
      <c r="G176" s="253"/>
      <c r="H176" s="253" t="s">
        <v>2531</v>
      </c>
      <c r="I176" s="253" t="s">
        <v>2466</v>
      </c>
      <c r="J176" s="253">
        <v>50</v>
      </c>
      <c r="K176" s="301"/>
    </row>
    <row r="177" spans="2:11" s="1" customFormat="1" ht="15" customHeight="1">
      <c r="B177" s="278"/>
      <c r="C177" s="253" t="s">
        <v>117</v>
      </c>
      <c r="D177" s="253"/>
      <c r="E177" s="253"/>
      <c r="F177" s="276" t="s">
        <v>2464</v>
      </c>
      <c r="G177" s="253"/>
      <c r="H177" s="253" t="s">
        <v>2532</v>
      </c>
      <c r="I177" s="253" t="s">
        <v>2533</v>
      </c>
      <c r="J177" s="253"/>
      <c r="K177" s="301"/>
    </row>
    <row r="178" spans="2:11" s="1" customFormat="1" ht="15" customHeight="1">
      <c r="B178" s="278"/>
      <c r="C178" s="253" t="s">
        <v>56</v>
      </c>
      <c r="D178" s="253"/>
      <c r="E178" s="253"/>
      <c r="F178" s="276" t="s">
        <v>2464</v>
      </c>
      <c r="G178" s="253"/>
      <c r="H178" s="253" t="s">
        <v>2534</v>
      </c>
      <c r="I178" s="253" t="s">
        <v>2535</v>
      </c>
      <c r="J178" s="253">
        <v>1</v>
      </c>
      <c r="K178" s="301"/>
    </row>
    <row r="179" spans="2:11" s="1" customFormat="1" ht="15" customHeight="1">
      <c r="B179" s="278"/>
      <c r="C179" s="253" t="s">
        <v>52</v>
      </c>
      <c r="D179" s="253"/>
      <c r="E179" s="253"/>
      <c r="F179" s="276" t="s">
        <v>2464</v>
      </c>
      <c r="G179" s="253"/>
      <c r="H179" s="253" t="s">
        <v>2536</v>
      </c>
      <c r="I179" s="253" t="s">
        <v>2466</v>
      </c>
      <c r="J179" s="253">
        <v>20</v>
      </c>
      <c r="K179" s="301"/>
    </row>
    <row r="180" spans="2:11" s="1" customFormat="1" ht="15" customHeight="1">
      <c r="B180" s="278"/>
      <c r="C180" s="253" t="s">
        <v>53</v>
      </c>
      <c r="D180" s="253"/>
      <c r="E180" s="253"/>
      <c r="F180" s="276" t="s">
        <v>2464</v>
      </c>
      <c r="G180" s="253"/>
      <c r="H180" s="253" t="s">
        <v>2537</v>
      </c>
      <c r="I180" s="253" t="s">
        <v>2466</v>
      </c>
      <c r="J180" s="253">
        <v>255</v>
      </c>
      <c r="K180" s="301"/>
    </row>
    <row r="181" spans="2:11" s="1" customFormat="1" ht="15" customHeight="1">
      <c r="B181" s="278"/>
      <c r="C181" s="253" t="s">
        <v>118</v>
      </c>
      <c r="D181" s="253"/>
      <c r="E181" s="253"/>
      <c r="F181" s="276" t="s">
        <v>2464</v>
      </c>
      <c r="G181" s="253"/>
      <c r="H181" s="253" t="s">
        <v>2428</v>
      </c>
      <c r="I181" s="253" t="s">
        <v>2466</v>
      </c>
      <c r="J181" s="253">
        <v>10</v>
      </c>
      <c r="K181" s="301"/>
    </row>
    <row r="182" spans="2:11" s="1" customFormat="1" ht="15" customHeight="1">
      <c r="B182" s="278"/>
      <c r="C182" s="253" t="s">
        <v>119</v>
      </c>
      <c r="D182" s="253"/>
      <c r="E182" s="253"/>
      <c r="F182" s="276" t="s">
        <v>2464</v>
      </c>
      <c r="G182" s="253"/>
      <c r="H182" s="253" t="s">
        <v>2538</v>
      </c>
      <c r="I182" s="253" t="s">
        <v>2499</v>
      </c>
      <c r="J182" s="253"/>
      <c r="K182" s="301"/>
    </row>
    <row r="183" spans="2:11" s="1" customFormat="1" ht="15" customHeight="1">
      <c r="B183" s="278"/>
      <c r="C183" s="253" t="s">
        <v>2539</v>
      </c>
      <c r="D183" s="253"/>
      <c r="E183" s="253"/>
      <c r="F183" s="276" t="s">
        <v>2464</v>
      </c>
      <c r="G183" s="253"/>
      <c r="H183" s="253" t="s">
        <v>2540</v>
      </c>
      <c r="I183" s="253" t="s">
        <v>2499</v>
      </c>
      <c r="J183" s="253"/>
      <c r="K183" s="301"/>
    </row>
    <row r="184" spans="2:11" s="1" customFormat="1" ht="15" customHeight="1">
      <c r="B184" s="278"/>
      <c r="C184" s="253" t="s">
        <v>2528</v>
      </c>
      <c r="D184" s="253"/>
      <c r="E184" s="253"/>
      <c r="F184" s="276" t="s">
        <v>2464</v>
      </c>
      <c r="G184" s="253"/>
      <c r="H184" s="253" t="s">
        <v>2541</v>
      </c>
      <c r="I184" s="253" t="s">
        <v>2499</v>
      </c>
      <c r="J184" s="253"/>
      <c r="K184" s="301"/>
    </row>
    <row r="185" spans="2:11" s="1" customFormat="1" ht="15" customHeight="1">
      <c r="B185" s="278"/>
      <c r="C185" s="253" t="s">
        <v>121</v>
      </c>
      <c r="D185" s="253"/>
      <c r="E185" s="253"/>
      <c r="F185" s="276" t="s">
        <v>2470</v>
      </c>
      <c r="G185" s="253"/>
      <c r="H185" s="253" t="s">
        <v>2542</v>
      </c>
      <c r="I185" s="253" t="s">
        <v>2466</v>
      </c>
      <c r="J185" s="253">
        <v>50</v>
      </c>
      <c r="K185" s="301"/>
    </row>
    <row r="186" spans="2:11" s="1" customFormat="1" ht="15" customHeight="1">
      <c r="B186" s="278"/>
      <c r="C186" s="253" t="s">
        <v>2543</v>
      </c>
      <c r="D186" s="253"/>
      <c r="E186" s="253"/>
      <c r="F186" s="276" t="s">
        <v>2470</v>
      </c>
      <c r="G186" s="253"/>
      <c r="H186" s="253" t="s">
        <v>2544</v>
      </c>
      <c r="I186" s="253" t="s">
        <v>2545</v>
      </c>
      <c r="J186" s="253"/>
      <c r="K186" s="301"/>
    </row>
    <row r="187" spans="2:11" s="1" customFormat="1" ht="15" customHeight="1">
      <c r="B187" s="278"/>
      <c r="C187" s="253" t="s">
        <v>2546</v>
      </c>
      <c r="D187" s="253"/>
      <c r="E187" s="253"/>
      <c r="F187" s="276" t="s">
        <v>2470</v>
      </c>
      <c r="G187" s="253"/>
      <c r="H187" s="253" t="s">
        <v>2547</v>
      </c>
      <c r="I187" s="253" t="s">
        <v>2545</v>
      </c>
      <c r="J187" s="253"/>
      <c r="K187" s="301"/>
    </row>
    <row r="188" spans="2:11" s="1" customFormat="1" ht="15" customHeight="1">
      <c r="B188" s="278"/>
      <c r="C188" s="253" t="s">
        <v>2548</v>
      </c>
      <c r="D188" s="253"/>
      <c r="E188" s="253"/>
      <c r="F188" s="276" t="s">
        <v>2470</v>
      </c>
      <c r="G188" s="253"/>
      <c r="H188" s="253" t="s">
        <v>2549</v>
      </c>
      <c r="I188" s="253" t="s">
        <v>2545</v>
      </c>
      <c r="J188" s="253"/>
      <c r="K188" s="301"/>
    </row>
    <row r="189" spans="2:11" s="1" customFormat="1" ht="15" customHeight="1">
      <c r="B189" s="278"/>
      <c r="C189" s="314" t="s">
        <v>2550</v>
      </c>
      <c r="D189" s="253"/>
      <c r="E189" s="253"/>
      <c r="F189" s="276" t="s">
        <v>2470</v>
      </c>
      <c r="G189" s="253"/>
      <c r="H189" s="253" t="s">
        <v>2551</v>
      </c>
      <c r="I189" s="253" t="s">
        <v>2552</v>
      </c>
      <c r="J189" s="315" t="s">
        <v>2553</v>
      </c>
      <c r="K189" s="301"/>
    </row>
    <row r="190" spans="2:11" s="18" customFormat="1" ht="15" customHeight="1">
      <c r="B190" s="316"/>
      <c r="C190" s="317" t="s">
        <v>2554</v>
      </c>
      <c r="D190" s="318"/>
      <c r="E190" s="318"/>
      <c r="F190" s="319" t="s">
        <v>2470</v>
      </c>
      <c r="G190" s="318"/>
      <c r="H190" s="318" t="s">
        <v>2555</v>
      </c>
      <c r="I190" s="318" t="s">
        <v>2552</v>
      </c>
      <c r="J190" s="320" t="s">
        <v>2553</v>
      </c>
      <c r="K190" s="321"/>
    </row>
    <row r="191" spans="2:11" s="1" customFormat="1" ht="15" customHeight="1">
      <c r="B191" s="278"/>
      <c r="C191" s="314" t="s">
        <v>41</v>
      </c>
      <c r="D191" s="253"/>
      <c r="E191" s="253"/>
      <c r="F191" s="276" t="s">
        <v>2464</v>
      </c>
      <c r="G191" s="253"/>
      <c r="H191" s="250" t="s">
        <v>2556</v>
      </c>
      <c r="I191" s="253" t="s">
        <v>2557</v>
      </c>
      <c r="J191" s="253"/>
      <c r="K191" s="301"/>
    </row>
    <row r="192" spans="2:11" s="1" customFormat="1" ht="15" customHeight="1">
      <c r="B192" s="278"/>
      <c r="C192" s="314" t="s">
        <v>2558</v>
      </c>
      <c r="D192" s="253"/>
      <c r="E192" s="253"/>
      <c r="F192" s="276" t="s">
        <v>2464</v>
      </c>
      <c r="G192" s="253"/>
      <c r="H192" s="253" t="s">
        <v>2559</v>
      </c>
      <c r="I192" s="253" t="s">
        <v>2499</v>
      </c>
      <c r="J192" s="253"/>
      <c r="K192" s="301"/>
    </row>
    <row r="193" spans="2:11" s="1" customFormat="1" ht="15" customHeight="1">
      <c r="B193" s="278"/>
      <c r="C193" s="314" t="s">
        <v>2560</v>
      </c>
      <c r="D193" s="253"/>
      <c r="E193" s="253"/>
      <c r="F193" s="276" t="s">
        <v>2464</v>
      </c>
      <c r="G193" s="253"/>
      <c r="H193" s="253" t="s">
        <v>2561</v>
      </c>
      <c r="I193" s="253" t="s">
        <v>2499</v>
      </c>
      <c r="J193" s="253"/>
      <c r="K193" s="301"/>
    </row>
    <row r="194" spans="2:11" s="1" customFormat="1" ht="15" customHeight="1">
      <c r="B194" s="278"/>
      <c r="C194" s="314" t="s">
        <v>2562</v>
      </c>
      <c r="D194" s="253"/>
      <c r="E194" s="253"/>
      <c r="F194" s="276" t="s">
        <v>2470</v>
      </c>
      <c r="G194" s="253"/>
      <c r="H194" s="253" t="s">
        <v>2563</v>
      </c>
      <c r="I194" s="253" t="s">
        <v>2499</v>
      </c>
      <c r="J194" s="253"/>
      <c r="K194" s="301"/>
    </row>
    <row r="195" spans="2:11" s="1" customFormat="1" ht="15" customHeight="1">
      <c r="B195" s="307"/>
      <c r="C195" s="322"/>
      <c r="D195" s="287"/>
      <c r="E195" s="287"/>
      <c r="F195" s="287"/>
      <c r="G195" s="287"/>
      <c r="H195" s="287"/>
      <c r="I195" s="287"/>
      <c r="J195" s="287"/>
      <c r="K195" s="308"/>
    </row>
    <row r="196" spans="2:11" s="1" customFormat="1" ht="18.75" customHeight="1">
      <c r="B196" s="289"/>
      <c r="C196" s="299"/>
      <c r="D196" s="299"/>
      <c r="E196" s="299"/>
      <c r="F196" s="309"/>
      <c r="G196" s="299"/>
      <c r="H196" s="299"/>
      <c r="I196" s="299"/>
      <c r="J196" s="299"/>
      <c r="K196" s="289"/>
    </row>
    <row r="197" spans="2:11" s="1" customFormat="1" ht="18.75" customHeight="1">
      <c r="B197" s="289"/>
      <c r="C197" s="299"/>
      <c r="D197" s="299"/>
      <c r="E197" s="299"/>
      <c r="F197" s="309"/>
      <c r="G197" s="299"/>
      <c r="H197" s="299"/>
      <c r="I197" s="299"/>
      <c r="J197" s="299"/>
      <c r="K197" s="289"/>
    </row>
    <row r="198" spans="2:11" s="1" customFormat="1" ht="18.75" customHeight="1">
      <c r="B198" s="261"/>
      <c r="C198" s="261"/>
      <c r="D198" s="261"/>
      <c r="E198" s="261"/>
      <c r="F198" s="261"/>
      <c r="G198" s="261"/>
      <c r="H198" s="261"/>
      <c r="I198" s="261"/>
      <c r="J198" s="261"/>
      <c r="K198" s="261"/>
    </row>
    <row r="199" spans="2:11" s="1" customFormat="1" ht="13.5">
      <c r="B199" s="240"/>
      <c r="C199" s="241"/>
      <c r="D199" s="241"/>
      <c r="E199" s="241"/>
      <c r="F199" s="241"/>
      <c r="G199" s="241"/>
      <c r="H199" s="241"/>
      <c r="I199" s="241"/>
      <c r="J199" s="241"/>
      <c r="K199" s="242"/>
    </row>
    <row r="200" spans="2:11" s="1" customFormat="1" ht="21">
      <c r="B200" s="243"/>
      <c r="C200" s="244" t="s">
        <v>2564</v>
      </c>
      <c r="D200" s="244"/>
      <c r="E200" s="244"/>
      <c r="F200" s="244"/>
      <c r="G200" s="244"/>
      <c r="H200" s="244"/>
      <c r="I200" s="244"/>
      <c r="J200" s="244"/>
      <c r="K200" s="245"/>
    </row>
    <row r="201" spans="2:11" s="1" customFormat="1" ht="25.5" customHeight="1">
      <c r="B201" s="243"/>
      <c r="C201" s="323" t="s">
        <v>2565</v>
      </c>
      <c r="D201" s="323"/>
      <c r="E201" s="323"/>
      <c r="F201" s="323" t="s">
        <v>2566</v>
      </c>
      <c r="G201" s="324"/>
      <c r="H201" s="323" t="s">
        <v>2567</v>
      </c>
      <c r="I201" s="323"/>
      <c r="J201" s="323"/>
      <c r="K201" s="245"/>
    </row>
    <row r="202" spans="2:11" s="1" customFormat="1" ht="5.25" customHeight="1">
      <c r="B202" s="278"/>
      <c r="C202" s="273"/>
      <c r="D202" s="273"/>
      <c r="E202" s="273"/>
      <c r="F202" s="273"/>
      <c r="G202" s="299"/>
      <c r="H202" s="273"/>
      <c r="I202" s="273"/>
      <c r="J202" s="273"/>
      <c r="K202" s="301"/>
    </row>
    <row r="203" spans="2:11" s="1" customFormat="1" ht="15" customHeight="1">
      <c r="B203" s="278"/>
      <c r="C203" s="253" t="s">
        <v>2557</v>
      </c>
      <c r="D203" s="253"/>
      <c r="E203" s="253"/>
      <c r="F203" s="276" t="s">
        <v>42</v>
      </c>
      <c r="G203" s="253"/>
      <c r="H203" s="253" t="s">
        <v>2568</v>
      </c>
      <c r="I203" s="253"/>
      <c r="J203" s="253"/>
      <c r="K203" s="301"/>
    </row>
    <row r="204" spans="2:11" s="1" customFormat="1" ht="15" customHeight="1">
      <c r="B204" s="278"/>
      <c r="C204" s="253"/>
      <c r="D204" s="253"/>
      <c r="E204" s="253"/>
      <c r="F204" s="276" t="s">
        <v>43</v>
      </c>
      <c r="G204" s="253"/>
      <c r="H204" s="253" t="s">
        <v>2569</v>
      </c>
      <c r="I204" s="253"/>
      <c r="J204" s="253"/>
      <c r="K204" s="301"/>
    </row>
    <row r="205" spans="2:11" s="1" customFormat="1" ht="15" customHeight="1">
      <c r="B205" s="278"/>
      <c r="C205" s="253"/>
      <c r="D205" s="253"/>
      <c r="E205" s="253"/>
      <c r="F205" s="276" t="s">
        <v>46</v>
      </c>
      <c r="G205" s="253"/>
      <c r="H205" s="253" t="s">
        <v>2570</v>
      </c>
      <c r="I205" s="253"/>
      <c r="J205" s="253"/>
      <c r="K205" s="301"/>
    </row>
    <row r="206" spans="2:11" s="1" customFormat="1" ht="15" customHeight="1">
      <c r="B206" s="278"/>
      <c r="C206" s="253"/>
      <c r="D206" s="253"/>
      <c r="E206" s="253"/>
      <c r="F206" s="276" t="s">
        <v>44</v>
      </c>
      <c r="G206" s="253"/>
      <c r="H206" s="253" t="s">
        <v>2571</v>
      </c>
      <c r="I206" s="253"/>
      <c r="J206" s="253"/>
      <c r="K206" s="301"/>
    </row>
    <row r="207" spans="2:11" s="1" customFormat="1" ht="15" customHeight="1">
      <c r="B207" s="278"/>
      <c r="C207" s="253"/>
      <c r="D207" s="253"/>
      <c r="E207" s="253"/>
      <c r="F207" s="276" t="s">
        <v>45</v>
      </c>
      <c r="G207" s="253"/>
      <c r="H207" s="253" t="s">
        <v>2572</v>
      </c>
      <c r="I207" s="253"/>
      <c r="J207" s="253"/>
      <c r="K207" s="301"/>
    </row>
    <row r="208" spans="2:11" s="1" customFormat="1" ht="15" customHeight="1">
      <c r="B208" s="278"/>
      <c r="C208" s="253"/>
      <c r="D208" s="253"/>
      <c r="E208" s="253"/>
      <c r="F208" s="276"/>
      <c r="G208" s="253"/>
      <c r="H208" s="253"/>
      <c r="I208" s="253"/>
      <c r="J208" s="253"/>
      <c r="K208" s="301"/>
    </row>
    <row r="209" spans="2:11" s="1" customFormat="1" ht="15" customHeight="1">
      <c r="B209" s="278"/>
      <c r="C209" s="253" t="s">
        <v>2511</v>
      </c>
      <c r="D209" s="253"/>
      <c r="E209" s="253"/>
      <c r="F209" s="276" t="s">
        <v>77</v>
      </c>
      <c r="G209" s="253"/>
      <c r="H209" s="253" t="s">
        <v>2573</v>
      </c>
      <c r="I209" s="253"/>
      <c r="J209" s="253"/>
      <c r="K209" s="301"/>
    </row>
    <row r="210" spans="2:11" s="1" customFormat="1" ht="15" customHeight="1">
      <c r="B210" s="278"/>
      <c r="C210" s="253"/>
      <c r="D210" s="253"/>
      <c r="E210" s="253"/>
      <c r="F210" s="276" t="s">
        <v>2407</v>
      </c>
      <c r="G210" s="253"/>
      <c r="H210" s="253" t="s">
        <v>2408</v>
      </c>
      <c r="I210" s="253"/>
      <c r="J210" s="253"/>
      <c r="K210" s="301"/>
    </row>
    <row r="211" spans="2:11" s="1" customFormat="1" ht="15" customHeight="1">
      <c r="B211" s="278"/>
      <c r="C211" s="253"/>
      <c r="D211" s="253"/>
      <c r="E211" s="253"/>
      <c r="F211" s="276" t="s">
        <v>2405</v>
      </c>
      <c r="G211" s="253"/>
      <c r="H211" s="253" t="s">
        <v>2574</v>
      </c>
      <c r="I211" s="253"/>
      <c r="J211" s="253"/>
      <c r="K211" s="301"/>
    </row>
    <row r="212" spans="2:11" s="1" customFormat="1" ht="15" customHeight="1">
      <c r="B212" s="325"/>
      <c r="C212" s="253"/>
      <c r="D212" s="253"/>
      <c r="E212" s="253"/>
      <c r="F212" s="276" t="s">
        <v>2409</v>
      </c>
      <c r="G212" s="314"/>
      <c r="H212" s="305" t="s">
        <v>2410</v>
      </c>
      <c r="I212" s="305"/>
      <c r="J212" s="305"/>
      <c r="K212" s="326"/>
    </row>
    <row r="213" spans="2:11" s="1" customFormat="1" ht="15" customHeight="1">
      <c r="B213" s="325"/>
      <c r="C213" s="253"/>
      <c r="D213" s="253"/>
      <c r="E213" s="253"/>
      <c r="F213" s="276" t="s">
        <v>2411</v>
      </c>
      <c r="G213" s="314"/>
      <c r="H213" s="305" t="s">
        <v>2575</v>
      </c>
      <c r="I213" s="305"/>
      <c r="J213" s="305"/>
      <c r="K213" s="326"/>
    </row>
    <row r="214" spans="2:11" s="1" customFormat="1" ht="15" customHeight="1">
      <c r="B214" s="325"/>
      <c r="C214" s="253"/>
      <c r="D214" s="253"/>
      <c r="E214" s="253"/>
      <c r="F214" s="276"/>
      <c r="G214" s="314"/>
      <c r="H214" s="305"/>
      <c r="I214" s="305"/>
      <c r="J214" s="305"/>
      <c r="K214" s="326"/>
    </row>
    <row r="215" spans="2:11" s="1" customFormat="1" ht="15" customHeight="1">
      <c r="B215" s="325"/>
      <c r="C215" s="253" t="s">
        <v>2535</v>
      </c>
      <c r="D215" s="253"/>
      <c r="E215" s="253"/>
      <c r="F215" s="276">
        <v>1</v>
      </c>
      <c r="G215" s="314"/>
      <c r="H215" s="305" t="s">
        <v>2576</v>
      </c>
      <c r="I215" s="305"/>
      <c r="J215" s="305"/>
      <c r="K215" s="326"/>
    </row>
    <row r="216" spans="2:11" s="1" customFormat="1" ht="15" customHeight="1">
      <c r="B216" s="325"/>
      <c r="C216" s="253"/>
      <c r="D216" s="253"/>
      <c r="E216" s="253"/>
      <c r="F216" s="276">
        <v>2</v>
      </c>
      <c r="G216" s="314"/>
      <c r="H216" s="305" t="s">
        <v>2577</v>
      </c>
      <c r="I216" s="305"/>
      <c r="J216" s="305"/>
      <c r="K216" s="326"/>
    </row>
    <row r="217" spans="2:11" s="1" customFormat="1" ht="15" customHeight="1">
      <c r="B217" s="325"/>
      <c r="C217" s="253"/>
      <c r="D217" s="253"/>
      <c r="E217" s="253"/>
      <c r="F217" s="276">
        <v>3</v>
      </c>
      <c r="G217" s="314"/>
      <c r="H217" s="305" t="s">
        <v>2578</v>
      </c>
      <c r="I217" s="305"/>
      <c r="J217" s="305"/>
      <c r="K217" s="326"/>
    </row>
    <row r="218" spans="2:11" s="1" customFormat="1" ht="15" customHeight="1">
      <c r="B218" s="325"/>
      <c r="C218" s="253"/>
      <c r="D218" s="253"/>
      <c r="E218" s="253"/>
      <c r="F218" s="276">
        <v>4</v>
      </c>
      <c r="G218" s="314"/>
      <c r="H218" s="305" t="s">
        <v>2579</v>
      </c>
      <c r="I218" s="305"/>
      <c r="J218" s="305"/>
      <c r="K218" s="326"/>
    </row>
    <row r="219" spans="2:11" s="1" customFormat="1" ht="12.75" customHeight="1">
      <c r="B219" s="327"/>
      <c r="C219" s="328"/>
      <c r="D219" s="328"/>
      <c r="E219" s="328"/>
      <c r="F219" s="328"/>
      <c r="G219" s="328"/>
      <c r="H219" s="328"/>
      <c r="I219" s="328"/>
      <c r="J219" s="328"/>
      <c r="K219" s="329"/>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 t="s">
        <v>6</v>
      </c>
      <c r="M2" s="1"/>
      <c r="N2" s="1"/>
      <c r="O2" s="1"/>
      <c r="P2" s="1"/>
      <c r="Q2" s="1"/>
      <c r="R2" s="1"/>
      <c r="S2" s="1"/>
      <c r="T2" s="1"/>
      <c r="U2" s="1"/>
      <c r="V2" s="1"/>
      <c r="AT2" s="21" t="s">
        <v>78</v>
      </c>
    </row>
    <row r="3" spans="2:46" s="1" customFormat="1" ht="6.95" customHeight="1">
      <c r="B3" s="22"/>
      <c r="C3" s="23"/>
      <c r="D3" s="23"/>
      <c r="E3" s="23"/>
      <c r="F3" s="23"/>
      <c r="G3" s="23"/>
      <c r="H3" s="23"/>
      <c r="I3" s="23"/>
      <c r="J3" s="23"/>
      <c r="K3" s="23"/>
      <c r="L3" s="24"/>
      <c r="AT3" s="21" t="s">
        <v>79</v>
      </c>
    </row>
    <row r="4" spans="2:46" s="1" customFormat="1" ht="24.95" customHeight="1">
      <c r="B4" s="24"/>
      <c r="D4" s="25" t="s">
        <v>99</v>
      </c>
      <c r="L4" s="24"/>
      <c r="M4" s="116" t="s">
        <v>11</v>
      </c>
      <c r="AT4" s="21" t="s">
        <v>4</v>
      </c>
    </row>
    <row r="5" spans="2:12" s="1" customFormat="1" ht="6.95" customHeight="1">
      <c r="B5" s="24"/>
      <c r="L5" s="24"/>
    </row>
    <row r="6" spans="2:12" s="1" customFormat="1" ht="12" customHeight="1">
      <c r="B6" s="24"/>
      <c r="D6" s="34" t="s">
        <v>17</v>
      </c>
      <c r="L6" s="24"/>
    </row>
    <row r="7" spans="2:12" s="1" customFormat="1" ht="16.5" customHeight="1">
      <c r="B7" s="24"/>
      <c r="E7" s="117" t="str">
        <f>'Rekapitulace stavby'!K6</f>
        <v>Stavební úpravy a změna způsobu využití objektu pavilonu N</v>
      </c>
      <c r="F7" s="34"/>
      <c r="G7" s="34"/>
      <c r="H7" s="34"/>
      <c r="L7" s="24"/>
    </row>
    <row r="8" spans="1:31" s="2" customFormat="1" ht="12" customHeight="1">
      <c r="A8" s="40"/>
      <c r="B8" s="41"/>
      <c r="C8" s="40"/>
      <c r="D8" s="34" t="s">
        <v>100</v>
      </c>
      <c r="E8" s="40"/>
      <c r="F8" s="40"/>
      <c r="G8" s="40"/>
      <c r="H8" s="40"/>
      <c r="I8" s="40"/>
      <c r="J8" s="40"/>
      <c r="K8" s="40"/>
      <c r="L8" s="118"/>
      <c r="S8" s="40"/>
      <c r="T8" s="40"/>
      <c r="U8" s="40"/>
      <c r="V8" s="40"/>
      <c r="W8" s="40"/>
      <c r="X8" s="40"/>
      <c r="Y8" s="40"/>
      <c r="Z8" s="40"/>
      <c r="AA8" s="40"/>
      <c r="AB8" s="40"/>
      <c r="AC8" s="40"/>
      <c r="AD8" s="40"/>
      <c r="AE8" s="40"/>
    </row>
    <row r="9" spans="1:31" s="2" customFormat="1" ht="16.5" customHeight="1">
      <c r="A9" s="40"/>
      <c r="B9" s="41"/>
      <c r="C9" s="40"/>
      <c r="D9" s="40"/>
      <c r="E9" s="64" t="s">
        <v>101</v>
      </c>
      <c r="F9" s="40"/>
      <c r="G9" s="40"/>
      <c r="H9" s="40"/>
      <c r="I9" s="40"/>
      <c r="J9" s="40"/>
      <c r="K9" s="40"/>
      <c r="L9" s="118"/>
      <c r="S9" s="40"/>
      <c r="T9" s="40"/>
      <c r="U9" s="40"/>
      <c r="V9" s="40"/>
      <c r="W9" s="40"/>
      <c r="X9" s="40"/>
      <c r="Y9" s="40"/>
      <c r="Z9" s="40"/>
      <c r="AA9" s="40"/>
      <c r="AB9" s="40"/>
      <c r="AC9" s="40"/>
      <c r="AD9" s="40"/>
      <c r="AE9" s="40"/>
    </row>
    <row r="10" spans="1:31" s="2" customFormat="1" ht="12">
      <c r="A10" s="40"/>
      <c r="B10" s="41"/>
      <c r="C10" s="40"/>
      <c r="D10" s="40"/>
      <c r="E10" s="40"/>
      <c r="F10" s="40"/>
      <c r="G10" s="40"/>
      <c r="H10" s="40"/>
      <c r="I10" s="40"/>
      <c r="J10" s="40"/>
      <c r="K10" s="40"/>
      <c r="L10" s="118"/>
      <c r="S10" s="40"/>
      <c r="T10" s="40"/>
      <c r="U10" s="40"/>
      <c r="V10" s="40"/>
      <c r="W10" s="40"/>
      <c r="X10" s="40"/>
      <c r="Y10" s="40"/>
      <c r="Z10" s="40"/>
      <c r="AA10" s="40"/>
      <c r="AB10" s="40"/>
      <c r="AC10" s="40"/>
      <c r="AD10" s="40"/>
      <c r="AE10" s="40"/>
    </row>
    <row r="11" spans="1:31" s="2" customFormat="1" ht="12" customHeight="1">
      <c r="A11" s="40"/>
      <c r="B11" s="41"/>
      <c r="C11" s="40"/>
      <c r="D11" s="34" t="s">
        <v>19</v>
      </c>
      <c r="E11" s="40"/>
      <c r="F11" s="29" t="s">
        <v>3</v>
      </c>
      <c r="G11" s="40"/>
      <c r="H11" s="40"/>
      <c r="I11" s="34" t="s">
        <v>20</v>
      </c>
      <c r="J11" s="29" t="s">
        <v>3</v>
      </c>
      <c r="K11" s="40"/>
      <c r="L11" s="118"/>
      <c r="S11" s="40"/>
      <c r="T11" s="40"/>
      <c r="U11" s="40"/>
      <c r="V11" s="40"/>
      <c r="W11" s="40"/>
      <c r="X11" s="40"/>
      <c r="Y11" s="40"/>
      <c r="Z11" s="40"/>
      <c r="AA11" s="40"/>
      <c r="AB11" s="40"/>
      <c r="AC11" s="40"/>
      <c r="AD11" s="40"/>
      <c r="AE11" s="40"/>
    </row>
    <row r="12" spans="1:31" s="2" customFormat="1" ht="12" customHeight="1">
      <c r="A12" s="40"/>
      <c r="B12" s="41"/>
      <c r="C12" s="40"/>
      <c r="D12" s="34" t="s">
        <v>21</v>
      </c>
      <c r="E12" s="40"/>
      <c r="F12" s="29" t="s">
        <v>22</v>
      </c>
      <c r="G12" s="40"/>
      <c r="H12" s="40"/>
      <c r="I12" s="34" t="s">
        <v>23</v>
      </c>
      <c r="J12" s="66" t="str">
        <f>'Rekapitulace stavby'!AN8</f>
        <v>12. 2. 2024</v>
      </c>
      <c r="K12" s="40"/>
      <c r="L12" s="118"/>
      <c r="S12" s="40"/>
      <c r="T12" s="40"/>
      <c r="U12" s="40"/>
      <c r="V12" s="40"/>
      <c r="W12" s="40"/>
      <c r="X12" s="40"/>
      <c r="Y12" s="40"/>
      <c r="Z12" s="40"/>
      <c r="AA12" s="40"/>
      <c r="AB12" s="40"/>
      <c r="AC12" s="40"/>
      <c r="AD12" s="40"/>
      <c r="AE12" s="40"/>
    </row>
    <row r="13" spans="1:31" s="2" customFormat="1" ht="10.8" customHeight="1">
      <c r="A13" s="40"/>
      <c r="B13" s="41"/>
      <c r="C13" s="40"/>
      <c r="D13" s="40"/>
      <c r="E13" s="40"/>
      <c r="F13" s="40"/>
      <c r="G13" s="40"/>
      <c r="H13" s="40"/>
      <c r="I13" s="40"/>
      <c r="J13" s="40"/>
      <c r="K13" s="40"/>
      <c r="L13" s="118"/>
      <c r="S13" s="40"/>
      <c r="T13" s="40"/>
      <c r="U13" s="40"/>
      <c r="V13" s="40"/>
      <c r="W13" s="40"/>
      <c r="X13" s="40"/>
      <c r="Y13" s="40"/>
      <c r="Z13" s="40"/>
      <c r="AA13" s="40"/>
      <c r="AB13" s="40"/>
      <c r="AC13" s="40"/>
      <c r="AD13" s="40"/>
      <c r="AE13" s="40"/>
    </row>
    <row r="14" spans="1:31" s="2" customFormat="1" ht="12" customHeight="1">
      <c r="A14" s="40"/>
      <c r="B14" s="41"/>
      <c r="C14" s="40"/>
      <c r="D14" s="34" t="s">
        <v>25</v>
      </c>
      <c r="E14" s="40"/>
      <c r="F14" s="40"/>
      <c r="G14" s="40"/>
      <c r="H14" s="40"/>
      <c r="I14" s="34" t="s">
        <v>26</v>
      </c>
      <c r="J14" s="29" t="s">
        <v>3</v>
      </c>
      <c r="K14" s="40"/>
      <c r="L14" s="118"/>
      <c r="S14" s="40"/>
      <c r="T14" s="40"/>
      <c r="U14" s="40"/>
      <c r="V14" s="40"/>
      <c r="W14" s="40"/>
      <c r="X14" s="40"/>
      <c r="Y14" s="40"/>
      <c r="Z14" s="40"/>
      <c r="AA14" s="40"/>
      <c r="AB14" s="40"/>
      <c r="AC14" s="40"/>
      <c r="AD14" s="40"/>
      <c r="AE14" s="40"/>
    </row>
    <row r="15" spans="1:31" s="2" customFormat="1" ht="18" customHeight="1">
      <c r="A15" s="40"/>
      <c r="B15" s="41"/>
      <c r="C15" s="40"/>
      <c r="D15" s="40"/>
      <c r="E15" s="29" t="s">
        <v>27</v>
      </c>
      <c r="F15" s="40"/>
      <c r="G15" s="40"/>
      <c r="H15" s="40"/>
      <c r="I15" s="34" t="s">
        <v>28</v>
      </c>
      <c r="J15" s="29" t="s">
        <v>3</v>
      </c>
      <c r="K15" s="40"/>
      <c r="L15" s="118"/>
      <c r="S15" s="40"/>
      <c r="T15" s="40"/>
      <c r="U15" s="40"/>
      <c r="V15" s="40"/>
      <c r="W15" s="40"/>
      <c r="X15" s="40"/>
      <c r="Y15" s="40"/>
      <c r="Z15" s="40"/>
      <c r="AA15" s="40"/>
      <c r="AB15" s="40"/>
      <c r="AC15" s="40"/>
      <c r="AD15" s="40"/>
      <c r="AE15" s="40"/>
    </row>
    <row r="16" spans="1:31" s="2" customFormat="1" ht="6.95" customHeight="1">
      <c r="A16" s="40"/>
      <c r="B16" s="41"/>
      <c r="C16" s="40"/>
      <c r="D16" s="40"/>
      <c r="E16" s="40"/>
      <c r="F16" s="40"/>
      <c r="G16" s="40"/>
      <c r="H16" s="40"/>
      <c r="I16" s="40"/>
      <c r="J16" s="40"/>
      <c r="K16" s="40"/>
      <c r="L16" s="118"/>
      <c r="S16" s="40"/>
      <c r="T16" s="40"/>
      <c r="U16" s="40"/>
      <c r="V16" s="40"/>
      <c r="W16" s="40"/>
      <c r="X16" s="40"/>
      <c r="Y16" s="40"/>
      <c r="Z16" s="40"/>
      <c r="AA16" s="40"/>
      <c r="AB16" s="40"/>
      <c r="AC16" s="40"/>
      <c r="AD16" s="40"/>
      <c r="AE16" s="40"/>
    </row>
    <row r="17" spans="1:31" s="2" customFormat="1" ht="12" customHeight="1">
      <c r="A17" s="40"/>
      <c r="B17" s="41"/>
      <c r="C17" s="40"/>
      <c r="D17" s="34" t="s">
        <v>29</v>
      </c>
      <c r="E17" s="40"/>
      <c r="F17" s="40"/>
      <c r="G17" s="40"/>
      <c r="H17" s="40"/>
      <c r="I17" s="34" t="s">
        <v>26</v>
      </c>
      <c r="J17" s="35" t="str">
        <f>'Rekapitulace stavby'!AN13</f>
        <v>Vyplň údaj</v>
      </c>
      <c r="K17" s="40"/>
      <c r="L17" s="118"/>
      <c r="S17" s="40"/>
      <c r="T17" s="40"/>
      <c r="U17" s="40"/>
      <c r="V17" s="40"/>
      <c r="W17" s="40"/>
      <c r="X17" s="40"/>
      <c r="Y17" s="40"/>
      <c r="Z17" s="40"/>
      <c r="AA17" s="40"/>
      <c r="AB17" s="40"/>
      <c r="AC17" s="40"/>
      <c r="AD17" s="40"/>
      <c r="AE17" s="40"/>
    </row>
    <row r="18" spans="1:31" s="2" customFormat="1" ht="18" customHeight="1">
      <c r="A18" s="40"/>
      <c r="B18" s="41"/>
      <c r="C18" s="40"/>
      <c r="D18" s="40"/>
      <c r="E18" s="35" t="str">
        <f>'Rekapitulace stavby'!E14</f>
        <v>Vyplň údaj</v>
      </c>
      <c r="F18" s="29"/>
      <c r="G18" s="29"/>
      <c r="H18" s="29"/>
      <c r="I18" s="34" t="s">
        <v>28</v>
      </c>
      <c r="J18" s="35" t="str">
        <f>'Rekapitulace stavby'!AN14</f>
        <v>Vyplň údaj</v>
      </c>
      <c r="K18" s="40"/>
      <c r="L18" s="118"/>
      <c r="S18" s="40"/>
      <c r="T18" s="40"/>
      <c r="U18" s="40"/>
      <c r="V18" s="40"/>
      <c r="W18" s="40"/>
      <c r="X18" s="40"/>
      <c r="Y18" s="40"/>
      <c r="Z18" s="40"/>
      <c r="AA18" s="40"/>
      <c r="AB18" s="40"/>
      <c r="AC18" s="40"/>
      <c r="AD18" s="40"/>
      <c r="AE18" s="40"/>
    </row>
    <row r="19" spans="1:31" s="2" customFormat="1" ht="6.95" customHeight="1">
      <c r="A19" s="40"/>
      <c r="B19" s="41"/>
      <c r="C19" s="40"/>
      <c r="D19" s="40"/>
      <c r="E19" s="40"/>
      <c r="F19" s="40"/>
      <c r="G19" s="40"/>
      <c r="H19" s="40"/>
      <c r="I19" s="40"/>
      <c r="J19" s="40"/>
      <c r="K19" s="40"/>
      <c r="L19" s="118"/>
      <c r="S19" s="40"/>
      <c r="T19" s="40"/>
      <c r="U19" s="40"/>
      <c r="V19" s="40"/>
      <c r="W19" s="40"/>
      <c r="X19" s="40"/>
      <c r="Y19" s="40"/>
      <c r="Z19" s="40"/>
      <c r="AA19" s="40"/>
      <c r="AB19" s="40"/>
      <c r="AC19" s="40"/>
      <c r="AD19" s="40"/>
      <c r="AE19" s="40"/>
    </row>
    <row r="20" spans="1:31" s="2" customFormat="1" ht="12" customHeight="1">
      <c r="A20" s="40"/>
      <c r="B20" s="41"/>
      <c r="C20" s="40"/>
      <c r="D20" s="34" t="s">
        <v>31</v>
      </c>
      <c r="E20" s="40"/>
      <c r="F20" s="40"/>
      <c r="G20" s="40"/>
      <c r="H20" s="40"/>
      <c r="I20" s="34" t="s">
        <v>26</v>
      </c>
      <c r="J20" s="29" t="s">
        <v>3</v>
      </c>
      <c r="K20" s="40"/>
      <c r="L20" s="118"/>
      <c r="S20" s="40"/>
      <c r="T20" s="40"/>
      <c r="U20" s="40"/>
      <c r="V20" s="40"/>
      <c r="W20" s="40"/>
      <c r="X20" s="40"/>
      <c r="Y20" s="40"/>
      <c r="Z20" s="40"/>
      <c r="AA20" s="40"/>
      <c r="AB20" s="40"/>
      <c r="AC20" s="40"/>
      <c r="AD20" s="40"/>
      <c r="AE20" s="40"/>
    </row>
    <row r="21" spans="1:31" s="2" customFormat="1" ht="18" customHeight="1">
      <c r="A21" s="40"/>
      <c r="B21" s="41"/>
      <c r="C21" s="40"/>
      <c r="D21" s="40"/>
      <c r="E21" s="29" t="s">
        <v>32</v>
      </c>
      <c r="F21" s="40"/>
      <c r="G21" s="40"/>
      <c r="H21" s="40"/>
      <c r="I21" s="34" t="s">
        <v>28</v>
      </c>
      <c r="J21" s="29" t="s">
        <v>3</v>
      </c>
      <c r="K21" s="40"/>
      <c r="L21" s="118"/>
      <c r="S21" s="40"/>
      <c r="T21" s="40"/>
      <c r="U21" s="40"/>
      <c r="V21" s="40"/>
      <c r="W21" s="40"/>
      <c r="X21" s="40"/>
      <c r="Y21" s="40"/>
      <c r="Z21" s="40"/>
      <c r="AA21" s="40"/>
      <c r="AB21" s="40"/>
      <c r="AC21" s="40"/>
      <c r="AD21" s="40"/>
      <c r="AE21" s="40"/>
    </row>
    <row r="22" spans="1:31" s="2" customFormat="1" ht="6.95" customHeight="1">
      <c r="A22" s="40"/>
      <c r="B22" s="41"/>
      <c r="C22" s="40"/>
      <c r="D22" s="40"/>
      <c r="E22" s="40"/>
      <c r="F22" s="40"/>
      <c r="G22" s="40"/>
      <c r="H22" s="40"/>
      <c r="I22" s="40"/>
      <c r="J22" s="40"/>
      <c r="K22" s="40"/>
      <c r="L22" s="118"/>
      <c r="S22" s="40"/>
      <c r="T22" s="40"/>
      <c r="U22" s="40"/>
      <c r="V22" s="40"/>
      <c r="W22" s="40"/>
      <c r="X22" s="40"/>
      <c r="Y22" s="40"/>
      <c r="Z22" s="40"/>
      <c r="AA22" s="40"/>
      <c r="AB22" s="40"/>
      <c r="AC22" s="40"/>
      <c r="AD22" s="40"/>
      <c r="AE22" s="40"/>
    </row>
    <row r="23" spans="1:31" s="2" customFormat="1" ht="12" customHeight="1">
      <c r="A23" s="40"/>
      <c r="B23" s="41"/>
      <c r="C23" s="40"/>
      <c r="D23" s="34" t="s">
        <v>34</v>
      </c>
      <c r="E23" s="40"/>
      <c r="F23" s="40"/>
      <c r="G23" s="40"/>
      <c r="H23" s="40"/>
      <c r="I23" s="34" t="s">
        <v>26</v>
      </c>
      <c r="J23" s="29" t="str">
        <f>IF('Rekapitulace stavby'!AN19="","",'Rekapitulace stavby'!AN19)</f>
        <v/>
      </c>
      <c r="K23" s="40"/>
      <c r="L23" s="118"/>
      <c r="S23" s="40"/>
      <c r="T23" s="40"/>
      <c r="U23" s="40"/>
      <c r="V23" s="40"/>
      <c r="W23" s="40"/>
      <c r="X23" s="40"/>
      <c r="Y23" s="40"/>
      <c r="Z23" s="40"/>
      <c r="AA23" s="40"/>
      <c r="AB23" s="40"/>
      <c r="AC23" s="40"/>
      <c r="AD23" s="40"/>
      <c r="AE23" s="40"/>
    </row>
    <row r="24" spans="1:31" s="2" customFormat="1" ht="18" customHeight="1">
      <c r="A24" s="40"/>
      <c r="B24" s="41"/>
      <c r="C24" s="40"/>
      <c r="D24" s="40"/>
      <c r="E24" s="29" t="str">
        <f>IF('Rekapitulace stavby'!E20="","",'Rekapitulace stavby'!E20)</f>
        <v xml:space="preserve"> </v>
      </c>
      <c r="F24" s="40"/>
      <c r="G24" s="40"/>
      <c r="H24" s="40"/>
      <c r="I24" s="34" t="s">
        <v>28</v>
      </c>
      <c r="J24" s="29" t="str">
        <f>IF('Rekapitulace stavby'!AN20="","",'Rekapitulace stavby'!AN20)</f>
        <v/>
      </c>
      <c r="K24" s="40"/>
      <c r="L24" s="118"/>
      <c r="S24" s="40"/>
      <c r="T24" s="40"/>
      <c r="U24" s="40"/>
      <c r="V24" s="40"/>
      <c r="W24" s="40"/>
      <c r="X24" s="40"/>
      <c r="Y24" s="40"/>
      <c r="Z24" s="40"/>
      <c r="AA24" s="40"/>
      <c r="AB24" s="40"/>
      <c r="AC24" s="40"/>
      <c r="AD24" s="40"/>
      <c r="AE24" s="40"/>
    </row>
    <row r="25" spans="1:31" s="2" customFormat="1" ht="6.95" customHeight="1">
      <c r="A25" s="40"/>
      <c r="B25" s="41"/>
      <c r="C25" s="40"/>
      <c r="D25" s="40"/>
      <c r="E25" s="40"/>
      <c r="F25" s="40"/>
      <c r="G25" s="40"/>
      <c r="H25" s="40"/>
      <c r="I25" s="40"/>
      <c r="J25" s="40"/>
      <c r="K25" s="40"/>
      <c r="L25" s="118"/>
      <c r="S25" s="40"/>
      <c r="T25" s="40"/>
      <c r="U25" s="40"/>
      <c r="V25" s="40"/>
      <c r="W25" s="40"/>
      <c r="X25" s="40"/>
      <c r="Y25" s="40"/>
      <c r="Z25" s="40"/>
      <c r="AA25" s="40"/>
      <c r="AB25" s="40"/>
      <c r="AC25" s="40"/>
      <c r="AD25" s="40"/>
      <c r="AE25" s="40"/>
    </row>
    <row r="26" spans="1:31" s="2" customFormat="1" ht="12" customHeight="1">
      <c r="A26" s="40"/>
      <c r="B26" s="41"/>
      <c r="C26" s="40"/>
      <c r="D26" s="34" t="s">
        <v>35</v>
      </c>
      <c r="E26" s="40"/>
      <c r="F26" s="40"/>
      <c r="G26" s="40"/>
      <c r="H26" s="40"/>
      <c r="I26" s="40"/>
      <c r="J26" s="40"/>
      <c r="K26" s="40"/>
      <c r="L26" s="118"/>
      <c r="S26" s="40"/>
      <c r="T26" s="40"/>
      <c r="U26" s="40"/>
      <c r="V26" s="40"/>
      <c r="W26" s="40"/>
      <c r="X26" s="40"/>
      <c r="Y26" s="40"/>
      <c r="Z26" s="40"/>
      <c r="AA26" s="40"/>
      <c r="AB26" s="40"/>
      <c r="AC26" s="40"/>
      <c r="AD26" s="40"/>
      <c r="AE26" s="40"/>
    </row>
    <row r="27" spans="1:31" s="8" customFormat="1" ht="16.5" customHeight="1">
      <c r="A27" s="119"/>
      <c r="B27" s="120"/>
      <c r="C27" s="119"/>
      <c r="D27" s="119"/>
      <c r="E27" s="38" t="s">
        <v>3</v>
      </c>
      <c r="F27" s="38"/>
      <c r="G27" s="38"/>
      <c r="H27" s="38"/>
      <c r="I27" s="119"/>
      <c r="J27" s="119"/>
      <c r="K27" s="119"/>
      <c r="L27" s="121"/>
      <c r="S27" s="119"/>
      <c r="T27" s="119"/>
      <c r="U27" s="119"/>
      <c r="V27" s="119"/>
      <c r="W27" s="119"/>
      <c r="X27" s="119"/>
      <c r="Y27" s="119"/>
      <c r="Z27" s="119"/>
      <c r="AA27" s="119"/>
      <c r="AB27" s="119"/>
      <c r="AC27" s="119"/>
      <c r="AD27" s="119"/>
      <c r="AE27" s="119"/>
    </row>
    <row r="28" spans="1:31" s="2" customFormat="1" ht="6.95" customHeight="1">
      <c r="A28" s="40"/>
      <c r="B28" s="41"/>
      <c r="C28" s="40"/>
      <c r="D28" s="40"/>
      <c r="E28" s="40"/>
      <c r="F28" s="40"/>
      <c r="G28" s="40"/>
      <c r="H28" s="40"/>
      <c r="I28" s="40"/>
      <c r="J28" s="40"/>
      <c r="K28" s="40"/>
      <c r="L28" s="118"/>
      <c r="S28" s="40"/>
      <c r="T28" s="40"/>
      <c r="U28" s="40"/>
      <c r="V28" s="40"/>
      <c r="W28" s="40"/>
      <c r="X28" s="40"/>
      <c r="Y28" s="40"/>
      <c r="Z28" s="40"/>
      <c r="AA28" s="40"/>
      <c r="AB28" s="40"/>
      <c r="AC28" s="40"/>
      <c r="AD28" s="40"/>
      <c r="AE28" s="40"/>
    </row>
    <row r="29" spans="1:31" s="2" customFormat="1" ht="6.95" customHeight="1">
      <c r="A29" s="40"/>
      <c r="B29" s="41"/>
      <c r="C29" s="40"/>
      <c r="D29" s="86"/>
      <c r="E29" s="86"/>
      <c r="F29" s="86"/>
      <c r="G29" s="86"/>
      <c r="H29" s="86"/>
      <c r="I29" s="86"/>
      <c r="J29" s="86"/>
      <c r="K29" s="86"/>
      <c r="L29" s="118"/>
      <c r="S29" s="40"/>
      <c r="T29" s="40"/>
      <c r="U29" s="40"/>
      <c r="V29" s="40"/>
      <c r="W29" s="40"/>
      <c r="X29" s="40"/>
      <c r="Y29" s="40"/>
      <c r="Z29" s="40"/>
      <c r="AA29" s="40"/>
      <c r="AB29" s="40"/>
      <c r="AC29" s="40"/>
      <c r="AD29" s="40"/>
      <c r="AE29" s="40"/>
    </row>
    <row r="30" spans="1:31" s="2" customFormat="1" ht="25.4" customHeight="1">
      <c r="A30" s="40"/>
      <c r="B30" s="41"/>
      <c r="C30" s="40"/>
      <c r="D30" s="122" t="s">
        <v>37</v>
      </c>
      <c r="E30" s="40"/>
      <c r="F30" s="40"/>
      <c r="G30" s="40"/>
      <c r="H30" s="40"/>
      <c r="I30" s="40"/>
      <c r="J30" s="92">
        <f>ROUND(J89,2)</f>
        <v>0</v>
      </c>
      <c r="K30" s="40"/>
      <c r="L30" s="118"/>
      <c r="S30" s="40"/>
      <c r="T30" s="40"/>
      <c r="U30" s="40"/>
      <c r="V30" s="40"/>
      <c r="W30" s="40"/>
      <c r="X30" s="40"/>
      <c r="Y30" s="40"/>
      <c r="Z30" s="40"/>
      <c r="AA30" s="40"/>
      <c r="AB30" s="40"/>
      <c r="AC30" s="40"/>
      <c r="AD30" s="40"/>
      <c r="AE30" s="40"/>
    </row>
    <row r="31" spans="1:31" s="2" customFormat="1" ht="6.95" customHeight="1">
      <c r="A31" s="40"/>
      <c r="B31" s="41"/>
      <c r="C31" s="40"/>
      <c r="D31" s="86"/>
      <c r="E31" s="86"/>
      <c r="F31" s="86"/>
      <c r="G31" s="86"/>
      <c r="H31" s="86"/>
      <c r="I31" s="86"/>
      <c r="J31" s="86"/>
      <c r="K31" s="86"/>
      <c r="L31" s="118"/>
      <c r="S31" s="40"/>
      <c r="T31" s="40"/>
      <c r="U31" s="40"/>
      <c r="V31" s="40"/>
      <c r="W31" s="40"/>
      <c r="X31" s="40"/>
      <c r="Y31" s="40"/>
      <c r="Z31" s="40"/>
      <c r="AA31" s="40"/>
      <c r="AB31" s="40"/>
      <c r="AC31" s="40"/>
      <c r="AD31" s="40"/>
      <c r="AE31" s="40"/>
    </row>
    <row r="32" spans="1:31" s="2" customFormat="1" ht="14.4" customHeight="1">
      <c r="A32" s="40"/>
      <c r="B32" s="41"/>
      <c r="C32" s="40"/>
      <c r="D32" s="40"/>
      <c r="E32" s="40"/>
      <c r="F32" s="45" t="s">
        <v>39</v>
      </c>
      <c r="G32" s="40"/>
      <c r="H32" s="40"/>
      <c r="I32" s="45" t="s">
        <v>38</v>
      </c>
      <c r="J32" s="45" t="s">
        <v>40</v>
      </c>
      <c r="K32" s="40"/>
      <c r="L32" s="118"/>
      <c r="S32" s="40"/>
      <c r="T32" s="40"/>
      <c r="U32" s="40"/>
      <c r="V32" s="40"/>
      <c r="W32" s="40"/>
      <c r="X32" s="40"/>
      <c r="Y32" s="40"/>
      <c r="Z32" s="40"/>
      <c r="AA32" s="40"/>
      <c r="AB32" s="40"/>
      <c r="AC32" s="40"/>
      <c r="AD32" s="40"/>
      <c r="AE32" s="40"/>
    </row>
    <row r="33" spans="1:31" s="2" customFormat="1" ht="14.4" customHeight="1">
      <c r="A33" s="40"/>
      <c r="B33" s="41"/>
      <c r="C33" s="40"/>
      <c r="D33" s="123" t="s">
        <v>41</v>
      </c>
      <c r="E33" s="34" t="s">
        <v>42</v>
      </c>
      <c r="F33" s="124">
        <f>ROUND((SUM(BE89:BE234)),2)</f>
        <v>0</v>
      </c>
      <c r="G33" s="40"/>
      <c r="H33" s="40"/>
      <c r="I33" s="125">
        <v>0.21</v>
      </c>
      <c r="J33" s="124">
        <f>ROUND(((SUM(BE89:BE234))*I33),2)</f>
        <v>0</v>
      </c>
      <c r="K33" s="40"/>
      <c r="L33" s="118"/>
      <c r="S33" s="40"/>
      <c r="T33" s="40"/>
      <c r="U33" s="40"/>
      <c r="V33" s="40"/>
      <c r="W33" s="40"/>
      <c r="X33" s="40"/>
      <c r="Y33" s="40"/>
      <c r="Z33" s="40"/>
      <c r="AA33" s="40"/>
      <c r="AB33" s="40"/>
      <c r="AC33" s="40"/>
      <c r="AD33" s="40"/>
      <c r="AE33" s="40"/>
    </row>
    <row r="34" spans="1:31" s="2" customFormat="1" ht="14.4" customHeight="1">
      <c r="A34" s="40"/>
      <c r="B34" s="41"/>
      <c r="C34" s="40"/>
      <c r="D34" s="40"/>
      <c r="E34" s="34" t="s">
        <v>43</v>
      </c>
      <c r="F34" s="124">
        <f>ROUND((SUM(BF89:BF234)),2)</f>
        <v>0</v>
      </c>
      <c r="G34" s="40"/>
      <c r="H34" s="40"/>
      <c r="I34" s="125">
        <v>0.12</v>
      </c>
      <c r="J34" s="124">
        <f>ROUND(((SUM(BF89:BF234))*I34),2)</f>
        <v>0</v>
      </c>
      <c r="K34" s="40"/>
      <c r="L34" s="118"/>
      <c r="S34" s="40"/>
      <c r="T34" s="40"/>
      <c r="U34" s="40"/>
      <c r="V34" s="40"/>
      <c r="W34" s="40"/>
      <c r="X34" s="40"/>
      <c r="Y34" s="40"/>
      <c r="Z34" s="40"/>
      <c r="AA34" s="40"/>
      <c r="AB34" s="40"/>
      <c r="AC34" s="40"/>
      <c r="AD34" s="40"/>
      <c r="AE34" s="40"/>
    </row>
    <row r="35" spans="1:31" s="2" customFormat="1" ht="14.4" customHeight="1" hidden="1">
      <c r="A35" s="40"/>
      <c r="B35" s="41"/>
      <c r="C35" s="40"/>
      <c r="D35" s="40"/>
      <c r="E35" s="34" t="s">
        <v>44</v>
      </c>
      <c r="F35" s="124">
        <f>ROUND((SUM(BG89:BG234)),2)</f>
        <v>0</v>
      </c>
      <c r="G35" s="40"/>
      <c r="H35" s="40"/>
      <c r="I35" s="125">
        <v>0.21</v>
      </c>
      <c r="J35" s="124">
        <f>0</f>
        <v>0</v>
      </c>
      <c r="K35" s="40"/>
      <c r="L35" s="118"/>
      <c r="S35" s="40"/>
      <c r="T35" s="40"/>
      <c r="U35" s="40"/>
      <c r="V35" s="40"/>
      <c r="W35" s="40"/>
      <c r="X35" s="40"/>
      <c r="Y35" s="40"/>
      <c r="Z35" s="40"/>
      <c r="AA35" s="40"/>
      <c r="AB35" s="40"/>
      <c r="AC35" s="40"/>
      <c r="AD35" s="40"/>
      <c r="AE35" s="40"/>
    </row>
    <row r="36" spans="1:31" s="2" customFormat="1" ht="14.4" customHeight="1" hidden="1">
      <c r="A36" s="40"/>
      <c r="B36" s="41"/>
      <c r="C36" s="40"/>
      <c r="D36" s="40"/>
      <c r="E36" s="34" t="s">
        <v>45</v>
      </c>
      <c r="F36" s="124">
        <f>ROUND((SUM(BH89:BH234)),2)</f>
        <v>0</v>
      </c>
      <c r="G36" s="40"/>
      <c r="H36" s="40"/>
      <c r="I36" s="125">
        <v>0.12</v>
      </c>
      <c r="J36" s="124">
        <f>0</f>
        <v>0</v>
      </c>
      <c r="K36" s="40"/>
      <c r="L36" s="118"/>
      <c r="S36" s="40"/>
      <c r="T36" s="40"/>
      <c r="U36" s="40"/>
      <c r="V36" s="40"/>
      <c r="W36" s="40"/>
      <c r="X36" s="40"/>
      <c r="Y36" s="40"/>
      <c r="Z36" s="40"/>
      <c r="AA36" s="40"/>
      <c r="AB36" s="40"/>
      <c r="AC36" s="40"/>
      <c r="AD36" s="40"/>
      <c r="AE36" s="40"/>
    </row>
    <row r="37" spans="1:31" s="2" customFormat="1" ht="14.4" customHeight="1" hidden="1">
      <c r="A37" s="40"/>
      <c r="B37" s="41"/>
      <c r="C37" s="40"/>
      <c r="D37" s="40"/>
      <c r="E37" s="34" t="s">
        <v>46</v>
      </c>
      <c r="F37" s="124">
        <f>ROUND((SUM(BI89:BI234)),2)</f>
        <v>0</v>
      </c>
      <c r="G37" s="40"/>
      <c r="H37" s="40"/>
      <c r="I37" s="125">
        <v>0</v>
      </c>
      <c r="J37" s="124">
        <f>0</f>
        <v>0</v>
      </c>
      <c r="K37" s="40"/>
      <c r="L37" s="118"/>
      <c r="S37" s="40"/>
      <c r="T37" s="40"/>
      <c r="U37" s="40"/>
      <c r="V37" s="40"/>
      <c r="W37" s="40"/>
      <c r="X37" s="40"/>
      <c r="Y37" s="40"/>
      <c r="Z37" s="40"/>
      <c r="AA37" s="40"/>
      <c r="AB37" s="40"/>
      <c r="AC37" s="40"/>
      <c r="AD37" s="40"/>
      <c r="AE37" s="40"/>
    </row>
    <row r="38" spans="1:31" s="2" customFormat="1" ht="6.95" customHeight="1">
      <c r="A38" s="40"/>
      <c r="B38" s="41"/>
      <c r="C38" s="40"/>
      <c r="D38" s="40"/>
      <c r="E38" s="40"/>
      <c r="F38" s="40"/>
      <c r="G38" s="40"/>
      <c r="H38" s="40"/>
      <c r="I38" s="40"/>
      <c r="J38" s="40"/>
      <c r="K38" s="40"/>
      <c r="L38" s="118"/>
      <c r="S38" s="40"/>
      <c r="T38" s="40"/>
      <c r="U38" s="40"/>
      <c r="V38" s="40"/>
      <c r="W38" s="40"/>
      <c r="X38" s="40"/>
      <c r="Y38" s="40"/>
      <c r="Z38" s="40"/>
      <c r="AA38" s="40"/>
      <c r="AB38" s="40"/>
      <c r="AC38" s="40"/>
      <c r="AD38" s="40"/>
      <c r="AE38" s="40"/>
    </row>
    <row r="39" spans="1:31" s="2" customFormat="1" ht="25.4" customHeight="1">
      <c r="A39" s="40"/>
      <c r="B39" s="41"/>
      <c r="C39" s="126"/>
      <c r="D39" s="127" t="s">
        <v>47</v>
      </c>
      <c r="E39" s="78"/>
      <c r="F39" s="78"/>
      <c r="G39" s="128" t="s">
        <v>48</v>
      </c>
      <c r="H39" s="129" t="s">
        <v>49</v>
      </c>
      <c r="I39" s="78"/>
      <c r="J39" s="130">
        <f>SUM(J30:J37)</f>
        <v>0</v>
      </c>
      <c r="K39" s="131"/>
      <c r="L39" s="118"/>
      <c r="S39" s="40"/>
      <c r="T39" s="40"/>
      <c r="U39" s="40"/>
      <c r="V39" s="40"/>
      <c r="W39" s="40"/>
      <c r="X39" s="40"/>
      <c r="Y39" s="40"/>
      <c r="Z39" s="40"/>
      <c r="AA39" s="40"/>
      <c r="AB39" s="40"/>
      <c r="AC39" s="40"/>
      <c r="AD39" s="40"/>
      <c r="AE39" s="40"/>
    </row>
    <row r="40" spans="1:31" s="2" customFormat="1" ht="14.4" customHeight="1">
      <c r="A40" s="40"/>
      <c r="B40" s="57"/>
      <c r="C40" s="58"/>
      <c r="D40" s="58"/>
      <c r="E40" s="58"/>
      <c r="F40" s="58"/>
      <c r="G40" s="58"/>
      <c r="H40" s="58"/>
      <c r="I40" s="58"/>
      <c r="J40" s="58"/>
      <c r="K40" s="58"/>
      <c r="L40" s="118"/>
      <c r="S40" s="40"/>
      <c r="T40" s="40"/>
      <c r="U40" s="40"/>
      <c r="V40" s="40"/>
      <c r="W40" s="40"/>
      <c r="X40" s="40"/>
      <c r="Y40" s="40"/>
      <c r="Z40" s="40"/>
      <c r="AA40" s="40"/>
      <c r="AB40" s="40"/>
      <c r="AC40" s="40"/>
      <c r="AD40" s="40"/>
      <c r="AE40" s="40"/>
    </row>
    <row r="44" spans="1:31" s="2" customFormat="1" ht="6.95" customHeight="1">
      <c r="A44" s="40"/>
      <c r="B44" s="59"/>
      <c r="C44" s="60"/>
      <c r="D44" s="60"/>
      <c r="E44" s="60"/>
      <c r="F44" s="60"/>
      <c r="G44" s="60"/>
      <c r="H44" s="60"/>
      <c r="I44" s="60"/>
      <c r="J44" s="60"/>
      <c r="K44" s="60"/>
      <c r="L44" s="118"/>
      <c r="S44" s="40"/>
      <c r="T44" s="40"/>
      <c r="U44" s="40"/>
      <c r="V44" s="40"/>
      <c r="W44" s="40"/>
      <c r="X44" s="40"/>
      <c r="Y44" s="40"/>
      <c r="Z44" s="40"/>
      <c r="AA44" s="40"/>
      <c r="AB44" s="40"/>
      <c r="AC44" s="40"/>
      <c r="AD44" s="40"/>
      <c r="AE44" s="40"/>
    </row>
    <row r="45" spans="1:31" s="2" customFormat="1" ht="24.95" customHeight="1">
      <c r="A45" s="40"/>
      <c r="B45" s="41"/>
      <c r="C45" s="25" t="s">
        <v>102</v>
      </c>
      <c r="D45" s="40"/>
      <c r="E45" s="40"/>
      <c r="F45" s="40"/>
      <c r="G45" s="40"/>
      <c r="H45" s="40"/>
      <c r="I45" s="40"/>
      <c r="J45" s="40"/>
      <c r="K45" s="40"/>
      <c r="L45" s="118"/>
      <c r="S45" s="40"/>
      <c r="T45" s="40"/>
      <c r="U45" s="40"/>
      <c r="V45" s="40"/>
      <c r="W45" s="40"/>
      <c r="X45" s="40"/>
      <c r="Y45" s="40"/>
      <c r="Z45" s="40"/>
      <c r="AA45" s="40"/>
      <c r="AB45" s="40"/>
      <c r="AC45" s="40"/>
      <c r="AD45" s="40"/>
      <c r="AE45" s="40"/>
    </row>
    <row r="46" spans="1:31" s="2" customFormat="1" ht="6.95" customHeight="1">
      <c r="A46" s="40"/>
      <c r="B46" s="41"/>
      <c r="C46" s="40"/>
      <c r="D46" s="40"/>
      <c r="E46" s="40"/>
      <c r="F46" s="40"/>
      <c r="G46" s="40"/>
      <c r="H46" s="40"/>
      <c r="I46" s="40"/>
      <c r="J46" s="40"/>
      <c r="K46" s="40"/>
      <c r="L46" s="118"/>
      <c r="S46" s="40"/>
      <c r="T46" s="40"/>
      <c r="U46" s="40"/>
      <c r="V46" s="40"/>
      <c r="W46" s="40"/>
      <c r="X46" s="40"/>
      <c r="Y46" s="40"/>
      <c r="Z46" s="40"/>
      <c r="AA46" s="40"/>
      <c r="AB46" s="40"/>
      <c r="AC46" s="40"/>
      <c r="AD46" s="40"/>
      <c r="AE46" s="40"/>
    </row>
    <row r="47" spans="1:31" s="2" customFormat="1" ht="12" customHeight="1">
      <c r="A47" s="40"/>
      <c r="B47" s="41"/>
      <c r="C47" s="34" t="s">
        <v>17</v>
      </c>
      <c r="D47" s="40"/>
      <c r="E47" s="40"/>
      <c r="F47" s="40"/>
      <c r="G47" s="40"/>
      <c r="H47" s="40"/>
      <c r="I47" s="40"/>
      <c r="J47" s="40"/>
      <c r="K47" s="40"/>
      <c r="L47" s="118"/>
      <c r="S47" s="40"/>
      <c r="T47" s="40"/>
      <c r="U47" s="40"/>
      <c r="V47" s="40"/>
      <c r="W47" s="40"/>
      <c r="X47" s="40"/>
      <c r="Y47" s="40"/>
      <c r="Z47" s="40"/>
      <c r="AA47" s="40"/>
      <c r="AB47" s="40"/>
      <c r="AC47" s="40"/>
      <c r="AD47" s="40"/>
      <c r="AE47" s="40"/>
    </row>
    <row r="48" spans="1:31" s="2" customFormat="1" ht="16.5" customHeight="1">
      <c r="A48" s="40"/>
      <c r="B48" s="41"/>
      <c r="C48" s="40"/>
      <c r="D48" s="40"/>
      <c r="E48" s="117" t="str">
        <f>E7</f>
        <v>Stavební úpravy a změna způsobu využití objektu pavilonu N</v>
      </c>
      <c r="F48" s="34"/>
      <c r="G48" s="34"/>
      <c r="H48" s="34"/>
      <c r="I48" s="40"/>
      <c r="J48" s="40"/>
      <c r="K48" s="40"/>
      <c r="L48" s="118"/>
      <c r="S48" s="40"/>
      <c r="T48" s="40"/>
      <c r="U48" s="40"/>
      <c r="V48" s="40"/>
      <c r="W48" s="40"/>
      <c r="X48" s="40"/>
      <c r="Y48" s="40"/>
      <c r="Z48" s="40"/>
      <c r="AA48" s="40"/>
      <c r="AB48" s="40"/>
      <c r="AC48" s="40"/>
      <c r="AD48" s="40"/>
      <c r="AE48" s="40"/>
    </row>
    <row r="49" spans="1:31" s="2" customFormat="1" ht="12" customHeight="1">
      <c r="A49" s="40"/>
      <c r="B49" s="41"/>
      <c r="C49" s="34" t="s">
        <v>100</v>
      </c>
      <c r="D49" s="40"/>
      <c r="E49" s="40"/>
      <c r="F49" s="40"/>
      <c r="G49" s="40"/>
      <c r="H49" s="40"/>
      <c r="I49" s="40"/>
      <c r="J49" s="40"/>
      <c r="K49" s="40"/>
      <c r="L49" s="118"/>
      <c r="S49" s="40"/>
      <c r="T49" s="40"/>
      <c r="U49" s="40"/>
      <c r="V49" s="40"/>
      <c r="W49" s="40"/>
      <c r="X49" s="40"/>
      <c r="Y49" s="40"/>
      <c r="Z49" s="40"/>
      <c r="AA49" s="40"/>
      <c r="AB49" s="40"/>
      <c r="AC49" s="40"/>
      <c r="AD49" s="40"/>
      <c r="AE49" s="40"/>
    </row>
    <row r="50" spans="1:31" s="2" customFormat="1" ht="16.5" customHeight="1">
      <c r="A50" s="40"/>
      <c r="B50" s="41"/>
      <c r="C50" s="40"/>
      <c r="D50" s="40"/>
      <c r="E50" s="64" t="str">
        <f>E9</f>
        <v>0 - Bourací práce</v>
      </c>
      <c r="F50" s="40"/>
      <c r="G50" s="40"/>
      <c r="H50" s="40"/>
      <c r="I50" s="40"/>
      <c r="J50" s="40"/>
      <c r="K50" s="40"/>
      <c r="L50" s="118"/>
      <c r="S50" s="40"/>
      <c r="T50" s="40"/>
      <c r="U50" s="40"/>
      <c r="V50" s="40"/>
      <c r="W50" s="40"/>
      <c r="X50" s="40"/>
      <c r="Y50" s="40"/>
      <c r="Z50" s="40"/>
      <c r="AA50" s="40"/>
      <c r="AB50" s="40"/>
      <c r="AC50" s="40"/>
      <c r="AD50" s="40"/>
      <c r="AE50" s="40"/>
    </row>
    <row r="51" spans="1:31" s="2" customFormat="1" ht="6.95" customHeight="1">
      <c r="A51" s="40"/>
      <c r="B51" s="41"/>
      <c r="C51" s="40"/>
      <c r="D51" s="40"/>
      <c r="E51" s="40"/>
      <c r="F51" s="40"/>
      <c r="G51" s="40"/>
      <c r="H51" s="40"/>
      <c r="I51" s="40"/>
      <c r="J51" s="40"/>
      <c r="K51" s="40"/>
      <c r="L51" s="118"/>
      <c r="S51" s="40"/>
      <c r="T51" s="40"/>
      <c r="U51" s="40"/>
      <c r="V51" s="40"/>
      <c r="W51" s="40"/>
      <c r="X51" s="40"/>
      <c r="Y51" s="40"/>
      <c r="Z51" s="40"/>
      <c r="AA51" s="40"/>
      <c r="AB51" s="40"/>
      <c r="AC51" s="40"/>
      <c r="AD51" s="40"/>
      <c r="AE51" s="40"/>
    </row>
    <row r="52" spans="1:31" s="2" customFormat="1" ht="12" customHeight="1">
      <c r="A52" s="40"/>
      <c r="B52" s="41"/>
      <c r="C52" s="34" t="s">
        <v>21</v>
      </c>
      <c r="D52" s="40"/>
      <c r="E52" s="40"/>
      <c r="F52" s="29" t="str">
        <f>F12</f>
        <v xml:space="preserve"> </v>
      </c>
      <c r="G52" s="40"/>
      <c r="H52" s="40"/>
      <c r="I52" s="34" t="s">
        <v>23</v>
      </c>
      <c r="J52" s="66" t="str">
        <f>IF(J12="","",J12)</f>
        <v>12. 2. 2024</v>
      </c>
      <c r="K52" s="40"/>
      <c r="L52" s="118"/>
      <c r="S52" s="40"/>
      <c r="T52" s="40"/>
      <c r="U52" s="40"/>
      <c r="V52" s="40"/>
      <c r="W52" s="40"/>
      <c r="X52" s="40"/>
      <c r="Y52" s="40"/>
      <c r="Z52" s="40"/>
      <c r="AA52" s="40"/>
      <c r="AB52" s="40"/>
      <c r="AC52" s="40"/>
      <c r="AD52" s="40"/>
      <c r="AE52" s="40"/>
    </row>
    <row r="53" spans="1:31" s="2" customFormat="1" ht="6.95" customHeight="1">
      <c r="A53" s="40"/>
      <c r="B53" s="41"/>
      <c r="C53" s="40"/>
      <c r="D53" s="40"/>
      <c r="E53" s="40"/>
      <c r="F53" s="40"/>
      <c r="G53" s="40"/>
      <c r="H53" s="40"/>
      <c r="I53" s="40"/>
      <c r="J53" s="40"/>
      <c r="K53" s="40"/>
      <c r="L53" s="118"/>
      <c r="S53" s="40"/>
      <c r="T53" s="40"/>
      <c r="U53" s="40"/>
      <c r="V53" s="40"/>
      <c r="W53" s="40"/>
      <c r="X53" s="40"/>
      <c r="Y53" s="40"/>
      <c r="Z53" s="40"/>
      <c r="AA53" s="40"/>
      <c r="AB53" s="40"/>
      <c r="AC53" s="40"/>
      <c r="AD53" s="40"/>
      <c r="AE53" s="40"/>
    </row>
    <row r="54" spans="1:31" s="2" customFormat="1" ht="15.15" customHeight="1">
      <c r="A54" s="40"/>
      <c r="B54" s="41"/>
      <c r="C54" s="34" t="s">
        <v>25</v>
      </c>
      <c r="D54" s="40"/>
      <c r="E54" s="40"/>
      <c r="F54" s="29" t="str">
        <f>E15</f>
        <v>Karlovarská krajská nemocnice a.s.</v>
      </c>
      <c r="G54" s="40"/>
      <c r="H54" s="40"/>
      <c r="I54" s="34" t="s">
        <v>31</v>
      </c>
      <c r="J54" s="38" t="str">
        <f>E21</f>
        <v>ard architects s.r.o.</v>
      </c>
      <c r="K54" s="40"/>
      <c r="L54" s="118"/>
      <c r="S54" s="40"/>
      <c r="T54" s="40"/>
      <c r="U54" s="40"/>
      <c r="V54" s="40"/>
      <c r="W54" s="40"/>
      <c r="X54" s="40"/>
      <c r="Y54" s="40"/>
      <c r="Z54" s="40"/>
      <c r="AA54" s="40"/>
      <c r="AB54" s="40"/>
      <c r="AC54" s="40"/>
      <c r="AD54" s="40"/>
      <c r="AE54" s="40"/>
    </row>
    <row r="55" spans="1:31" s="2" customFormat="1" ht="15.15" customHeight="1">
      <c r="A55" s="40"/>
      <c r="B55" s="41"/>
      <c r="C55" s="34" t="s">
        <v>29</v>
      </c>
      <c r="D55" s="40"/>
      <c r="E55" s="40"/>
      <c r="F55" s="29" t="str">
        <f>IF(E18="","",E18)</f>
        <v>Vyplň údaj</v>
      </c>
      <c r="G55" s="40"/>
      <c r="H55" s="40"/>
      <c r="I55" s="34" t="s">
        <v>34</v>
      </c>
      <c r="J55" s="38" t="str">
        <f>E24</f>
        <v xml:space="preserve"> </v>
      </c>
      <c r="K55" s="40"/>
      <c r="L55" s="118"/>
      <c r="S55" s="40"/>
      <c r="T55" s="40"/>
      <c r="U55" s="40"/>
      <c r="V55" s="40"/>
      <c r="W55" s="40"/>
      <c r="X55" s="40"/>
      <c r="Y55" s="40"/>
      <c r="Z55" s="40"/>
      <c r="AA55" s="40"/>
      <c r="AB55" s="40"/>
      <c r="AC55" s="40"/>
      <c r="AD55" s="40"/>
      <c r="AE55" s="40"/>
    </row>
    <row r="56" spans="1:31" s="2" customFormat="1" ht="10.3" customHeight="1">
      <c r="A56" s="40"/>
      <c r="B56" s="41"/>
      <c r="C56" s="40"/>
      <c r="D56" s="40"/>
      <c r="E56" s="40"/>
      <c r="F56" s="40"/>
      <c r="G56" s="40"/>
      <c r="H56" s="40"/>
      <c r="I56" s="40"/>
      <c r="J56" s="40"/>
      <c r="K56" s="40"/>
      <c r="L56" s="118"/>
      <c r="S56" s="40"/>
      <c r="T56" s="40"/>
      <c r="U56" s="40"/>
      <c r="V56" s="40"/>
      <c r="W56" s="40"/>
      <c r="X56" s="40"/>
      <c r="Y56" s="40"/>
      <c r="Z56" s="40"/>
      <c r="AA56" s="40"/>
      <c r="AB56" s="40"/>
      <c r="AC56" s="40"/>
      <c r="AD56" s="40"/>
      <c r="AE56" s="40"/>
    </row>
    <row r="57" spans="1:31" s="2" customFormat="1" ht="29.25" customHeight="1">
      <c r="A57" s="40"/>
      <c r="B57" s="41"/>
      <c r="C57" s="132" t="s">
        <v>103</v>
      </c>
      <c r="D57" s="126"/>
      <c r="E57" s="126"/>
      <c r="F57" s="126"/>
      <c r="G57" s="126"/>
      <c r="H57" s="126"/>
      <c r="I57" s="126"/>
      <c r="J57" s="133" t="s">
        <v>104</v>
      </c>
      <c r="K57" s="126"/>
      <c r="L57" s="118"/>
      <c r="S57" s="40"/>
      <c r="T57" s="40"/>
      <c r="U57" s="40"/>
      <c r="V57" s="40"/>
      <c r="W57" s="40"/>
      <c r="X57" s="40"/>
      <c r="Y57" s="40"/>
      <c r="Z57" s="40"/>
      <c r="AA57" s="40"/>
      <c r="AB57" s="40"/>
      <c r="AC57" s="40"/>
      <c r="AD57" s="40"/>
      <c r="AE57" s="40"/>
    </row>
    <row r="58" spans="1:31" s="2" customFormat="1" ht="10.3" customHeight="1">
      <c r="A58" s="40"/>
      <c r="B58" s="41"/>
      <c r="C58" s="40"/>
      <c r="D58" s="40"/>
      <c r="E58" s="40"/>
      <c r="F58" s="40"/>
      <c r="G58" s="40"/>
      <c r="H58" s="40"/>
      <c r="I58" s="40"/>
      <c r="J58" s="40"/>
      <c r="K58" s="40"/>
      <c r="L58" s="118"/>
      <c r="S58" s="40"/>
      <c r="T58" s="40"/>
      <c r="U58" s="40"/>
      <c r="V58" s="40"/>
      <c r="W58" s="40"/>
      <c r="X58" s="40"/>
      <c r="Y58" s="40"/>
      <c r="Z58" s="40"/>
      <c r="AA58" s="40"/>
      <c r="AB58" s="40"/>
      <c r="AC58" s="40"/>
      <c r="AD58" s="40"/>
      <c r="AE58" s="40"/>
    </row>
    <row r="59" spans="1:47" s="2" customFormat="1" ht="22.8" customHeight="1">
      <c r="A59" s="40"/>
      <c r="B59" s="41"/>
      <c r="C59" s="134" t="s">
        <v>69</v>
      </c>
      <c r="D59" s="40"/>
      <c r="E59" s="40"/>
      <c r="F59" s="40"/>
      <c r="G59" s="40"/>
      <c r="H59" s="40"/>
      <c r="I59" s="40"/>
      <c r="J59" s="92">
        <f>J89</f>
        <v>0</v>
      </c>
      <c r="K59" s="40"/>
      <c r="L59" s="118"/>
      <c r="S59" s="40"/>
      <c r="T59" s="40"/>
      <c r="U59" s="40"/>
      <c r="V59" s="40"/>
      <c r="W59" s="40"/>
      <c r="X59" s="40"/>
      <c r="Y59" s="40"/>
      <c r="Z59" s="40"/>
      <c r="AA59" s="40"/>
      <c r="AB59" s="40"/>
      <c r="AC59" s="40"/>
      <c r="AD59" s="40"/>
      <c r="AE59" s="40"/>
      <c r="AU59" s="21" t="s">
        <v>105</v>
      </c>
    </row>
    <row r="60" spans="1:31" s="9" customFormat="1" ht="24.95" customHeight="1">
      <c r="A60" s="9"/>
      <c r="B60" s="135"/>
      <c r="C60" s="9"/>
      <c r="D60" s="136" t="s">
        <v>106</v>
      </c>
      <c r="E60" s="137"/>
      <c r="F60" s="137"/>
      <c r="G60" s="137"/>
      <c r="H60" s="137"/>
      <c r="I60" s="137"/>
      <c r="J60" s="138">
        <f>J90</f>
        <v>0</v>
      </c>
      <c r="K60" s="9"/>
      <c r="L60" s="135"/>
      <c r="S60" s="9"/>
      <c r="T60" s="9"/>
      <c r="U60" s="9"/>
      <c r="V60" s="9"/>
      <c r="W60" s="9"/>
      <c r="X60" s="9"/>
      <c r="Y60" s="9"/>
      <c r="Z60" s="9"/>
      <c r="AA60" s="9"/>
      <c r="AB60" s="9"/>
      <c r="AC60" s="9"/>
      <c r="AD60" s="9"/>
      <c r="AE60" s="9"/>
    </row>
    <row r="61" spans="1:31" s="10" customFormat="1" ht="19.9" customHeight="1">
      <c r="A61" s="10"/>
      <c r="B61" s="139"/>
      <c r="C61" s="10"/>
      <c r="D61" s="140" t="s">
        <v>107</v>
      </c>
      <c r="E61" s="141"/>
      <c r="F61" s="141"/>
      <c r="G61" s="141"/>
      <c r="H61" s="141"/>
      <c r="I61" s="141"/>
      <c r="J61" s="142">
        <f>J91</f>
        <v>0</v>
      </c>
      <c r="K61" s="10"/>
      <c r="L61" s="139"/>
      <c r="S61" s="10"/>
      <c r="T61" s="10"/>
      <c r="U61" s="10"/>
      <c r="V61" s="10"/>
      <c r="W61" s="10"/>
      <c r="X61" s="10"/>
      <c r="Y61" s="10"/>
      <c r="Z61" s="10"/>
      <c r="AA61" s="10"/>
      <c r="AB61" s="10"/>
      <c r="AC61" s="10"/>
      <c r="AD61" s="10"/>
      <c r="AE61" s="10"/>
    </row>
    <row r="62" spans="1:31" s="10" customFormat="1" ht="19.9" customHeight="1">
      <c r="A62" s="10"/>
      <c r="B62" s="139"/>
      <c r="C62" s="10"/>
      <c r="D62" s="140" t="s">
        <v>108</v>
      </c>
      <c r="E62" s="141"/>
      <c r="F62" s="141"/>
      <c r="G62" s="141"/>
      <c r="H62" s="141"/>
      <c r="I62" s="141"/>
      <c r="J62" s="142">
        <f>J183</f>
        <v>0</v>
      </c>
      <c r="K62" s="10"/>
      <c r="L62" s="139"/>
      <c r="S62" s="10"/>
      <c r="T62" s="10"/>
      <c r="U62" s="10"/>
      <c r="V62" s="10"/>
      <c r="W62" s="10"/>
      <c r="X62" s="10"/>
      <c r="Y62" s="10"/>
      <c r="Z62" s="10"/>
      <c r="AA62" s="10"/>
      <c r="AB62" s="10"/>
      <c r="AC62" s="10"/>
      <c r="AD62" s="10"/>
      <c r="AE62" s="10"/>
    </row>
    <row r="63" spans="1:31" s="9" customFormat="1" ht="24.95" customHeight="1">
      <c r="A63" s="9"/>
      <c r="B63" s="135"/>
      <c r="C63" s="9"/>
      <c r="D63" s="136" t="s">
        <v>109</v>
      </c>
      <c r="E63" s="137"/>
      <c r="F63" s="137"/>
      <c r="G63" s="137"/>
      <c r="H63" s="137"/>
      <c r="I63" s="137"/>
      <c r="J63" s="138">
        <f>J193</f>
        <v>0</v>
      </c>
      <c r="K63" s="9"/>
      <c r="L63" s="135"/>
      <c r="S63" s="9"/>
      <c r="T63" s="9"/>
      <c r="U63" s="9"/>
      <c r="V63" s="9"/>
      <c r="W63" s="9"/>
      <c r="X63" s="9"/>
      <c r="Y63" s="9"/>
      <c r="Z63" s="9"/>
      <c r="AA63" s="9"/>
      <c r="AB63" s="9"/>
      <c r="AC63" s="9"/>
      <c r="AD63" s="9"/>
      <c r="AE63" s="9"/>
    </row>
    <row r="64" spans="1:31" s="10" customFormat="1" ht="19.9" customHeight="1">
      <c r="A64" s="10"/>
      <c r="B64" s="139"/>
      <c r="C64" s="10"/>
      <c r="D64" s="140" t="s">
        <v>110</v>
      </c>
      <c r="E64" s="141"/>
      <c r="F64" s="141"/>
      <c r="G64" s="141"/>
      <c r="H64" s="141"/>
      <c r="I64" s="141"/>
      <c r="J64" s="142">
        <f>J194</f>
        <v>0</v>
      </c>
      <c r="K64" s="10"/>
      <c r="L64" s="139"/>
      <c r="S64" s="10"/>
      <c r="T64" s="10"/>
      <c r="U64" s="10"/>
      <c r="V64" s="10"/>
      <c r="W64" s="10"/>
      <c r="X64" s="10"/>
      <c r="Y64" s="10"/>
      <c r="Z64" s="10"/>
      <c r="AA64" s="10"/>
      <c r="AB64" s="10"/>
      <c r="AC64" s="10"/>
      <c r="AD64" s="10"/>
      <c r="AE64" s="10"/>
    </row>
    <row r="65" spans="1:31" s="10" customFormat="1" ht="19.9" customHeight="1">
      <c r="A65" s="10"/>
      <c r="B65" s="139"/>
      <c r="C65" s="10"/>
      <c r="D65" s="140" t="s">
        <v>111</v>
      </c>
      <c r="E65" s="141"/>
      <c r="F65" s="141"/>
      <c r="G65" s="141"/>
      <c r="H65" s="141"/>
      <c r="I65" s="141"/>
      <c r="J65" s="142">
        <f>J204</f>
        <v>0</v>
      </c>
      <c r="K65" s="10"/>
      <c r="L65" s="139"/>
      <c r="S65" s="10"/>
      <c r="T65" s="10"/>
      <c r="U65" s="10"/>
      <c r="V65" s="10"/>
      <c r="W65" s="10"/>
      <c r="X65" s="10"/>
      <c r="Y65" s="10"/>
      <c r="Z65" s="10"/>
      <c r="AA65" s="10"/>
      <c r="AB65" s="10"/>
      <c r="AC65" s="10"/>
      <c r="AD65" s="10"/>
      <c r="AE65" s="10"/>
    </row>
    <row r="66" spans="1:31" s="10" customFormat="1" ht="19.9" customHeight="1">
      <c r="A66" s="10"/>
      <c r="B66" s="139"/>
      <c r="C66" s="10"/>
      <c r="D66" s="140" t="s">
        <v>112</v>
      </c>
      <c r="E66" s="141"/>
      <c r="F66" s="141"/>
      <c r="G66" s="141"/>
      <c r="H66" s="141"/>
      <c r="I66" s="141"/>
      <c r="J66" s="142">
        <f>J212</f>
        <v>0</v>
      </c>
      <c r="K66" s="10"/>
      <c r="L66" s="139"/>
      <c r="S66" s="10"/>
      <c r="T66" s="10"/>
      <c r="U66" s="10"/>
      <c r="V66" s="10"/>
      <c r="W66" s="10"/>
      <c r="X66" s="10"/>
      <c r="Y66" s="10"/>
      <c r="Z66" s="10"/>
      <c r="AA66" s="10"/>
      <c r="AB66" s="10"/>
      <c r="AC66" s="10"/>
      <c r="AD66" s="10"/>
      <c r="AE66" s="10"/>
    </row>
    <row r="67" spans="1:31" s="10" customFormat="1" ht="19.9" customHeight="1">
      <c r="A67" s="10"/>
      <c r="B67" s="139"/>
      <c r="C67" s="10"/>
      <c r="D67" s="140" t="s">
        <v>113</v>
      </c>
      <c r="E67" s="141"/>
      <c r="F67" s="141"/>
      <c r="G67" s="141"/>
      <c r="H67" s="141"/>
      <c r="I67" s="141"/>
      <c r="J67" s="142">
        <f>J218</f>
        <v>0</v>
      </c>
      <c r="K67" s="10"/>
      <c r="L67" s="139"/>
      <c r="S67" s="10"/>
      <c r="T67" s="10"/>
      <c r="U67" s="10"/>
      <c r="V67" s="10"/>
      <c r="W67" s="10"/>
      <c r="X67" s="10"/>
      <c r="Y67" s="10"/>
      <c r="Z67" s="10"/>
      <c r="AA67" s="10"/>
      <c r="AB67" s="10"/>
      <c r="AC67" s="10"/>
      <c r="AD67" s="10"/>
      <c r="AE67" s="10"/>
    </row>
    <row r="68" spans="1:31" s="10" customFormat="1" ht="19.9" customHeight="1">
      <c r="A68" s="10"/>
      <c r="B68" s="139"/>
      <c r="C68" s="10"/>
      <c r="D68" s="140" t="s">
        <v>114</v>
      </c>
      <c r="E68" s="141"/>
      <c r="F68" s="141"/>
      <c r="G68" s="141"/>
      <c r="H68" s="141"/>
      <c r="I68" s="141"/>
      <c r="J68" s="142">
        <f>J225</f>
        <v>0</v>
      </c>
      <c r="K68" s="10"/>
      <c r="L68" s="139"/>
      <c r="S68" s="10"/>
      <c r="T68" s="10"/>
      <c r="U68" s="10"/>
      <c r="V68" s="10"/>
      <c r="W68" s="10"/>
      <c r="X68" s="10"/>
      <c r="Y68" s="10"/>
      <c r="Z68" s="10"/>
      <c r="AA68" s="10"/>
      <c r="AB68" s="10"/>
      <c r="AC68" s="10"/>
      <c r="AD68" s="10"/>
      <c r="AE68" s="10"/>
    </row>
    <row r="69" spans="1:31" s="10" customFormat="1" ht="19.9" customHeight="1">
      <c r="A69" s="10"/>
      <c r="B69" s="139"/>
      <c r="C69" s="10"/>
      <c r="D69" s="140" t="s">
        <v>115</v>
      </c>
      <c r="E69" s="141"/>
      <c r="F69" s="141"/>
      <c r="G69" s="141"/>
      <c r="H69" s="141"/>
      <c r="I69" s="141"/>
      <c r="J69" s="142">
        <f>J230</f>
        <v>0</v>
      </c>
      <c r="K69" s="10"/>
      <c r="L69" s="139"/>
      <c r="S69" s="10"/>
      <c r="T69" s="10"/>
      <c r="U69" s="10"/>
      <c r="V69" s="10"/>
      <c r="W69" s="10"/>
      <c r="X69" s="10"/>
      <c r="Y69" s="10"/>
      <c r="Z69" s="10"/>
      <c r="AA69" s="10"/>
      <c r="AB69" s="10"/>
      <c r="AC69" s="10"/>
      <c r="AD69" s="10"/>
      <c r="AE69" s="10"/>
    </row>
    <row r="70" spans="1:31" s="2" customFormat="1" ht="21.8" customHeight="1">
      <c r="A70" s="40"/>
      <c r="B70" s="41"/>
      <c r="C70" s="40"/>
      <c r="D70" s="40"/>
      <c r="E70" s="40"/>
      <c r="F70" s="40"/>
      <c r="G70" s="40"/>
      <c r="H70" s="40"/>
      <c r="I70" s="40"/>
      <c r="J70" s="40"/>
      <c r="K70" s="40"/>
      <c r="L70" s="118"/>
      <c r="S70" s="40"/>
      <c r="T70" s="40"/>
      <c r="U70" s="40"/>
      <c r="V70" s="40"/>
      <c r="W70" s="40"/>
      <c r="X70" s="40"/>
      <c r="Y70" s="40"/>
      <c r="Z70" s="40"/>
      <c r="AA70" s="40"/>
      <c r="AB70" s="40"/>
      <c r="AC70" s="40"/>
      <c r="AD70" s="40"/>
      <c r="AE70" s="40"/>
    </row>
    <row r="71" spans="1:31" s="2" customFormat="1" ht="6.95" customHeight="1">
      <c r="A71" s="40"/>
      <c r="B71" s="57"/>
      <c r="C71" s="58"/>
      <c r="D71" s="58"/>
      <c r="E71" s="58"/>
      <c r="F71" s="58"/>
      <c r="G71" s="58"/>
      <c r="H71" s="58"/>
      <c r="I71" s="58"/>
      <c r="J71" s="58"/>
      <c r="K71" s="58"/>
      <c r="L71" s="118"/>
      <c r="S71" s="40"/>
      <c r="T71" s="40"/>
      <c r="U71" s="40"/>
      <c r="V71" s="40"/>
      <c r="W71" s="40"/>
      <c r="X71" s="40"/>
      <c r="Y71" s="40"/>
      <c r="Z71" s="40"/>
      <c r="AA71" s="40"/>
      <c r="AB71" s="40"/>
      <c r="AC71" s="40"/>
      <c r="AD71" s="40"/>
      <c r="AE71" s="40"/>
    </row>
    <row r="75" spans="1:31" s="2" customFormat="1" ht="6.95" customHeight="1">
      <c r="A75" s="40"/>
      <c r="B75" s="59"/>
      <c r="C75" s="60"/>
      <c r="D75" s="60"/>
      <c r="E75" s="60"/>
      <c r="F75" s="60"/>
      <c r="G75" s="60"/>
      <c r="H75" s="60"/>
      <c r="I75" s="60"/>
      <c r="J75" s="60"/>
      <c r="K75" s="60"/>
      <c r="L75" s="118"/>
      <c r="S75" s="40"/>
      <c r="T75" s="40"/>
      <c r="U75" s="40"/>
      <c r="V75" s="40"/>
      <c r="W75" s="40"/>
      <c r="X75" s="40"/>
      <c r="Y75" s="40"/>
      <c r="Z75" s="40"/>
      <c r="AA75" s="40"/>
      <c r="AB75" s="40"/>
      <c r="AC75" s="40"/>
      <c r="AD75" s="40"/>
      <c r="AE75" s="40"/>
    </row>
    <row r="76" spans="1:31" s="2" customFormat="1" ht="24.95" customHeight="1">
      <c r="A76" s="40"/>
      <c r="B76" s="41"/>
      <c r="C76" s="25" t="s">
        <v>116</v>
      </c>
      <c r="D76" s="40"/>
      <c r="E76" s="40"/>
      <c r="F76" s="40"/>
      <c r="G76" s="40"/>
      <c r="H76" s="40"/>
      <c r="I76" s="40"/>
      <c r="J76" s="40"/>
      <c r="K76" s="40"/>
      <c r="L76" s="118"/>
      <c r="S76" s="40"/>
      <c r="T76" s="40"/>
      <c r="U76" s="40"/>
      <c r="V76" s="40"/>
      <c r="W76" s="40"/>
      <c r="X76" s="40"/>
      <c r="Y76" s="40"/>
      <c r="Z76" s="40"/>
      <c r="AA76" s="40"/>
      <c r="AB76" s="40"/>
      <c r="AC76" s="40"/>
      <c r="AD76" s="40"/>
      <c r="AE76" s="40"/>
    </row>
    <row r="77" spans="1:31" s="2" customFormat="1" ht="6.95" customHeight="1">
      <c r="A77" s="40"/>
      <c r="B77" s="41"/>
      <c r="C77" s="40"/>
      <c r="D77" s="40"/>
      <c r="E77" s="40"/>
      <c r="F77" s="40"/>
      <c r="G77" s="40"/>
      <c r="H77" s="40"/>
      <c r="I77" s="40"/>
      <c r="J77" s="40"/>
      <c r="K77" s="40"/>
      <c r="L77" s="118"/>
      <c r="S77" s="40"/>
      <c r="T77" s="40"/>
      <c r="U77" s="40"/>
      <c r="V77" s="40"/>
      <c r="W77" s="40"/>
      <c r="X77" s="40"/>
      <c r="Y77" s="40"/>
      <c r="Z77" s="40"/>
      <c r="AA77" s="40"/>
      <c r="AB77" s="40"/>
      <c r="AC77" s="40"/>
      <c r="AD77" s="40"/>
      <c r="AE77" s="40"/>
    </row>
    <row r="78" spans="1:31" s="2" customFormat="1" ht="12" customHeight="1">
      <c r="A78" s="40"/>
      <c r="B78" s="41"/>
      <c r="C78" s="34" t="s">
        <v>17</v>
      </c>
      <c r="D78" s="40"/>
      <c r="E78" s="40"/>
      <c r="F78" s="40"/>
      <c r="G78" s="40"/>
      <c r="H78" s="40"/>
      <c r="I78" s="40"/>
      <c r="J78" s="40"/>
      <c r="K78" s="40"/>
      <c r="L78" s="118"/>
      <c r="S78" s="40"/>
      <c r="T78" s="40"/>
      <c r="U78" s="40"/>
      <c r="V78" s="40"/>
      <c r="W78" s="40"/>
      <c r="X78" s="40"/>
      <c r="Y78" s="40"/>
      <c r="Z78" s="40"/>
      <c r="AA78" s="40"/>
      <c r="AB78" s="40"/>
      <c r="AC78" s="40"/>
      <c r="AD78" s="40"/>
      <c r="AE78" s="40"/>
    </row>
    <row r="79" spans="1:31" s="2" customFormat="1" ht="16.5" customHeight="1">
      <c r="A79" s="40"/>
      <c r="B79" s="41"/>
      <c r="C79" s="40"/>
      <c r="D79" s="40"/>
      <c r="E79" s="117" t="str">
        <f>E7</f>
        <v>Stavební úpravy a změna způsobu využití objektu pavilonu N</v>
      </c>
      <c r="F79" s="34"/>
      <c r="G79" s="34"/>
      <c r="H79" s="34"/>
      <c r="I79" s="40"/>
      <c r="J79" s="40"/>
      <c r="K79" s="40"/>
      <c r="L79" s="118"/>
      <c r="S79" s="40"/>
      <c r="T79" s="40"/>
      <c r="U79" s="40"/>
      <c r="V79" s="40"/>
      <c r="W79" s="40"/>
      <c r="X79" s="40"/>
      <c r="Y79" s="40"/>
      <c r="Z79" s="40"/>
      <c r="AA79" s="40"/>
      <c r="AB79" s="40"/>
      <c r="AC79" s="40"/>
      <c r="AD79" s="40"/>
      <c r="AE79" s="40"/>
    </row>
    <row r="80" spans="1:31" s="2" customFormat="1" ht="12" customHeight="1">
      <c r="A80" s="40"/>
      <c r="B80" s="41"/>
      <c r="C80" s="34" t="s">
        <v>100</v>
      </c>
      <c r="D80" s="40"/>
      <c r="E80" s="40"/>
      <c r="F80" s="40"/>
      <c r="G80" s="40"/>
      <c r="H80" s="40"/>
      <c r="I80" s="40"/>
      <c r="J80" s="40"/>
      <c r="K80" s="40"/>
      <c r="L80" s="118"/>
      <c r="S80" s="40"/>
      <c r="T80" s="40"/>
      <c r="U80" s="40"/>
      <c r="V80" s="40"/>
      <c r="W80" s="40"/>
      <c r="X80" s="40"/>
      <c r="Y80" s="40"/>
      <c r="Z80" s="40"/>
      <c r="AA80" s="40"/>
      <c r="AB80" s="40"/>
      <c r="AC80" s="40"/>
      <c r="AD80" s="40"/>
      <c r="AE80" s="40"/>
    </row>
    <row r="81" spans="1:31" s="2" customFormat="1" ht="16.5" customHeight="1">
      <c r="A81" s="40"/>
      <c r="B81" s="41"/>
      <c r="C81" s="40"/>
      <c r="D81" s="40"/>
      <c r="E81" s="64" t="str">
        <f>E9</f>
        <v>0 - Bourací práce</v>
      </c>
      <c r="F81" s="40"/>
      <c r="G81" s="40"/>
      <c r="H81" s="40"/>
      <c r="I81" s="40"/>
      <c r="J81" s="40"/>
      <c r="K81" s="40"/>
      <c r="L81" s="118"/>
      <c r="S81" s="40"/>
      <c r="T81" s="40"/>
      <c r="U81" s="40"/>
      <c r="V81" s="40"/>
      <c r="W81" s="40"/>
      <c r="X81" s="40"/>
      <c r="Y81" s="40"/>
      <c r="Z81" s="40"/>
      <c r="AA81" s="40"/>
      <c r="AB81" s="40"/>
      <c r="AC81" s="40"/>
      <c r="AD81" s="40"/>
      <c r="AE81" s="40"/>
    </row>
    <row r="82" spans="1:31" s="2" customFormat="1" ht="6.95" customHeight="1">
      <c r="A82" s="40"/>
      <c r="B82" s="41"/>
      <c r="C82" s="40"/>
      <c r="D82" s="40"/>
      <c r="E82" s="40"/>
      <c r="F82" s="40"/>
      <c r="G82" s="40"/>
      <c r="H82" s="40"/>
      <c r="I82" s="40"/>
      <c r="J82" s="40"/>
      <c r="K82" s="40"/>
      <c r="L82" s="118"/>
      <c r="S82" s="40"/>
      <c r="T82" s="40"/>
      <c r="U82" s="40"/>
      <c r="V82" s="40"/>
      <c r="W82" s="40"/>
      <c r="X82" s="40"/>
      <c r="Y82" s="40"/>
      <c r="Z82" s="40"/>
      <c r="AA82" s="40"/>
      <c r="AB82" s="40"/>
      <c r="AC82" s="40"/>
      <c r="AD82" s="40"/>
      <c r="AE82" s="40"/>
    </row>
    <row r="83" spans="1:31" s="2" customFormat="1" ht="12" customHeight="1">
      <c r="A83" s="40"/>
      <c r="B83" s="41"/>
      <c r="C83" s="34" t="s">
        <v>21</v>
      </c>
      <c r="D83" s="40"/>
      <c r="E83" s="40"/>
      <c r="F83" s="29" t="str">
        <f>F12</f>
        <v xml:space="preserve"> </v>
      </c>
      <c r="G83" s="40"/>
      <c r="H83" s="40"/>
      <c r="I83" s="34" t="s">
        <v>23</v>
      </c>
      <c r="J83" s="66" t="str">
        <f>IF(J12="","",J12)</f>
        <v>12. 2. 2024</v>
      </c>
      <c r="K83" s="40"/>
      <c r="L83" s="118"/>
      <c r="S83" s="40"/>
      <c r="T83" s="40"/>
      <c r="U83" s="40"/>
      <c r="V83" s="40"/>
      <c r="W83" s="40"/>
      <c r="X83" s="40"/>
      <c r="Y83" s="40"/>
      <c r="Z83" s="40"/>
      <c r="AA83" s="40"/>
      <c r="AB83" s="40"/>
      <c r="AC83" s="40"/>
      <c r="AD83" s="40"/>
      <c r="AE83" s="40"/>
    </row>
    <row r="84" spans="1:31" s="2" customFormat="1" ht="6.95" customHeight="1">
      <c r="A84" s="40"/>
      <c r="B84" s="41"/>
      <c r="C84" s="40"/>
      <c r="D84" s="40"/>
      <c r="E84" s="40"/>
      <c r="F84" s="40"/>
      <c r="G84" s="40"/>
      <c r="H84" s="40"/>
      <c r="I84" s="40"/>
      <c r="J84" s="40"/>
      <c r="K84" s="40"/>
      <c r="L84" s="118"/>
      <c r="S84" s="40"/>
      <c r="T84" s="40"/>
      <c r="U84" s="40"/>
      <c r="V84" s="40"/>
      <c r="W84" s="40"/>
      <c r="X84" s="40"/>
      <c r="Y84" s="40"/>
      <c r="Z84" s="40"/>
      <c r="AA84" s="40"/>
      <c r="AB84" s="40"/>
      <c r="AC84" s="40"/>
      <c r="AD84" s="40"/>
      <c r="AE84" s="40"/>
    </row>
    <row r="85" spans="1:31" s="2" customFormat="1" ht="15.15" customHeight="1">
      <c r="A85" s="40"/>
      <c r="B85" s="41"/>
      <c r="C85" s="34" t="s">
        <v>25</v>
      </c>
      <c r="D85" s="40"/>
      <c r="E85" s="40"/>
      <c r="F85" s="29" t="str">
        <f>E15</f>
        <v>Karlovarská krajská nemocnice a.s.</v>
      </c>
      <c r="G85" s="40"/>
      <c r="H85" s="40"/>
      <c r="I85" s="34" t="s">
        <v>31</v>
      </c>
      <c r="J85" s="38" t="str">
        <f>E21</f>
        <v>ard architects s.r.o.</v>
      </c>
      <c r="K85" s="40"/>
      <c r="L85" s="118"/>
      <c r="S85" s="40"/>
      <c r="T85" s="40"/>
      <c r="U85" s="40"/>
      <c r="V85" s="40"/>
      <c r="W85" s="40"/>
      <c r="X85" s="40"/>
      <c r="Y85" s="40"/>
      <c r="Z85" s="40"/>
      <c r="AA85" s="40"/>
      <c r="AB85" s="40"/>
      <c r="AC85" s="40"/>
      <c r="AD85" s="40"/>
      <c r="AE85" s="40"/>
    </row>
    <row r="86" spans="1:31" s="2" customFormat="1" ht="15.15" customHeight="1">
      <c r="A86" s="40"/>
      <c r="B86" s="41"/>
      <c r="C86" s="34" t="s">
        <v>29</v>
      </c>
      <c r="D86" s="40"/>
      <c r="E86" s="40"/>
      <c r="F86" s="29" t="str">
        <f>IF(E18="","",E18)</f>
        <v>Vyplň údaj</v>
      </c>
      <c r="G86" s="40"/>
      <c r="H86" s="40"/>
      <c r="I86" s="34" t="s">
        <v>34</v>
      </c>
      <c r="J86" s="38" t="str">
        <f>E24</f>
        <v xml:space="preserve"> </v>
      </c>
      <c r="K86" s="40"/>
      <c r="L86" s="118"/>
      <c r="S86" s="40"/>
      <c r="T86" s="40"/>
      <c r="U86" s="40"/>
      <c r="V86" s="40"/>
      <c r="W86" s="40"/>
      <c r="X86" s="40"/>
      <c r="Y86" s="40"/>
      <c r="Z86" s="40"/>
      <c r="AA86" s="40"/>
      <c r="AB86" s="40"/>
      <c r="AC86" s="40"/>
      <c r="AD86" s="40"/>
      <c r="AE86" s="40"/>
    </row>
    <row r="87" spans="1:31" s="2" customFormat="1" ht="10.3" customHeight="1">
      <c r="A87" s="40"/>
      <c r="B87" s="41"/>
      <c r="C87" s="40"/>
      <c r="D87" s="40"/>
      <c r="E87" s="40"/>
      <c r="F87" s="40"/>
      <c r="G87" s="40"/>
      <c r="H87" s="40"/>
      <c r="I87" s="40"/>
      <c r="J87" s="40"/>
      <c r="K87" s="40"/>
      <c r="L87" s="118"/>
      <c r="S87" s="40"/>
      <c r="T87" s="40"/>
      <c r="U87" s="40"/>
      <c r="V87" s="40"/>
      <c r="W87" s="40"/>
      <c r="X87" s="40"/>
      <c r="Y87" s="40"/>
      <c r="Z87" s="40"/>
      <c r="AA87" s="40"/>
      <c r="AB87" s="40"/>
      <c r="AC87" s="40"/>
      <c r="AD87" s="40"/>
      <c r="AE87" s="40"/>
    </row>
    <row r="88" spans="1:31" s="11" customFormat="1" ht="29.25" customHeight="1">
      <c r="A88" s="143"/>
      <c r="B88" s="144"/>
      <c r="C88" s="145" t="s">
        <v>117</v>
      </c>
      <c r="D88" s="146" t="s">
        <v>56</v>
      </c>
      <c r="E88" s="146" t="s">
        <v>52</v>
      </c>
      <c r="F88" s="146" t="s">
        <v>53</v>
      </c>
      <c r="G88" s="146" t="s">
        <v>118</v>
      </c>
      <c r="H88" s="146" t="s">
        <v>119</v>
      </c>
      <c r="I88" s="146" t="s">
        <v>120</v>
      </c>
      <c r="J88" s="146" t="s">
        <v>104</v>
      </c>
      <c r="K88" s="147" t="s">
        <v>121</v>
      </c>
      <c r="L88" s="148"/>
      <c r="M88" s="82" t="s">
        <v>3</v>
      </c>
      <c r="N88" s="83" t="s">
        <v>41</v>
      </c>
      <c r="O88" s="83" t="s">
        <v>122</v>
      </c>
      <c r="P88" s="83" t="s">
        <v>123</v>
      </c>
      <c r="Q88" s="83" t="s">
        <v>124</v>
      </c>
      <c r="R88" s="83" t="s">
        <v>125</v>
      </c>
      <c r="S88" s="83" t="s">
        <v>126</v>
      </c>
      <c r="T88" s="84" t="s">
        <v>127</v>
      </c>
      <c r="U88" s="143"/>
      <c r="V88" s="143"/>
      <c r="W88" s="143"/>
      <c r="X88" s="143"/>
      <c r="Y88" s="143"/>
      <c r="Z88" s="143"/>
      <c r="AA88" s="143"/>
      <c r="AB88" s="143"/>
      <c r="AC88" s="143"/>
      <c r="AD88" s="143"/>
      <c r="AE88" s="143"/>
    </row>
    <row r="89" spans="1:63" s="2" customFormat="1" ht="22.8" customHeight="1">
      <c r="A89" s="40"/>
      <c r="B89" s="41"/>
      <c r="C89" s="89" t="s">
        <v>128</v>
      </c>
      <c r="D89" s="40"/>
      <c r="E89" s="40"/>
      <c r="F89" s="40"/>
      <c r="G89" s="40"/>
      <c r="H89" s="40"/>
      <c r="I89" s="40"/>
      <c r="J89" s="149">
        <f>BK89</f>
        <v>0</v>
      </c>
      <c r="K89" s="40"/>
      <c r="L89" s="41"/>
      <c r="M89" s="85"/>
      <c r="N89" s="70"/>
      <c r="O89" s="86"/>
      <c r="P89" s="150">
        <f>P90+P193</f>
        <v>0</v>
      </c>
      <c r="Q89" s="86"/>
      <c r="R89" s="150">
        <f>R90+R193</f>
        <v>0.2581184</v>
      </c>
      <c r="S89" s="86"/>
      <c r="T89" s="151">
        <f>T90+T193</f>
        <v>26.38298226</v>
      </c>
      <c r="U89" s="40"/>
      <c r="V89" s="40"/>
      <c r="W89" s="40"/>
      <c r="X89" s="40"/>
      <c r="Y89" s="40"/>
      <c r="Z89" s="40"/>
      <c r="AA89" s="40"/>
      <c r="AB89" s="40"/>
      <c r="AC89" s="40"/>
      <c r="AD89" s="40"/>
      <c r="AE89" s="40"/>
      <c r="AT89" s="21" t="s">
        <v>70</v>
      </c>
      <c r="AU89" s="21" t="s">
        <v>105</v>
      </c>
      <c r="BK89" s="152">
        <f>BK90+BK193</f>
        <v>0</v>
      </c>
    </row>
    <row r="90" spans="1:63" s="12" customFormat="1" ht="25.9" customHeight="1">
      <c r="A90" s="12"/>
      <c r="B90" s="153"/>
      <c r="C90" s="12"/>
      <c r="D90" s="154" t="s">
        <v>70</v>
      </c>
      <c r="E90" s="155" t="s">
        <v>129</v>
      </c>
      <c r="F90" s="155" t="s">
        <v>130</v>
      </c>
      <c r="G90" s="12"/>
      <c r="H90" s="12"/>
      <c r="I90" s="156"/>
      <c r="J90" s="157">
        <f>BK90</f>
        <v>0</v>
      </c>
      <c r="K90" s="12"/>
      <c r="L90" s="153"/>
      <c r="M90" s="158"/>
      <c r="N90" s="159"/>
      <c r="O90" s="159"/>
      <c r="P90" s="160">
        <f>P91+P183</f>
        <v>0</v>
      </c>
      <c r="Q90" s="159"/>
      <c r="R90" s="160">
        <f>R91+R183</f>
        <v>0.0076724</v>
      </c>
      <c r="S90" s="159"/>
      <c r="T90" s="161">
        <f>T91+T183</f>
        <v>22.50235</v>
      </c>
      <c r="U90" s="12"/>
      <c r="V90" s="12"/>
      <c r="W90" s="12"/>
      <c r="X90" s="12"/>
      <c r="Y90" s="12"/>
      <c r="Z90" s="12"/>
      <c r="AA90" s="12"/>
      <c r="AB90" s="12"/>
      <c r="AC90" s="12"/>
      <c r="AD90" s="12"/>
      <c r="AE90" s="12"/>
      <c r="AR90" s="154" t="s">
        <v>15</v>
      </c>
      <c r="AT90" s="162" t="s">
        <v>70</v>
      </c>
      <c r="AU90" s="162" t="s">
        <v>71</v>
      </c>
      <c r="AY90" s="154" t="s">
        <v>131</v>
      </c>
      <c r="BK90" s="163">
        <f>BK91+BK183</f>
        <v>0</v>
      </c>
    </row>
    <row r="91" spans="1:63" s="12" customFormat="1" ht="22.8" customHeight="1">
      <c r="A91" s="12"/>
      <c r="B91" s="153"/>
      <c r="C91" s="12"/>
      <c r="D91" s="154" t="s">
        <v>70</v>
      </c>
      <c r="E91" s="164" t="s">
        <v>132</v>
      </c>
      <c r="F91" s="164" t="s">
        <v>133</v>
      </c>
      <c r="G91" s="12"/>
      <c r="H91" s="12"/>
      <c r="I91" s="156"/>
      <c r="J91" s="165">
        <f>BK91</f>
        <v>0</v>
      </c>
      <c r="K91" s="12"/>
      <c r="L91" s="153"/>
      <c r="M91" s="158"/>
      <c r="N91" s="159"/>
      <c r="O91" s="159"/>
      <c r="P91" s="160">
        <f>SUM(P92:P182)</f>
        <v>0</v>
      </c>
      <c r="Q91" s="159"/>
      <c r="R91" s="160">
        <f>SUM(R92:R182)</f>
        <v>0.0076724</v>
      </c>
      <c r="S91" s="159"/>
      <c r="T91" s="161">
        <f>SUM(T92:T182)</f>
        <v>22.50235</v>
      </c>
      <c r="U91" s="12"/>
      <c r="V91" s="12"/>
      <c r="W91" s="12"/>
      <c r="X91" s="12"/>
      <c r="Y91" s="12"/>
      <c r="Z91" s="12"/>
      <c r="AA91" s="12"/>
      <c r="AB91" s="12"/>
      <c r="AC91" s="12"/>
      <c r="AD91" s="12"/>
      <c r="AE91" s="12"/>
      <c r="AR91" s="154" t="s">
        <v>15</v>
      </c>
      <c r="AT91" s="162" t="s">
        <v>70</v>
      </c>
      <c r="AU91" s="162" t="s">
        <v>15</v>
      </c>
      <c r="AY91" s="154" t="s">
        <v>131</v>
      </c>
      <c r="BK91" s="163">
        <f>SUM(BK92:BK182)</f>
        <v>0</v>
      </c>
    </row>
    <row r="92" spans="1:65" s="2" customFormat="1" ht="49.05" customHeight="1">
      <c r="A92" s="40"/>
      <c r="B92" s="166"/>
      <c r="C92" s="167" t="s">
        <v>15</v>
      </c>
      <c r="D92" s="167" t="s">
        <v>134</v>
      </c>
      <c r="E92" s="168" t="s">
        <v>135</v>
      </c>
      <c r="F92" s="169" t="s">
        <v>136</v>
      </c>
      <c r="G92" s="170" t="s">
        <v>137</v>
      </c>
      <c r="H92" s="171">
        <v>5.93</v>
      </c>
      <c r="I92" s="172"/>
      <c r="J92" s="173">
        <f>ROUND(I92*H92,2)</f>
        <v>0</v>
      </c>
      <c r="K92" s="169" t="s">
        <v>138</v>
      </c>
      <c r="L92" s="41"/>
      <c r="M92" s="174" t="s">
        <v>3</v>
      </c>
      <c r="N92" s="175" t="s">
        <v>42</v>
      </c>
      <c r="O92" s="74"/>
      <c r="P92" s="176">
        <f>O92*H92</f>
        <v>0</v>
      </c>
      <c r="Q92" s="176">
        <v>0</v>
      </c>
      <c r="R92" s="176">
        <f>Q92*H92</f>
        <v>0</v>
      </c>
      <c r="S92" s="176">
        <v>1.8</v>
      </c>
      <c r="T92" s="177">
        <f>S92*H92</f>
        <v>10.674</v>
      </c>
      <c r="U92" s="40"/>
      <c r="V92" s="40"/>
      <c r="W92" s="40"/>
      <c r="X92" s="40"/>
      <c r="Y92" s="40"/>
      <c r="Z92" s="40"/>
      <c r="AA92" s="40"/>
      <c r="AB92" s="40"/>
      <c r="AC92" s="40"/>
      <c r="AD92" s="40"/>
      <c r="AE92" s="40"/>
      <c r="AR92" s="178" t="s">
        <v>87</v>
      </c>
      <c r="AT92" s="178" t="s">
        <v>134</v>
      </c>
      <c r="AU92" s="178" t="s">
        <v>79</v>
      </c>
      <c r="AY92" s="21" t="s">
        <v>131</v>
      </c>
      <c r="BE92" s="179">
        <f>IF(N92="základní",J92,0)</f>
        <v>0</v>
      </c>
      <c r="BF92" s="179">
        <f>IF(N92="snížená",J92,0)</f>
        <v>0</v>
      </c>
      <c r="BG92" s="179">
        <f>IF(N92="zákl. přenesená",J92,0)</f>
        <v>0</v>
      </c>
      <c r="BH92" s="179">
        <f>IF(N92="sníž. přenesená",J92,0)</f>
        <v>0</v>
      </c>
      <c r="BI92" s="179">
        <f>IF(N92="nulová",J92,0)</f>
        <v>0</v>
      </c>
      <c r="BJ92" s="21" t="s">
        <v>15</v>
      </c>
      <c r="BK92" s="179">
        <f>ROUND(I92*H92,2)</f>
        <v>0</v>
      </c>
      <c r="BL92" s="21" t="s">
        <v>87</v>
      </c>
      <c r="BM92" s="178" t="s">
        <v>139</v>
      </c>
    </row>
    <row r="93" spans="1:47" s="2" customFormat="1" ht="12">
      <c r="A93" s="40"/>
      <c r="B93" s="41"/>
      <c r="C93" s="40"/>
      <c r="D93" s="180" t="s">
        <v>140</v>
      </c>
      <c r="E93" s="40"/>
      <c r="F93" s="181" t="s">
        <v>141</v>
      </c>
      <c r="G93" s="40"/>
      <c r="H93" s="40"/>
      <c r="I93" s="182"/>
      <c r="J93" s="40"/>
      <c r="K93" s="40"/>
      <c r="L93" s="41"/>
      <c r="M93" s="183"/>
      <c r="N93" s="184"/>
      <c r="O93" s="74"/>
      <c r="P93" s="74"/>
      <c r="Q93" s="74"/>
      <c r="R93" s="74"/>
      <c r="S93" s="74"/>
      <c r="T93" s="75"/>
      <c r="U93" s="40"/>
      <c r="V93" s="40"/>
      <c r="W93" s="40"/>
      <c r="X93" s="40"/>
      <c r="Y93" s="40"/>
      <c r="Z93" s="40"/>
      <c r="AA93" s="40"/>
      <c r="AB93" s="40"/>
      <c r="AC93" s="40"/>
      <c r="AD93" s="40"/>
      <c r="AE93" s="40"/>
      <c r="AT93" s="21" t="s">
        <v>140</v>
      </c>
      <c r="AU93" s="21" t="s">
        <v>79</v>
      </c>
    </row>
    <row r="94" spans="1:51" s="13" customFormat="1" ht="12">
      <c r="A94" s="13"/>
      <c r="B94" s="185"/>
      <c r="C94" s="13"/>
      <c r="D94" s="186" t="s">
        <v>142</v>
      </c>
      <c r="E94" s="187" t="s">
        <v>3</v>
      </c>
      <c r="F94" s="188" t="s">
        <v>143</v>
      </c>
      <c r="G94" s="13"/>
      <c r="H94" s="187" t="s">
        <v>3</v>
      </c>
      <c r="I94" s="189"/>
      <c r="J94" s="13"/>
      <c r="K94" s="13"/>
      <c r="L94" s="185"/>
      <c r="M94" s="190"/>
      <c r="N94" s="191"/>
      <c r="O94" s="191"/>
      <c r="P94" s="191"/>
      <c r="Q94" s="191"/>
      <c r="R94" s="191"/>
      <c r="S94" s="191"/>
      <c r="T94" s="192"/>
      <c r="U94" s="13"/>
      <c r="V94" s="13"/>
      <c r="W94" s="13"/>
      <c r="X94" s="13"/>
      <c r="Y94" s="13"/>
      <c r="Z94" s="13"/>
      <c r="AA94" s="13"/>
      <c r="AB94" s="13"/>
      <c r="AC94" s="13"/>
      <c r="AD94" s="13"/>
      <c r="AE94" s="13"/>
      <c r="AT94" s="187" t="s">
        <v>142</v>
      </c>
      <c r="AU94" s="187" t="s">
        <v>79</v>
      </c>
      <c r="AV94" s="13" t="s">
        <v>15</v>
      </c>
      <c r="AW94" s="13" t="s">
        <v>33</v>
      </c>
      <c r="AX94" s="13" t="s">
        <v>71</v>
      </c>
      <c r="AY94" s="187" t="s">
        <v>131</v>
      </c>
    </row>
    <row r="95" spans="1:51" s="14" customFormat="1" ht="12">
      <c r="A95" s="14"/>
      <c r="B95" s="193"/>
      <c r="C95" s="14"/>
      <c r="D95" s="186" t="s">
        <v>142</v>
      </c>
      <c r="E95" s="194" t="s">
        <v>3</v>
      </c>
      <c r="F95" s="195" t="s">
        <v>144</v>
      </c>
      <c r="G95" s="14"/>
      <c r="H95" s="196">
        <v>1.966</v>
      </c>
      <c r="I95" s="197"/>
      <c r="J95" s="14"/>
      <c r="K95" s="14"/>
      <c r="L95" s="193"/>
      <c r="M95" s="198"/>
      <c r="N95" s="199"/>
      <c r="O95" s="199"/>
      <c r="P95" s="199"/>
      <c r="Q95" s="199"/>
      <c r="R95" s="199"/>
      <c r="S95" s="199"/>
      <c r="T95" s="200"/>
      <c r="U95" s="14"/>
      <c r="V95" s="14"/>
      <c r="W95" s="14"/>
      <c r="X95" s="14"/>
      <c r="Y95" s="14"/>
      <c r="Z95" s="14"/>
      <c r="AA95" s="14"/>
      <c r="AB95" s="14"/>
      <c r="AC95" s="14"/>
      <c r="AD95" s="14"/>
      <c r="AE95" s="14"/>
      <c r="AT95" s="194" t="s">
        <v>142</v>
      </c>
      <c r="AU95" s="194" t="s">
        <v>79</v>
      </c>
      <c r="AV95" s="14" t="s">
        <v>79</v>
      </c>
      <c r="AW95" s="14" t="s">
        <v>33</v>
      </c>
      <c r="AX95" s="14" t="s">
        <v>71</v>
      </c>
      <c r="AY95" s="194" t="s">
        <v>131</v>
      </c>
    </row>
    <row r="96" spans="1:51" s="13" customFormat="1" ht="12">
      <c r="A96" s="13"/>
      <c r="B96" s="185"/>
      <c r="C96" s="13"/>
      <c r="D96" s="186" t="s">
        <v>142</v>
      </c>
      <c r="E96" s="187" t="s">
        <v>3</v>
      </c>
      <c r="F96" s="188" t="s">
        <v>145</v>
      </c>
      <c r="G96" s="13"/>
      <c r="H96" s="187" t="s">
        <v>3</v>
      </c>
      <c r="I96" s="189"/>
      <c r="J96" s="13"/>
      <c r="K96" s="13"/>
      <c r="L96" s="185"/>
      <c r="M96" s="190"/>
      <c r="N96" s="191"/>
      <c r="O96" s="191"/>
      <c r="P96" s="191"/>
      <c r="Q96" s="191"/>
      <c r="R96" s="191"/>
      <c r="S96" s="191"/>
      <c r="T96" s="192"/>
      <c r="U96" s="13"/>
      <c r="V96" s="13"/>
      <c r="W96" s="13"/>
      <c r="X96" s="13"/>
      <c r="Y96" s="13"/>
      <c r="Z96" s="13"/>
      <c r="AA96" s="13"/>
      <c r="AB96" s="13"/>
      <c r="AC96" s="13"/>
      <c r="AD96" s="13"/>
      <c r="AE96" s="13"/>
      <c r="AT96" s="187" t="s">
        <v>142</v>
      </c>
      <c r="AU96" s="187" t="s">
        <v>79</v>
      </c>
      <c r="AV96" s="13" t="s">
        <v>15</v>
      </c>
      <c r="AW96" s="13" t="s">
        <v>33</v>
      </c>
      <c r="AX96" s="13" t="s">
        <v>71</v>
      </c>
      <c r="AY96" s="187" t="s">
        <v>131</v>
      </c>
    </row>
    <row r="97" spans="1:51" s="14" customFormat="1" ht="12">
      <c r="A97" s="14"/>
      <c r="B97" s="193"/>
      <c r="C97" s="14"/>
      <c r="D97" s="186" t="s">
        <v>142</v>
      </c>
      <c r="E97" s="194" t="s">
        <v>3</v>
      </c>
      <c r="F97" s="195" t="s">
        <v>146</v>
      </c>
      <c r="G97" s="14"/>
      <c r="H97" s="196">
        <v>1.8</v>
      </c>
      <c r="I97" s="197"/>
      <c r="J97" s="14"/>
      <c r="K97" s="14"/>
      <c r="L97" s="193"/>
      <c r="M97" s="198"/>
      <c r="N97" s="199"/>
      <c r="O97" s="199"/>
      <c r="P97" s="199"/>
      <c r="Q97" s="199"/>
      <c r="R97" s="199"/>
      <c r="S97" s="199"/>
      <c r="T97" s="200"/>
      <c r="U97" s="14"/>
      <c r="V97" s="14"/>
      <c r="W97" s="14"/>
      <c r="X97" s="14"/>
      <c r="Y97" s="14"/>
      <c r="Z97" s="14"/>
      <c r="AA97" s="14"/>
      <c r="AB97" s="14"/>
      <c r="AC97" s="14"/>
      <c r="AD97" s="14"/>
      <c r="AE97" s="14"/>
      <c r="AT97" s="194" t="s">
        <v>142</v>
      </c>
      <c r="AU97" s="194" t="s">
        <v>79</v>
      </c>
      <c r="AV97" s="14" t="s">
        <v>79</v>
      </c>
      <c r="AW97" s="14" t="s">
        <v>33</v>
      </c>
      <c r="AX97" s="14" t="s">
        <v>71</v>
      </c>
      <c r="AY97" s="194" t="s">
        <v>131</v>
      </c>
    </row>
    <row r="98" spans="1:51" s="14" customFormat="1" ht="12">
      <c r="A98" s="14"/>
      <c r="B98" s="193"/>
      <c r="C98" s="14"/>
      <c r="D98" s="186" t="s">
        <v>142</v>
      </c>
      <c r="E98" s="194" t="s">
        <v>3</v>
      </c>
      <c r="F98" s="195" t="s">
        <v>147</v>
      </c>
      <c r="G98" s="14"/>
      <c r="H98" s="196">
        <v>-0.356</v>
      </c>
      <c r="I98" s="197"/>
      <c r="J98" s="14"/>
      <c r="K98" s="14"/>
      <c r="L98" s="193"/>
      <c r="M98" s="198"/>
      <c r="N98" s="199"/>
      <c r="O98" s="199"/>
      <c r="P98" s="199"/>
      <c r="Q98" s="199"/>
      <c r="R98" s="199"/>
      <c r="S98" s="199"/>
      <c r="T98" s="200"/>
      <c r="U98" s="14"/>
      <c r="V98" s="14"/>
      <c r="W98" s="14"/>
      <c r="X98" s="14"/>
      <c r="Y98" s="14"/>
      <c r="Z98" s="14"/>
      <c r="AA98" s="14"/>
      <c r="AB98" s="14"/>
      <c r="AC98" s="14"/>
      <c r="AD98" s="14"/>
      <c r="AE98" s="14"/>
      <c r="AT98" s="194" t="s">
        <v>142</v>
      </c>
      <c r="AU98" s="194" t="s">
        <v>79</v>
      </c>
      <c r="AV98" s="14" t="s">
        <v>79</v>
      </c>
      <c r="AW98" s="14" t="s">
        <v>33</v>
      </c>
      <c r="AX98" s="14" t="s">
        <v>71</v>
      </c>
      <c r="AY98" s="194" t="s">
        <v>131</v>
      </c>
    </row>
    <row r="99" spans="1:51" s="14" customFormat="1" ht="12">
      <c r="A99" s="14"/>
      <c r="B99" s="193"/>
      <c r="C99" s="14"/>
      <c r="D99" s="186" t="s">
        <v>142</v>
      </c>
      <c r="E99" s="194" t="s">
        <v>3</v>
      </c>
      <c r="F99" s="195" t="s">
        <v>148</v>
      </c>
      <c r="G99" s="14"/>
      <c r="H99" s="196">
        <v>1.26</v>
      </c>
      <c r="I99" s="197"/>
      <c r="J99" s="14"/>
      <c r="K99" s="14"/>
      <c r="L99" s="193"/>
      <c r="M99" s="198"/>
      <c r="N99" s="199"/>
      <c r="O99" s="199"/>
      <c r="P99" s="199"/>
      <c r="Q99" s="199"/>
      <c r="R99" s="199"/>
      <c r="S99" s="199"/>
      <c r="T99" s="200"/>
      <c r="U99" s="14"/>
      <c r="V99" s="14"/>
      <c r="W99" s="14"/>
      <c r="X99" s="14"/>
      <c r="Y99" s="14"/>
      <c r="Z99" s="14"/>
      <c r="AA99" s="14"/>
      <c r="AB99" s="14"/>
      <c r="AC99" s="14"/>
      <c r="AD99" s="14"/>
      <c r="AE99" s="14"/>
      <c r="AT99" s="194" t="s">
        <v>142</v>
      </c>
      <c r="AU99" s="194" t="s">
        <v>79</v>
      </c>
      <c r="AV99" s="14" t="s">
        <v>79</v>
      </c>
      <c r="AW99" s="14" t="s">
        <v>33</v>
      </c>
      <c r="AX99" s="14" t="s">
        <v>71</v>
      </c>
      <c r="AY99" s="194" t="s">
        <v>131</v>
      </c>
    </row>
    <row r="100" spans="1:51" s="14" customFormat="1" ht="12">
      <c r="A100" s="14"/>
      <c r="B100" s="193"/>
      <c r="C100" s="14"/>
      <c r="D100" s="186" t="s">
        <v>142</v>
      </c>
      <c r="E100" s="194" t="s">
        <v>3</v>
      </c>
      <c r="F100" s="195" t="s">
        <v>149</v>
      </c>
      <c r="G100" s="14"/>
      <c r="H100" s="196">
        <v>-0.54</v>
      </c>
      <c r="I100" s="197"/>
      <c r="J100" s="14"/>
      <c r="K100" s="14"/>
      <c r="L100" s="193"/>
      <c r="M100" s="198"/>
      <c r="N100" s="199"/>
      <c r="O100" s="199"/>
      <c r="P100" s="199"/>
      <c r="Q100" s="199"/>
      <c r="R100" s="199"/>
      <c r="S100" s="199"/>
      <c r="T100" s="200"/>
      <c r="U100" s="14"/>
      <c r="V100" s="14"/>
      <c r="W100" s="14"/>
      <c r="X100" s="14"/>
      <c r="Y100" s="14"/>
      <c r="Z100" s="14"/>
      <c r="AA100" s="14"/>
      <c r="AB100" s="14"/>
      <c r="AC100" s="14"/>
      <c r="AD100" s="14"/>
      <c r="AE100" s="14"/>
      <c r="AT100" s="194" t="s">
        <v>142</v>
      </c>
      <c r="AU100" s="194" t="s">
        <v>79</v>
      </c>
      <c r="AV100" s="14" t="s">
        <v>79</v>
      </c>
      <c r="AW100" s="14" t="s">
        <v>33</v>
      </c>
      <c r="AX100" s="14" t="s">
        <v>71</v>
      </c>
      <c r="AY100" s="194" t="s">
        <v>131</v>
      </c>
    </row>
    <row r="101" spans="1:51" s="13" customFormat="1" ht="12">
      <c r="A101" s="13"/>
      <c r="B101" s="185"/>
      <c r="C101" s="13"/>
      <c r="D101" s="186" t="s">
        <v>142</v>
      </c>
      <c r="E101" s="187" t="s">
        <v>3</v>
      </c>
      <c r="F101" s="188" t="s">
        <v>150</v>
      </c>
      <c r="G101" s="13"/>
      <c r="H101" s="187" t="s">
        <v>3</v>
      </c>
      <c r="I101" s="189"/>
      <c r="J101" s="13"/>
      <c r="K101" s="13"/>
      <c r="L101" s="185"/>
      <c r="M101" s="190"/>
      <c r="N101" s="191"/>
      <c r="O101" s="191"/>
      <c r="P101" s="191"/>
      <c r="Q101" s="191"/>
      <c r="R101" s="191"/>
      <c r="S101" s="191"/>
      <c r="T101" s="192"/>
      <c r="U101" s="13"/>
      <c r="V101" s="13"/>
      <c r="W101" s="13"/>
      <c r="X101" s="13"/>
      <c r="Y101" s="13"/>
      <c r="Z101" s="13"/>
      <c r="AA101" s="13"/>
      <c r="AB101" s="13"/>
      <c r="AC101" s="13"/>
      <c r="AD101" s="13"/>
      <c r="AE101" s="13"/>
      <c r="AT101" s="187" t="s">
        <v>142</v>
      </c>
      <c r="AU101" s="187" t="s">
        <v>79</v>
      </c>
      <c r="AV101" s="13" t="s">
        <v>15</v>
      </c>
      <c r="AW101" s="13" t="s">
        <v>33</v>
      </c>
      <c r="AX101" s="13" t="s">
        <v>71</v>
      </c>
      <c r="AY101" s="187" t="s">
        <v>131</v>
      </c>
    </row>
    <row r="102" spans="1:51" s="14" customFormat="1" ht="12">
      <c r="A102" s="14"/>
      <c r="B102" s="193"/>
      <c r="C102" s="14"/>
      <c r="D102" s="186" t="s">
        <v>142</v>
      </c>
      <c r="E102" s="194" t="s">
        <v>3</v>
      </c>
      <c r="F102" s="195" t="s">
        <v>151</v>
      </c>
      <c r="G102" s="14"/>
      <c r="H102" s="196">
        <v>1.8</v>
      </c>
      <c r="I102" s="197"/>
      <c r="J102" s="14"/>
      <c r="K102" s="14"/>
      <c r="L102" s="193"/>
      <c r="M102" s="198"/>
      <c r="N102" s="199"/>
      <c r="O102" s="199"/>
      <c r="P102" s="199"/>
      <c r="Q102" s="199"/>
      <c r="R102" s="199"/>
      <c r="S102" s="199"/>
      <c r="T102" s="200"/>
      <c r="U102" s="14"/>
      <c r="V102" s="14"/>
      <c r="W102" s="14"/>
      <c r="X102" s="14"/>
      <c r="Y102" s="14"/>
      <c r="Z102" s="14"/>
      <c r="AA102" s="14"/>
      <c r="AB102" s="14"/>
      <c r="AC102" s="14"/>
      <c r="AD102" s="14"/>
      <c r="AE102" s="14"/>
      <c r="AT102" s="194" t="s">
        <v>142</v>
      </c>
      <c r="AU102" s="194" t="s">
        <v>79</v>
      </c>
      <c r="AV102" s="14" t="s">
        <v>79</v>
      </c>
      <c r="AW102" s="14" t="s">
        <v>33</v>
      </c>
      <c r="AX102" s="14" t="s">
        <v>71</v>
      </c>
      <c r="AY102" s="194" t="s">
        <v>131</v>
      </c>
    </row>
    <row r="103" spans="1:51" s="15" customFormat="1" ht="12">
      <c r="A103" s="15"/>
      <c r="B103" s="201"/>
      <c r="C103" s="15"/>
      <c r="D103" s="186" t="s">
        <v>142</v>
      </c>
      <c r="E103" s="202" t="s">
        <v>3</v>
      </c>
      <c r="F103" s="203" t="s">
        <v>152</v>
      </c>
      <c r="G103" s="15"/>
      <c r="H103" s="204">
        <v>5.93</v>
      </c>
      <c r="I103" s="205"/>
      <c r="J103" s="15"/>
      <c r="K103" s="15"/>
      <c r="L103" s="201"/>
      <c r="M103" s="206"/>
      <c r="N103" s="207"/>
      <c r="O103" s="207"/>
      <c r="P103" s="207"/>
      <c r="Q103" s="207"/>
      <c r="R103" s="207"/>
      <c r="S103" s="207"/>
      <c r="T103" s="208"/>
      <c r="U103" s="15"/>
      <c r="V103" s="15"/>
      <c r="W103" s="15"/>
      <c r="X103" s="15"/>
      <c r="Y103" s="15"/>
      <c r="Z103" s="15"/>
      <c r="AA103" s="15"/>
      <c r="AB103" s="15"/>
      <c r="AC103" s="15"/>
      <c r="AD103" s="15"/>
      <c r="AE103" s="15"/>
      <c r="AT103" s="202" t="s">
        <v>142</v>
      </c>
      <c r="AU103" s="202" t="s">
        <v>79</v>
      </c>
      <c r="AV103" s="15" t="s">
        <v>87</v>
      </c>
      <c r="AW103" s="15" t="s">
        <v>33</v>
      </c>
      <c r="AX103" s="15" t="s">
        <v>15</v>
      </c>
      <c r="AY103" s="202" t="s">
        <v>131</v>
      </c>
    </row>
    <row r="104" spans="1:65" s="2" customFormat="1" ht="24.15" customHeight="1">
      <c r="A104" s="40"/>
      <c r="B104" s="166"/>
      <c r="C104" s="167" t="s">
        <v>79</v>
      </c>
      <c r="D104" s="167" t="s">
        <v>134</v>
      </c>
      <c r="E104" s="168" t="s">
        <v>153</v>
      </c>
      <c r="F104" s="169" t="s">
        <v>154</v>
      </c>
      <c r="G104" s="170" t="s">
        <v>137</v>
      </c>
      <c r="H104" s="171">
        <v>0.78</v>
      </c>
      <c r="I104" s="172"/>
      <c r="J104" s="173">
        <f>ROUND(I104*H104,2)</f>
        <v>0</v>
      </c>
      <c r="K104" s="169" t="s">
        <v>138</v>
      </c>
      <c r="L104" s="41"/>
      <c r="M104" s="174" t="s">
        <v>3</v>
      </c>
      <c r="N104" s="175" t="s">
        <v>42</v>
      </c>
      <c r="O104" s="74"/>
      <c r="P104" s="176">
        <f>O104*H104</f>
        <v>0</v>
      </c>
      <c r="Q104" s="176">
        <v>0</v>
      </c>
      <c r="R104" s="176">
        <f>Q104*H104</f>
        <v>0</v>
      </c>
      <c r="S104" s="176">
        <v>2.2</v>
      </c>
      <c r="T104" s="177">
        <f>S104*H104</f>
        <v>1.7160000000000002</v>
      </c>
      <c r="U104" s="40"/>
      <c r="V104" s="40"/>
      <c r="W104" s="40"/>
      <c r="X104" s="40"/>
      <c r="Y104" s="40"/>
      <c r="Z104" s="40"/>
      <c r="AA104" s="40"/>
      <c r="AB104" s="40"/>
      <c r="AC104" s="40"/>
      <c r="AD104" s="40"/>
      <c r="AE104" s="40"/>
      <c r="AR104" s="178" t="s">
        <v>87</v>
      </c>
      <c r="AT104" s="178" t="s">
        <v>134</v>
      </c>
      <c r="AU104" s="178" t="s">
        <v>79</v>
      </c>
      <c r="AY104" s="21" t="s">
        <v>131</v>
      </c>
      <c r="BE104" s="179">
        <f>IF(N104="základní",J104,0)</f>
        <v>0</v>
      </c>
      <c r="BF104" s="179">
        <f>IF(N104="snížená",J104,0)</f>
        <v>0</v>
      </c>
      <c r="BG104" s="179">
        <f>IF(N104="zákl. přenesená",J104,0)</f>
        <v>0</v>
      </c>
      <c r="BH104" s="179">
        <f>IF(N104="sníž. přenesená",J104,0)</f>
        <v>0</v>
      </c>
      <c r="BI104" s="179">
        <f>IF(N104="nulová",J104,0)</f>
        <v>0</v>
      </c>
      <c r="BJ104" s="21" t="s">
        <v>15</v>
      </c>
      <c r="BK104" s="179">
        <f>ROUND(I104*H104,2)</f>
        <v>0</v>
      </c>
      <c r="BL104" s="21" t="s">
        <v>87</v>
      </c>
      <c r="BM104" s="178" t="s">
        <v>155</v>
      </c>
    </row>
    <row r="105" spans="1:47" s="2" customFormat="1" ht="12">
      <c r="A105" s="40"/>
      <c r="B105" s="41"/>
      <c r="C105" s="40"/>
      <c r="D105" s="180" t="s">
        <v>140</v>
      </c>
      <c r="E105" s="40"/>
      <c r="F105" s="181" t="s">
        <v>156</v>
      </c>
      <c r="G105" s="40"/>
      <c r="H105" s="40"/>
      <c r="I105" s="182"/>
      <c r="J105" s="40"/>
      <c r="K105" s="40"/>
      <c r="L105" s="41"/>
      <c r="M105" s="183"/>
      <c r="N105" s="184"/>
      <c r="O105" s="74"/>
      <c r="P105" s="74"/>
      <c r="Q105" s="74"/>
      <c r="R105" s="74"/>
      <c r="S105" s="74"/>
      <c r="T105" s="75"/>
      <c r="U105" s="40"/>
      <c r="V105" s="40"/>
      <c r="W105" s="40"/>
      <c r="X105" s="40"/>
      <c r="Y105" s="40"/>
      <c r="Z105" s="40"/>
      <c r="AA105" s="40"/>
      <c r="AB105" s="40"/>
      <c r="AC105" s="40"/>
      <c r="AD105" s="40"/>
      <c r="AE105" s="40"/>
      <c r="AT105" s="21" t="s">
        <v>140</v>
      </c>
      <c r="AU105" s="21" t="s">
        <v>79</v>
      </c>
    </row>
    <row r="106" spans="1:51" s="13" customFormat="1" ht="12">
      <c r="A106" s="13"/>
      <c r="B106" s="185"/>
      <c r="C106" s="13"/>
      <c r="D106" s="186" t="s">
        <v>142</v>
      </c>
      <c r="E106" s="187" t="s">
        <v>3</v>
      </c>
      <c r="F106" s="188" t="s">
        <v>157</v>
      </c>
      <c r="G106" s="13"/>
      <c r="H106" s="187" t="s">
        <v>3</v>
      </c>
      <c r="I106" s="189"/>
      <c r="J106" s="13"/>
      <c r="K106" s="13"/>
      <c r="L106" s="185"/>
      <c r="M106" s="190"/>
      <c r="N106" s="191"/>
      <c r="O106" s="191"/>
      <c r="P106" s="191"/>
      <c r="Q106" s="191"/>
      <c r="R106" s="191"/>
      <c r="S106" s="191"/>
      <c r="T106" s="192"/>
      <c r="U106" s="13"/>
      <c r="V106" s="13"/>
      <c r="W106" s="13"/>
      <c r="X106" s="13"/>
      <c r="Y106" s="13"/>
      <c r="Z106" s="13"/>
      <c r="AA106" s="13"/>
      <c r="AB106" s="13"/>
      <c r="AC106" s="13"/>
      <c r="AD106" s="13"/>
      <c r="AE106" s="13"/>
      <c r="AT106" s="187" t="s">
        <v>142</v>
      </c>
      <c r="AU106" s="187" t="s">
        <v>79</v>
      </c>
      <c r="AV106" s="13" t="s">
        <v>15</v>
      </c>
      <c r="AW106" s="13" t="s">
        <v>33</v>
      </c>
      <c r="AX106" s="13" t="s">
        <v>71</v>
      </c>
      <c r="AY106" s="187" t="s">
        <v>131</v>
      </c>
    </row>
    <row r="107" spans="1:51" s="14" customFormat="1" ht="12">
      <c r="A107" s="14"/>
      <c r="B107" s="193"/>
      <c r="C107" s="14"/>
      <c r="D107" s="186" t="s">
        <v>142</v>
      </c>
      <c r="E107" s="194" t="s">
        <v>3</v>
      </c>
      <c r="F107" s="195" t="s">
        <v>158</v>
      </c>
      <c r="G107" s="14"/>
      <c r="H107" s="196">
        <v>0.78</v>
      </c>
      <c r="I107" s="197"/>
      <c r="J107" s="14"/>
      <c r="K107" s="14"/>
      <c r="L107" s="193"/>
      <c r="M107" s="198"/>
      <c r="N107" s="199"/>
      <c r="O107" s="199"/>
      <c r="P107" s="199"/>
      <c r="Q107" s="199"/>
      <c r="R107" s="199"/>
      <c r="S107" s="199"/>
      <c r="T107" s="200"/>
      <c r="U107" s="14"/>
      <c r="V107" s="14"/>
      <c r="W107" s="14"/>
      <c r="X107" s="14"/>
      <c r="Y107" s="14"/>
      <c r="Z107" s="14"/>
      <c r="AA107" s="14"/>
      <c r="AB107" s="14"/>
      <c r="AC107" s="14"/>
      <c r="AD107" s="14"/>
      <c r="AE107" s="14"/>
      <c r="AT107" s="194" t="s">
        <v>142</v>
      </c>
      <c r="AU107" s="194" t="s">
        <v>79</v>
      </c>
      <c r="AV107" s="14" t="s">
        <v>79</v>
      </c>
      <c r="AW107" s="14" t="s">
        <v>33</v>
      </c>
      <c r="AX107" s="14" t="s">
        <v>15</v>
      </c>
      <c r="AY107" s="194" t="s">
        <v>131</v>
      </c>
    </row>
    <row r="108" spans="1:65" s="2" customFormat="1" ht="37.8" customHeight="1">
      <c r="A108" s="40"/>
      <c r="B108" s="166"/>
      <c r="C108" s="167" t="s">
        <v>84</v>
      </c>
      <c r="D108" s="167" t="s">
        <v>134</v>
      </c>
      <c r="E108" s="168" t="s">
        <v>159</v>
      </c>
      <c r="F108" s="169" t="s">
        <v>160</v>
      </c>
      <c r="G108" s="170" t="s">
        <v>137</v>
      </c>
      <c r="H108" s="171">
        <v>0.78</v>
      </c>
      <c r="I108" s="172"/>
      <c r="J108" s="173">
        <f>ROUND(I108*H108,2)</f>
        <v>0</v>
      </c>
      <c r="K108" s="169" t="s">
        <v>138</v>
      </c>
      <c r="L108" s="41"/>
      <c r="M108" s="174" t="s">
        <v>3</v>
      </c>
      <c r="N108" s="175" t="s">
        <v>42</v>
      </c>
      <c r="O108" s="74"/>
      <c r="P108" s="176">
        <f>O108*H108</f>
        <v>0</v>
      </c>
      <c r="Q108" s="176">
        <v>0</v>
      </c>
      <c r="R108" s="176">
        <f>Q108*H108</f>
        <v>0</v>
      </c>
      <c r="S108" s="176">
        <v>0.029</v>
      </c>
      <c r="T108" s="177">
        <f>S108*H108</f>
        <v>0.02262</v>
      </c>
      <c r="U108" s="40"/>
      <c r="V108" s="40"/>
      <c r="W108" s="40"/>
      <c r="X108" s="40"/>
      <c r="Y108" s="40"/>
      <c r="Z108" s="40"/>
      <c r="AA108" s="40"/>
      <c r="AB108" s="40"/>
      <c r="AC108" s="40"/>
      <c r="AD108" s="40"/>
      <c r="AE108" s="40"/>
      <c r="AR108" s="178" t="s">
        <v>87</v>
      </c>
      <c r="AT108" s="178" t="s">
        <v>134</v>
      </c>
      <c r="AU108" s="178" t="s">
        <v>79</v>
      </c>
      <c r="AY108" s="21" t="s">
        <v>131</v>
      </c>
      <c r="BE108" s="179">
        <f>IF(N108="základní",J108,0)</f>
        <v>0</v>
      </c>
      <c r="BF108" s="179">
        <f>IF(N108="snížená",J108,0)</f>
        <v>0</v>
      </c>
      <c r="BG108" s="179">
        <f>IF(N108="zákl. přenesená",J108,0)</f>
        <v>0</v>
      </c>
      <c r="BH108" s="179">
        <f>IF(N108="sníž. přenesená",J108,0)</f>
        <v>0</v>
      </c>
      <c r="BI108" s="179">
        <f>IF(N108="nulová",J108,0)</f>
        <v>0</v>
      </c>
      <c r="BJ108" s="21" t="s">
        <v>15</v>
      </c>
      <c r="BK108" s="179">
        <f>ROUND(I108*H108,2)</f>
        <v>0</v>
      </c>
      <c r="BL108" s="21" t="s">
        <v>87</v>
      </c>
      <c r="BM108" s="178" t="s">
        <v>161</v>
      </c>
    </row>
    <row r="109" spans="1:47" s="2" customFormat="1" ht="12">
      <c r="A109" s="40"/>
      <c r="B109" s="41"/>
      <c r="C109" s="40"/>
      <c r="D109" s="180" t="s">
        <v>140</v>
      </c>
      <c r="E109" s="40"/>
      <c r="F109" s="181" t="s">
        <v>162</v>
      </c>
      <c r="G109" s="40"/>
      <c r="H109" s="40"/>
      <c r="I109" s="182"/>
      <c r="J109" s="40"/>
      <c r="K109" s="40"/>
      <c r="L109" s="41"/>
      <c r="M109" s="183"/>
      <c r="N109" s="184"/>
      <c r="O109" s="74"/>
      <c r="P109" s="74"/>
      <c r="Q109" s="74"/>
      <c r="R109" s="74"/>
      <c r="S109" s="74"/>
      <c r="T109" s="75"/>
      <c r="U109" s="40"/>
      <c r="V109" s="40"/>
      <c r="W109" s="40"/>
      <c r="X109" s="40"/>
      <c r="Y109" s="40"/>
      <c r="Z109" s="40"/>
      <c r="AA109" s="40"/>
      <c r="AB109" s="40"/>
      <c r="AC109" s="40"/>
      <c r="AD109" s="40"/>
      <c r="AE109" s="40"/>
      <c r="AT109" s="21" t="s">
        <v>140</v>
      </c>
      <c r="AU109" s="21" t="s">
        <v>79</v>
      </c>
    </row>
    <row r="110" spans="1:65" s="2" customFormat="1" ht="37.8" customHeight="1">
      <c r="A110" s="40"/>
      <c r="B110" s="166"/>
      <c r="C110" s="167" t="s">
        <v>87</v>
      </c>
      <c r="D110" s="167" t="s">
        <v>134</v>
      </c>
      <c r="E110" s="168" t="s">
        <v>163</v>
      </c>
      <c r="F110" s="169" t="s">
        <v>164</v>
      </c>
      <c r="G110" s="170" t="s">
        <v>165</v>
      </c>
      <c r="H110" s="171">
        <v>20.8</v>
      </c>
      <c r="I110" s="172"/>
      <c r="J110" s="173">
        <f>ROUND(I110*H110,2)</f>
        <v>0</v>
      </c>
      <c r="K110" s="169" t="s">
        <v>138</v>
      </c>
      <c r="L110" s="41"/>
      <c r="M110" s="174" t="s">
        <v>3</v>
      </c>
      <c r="N110" s="175" t="s">
        <v>42</v>
      </c>
      <c r="O110" s="74"/>
      <c r="P110" s="176">
        <f>O110*H110</f>
        <v>0</v>
      </c>
      <c r="Q110" s="176">
        <v>0</v>
      </c>
      <c r="R110" s="176">
        <f>Q110*H110</f>
        <v>0</v>
      </c>
      <c r="S110" s="176">
        <v>0.076</v>
      </c>
      <c r="T110" s="177">
        <f>S110*H110</f>
        <v>1.5808</v>
      </c>
      <c r="U110" s="40"/>
      <c r="V110" s="40"/>
      <c r="W110" s="40"/>
      <c r="X110" s="40"/>
      <c r="Y110" s="40"/>
      <c r="Z110" s="40"/>
      <c r="AA110" s="40"/>
      <c r="AB110" s="40"/>
      <c r="AC110" s="40"/>
      <c r="AD110" s="40"/>
      <c r="AE110" s="40"/>
      <c r="AR110" s="178" t="s">
        <v>87</v>
      </c>
      <c r="AT110" s="178" t="s">
        <v>134</v>
      </c>
      <c r="AU110" s="178" t="s">
        <v>79</v>
      </c>
      <c r="AY110" s="21" t="s">
        <v>131</v>
      </c>
      <c r="BE110" s="179">
        <f>IF(N110="základní",J110,0)</f>
        <v>0</v>
      </c>
      <c r="BF110" s="179">
        <f>IF(N110="snížená",J110,0)</f>
        <v>0</v>
      </c>
      <c r="BG110" s="179">
        <f>IF(N110="zákl. přenesená",J110,0)</f>
        <v>0</v>
      </c>
      <c r="BH110" s="179">
        <f>IF(N110="sníž. přenesená",J110,0)</f>
        <v>0</v>
      </c>
      <c r="BI110" s="179">
        <f>IF(N110="nulová",J110,0)</f>
        <v>0</v>
      </c>
      <c r="BJ110" s="21" t="s">
        <v>15</v>
      </c>
      <c r="BK110" s="179">
        <f>ROUND(I110*H110,2)</f>
        <v>0</v>
      </c>
      <c r="BL110" s="21" t="s">
        <v>87</v>
      </c>
      <c r="BM110" s="178" t="s">
        <v>166</v>
      </c>
    </row>
    <row r="111" spans="1:47" s="2" customFormat="1" ht="12">
      <c r="A111" s="40"/>
      <c r="B111" s="41"/>
      <c r="C111" s="40"/>
      <c r="D111" s="180" t="s">
        <v>140</v>
      </c>
      <c r="E111" s="40"/>
      <c r="F111" s="181" t="s">
        <v>167</v>
      </c>
      <c r="G111" s="40"/>
      <c r="H111" s="40"/>
      <c r="I111" s="182"/>
      <c r="J111" s="40"/>
      <c r="K111" s="40"/>
      <c r="L111" s="41"/>
      <c r="M111" s="183"/>
      <c r="N111" s="184"/>
      <c r="O111" s="74"/>
      <c r="P111" s="74"/>
      <c r="Q111" s="74"/>
      <c r="R111" s="74"/>
      <c r="S111" s="74"/>
      <c r="T111" s="75"/>
      <c r="U111" s="40"/>
      <c r="V111" s="40"/>
      <c r="W111" s="40"/>
      <c r="X111" s="40"/>
      <c r="Y111" s="40"/>
      <c r="Z111" s="40"/>
      <c r="AA111" s="40"/>
      <c r="AB111" s="40"/>
      <c r="AC111" s="40"/>
      <c r="AD111" s="40"/>
      <c r="AE111" s="40"/>
      <c r="AT111" s="21" t="s">
        <v>140</v>
      </c>
      <c r="AU111" s="21" t="s">
        <v>79</v>
      </c>
    </row>
    <row r="112" spans="1:51" s="13" customFormat="1" ht="12">
      <c r="A112" s="13"/>
      <c r="B112" s="185"/>
      <c r="C112" s="13"/>
      <c r="D112" s="186" t="s">
        <v>142</v>
      </c>
      <c r="E112" s="187" t="s">
        <v>3</v>
      </c>
      <c r="F112" s="188" t="s">
        <v>168</v>
      </c>
      <c r="G112" s="13"/>
      <c r="H112" s="187" t="s">
        <v>3</v>
      </c>
      <c r="I112" s="189"/>
      <c r="J112" s="13"/>
      <c r="K112" s="13"/>
      <c r="L112" s="185"/>
      <c r="M112" s="190"/>
      <c r="N112" s="191"/>
      <c r="O112" s="191"/>
      <c r="P112" s="191"/>
      <c r="Q112" s="191"/>
      <c r="R112" s="191"/>
      <c r="S112" s="191"/>
      <c r="T112" s="192"/>
      <c r="U112" s="13"/>
      <c r="V112" s="13"/>
      <c r="W112" s="13"/>
      <c r="X112" s="13"/>
      <c r="Y112" s="13"/>
      <c r="Z112" s="13"/>
      <c r="AA112" s="13"/>
      <c r="AB112" s="13"/>
      <c r="AC112" s="13"/>
      <c r="AD112" s="13"/>
      <c r="AE112" s="13"/>
      <c r="AT112" s="187" t="s">
        <v>142</v>
      </c>
      <c r="AU112" s="187" t="s">
        <v>79</v>
      </c>
      <c r="AV112" s="13" t="s">
        <v>15</v>
      </c>
      <c r="AW112" s="13" t="s">
        <v>33</v>
      </c>
      <c r="AX112" s="13" t="s">
        <v>71</v>
      </c>
      <c r="AY112" s="187" t="s">
        <v>131</v>
      </c>
    </row>
    <row r="113" spans="1:51" s="14" customFormat="1" ht="12">
      <c r="A113" s="14"/>
      <c r="B113" s="193"/>
      <c r="C113" s="14"/>
      <c r="D113" s="186" t="s">
        <v>142</v>
      </c>
      <c r="E113" s="194" t="s">
        <v>3</v>
      </c>
      <c r="F113" s="195" t="s">
        <v>169</v>
      </c>
      <c r="G113" s="14"/>
      <c r="H113" s="196">
        <v>6.4</v>
      </c>
      <c r="I113" s="197"/>
      <c r="J113" s="14"/>
      <c r="K113" s="14"/>
      <c r="L113" s="193"/>
      <c r="M113" s="198"/>
      <c r="N113" s="199"/>
      <c r="O113" s="199"/>
      <c r="P113" s="199"/>
      <c r="Q113" s="199"/>
      <c r="R113" s="199"/>
      <c r="S113" s="199"/>
      <c r="T113" s="200"/>
      <c r="U113" s="14"/>
      <c r="V113" s="14"/>
      <c r="W113" s="14"/>
      <c r="X113" s="14"/>
      <c r="Y113" s="14"/>
      <c r="Z113" s="14"/>
      <c r="AA113" s="14"/>
      <c r="AB113" s="14"/>
      <c r="AC113" s="14"/>
      <c r="AD113" s="14"/>
      <c r="AE113" s="14"/>
      <c r="AT113" s="194" t="s">
        <v>142</v>
      </c>
      <c r="AU113" s="194" t="s">
        <v>79</v>
      </c>
      <c r="AV113" s="14" t="s">
        <v>79</v>
      </c>
      <c r="AW113" s="14" t="s">
        <v>33</v>
      </c>
      <c r="AX113" s="14" t="s">
        <v>71</v>
      </c>
      <c r="AY113" s="194" t="s">
        <v>131</v>
      </c>
    </row>
    <row r="114" spans="1:51" s="14" customFormat="1" ht="12">
      <c r="A114" s="14"/>
      <c r="B114" s="193"/>
      <c r="C114" s="14"/>
      <c r="D114" s="186" t="s">
        <v>142</v>
      </c>
      <c r="E114" s="194" t="s">
        <v>3</v>
      </c>
      <c r="F114" s="195" t="s">
        <v>170</v>
      </c>
      <c r="G114" s="14"/>
      <c r="H114" s="196">
        <v>10.8</v>
      </c>
      <c r="I114" s="197"/>
      <c r="J114" s="14"/>
      <c r="K114" s="14"/>
      <c r="L114" s="193"/>
      <c r="M114" s="198"/>
      <c r="N114" s="199"/>
      <c r="O114" s="199"/>
      <c r="P114" s="199"/>
      <c r="Q114" s="199"/>
      <c r="R114" s="199"/>
      <c r="S114" s="199"/>
      <c r="T114" s="200"/>
      <c r="U114" s="14"/>
      <c r="V114" s="14"/>
      <c r="W114" s="14"/>
      <c r="X114" s="14"/>
      <c r="Y114" s="14"/>
      <c r="Z114" s="14"/>
      <c r="AA114" s="14"/>
      <c r="AB114" s="14"/>
      <c r="AC114" s="14"/>
      <c r="AD114" s="14"/>
      <c r="AE114" s="14"/>
      <c r="AT114" s="194" t="s">
        <v>142</v>
      </c>
      <c r="AU114" s="194" t="s">
        <v>79</v>
      </c>
      <c r="AV114" s="14" t="s">
        <v>79</v>
      </c>
      <c r="AW114" s="14" t="s">
        <v>33</v>
      </c>
      <c r="AX114" s="14" t="s">
        <v>71</v>
      </c>
      <c r="AY114" s="194" t="s">
        <v>131</v>
      </c>
    </row>
    <row r="115" spans="1:51" s="14" customFormat="1" ht="12">
      <c r="A115" s="14"/>
      <c r="B115" s="193"/>
      <c r="C115" s="14"/>
      <c r="D115" s="186" t="s">
        <v>142</v>
      </c>
      <c r="E115" s="194" t="s">
        <v>3</v>
      </c>
      <c r="F115" s="195" t="s">
        <v>171</v>
      </c>
      <c r="G115" s="14"/>
      <c r="H115" s="196">
        <v>2.4</v>
      </c>
      <c r="I115" s="197"/>
      <c r="J115" s="14"/>
      <c r="K115" s="14"/>
      <c r="L115" s="193"/>
      <c r="M115" s="198"/>
      <c r="N115" s="199"/>
      <c r="O115" s="199"/>
      <c r="P115" s="199"/>
      <c r="Q115" s="199"/>
      <c r="R115" s="199"/>
      <c r="S115" s="199"/>
      <c r="T115" s="200"/>
      <c r="U115" s="14"/>
      <c r="V115" s="14"/>
      <c r="W115" s="14"/>
      <c r="X115" s="14"/>
      <c r="Y115" s="14"/>
      <c r="Z115" s="14"/>
      <c r="AA115" s="14"/>
      <c r="AB115" s="14"/>
      <c r="AC115" s="14"/>
      <c r="AD115" s="14"/>
      <c r="AE115" s="14"/>
      <c r="AT115" s="194" t="s">
        <v>142</v>
      </c>
      <c r="AU115" s="194" t="s">
        <v>79</v>
      </c>
      <c r="AV115" s="14" t="s">
        <v>79</v>
      </c>
      <c r="AW115" s="14" t="s">
        <v>33</v>
      </c>
      <c r="AX115" s="14" t="s">
        <v>71</v>
      </c>
      <c r="AY115" s="194" t="s">
        <v>131</v>
      </c>
    </row>
    <row r="116" spans="1:51" s="13" customFormat="1" ht="12">
      <c r="A116" s="13"/>
      <c r="B116" s="185"/>
      <c r="C116" s="13"/>
      <c r="D116" s="186" t="s">
        <v>142</v>
      </c>
      <c r="E116" s="187" t="s">
        <v>3</v>
      </c>
      <c r="F116" s="188" t="s">
        <v>172</v>
      </c>
      <c r="G116" s="13"/>
      <c r="H116" s="187" t="s">
        <v>3</v>
      </c>
      <c r="I116" s="189"/>
      <c r="J116" s="13"/>
      <c r="K116" s="13"/>
      <c r="L116" s="185"/>
      <c r="M116" s="190"/>
      <c r="N116" s="191"/>
      <c r="O116" s="191"/>
      <c r="P116" s="191"/>
      <c r="Q116" s="191"/>
      <c r="R116" s="191"/>
      <c r="S116" s="191"/>
      <c r="T116" s="192"/>
      <c r="U116" s="13"/>
      <c r="V116" s="13"/>
      <c r="W116" s="13"/>
      <c r="X116" s="13"/>
      <c r="Y116" s="13"/>
      <c r="Z116" s="13"/>
      <c r="AA116" s="13"/>
      <c r="AB116" s="13"/>
      <c r="AC116" s="13"/>
      <c r="AD116" s="13"/>
      <c r="AE116" s="13"/>
      <c r="AT116" s="187" t="s">
        <v>142</v>
      </c>
      <c r="AU116" s="187" t="s">
        <v>79</v>
      </c>
      <c r="AV116" s="13" t="s">
        <v>15</v>
      </c>
      <c r="AW116" s="13" t="s">
        <v>33</v>
      </c>
      <c r="AX116" s="13" t="s">
        <v>71</v>
      </c>
      <c r="AY116" s="187" t="s">
        <v>131</v>
      </c>
    </row>
    <row r="117" spans="1:51" s="14" customFormat="1" ht="12">
      <c r="A117" s="14"/>
      <c r="B117" s="193"/>
      <c r="C117" s="14"/>
      <c r="D117" s="186" t="s">
        <v>142</v>
      </c>
      <c r="E117" s="194" t="s">
        <v>3</v>
      </c>
      <c r="F117" s="195" t="s">
        <v>173</v>
      </c>
      <c r="G117" s="14"/>
      <c r="H117" s="196">
        <v>1.2</v>
      </c>
      <c r="I117" s="197"/>
      <c r="J117" s="14"/>
      <c r="K117" s="14"/>
      <c r="L117" s="193"/>
      <c r="M117" s="198"/>
      <c r="N117" s="199"/>
      <c r="O117" s="199"/>
      <c r="P117" s="199"/>
      <c r="Q117" s="199"/>
      <c r="R117" s="199"/>
      <c r="S117" s="199"/>
      <c r="T117" s="200"/>
      <c r="U117" s="14"/>
      <c r="V117" s="14"/>
      <c r="W117" s="14"/>
      <c r="X117" s="14"/>
      <c r="Y117" s="14"/>
      <c r="Z117" s="14"/>
      <c r="AA117" s="14"/>
      <c r="AB117" s="14"/>
      <c r="AC117" s="14"/>
      <c r="AD117" s="14"/>
      <c r="AE117" s="14"/>
      <c r="AT117" s="194" t="s">
        <v>142</v>
      </c>
      <c r="AU117" s="194" t="s">
        <v>79</v>
      </c>
      <c r="AV117" s="14" t="s">
        <v>79</v>
      </c>
      <c r="AW117" s="14" t="s">
        <v>33</v>
      </c>
      <c r="AX117" s="14" t="s">
        <v>71</v>
      </c>
      <c r="AY117" s="194" t="s">
        <v>131</v>
      </c>
    </row>
    <row r="118" spans="1:51" s="15" customFormat="1" ht="12">
      <c r="A118" s="15"/>
      <c r="B118" s="201"/>
      <c r="C118" s="15"/>
      <c r="D118" s="186" t="s">
        <v>142</v>
      </c>
      <c r="E118" s="202" t="s">
        <v>3</v>
      </c>
      <c r="F118" s="203" t="s">
        <v>152</v>
      </c>
      <c r="G118" s="15"/>
      <c r="H118" s="204">
        <v>20.8</v>
      </c>
      <c r="I118" s="205"/>
      <c r="J118" s="15"/>
      <c r="K118" s="15"/>
      <c r="L118" s="201"/>
      <c r="M118" s="206"/>
      <c r="N118" s="207"/>
      <c r="O118" s="207"/>
      <c r="P118" s="207"/>
      <c r="Q118" s="207"/>
      <c r="R118" s="207"/>
      <c r="S118" s="207"/>
      <c r="T118" s="208"/>
      <c r="U118" s="15"/>
      <c r="V118" s="15"/>
      <c r="W118" s="15"/>
      <c r="X118" s="15"/>
      <c r="Y118" s="15"/>
      <c r="Z118" s="15"/>
      <c r="AA118" s="15"/>
      <c r="AB118" s="15"/>
      <c r="AC118" s="15"/>
      <c r="AD118" s="15"/>
      <c r="AE118" s="15"/>
      <c r="AT118" s="202" t="s">
        <v>142</v>
      </c>
      <c r="AU118" s="202" t="s">
        <v>79</v>
      </c>
      <c r="AV118" s="15" t="s">
        <v>87</v>
      </c>
      <c r="AW118" s="15" t="s">
        <v>33</v>
      </c>
      <c r="AX118" s="15" t="s">
        <v>15</v>
      </c>
      <c r="AY118" s="202" t="s">
        <v>131</v>
      </c>
    </row>
    <row r="119" spans="1:65" s="2" customFormat="1" ht="37.8" customHeight="1">
      <c r="A119" s="40"/>
      <c r="B119" s="166"/>
      <c r="C119" s="167" t="s">
        <v>90</v>
      </c>
      <c r="D119" s="167" t="s">
        <v>134</v>
      </c>
      <c r="E119" s="168" t="s">
        <v>174</v>
      </c>
      <c r="F119" s="169" t="s">
        <v>175</v>
      </c>
      <c r="G119" s="170" t="s">
        <v>165</v>
      </c>
      <c r="H119" s="171">
        <v>7.8</v>
      </c>
      <c r="I119" s="172"/>
      <c r="J119" s="173">
        <f>ROUND(I119*H119,2)</f>
        <v>0</v>
      </c>
      <c r="K119" s="169" t="s">
        <v>138</v>
      </c>
      <c r="L119" s="41"/>
      <c r="M119" s="174" t="s">
        <v>3</v>
      </c>
      <c r="N119" s="175" t="s">
        <v>42</v>
      </c>
      <c r="O119" s="74"/>
      <c r="P119" s="176">
        <f>O119*H119</f>
        <v>0</v>
      </c>
      <c r="Q119" s="176">
        <v>0</v>
      </c>
      <c r="R119" s="176">
        <f>Q119*H119</f>
        <v>0</v>
      </c>
      <c r="S119" s="176">
        <v>0.063</v>
      </c>
      <c r="T119" s="177">
        <f>S119*H119</f>
        <v>0.4914</v>
      </c>
      <c r="U119" s="40"/>
      <c r="V119" s="40"/>
      <c r="W119" s="40"/>
      <c r="X119" s="40"/>
      <c r="Y119" s="40"/>
      <c r="Z119" s="40"/>
      <c r="AA119" s="40"/>
      <c r="AB119" s="40"/>
      <c r="AC119" s="40"/>
      <c r="AD119" s="40"/>
      <c r="AE119" s="40"/>
      <c r="AR119" s="178" t="s">
        <v>87</v>
      </c>
      <c r="AT119" s="178" t="s">
        <v>134</v>
      </c>
      <c r="AU119" s="178" t="s">
        <v>79</v>
      </c>
      <c r="AY119" s="21" t="s">
        <v>131</v>
      </c>
      <c r="BE119" s="179">
        <f>IF(N119="základní",J119,0)</f>
        <v>0</v>
      </c>
      <c r="BF119" s="179">
        <f>IF(N119="snížená",J119,0)</f>
        <v>0</v>
      </c>
      <c r="BG119" s="179">
        <f>IF(N119="zákl. přenesená",J119,0)</f>
        <v>0</v>
      </c>
      <c r="BH119" s="179">
        <f>IF(N119="sníž. přenesená",J119,0)</f>
        <v>0</v>
      </c>
      <c r="BI119" s="179">
        <f>IF(N119="nulová",J119,0)</f>
        <v>0</v>
      </c>
      <c r="BJ119" s="21" t="s">
        <v>15</v>
      </c>
      <c r="BK119" s="179">
        <f>ROUND(I119*H119,2)</f>
        <v>0</v>
      </c>
      <c r="BL119" s="21" t="s">
        <v>87</v>
      </c>
      <c r="BM119" s="178" t="s">
        <v>176</v>
      </c>
    </row>
    <row r="120" spans="1:47" s="2" customFormat="1" ht="12">
      <c r="A120" s="40"/>
      <c r="B120" s="41"/>
      <c r="C120" s="40"/>
      <c r="D120" s="180" t="s">
        <v>140</v>
      </c>
      <c r="E120" s="40"/>
      <c r="F120" s="181" t="s">
        <v>177</v>
      </c>
      <c r="G120" s="40"/>
      <c r="H120" s="40"/>
      <c r="I120" s="182"/>
      <c r="J120" s="40"/>
      <c r="K120" s="40"/>
      <c r="L120" s="41"/>
      <c r="M120" s="183"/>
      <c r="N120" s="184"/>
      <c r="O120" s="74"/>
      <c r="P120" s="74"/>
      <c r="Q120" s="74"/>
      <c r="R120" s="74"/>
      <c r="S120" s="74"/>
      <c r="T120" s="75"/>
      <c r="U120" s="40"/>
      <c r="V120" s="40"/>
      <c r="W120" s="40"/>
      <c r="X120" s="40"/>
      <c r="Y120" s="40"/>
      <c r="Z120" s="40"/>
      <c r="AA120" s="40"/>
      <c r="AB120" s="40"/>
      <c r="AC120" s="40"/>
      <c r="AD120" s="40"/>
      <c r="AE120" s="40"/>
      <c r="AT120" s="21" t="s">
        <v>140</v>
      </c>
      <c r="AU120" s="21" t="s">
        <v>79</v>
      </c>
    </row>
    <row r="121" spans="1:51" s="13" customFormat="1" ht="12">
      <c r="A121" s="13"/>
      <c r="B121" s="185"/>
      <c r="C121" s="13"/>
      <c r="D121" s="186" t="s">
        <v>142</v>
      </c>
      <c r="E121" s="187" t="s">
        <v>3</v>
      </c>
      <c r="F121" s="188" t="s">
        <v>178</v>
      </c>
      <c r="G121" s="13"/>
      <c r="H121" s="187" t="s">
        <v>3</v>
      </c>
      <c r="I121" s="189"/>
      <c r="J121" s="13"/>
      <c r="K121" s="13"/>
      <c r="L121" s="185"/>
      <c r="M121" s="190"/>
      <c r="N121" s="191"/>
      <c r="O121" s="191"/>
      <c r="P121" s="191"/>
      <c r="Q121" s="191"/>
      <c r="R121" s="191"/>
      <c r="S121" s="191"/>
      <c r="T121" s="192"/>
      <c r="U121" s="13"/>
      <c r="V121" s="13"/>
      <c r="W121" s="13"/>
      <c r="X121" s="13"/>
      <c r="Y121" s="13"/>
      <c r="Z121" s="13"/>
      <c r="AA121" s="13"/>
      <c r="AB121" s="13"/>
      <c r="AC121" s="13"/>
      <c r="AD121" s="13"/>
      <c r="AE121" s="13"/>
      <c r="AT121" s="187" t="s">
        <v>142</v>
      </c>
      <c r="AU121" s="187" t="s">
        <v>79</v>
      </c>
      <c r="AV121" s="13" t="s">
        <v>15</v>
      </c>
      <c r="AW121" s="13" t="s">
        <v>33</v>
      </c>
      <c r="AX121" s="13" t="s">
        <v>71</v>
      </c>
      <c r="AY121" s="187" t="s">
        <v>131</v>
      </c>
    </row>
    <row r="122" spans="1:51" s="14" customFormat="1" ht="12">
      <c r="A122" s="14"/>
      <c r="B122" s="193"/>
      <c r="C122" s="14"/>
      <c r="D122" s="186" t="s">
        <v>142</v>
      </c>
      <c r="E122" s="194" t="s">
        <v>3</v>
      </c>
      <c r="F122" s="195" t="s">
        <v>179</v>
      </c>
      <c r="G122" s="14"/>
      <c r="H122" s="196">
        <v>2.1</v>
      </c>
      <c r="I122" s="197"/>
      <c r="J122" s="14"/>
      <c r="K122" s="14"/>
      <c r="L122" s="193"/>
      <c r="M122" s="198"/>
      <c r="N122" s="199"/>
      <c r="O122" s="199"/>
      <c r="P122" s="199"/>
      <c r="Q122" s="199"/>
      <c r="R122" s="199"/>
      <c r="S122" s="199"/>
      <c r="T122" s="200"/>
      <c r="U122" s="14"/>
      <c r="V122" s="14"/>
      <c r="W122" s="14"/>
      <c r="X122" s="14"/>
      <c r="Y122" s="14"/>
      <c r="Z122" s="14"/>
      <c r="AA122" s="14"/>
      <c r="AB122" s="14"/>
      <c r="AC122" s="14"/>
      <c r="AD122" s="14"/>
      <c r="AE122" s="14"/>
      <c r="AT122" s="194" t="s">
        <v>142</v>
      </c>
      <c r="AU122" s="194" t="s">
        <v>79</v>
      </c>
      <c r="AV122" s="14" t="s">
        <v>79</v>
      </c>
      <c r="AW122" s="14" t="s">
        <v>33</v>
      </c>
      <c r="AX122" s="14" t="s">
        <v>71</v>
      </c>
      <c r="AY122" s="194" t="s">
        <v>131</v>
      </c>
    </row>
    <row r="123" spans="1:51" s="13" customFormat="1" ht="12">
      <c r="A123" s="13"/>
      <c r="B123" s="185"/>
      <c r="C123" s="13"/>
      <c r="D123" s="186" t="s">
        <v>142</v>
      </c>
      <c r="E123" s="187" t="s">
        <v>3</v>
      </c>
      <c r="F123" s="188" t="s">
        <v>168</v>
      </c>
      <c r="G123" s="13"/>
      <c r="H123" s="187" t="s">
        <v>3</v>
      </c>
      <c r="I123" s="189"/>
      <c r="J123" s="13"/>
      <c r="K123" s="13"/>
      <c r="L123" s="185"/>
      <c r="M123" s="190"/>
      <c r="N123" s="191"/>
      <c r="O123" s="191"/>
      <c r="P123" s="191"/>
      <c r="Q123" s="191"/>
      <c r="R123" s="191"/>
      <c r="S123" s="191"/>
      <c r="T123" s="192"/>
      <c r="U123" s="13"/>
      <c r="V123" s="13"/>
      <c r="W123" s="13"/>
      <c r="X123" s="13"/>
      <c r="Y123" s="13"/>
      <c r="Z123" s="13"/>
      <c r="AA123" s="13"/>
      <c r="AB123" s="13"/>
      <c r="AC123" s="13"/>
      <c r="AD123" s="13"/>
      <c r="AE123" s="13"/>
      <c r="AT123" s="187" t="s">
        <v>142</v>
      </c>
      <c r="AU123" s="187" t="s">
        <v>79</v>
      </c>
      <c r="AV123" s="13" t="s">
        <v>15</v>
      </c>
      <c r="AW123" s="13" t="s">
        <v>33</v>
      </c>
      <c r="AX123" s="13" t="s">
        <v>71</v>
      </c>
      <c r="AY123" s="187" t="s">
        <v>131</v>
      </c>
    </row>
    <row r="124" spans="1:51" s="14" customFormat="1" ht="12">
      <c r="A124" s="14"/>
      <c r="B124" s="193"/>
      <c r="C124" s="14"/>
      <c r="D124" s="186" t="s">
        <v>142</v>
      </c>
      <c r="E124" s="194" t="s">
        <v>3</v>
      </c>
      <c r="F124" s="195" t="s">
        <v>180</v>
      </c>
      <c r="G124" s="14"/>
      <c r="H124" s="196">
        <v>2.06</v>
      </c>
      <c r="I124" s="197"/>
      <c r="J124" s="14"/>
      <c r="K124" s="14"/>
      <c r="L124" s="193"/>
      <c r="M124" s="198"/>
      <c r="N124" s="199"/>
      <c r="O124" s="199"/>
      <c r="P124" s="199"/>
      <c r="Q124" s="199"/>
      <c r="R124" s="199"/>
      <c r="S124" s="199"/>
      <c r="T124" s="200"/>
      <c r="U124" s="14"/>
      <c r="V124" s="14"/>
      <c r="W124" s="14"/>
      <c r="X124" s="14"/>
      <c r="Y124" s="14"/>
      <c r="Z124" s="14"/>
      <c r="AA124" s="14"/>
      <c r="AB124" s="14"/>
      <c r="AC124" s="14"/>
      <c r="AD124" s="14"/>
      <c r="AE124" s="14"/>
      <c r="AT124" s="194" t="s">
        <v>142</v>
      </c>
      <c r="AU124" s="194" t="s">
        <v>79</v>
      </c>
      <c r="AV124" s="14" t="s">
        <v>79</v>
      </c>
      <c r="AW124" s="14" t="s">
        <v>33</v>
      </c>
      <c r="AX124" s="14" t="s">
        <v>71</v>
      </c>
      <c r="AY124" s="194" t="s">
        <v>131</v>
      </c>
    </row>
    <row r="125" spans="1:51" s="14" customFormat="1" ht="12">
      <c r="A125" s="14"/>
      <c r="B125" s="193"/>
      <c r="C125" s="14"/>
      <c r="D125" s="186" t="s">
        <v>142</v>
      </c>
      <c r="E125" s="194" t="s">
        <v>3</v>
      </c>
      <c r="F125" s="195" t="s">
        <v>181</v>
      </c>
      <c r="G125" s="14"/>
      <c r="H125" s="196">
        <v>3.64</v>
      </c>
      <c r="I125" s="197"/>
      <c r="J125" s="14"/>
      <c r="K125" s="14"/>
      <c r="L125" s="193"/>
      <c r="M125" s="198"/>
      <c r="N125" s="199"/>
      <c r="O125" s="199"/>
      <c r="P125" s="199"/>
      <c r="Q125" s="199"/>
      <c r="R125" s="199"/>
      <c r="S125" s="199"/>
      <c r="T125" s="200"/>
      <c r="U125" s="14"/>
      <c r="V125" s="14"/>
      <c r="W125" s="14"/>
      <c r="X125" s="14"/>
      <c r="Y125" s="14"/>
      <c r="Z125" s="14"/>
      <c r="AA125" s="14"/>
      <c r="AB125" s="14"/>
      <c r="AC125" s="14"/>
      <c r="AD125" s="14"/>
      <c r="AE125" s="14"/>
      <c r="AT125" s="194" t="s">
        <v>142</v>
      </c>
      <c r="AU125" s="194" t="s">
        <v>79</v>
      </c>
      <c r="AV125" s="14" t="s">
        <v>79</v>
      </c>
      <c r="AW125" s="14" t="s">
        <v>33</v>
      </c>
      <c r="AX125" s="14" t="s">
        <v>71</v>
      </c>
      <c r="AY125" s="194" t="s">
        <v>131</v>
      </c>
    </row>
    <row r="126" spans="1:51" s="15" customFormat="1" ht="12">
      <c r="A126" s="15"/>
      <c r="B126" s="201"/>
      <c r="C126" s="15"/>
      <c r="D126" s="186" t="s">
        <v>142</v>
      </c>
      <c r="E126" s="202" t="s">
        <v>3</v>
      </c>
      <c r="F126" s="203" t="s">
        <v>152</v>
      </c>
      <c r="G126" s="15"/>
      <c r="H126" s="204">
        <v>7.8</v>
      </c>
      <c r="I126" s="205"/>
      <c r="J126" s="15"/>
      <c r="K126" s="15"/>
      <c r="L126" s="201"/>
      <c r="M126" s="206"/>
      <c r="N126" s="207"/>
      <c r="O126" s="207"/>
      <c r="P126" s="207"/>
      <c r="Q126" s="207"/>
      <c r="R126" s="207"/>
      <c r="S126" s="207"/>
      <c r="T126" s="208"/>
      <c r="U126" s="15"/>
      <c r="V126" s="15"/>
      <c r="W126" s="15"/>
      <c r="X126" s="15"/>
      <c r="Y126" s="15"/>
      <c r="Z126" s="15"/>
      <c r="AA126" s="15"/>
      <c r="AB126" s="15"/>
      <c r="AC126" s="15"/>
      <c r="AD126" s="15"/>
      <c r="AE126" s="15"/>
      <c r="AT126" s="202" t="s">
        <v>142</v>
      </c>
      <c r="AU126" s="202" t="s">
        <v>79</v>
      </c>
      <c r="AV126" s="15" t="s">
        <v>87</v>
      </c>
      <c r="AW126" s="15" t="s">
        <v>33</v>
      </c>
      <c r="AX126" s="15" t="s">
        <v>15</v>
      </c>
      <c r="AY126" s="202" t="s">
        <v>131</v>
      </c>
    </row>
    <row r="127" spans="1:65" s="2" customFormat="1" ht="37.8" customHeight="1">
      <c r="A127" s="40"/>
      <c r="B127" s="166"/>
      <c r="C127" s="167" t="s">
        <v>93</v>
      </c>
      <c r="D127" s="167" t="s">
        <v>134</v>
      </c>
      <c r="E127" s="168" t="s">
        <v>182</v>
      </c>
      <c r="F127" s="169" t="s">
        <v>183</v>
      </c>
      <c r="G127" s="170" t="s">
        <v>184</v>
      </c>
      <c r="H127" s="171">
        <v>16</v>
      </c>
      <c r="I127" s="172"/>
      <c r="J127" s="173">
        <f>ROUND(I127*H127,2)</f>
        <v>0</v>
      </c>
      <c r="K127" s="169" t="s">
        <v>138</v>
      </c>
      <c r="L127" s="41"/>
      <c r="M127" s="174" t="s">
        <v>3</v>
      </c>
      <c r="N127" s="175" t="s">
        <v>42</v>
      </c>
      <c r="O127" s="74"/>
      <c r="P127" s="176">
        <f>O127*H127</f>
        <v>0</v>
      </c>
      <c r="Q127" s="176">
        <v>0</v>
      </c>
      <c r="R127" s="176">
        <f>Q127*H127</f>
        <v>0</v>
      </c>
      <c r="S127" s="176">
        <v>0.015</v>
      </c>
      <c r="T127" s="177">
        <f>S127*H127</f>
        <v>0.24</v>
      </c>
      <c r="U127" s="40"/>
      <c r="V127" s="40"/>
      <c r="W127" s="40"/>
      <c r="X127" s="40"/>
      <c r="Y127" s="40"/>
      <c r="Z127" s="40"/>
      <c r="AA127" s="40"/>
      <c r="AB127" s="40"/>
      <c r="AC127" s="40"/>
      <c r="AD127" s="40"/>
      <c r="AE127" s="40"/>
      <c r="AR127" s="178" t="s">
        <v>87</v>
      </c>
      <c r="AT127" s="178" t="s">
        <v>134</v>
      </c>
      <c r="AU127" s="178" t="s">
        <v>79</v>
      </c>
      <c r="AY127" s="21" t="s">
        <v>131</v>
      </c>
      <c r="BE127" s="179">
        <f>IF(N127="základní",J127,0)</f>
        <v>0</v>
      </c>
      <c r="BF127" s="179">
        <f>IF(N127="snížená",J127,0)</f>
        <v>0</v>
      </c>
      <c r="BG127" s="179">
        <f>IF(N127="zákl. přenesená",J127,0)</f>
        <v>0</v>
      </c>
      <c r="BH127" s="179">
        <f>IF(N127="sníž. přenesená",J127,0)</f>
        <v>0</v>
      </c>
      <c r="BI127" s="179">
        <f>IF(N127="nulová",J127,0)</f>
        <v>0</v>
      </c>
      <c r="BJ127" s="21" t="s">
        <v>15</v>
      </c>
      <c r="BK127" s="179">
        <f>ROUND(I127*H127,2)</f>
        <v>0</v>
      </c>
      <c r="BL127" s="21" t="s">
        <v>87</v>
      </c>
      <c r="BM127" s="178" t="s">
        <v>185</v>
      </c>
    </row>
    <row r="128" spans="1:47" s="2" customFormat="1" ht="12">
      <c r="A128" s="40"/>
      <c r="B128" s="41"/>
      <c r="C128" s="40"/>
      <c r="D128" s="180" t="s">
        <v>140</v>
      </c>
      <c r="E128" s="40"/>
      <c r="F128" s="181" t="s">
        <v>186</v>
      </c>
      <c r="G128" s="40"/>
      <c r="H128" s="40"/>
      <c r="I128" s="182"/>
      <c r="J128" s="40"/>
      <c r="K128" s="40"/>
      <c r="L128" s="41"/>
      <c r="M128" s="183"/>
      <c r="N128" s="184"/>
      <c r="O128" s="74"/>
      <c r="P128" s="74"/>
      <c r="Q128" s="74"/>
      <c r="R128" s="74"/>
      <c r="S128" s="74"/>
      <c r="T128" s="75"/>
      <c r="U128" s="40"/>
      <c r="V128" s="40"/>
      <c r="W128" s="40"/>
      <c r="X128" s="40"/>
      <c r="Y128" s="40"/>
      <c r="Z128" s="40"/>
      <c r="AA128" s="40"/>
      <c r="AB128" s="40"/>
      <c r="AC128" s="40"/>
      <c r="AD128" s="40"/>
      <c r="AE128" s="40"/>
      <c r="AT128" s="21" t="s">
        <v>140</v>
      </c>
      <c r="AU128" s="21" t="s">
        <v>79</v>
      </c>
    </row>
    <row r="129" spans="1:51" s="13" customFormat="1" ht="12">
      <c r="A129" s="13"/>
      <c r="B129" s="185"/>
      <c r="C129" s="13"/>
      <c r="D129" s="186" t="s">
        <v>142</v>
      </c>
      <c r="E129" s="187" t="s">
        <v>3</v>
      </c>
      <c r="F129" s="188" t="s">
        <v>187</v>
      </c>
      <c r="G129" s="13"/>
      <c r="H129" s="187" t="s">
        <v>3</v>
      </c>
      <c r="I129" s="189"/>
      <c r="J129" s="13"/>
      <c r="K129" s="13"/>
      <c r="L129" s="185"/>
      <c r="M129" s="190"/>
      <c r="N129" s="191"/>
      <c r="O129" s="191"/>
      <c r="P129" s="191"/>
      <c r="Q129" s="191"/>
      <c r="R129" s="191"/>
      <c r="S129" s="191"/>
      <c r="T129" s="192"/>
      <c r="U129" s="13"/>
      <c r="V129" s="13"/>
      <c r="W129" s="13"/>
      <c r="X129" s="13"/>
      <c r="Y129" s="13"/>
      <c r="Z129" s="13"/>
      <c r="AA129" s="13"/>
      <c r="AB129" s="13"/>
      <c r="AC129" s="13"/>
      <c r="AD129" s="13"/>
      <c r="AE129" s="13"/>
      <c r="AT129" s="187" t="s">
        <v>142</v>
      </c>
      <c r="AU129" s="187" t="s">
        <v>79</v>
      </c>
      <c r="AV129" s="13" t="s">
        <v>15</v>
      </c>
      <c r="AW129" s="13" t="s">
        <v>33</v>
      </c>
      <c r="AX129" s="13" t="s">
        <v>71</v>
      </c>
      <c r="AY129" s="187" t="s">
        <v>131</v>
      </c>
    </row>
    <row r="130" spans="1:51" s="14" customFormat="1" ht="12">
      <c r="A130" s="14"/>
      <c r="B130" s="193"/>
      <c r="C130" s="14"/>
      <c r="D130" s="186" t="s">
        <v>142</v>
      </c>
      <c r="E130" s="194" t="s">
        <v>3</v>
      </c>
      <c r="F130" s="195" t="s">
        <v>188</v>
      </c>
      <c r="G130" s="14"/>
      <c r="H130" s="196">
        <v>16</v>
      </c>
      <c r="I130" s="197"/>
      <c r="J130" s="14"/>
      <c r="K130" s="14"/>
      <c r="L130" s="193"/>
      <c r="M130" s="198"/>
      <c r="N130" s="199"/>
      <c r="O130" s="199"/>
      <c r="P130" s="199"/>
      <c r="Q130" s="199"/>
      <c r="R130" s="199"/>
      <c r="S130" s="199"/>
      <c r="T130" s="200"/>
      <c r="U130" s="14"/>
      <c r="V130" s="14"/>
      <c r="W130" s="14"/>
      <c r="X130" s="14"/>
      <c r="Y130" s="14"/>
      <c r="Z130" s="14"/>
      <c r="AA130" s="14"/>
      <c r="AB130" s="14"/>
      <c r="AC130" s="14"/>
      <c r="AD130" s="14"/>
      <c r="AE130" s="14"/>
      <c r="AT130" s="194" t="s">
        <v>142</v>
      </c>
      <c r="AU130" s="194" t="s">
        <v>79</v>
      </c>
      <c r="AV130" s="14" t="s">
        <v>79</v>
      </c>
      <c r="AW130" s="14" t="s">
        <v>33</v>
      </c>
      <c r="AX130" s="14" t="s">
        <v>15</v>
      </c>
      <c r="AY130" s="194" t="s">
        <v>131</v>
      </c>
    </row>
    <row r="131" spans="1:65" s="2" customFormat="1" ht="37.8" customHeight="1">
      <c r="A131" s="40"/>
      <c r="B131" s="166"/>
      <c r="C131" s="167" t="s">
        <v>189</v>
      </c>
      <c r="D131" s="167" t="s">
        <v>134</v>
      </c>
      <c r="E131" s="168" t="s">
        <v>190</v>
      </c>
      <c r="F131" s="169" t="s">
        <v>191</v>
      </c>
      <c r="G131" s="170" t="s">
        <v>192</v>
      </c>
      <c r="H131" s="171">
        <v>5.5</v>
      </c>
      <c r="I131" s="172"/>
      <c r="J131" s="173">
        <f>ROUND(I131*H131,2)</f>
        <v>0</v>
      </c>
      <c r="K131" s="169" t="s">
        <v>138</v>
      </c>
      <c r="L131" s="41"/>
      <c r="M131" s="174" t="s">
        <v>3</v>
      </c>
      <c r="N131" s="175" t="s">
        <v>42</v>
      </c>
      <c r="O131" s="74"/>
      <c r="P131" s="176">
        <f>O131*H131</f>
        <v>0</v>
      </c>
      <c r="Q131" s="176">
        <v>0</v>
      </c>
      <c r="R131" s="176">
        <f>Q131*H131</f>
        <v>0</v>
      </c>
      <c r="S131" s="176">
        <v>0.054</v>
      </c>
      <c r="T131" s="177">
        <f>S131*H131</f>
        <v>0.297</v>
      </c>
      <c r="U131" s="40"/>
      <c r="V131" s="40"/>
      <c r="W131" s="40"/>
      <c r="X131" s="40"/>
      <c r="Y131" s="40"/>
      <c r="Z131" s="40"/>
      <c r="AA131" s="40"/>
      <c r="AB131" s="40"/>
      <c r="AC131" s="40"/>
      <c r="AD131" s="40"/>
      <c r="AE131" s="40"/>
      <c r="AR131" s="178" t="s">
        <v>87</v>
      </c>
      <c r="AT131" s="178" t="s">
        <v>134</v>
      </c>
      <c r="AU131" s="178" t="s">
        <v>79</v>
      </c>
      <c r="AY131" s="21" t="s">
        <v>131</v>
      </c>
      <c r="BE131" s="179">
        <f>IF(N131="základní",J131,0)</f>
        <v>0</v>
      </c>
      <c r="BF131" s="179">
        <f>IF(N131="snížená",J131,0)</f>
        <v>0</v>
      </c>
      <c r="BG131" s="179">
        <f>IF(N131="zákl. přenesená",J131,0)</f>
        <v>0</v>
      </c>
      <c r="BH131" s="179">
        <f>IF(N131="sníž. přenesená",J131,0)</f>
        <v>0</v>
      </c>
      <c r="BI131" s="179">
        <f>IF(N131="nulová",J131,0)</f>
        <v>0</v>
      </c>
      <c r="BJ131" s="21" t="s">
        <v>15</v>
      </c>
      <c r="BK131" s="179">
        <f>ROUND(I131*H131,2)</f>
        <v>0</v>
      </c>
      <c r="BL131" s="21" t="s">
        <v>87</v>
      </c>
      <c r="BM131" s="178" t="s">
        <v>193</v>
      </c>
    </row>
    <row r="132" spans="1:47" s="2" customFormat="1" ht="12">
      <c r="A132" s="40"/>
      <c r="B132" s="41"/>
      <c r="C132" s="40"/>
      <c r="D132" s="180" t="s">
        <v>140</v>
      </c>
      <c r="E132" s="40"/>
      <c r="F132" s="181" t="s">
        <v>194</v>
      </c>
      <c r="G132" s="40"/>
      <c r="H132" s="40"/>
      <c r="I132" s="182"/>
      <c r="J132" s="40"/>
      <c r="K132" s="40"/>
      <c r="L132" s="41"/>
      <c r="M132" s="183"/>
      <c r="N132" s="184"/>
      <c r="O132" s="74"/>
      <c r="P132" s="74"/>
      <c r="Q132" s="74"/>
      <c r="R132" s="74"/>
      <c r="S132" s="74"/>
      <c r="T132" s="75"/>
      <c r="U132" s="40"/>
      <c r="V132" s="40"/>
      <c r="W132" s="40"/>
      <c r="X132" s="40"/>
      <c r="Y132" s="40"/>
      <c r="Z132" s="40"/>
      <c r="AA132" s="40"/>
      <c r="AB132" s="40"/>
      <c r="AC132" s="40"/>
      <c r="AD132" s="40"/>
      <c r="AE132" s="40"/>
      <c r="AT132" s="21" t="s">
        <v>140</v>
      </c>
      <c r="AU132" s="21" t="s">
        <v>79</v>
      </c>
    </row>
    <row r="133" spans="1:51" s="13" customFormat="1" ht="12">
      <c r="A133" s="13"/>
      <c r="B133" s="185"/>
      <c r="C133" s="13"/>
      <c r="D133" s="186" t="s">
        <v>142</v>
      </c>
      <c r="E133" s="187" t="s">
        <v>3</v>
      </c>
      <c r="F133" s="188" t="s">
        <v>178</v>
      </c>
      <c r="G133" s="13"/>
      <c r="H133" s="187" t="s">
        <v>3</v>
      </c>
      <c r="I133" s="189"/>
      <c r="J133" s="13"/>
      <c r="K133" s="13"/>
      <c r="L133" s="185"/>
      <c r="M133" s="190"/>
      <c r="N133" s="191"/>
      <c r="O133" s="191"/>
      <c r="P133" s="191"/>
      <c r="Q133" s="191"/>
      <c r="R133" s="191"/>
      <c r="S133" s="191"/>
      <c r="T133" s="192"/>
      <c r="U133" s="13"/>
      <c r="V133" s="13"/>
      <c r="W133" s="13"/>
      <c r="X133" s="13"/>
      <c r="Y133" s="13"/>
      <c r="Z133" s="13"/>
      <c r="AA133" s="13"/>
      <c r="AB133" s="13"/>
      <c r="AC133" s="13"/>
      <c r="AD133" s="13"/>
      <c r="AE133" s="13"/>
      <c r="AT133" s="187" t="s">
        <v>142</v>
      </c>
      <c r="AU133" s="187" t="s">
        <v>79</v>
      </c>
      <c r="AV133" s="13" t="s">
        <v>15</v>
      </c>
      <c r="AW133" s="13" t="s">
        <v>33</v>
      </c>
      <c r="AX133" s="13" t="s">
        <v>71</v>
      </c>
      <c r="AY133" s="187" t="s">
        <v>131</v>
      </c>
    </row>
    <row r="134" spans="1:51" s="14" customFormat="1" ht="12">
      <c r="A134" s="14"/>
      <c r="B134" s="193"/>
      <c r="C134" s="14"/>
      <c r="D134" s="186" t="s">
        <v>142</v>
      </c>
      <c r="E134" s="194" t="s">
        <v>3</v>
      </c>
      <c r="F134" s="195" t="s">
        <v>195</v>
      </c>
      <c r="G134" s="14"/>
      <c r="H134" s="196">
        <v>2.5</v>
      </c>
      <c r="I134" s="197"/>
      <c r="J134" s="14"/>
      <c r="K134" s="14"/>
      <c r="L134" s="193"/>
      <c r="M134" s="198"/>
      <c r="N134" s="199"/>
      <c r="O134" s="199"/>
      <c r="P134" s="199"/>
      <c r="Q134" s="199"/>
      <c r="R134" s="199"/>
      <c r="S134" s="199"/>
      <c r="T134" s="200"/>
      <c r="U134" s="14"/>
      <c r="V134" s="14"/>
      <c r="W134" s="14"/>
      <c r="X134" s="14"/>
      <c r="Y134" s="14"/>
      <c r="Z134" s="14"/>
      <c r="AA134" s="14"/>
      <c r="AB134" s="14"/>
      <c r="AC134" s="14"/>
      <c r="AD134" s="14"/>
      <c r="AE134" s="14"/>
      <c r="AT134" s="194" t="s">
        <v>142</v>
      </c>
      <c r="AU134" s="194" t="s">
        <v>79</v>
      </c>
      <c r="AV134" s="14" t="s">
        <v>79</v>
      </c>
      <c r="AW134" s="14" t="s">
        <v>33</v>
      </c>
      <c r="AX134" s="14" t="s">
        <v>71</v>
      </c>
      <c r="AY134" s="194" t="s">
        <v>131</v>
      </c>
    </row>
    <row r="135" spans="1:51" s="13" customFormat="1" ht="12">
      <c r="A135" s="13"/>
      <c r="B135" s="185"/>
      <c r="C135" s="13"/>
      <c r="D135" s="186" t="s">
        <v>142</v>
      </c>
      <c r="E135" s="187" t="s">
        <v>3</v>
      </c>
      <c r="F135" s="188" t="s">
        <v>168</v>
      </c>
      <c r="G135" s="13"/>
      <c r="H135" s="187" t="s">
        <v>3</v>
      </c>
      <c r="I135" s="189"/>
      <c r="J135" s="13"/>
      <c r="K135" s="13"/>
      <c r="L135" s="185"/>
      <c r="M135" s="190"/>
      <c r="N135" s="191"/>
      <c r="O135" s="191"/>
      <c r="P135" s="191"/>
      <c r="Q135" s="191"/>
      <c r="R135" s="191"/>
      <c r="S135" s="191"/>
      <c r="T135" s="192"/>
      <c r="U135" s="13"/>
      <c r="V135" s="13"/>
      <c r="W135" s="13"/>
      <c r="X135" s="13"/>
      <c r="Y135" s="13"/>
      <c r="Z135" s="13"/>
      <c r="AA135" s="13"/>
      <c r="AB135" s="13"/>
      <c r="AC135" s="13"/>
      <c r="AD135" s="13"/>
      <c r="AE135" s="13"/>
      <c r="AT135" s="187" t="s">
        <v>142</v>
      </c>
      <c r="AU135" s="187" t="s">
        <v>79</v>
      </c>
      <c r="AV135" s="13" t="s">
        <v>15</v>
      </c>
      <c r="AW135" s="13" t="s">
        <v>33</v>
      </c>
      <c r="AX135" s="13" t="s">
        <v>71</v>
      </c>
      <c r="AY135" s="187" t="s">
        <v>131</v>
      </c>
    </row>
    <row r="136" spans="1:51" s="13" customFormat="1" ht="12">
      <c r="A136" s="13"/>
      <c r="B136" s="185"/>
      <c r="C136" s="13"/>
      <c r="D136" s="186" t="s">
        <v>142</v>
      </c>
      <c r="E136" s="187" t="s">
        <v>3</v>
      </c>
      <c r="F136" s="188" t="s">
        <v>196</v>
      </c>
      <c r="G136" s="13"/>
      <c r="H136" s="187" t="s">
        <v>3</v>
      </c>
      <c r="I136" s="189"/>
      <c r="J136" s="13"/>
      <c r="K136" s="13"/>
      <c r="L136" s="185"/>
      <c r="M136" s="190"/>
      <c r="N136" s="191"/>
      <c r="O136" s="191"/>
      <c r="P136" s="191"/>
      <c r="Q136" s="191"/>
      <c r="R136" s="191"/>
      <c r="S136" s="191"/>
      <c r="T136" s="192"/>
      <c r="U136" s="13"/>
      <c r="V136" s="13"/>
      <c r="W136" s="13"/>
      <c r="X136" s="13"/>
      <c r="Y136" s="13"/>
      <c r="Z136" s="13"/>
      <c r="AA136" s="13"/>
      <c r="AB136" s="13"/>
      <c r="AC136" s="13"/>
      <c r="AD136" s="13"/>
      <c r="AE136" s="13"/>
      <c r="AT136" s="187" t="s">
        <v>142</v>
      </c>
      <c r="AU136" s="187" t="s">
        <v>79</v>
      </c>
      <c r="AV136" s="13" t="s">
        <v>15</v>
      </c>
      <c r="AW136" s="13" t="s">
        <v>33</v>
      </c>
      <c r="AX136" s="13" t="s">
        <v>71</v>
      </c>
      <c r="AY136" s="187" t="s">
        <v>131</v>
      </c>
    </row>
    <row r="137" spans="1:51" s="14" customFormat="1" ht="12">
      <c r="A137" s="14"/>
      <c r="B137" s="193"/>
      <c r="C137" s="14"/>
      <c r="D137" s="186" t="s">
        <v>142</v>
      </c>
      <c r="E137" s="194" t="s">
        <v>3</v>
      </c>
      <c r="F137" s="195" t="s">
        <v>197</v>
      </c>
      <c r="G137" s="14"/>
      <c r="H137" s="196">
        <v>3</v>
      </c>
      <c r="I137" s="197"/>
      <c r="J137" s="14"/>
      <c r="K137" s="14"/>
      <c r="L137" s="193"/>
      <c r="M137" s="198"/>
      <c r="N137" s="199"/>
      <c r="O137" s="199"/>
      <c r="P137" s="199"/>
      <c r="Q137" s="199"/>
      <c r="R137" s="199"/>
      <c r="S137" s="199"/>
      <c r="T137" s="200"/>
      <c r="U137" s="14"/>
      <c r="V137" s="14"/>
      <c r="W137" s="14"/>
      <c r="X137" s="14"/>
      <c r="Y137" s="14"/>
      <c r="Z137" s="14"/>
      <c r="AA137" s="14"/>
      <c r="AB137" s="14"/>
      <c r="AC137" s="14"/>
      <c r="AD137" s="14"/>
      <c r="AE137" s="14"/>
      <c r="AT137" s="194" t="s">
        <v>142</v>
      </c>
      <c r="AU137" s="194" t="s">
        <v>79</v>
      </c>
      <c r="AV137" s="14" t="s">
        <v>79</v>
      </c>
      <c r="AW137" s="14" t="s">
        <v>33</v>
      </c>
      <c r="AX137" s="14" t="s">
        <v>71</v>
      </c>
      <c r="AY137" s="194" t="s">
        <v>131</v>
      </c>
    </row>
    <row r="138" spans="1:51" s="15" customFormat="1" ht="12">
      <c r="A138" s="15"/>
      <c r="B138" s="201"/>
      <c r="C138" s="15"/>
      <c r="D138" s="186" t="s">
        <v>142</v>
      </c>
      <c r="E138" s="202" t="s">
        <v>3</v>
      </c>
      <c r="F138" s="203" t="s">
        <v>152</v>
      </c>
      <c r="G138" s="15"/>
      <c r="H138" s="204">
        <v>5.5</v>
      </c>
      <c r="I138" s="205"/>
      <c r="J138" s="15"/>
      <c r="K138" s="15"/>
      <c r="L138" s="201"/>
      <c r="M138" s="206"/>
      <c r="N138" s="207"/>
      <c r="O138" s="207"/>
      <c r="P138" s="207"/>
      <c r="Q138" s="207"/>
      <c r="R138" s="207"/>
      <c r="S138" s="207"/>
      <c r="T138" s="208"/>
      <c r="U138" s="15"/>
      <c r="V138" s="15"/>
      <c r="W138" s="15"/>
      <c r="X138" s="15"/>
      <c r="Y138" s="15"/>
      <c r="Z138" s="15"/>
      <c r="AA138" s="15"/>
      <c r="AB138" s="15"/>
      <c r="AC138" s="15"/>
      <c r="AD138" s="15"/>
      <c r="AE138" s="15"/>
      <c r="AT138" s="202" t="s">
        <v>142</v>
      </c>
      <c r="AU138" s="202" t="s">
        <v>79</v>
      </c>
      <c r="AV138" s="15" t="s">
        <v>87</v>
      </c>
      <c r="AW138" s="15" t="s">
        <v>33</v>
      </c>
      <c r="AX138" s="15" t="s">
        <v>15</v>
      </c>
      <c r="AY138" s="202" t="s">
        <v>131</v>
      </c>
    </row>
    <row r="139" spans="1:65" s="2" customFormat="1" ht="37.8" customHeight="1">
      <c r="A139" s="40"/>
      <c r="B139" s="166"/>
      <c r="C139" s="167" t="s">
        <v>198</v>
      </c>
      <c r="D139" s="167" t="s">
        <v>134</v>
      </c>
      <c r="E139" s="168" t="s">
        <v>199</v>
      </c>
      <c r="F139" s="169" t="s">
        <v>200</v>
      </c>
      <c r="G139" s="170" t="s">
        <v>192</v>
      </c>
      <c r="H139" s="171">
        <v>5</v>
      </c>
      <c r="I139" s="172"/>
      <c r="J139" s="173">
        <f>ROUND(I139*H139,2)</f>
        <v>0</v>
      </c>
      <c r="K139" s="169" t="s">
        <v>138</v>
      </c>
      <c r="L139" s="41"/>
      <c r="M139" s="174" t="s">
        <v>3</v>
      </c>
      <c r="N139" s="175" t="s">
        <v>42</v>
      </c>
      <c r="O139" s="74"/>
      <c r="P139" s="176">
        <f>O139*H139</f>
        <v>0</v>
      </c>
      <c r="Q139" s="176">
        <v>0</v>
      </c>
      <c r="R139" s="176">
        <f>Q139*H139</f>
        <v>0</v>
      </c>
      <c r="S139" s="176">
        <v>0.04</v>
      </c>
      <c r="T139" s="177">
        <f>S139*H139</f>
        <v>0.2</v>
      </c>
      <c r="U139" s="40"/>
      <c r="V139" s="40"/>
      <c r="W139" s="40"/>
      <c r="X139" s="40"/>
      <c r="Y139" s="40"/>
      <c r="Z139" s="40"/>
      <c r="AA139" s="40"/>
      <c r="AB139" s="40"/>
      <c r="AC139" s="40"/>
      <c r="AD139" s="40"/>
      <c r="AE139" s="40"/>
      <c r="AR139" s="178" t="s">
        <v>87</v>
      </c>
      <c r="AT139" s="178" t="s">
        <v>134</v>
      </c>
      <c r="AU139" s="178" t="s">
        <v>79</v>
      </c>
      <c r="AY139" s="21" t="s">
        <v>131</v>
      </c>
      <c r="BE139" s="179">
        <f>IF(N139="základní",J139,0)</f>
        <v>0</v>
      </c>
      <c r="BF139" s="179">
        <f>IF(N139="snížená",J139,0)</f>
        <v>0</v>
      </c>
      <c r="BG139" s="179">
        <f>IF(N139="zákl. přenesená",J139,0)</f>
        <v>0</v>
      </c>
      <c r="BH139" s="179">
        <f>IF(N139="sníž. přenesená",J139,0)</f>
        <v>0</v>
      </c>
      <c r="BI139" s="179">
        <f>IF(N139="nulová",J139,0)</f>
        <v>0</v>
      </c>
      <c r="BJ139" s="21" t="s">
        <v>15</v>
      </c>
      <c r="BK139" s="179">
        <f>ROUND(I139*H139,2)</f>
        <v>0</v>
      </c>
      <c r="BL139" s="21" t="s">
        <v>87</v>
      </c>
      <c r="BM139" s="178" t="s">
        <v>201</v>
      </c>
    </row>
    <row r="140" spans="1:47" s="2" customFormat="1" ht="12">
      <c r="A140" s="40"/>
      <c r="B140" s="41"/>
      <c r="C140" s="40"/>
      <c r="D140" s="180" t="s">
        <v>140</v>
      </c>
      <c r="E140" s="40"/>
      <c r="F140" s="181" t="s">
        <v>202</v>
      </c>
      <c r="G140" s="40"/>
      <c r="H140" s="40"/>
      <c r="I140" s="182"/>
      <c r="J140" s="40"/>
      <c r="K140" s="40"/>
      <c r="L140" s="41"/>
      <c r="M140" s="183"/>
      <c r="N140" s="184"/>
      <c r="O140" s="74"/>
      <c r="P140" s="74"/>
      <c r="Q140" s="74"/>
      <c r="R140" s="74"/>
      <c r="S140" s="74"/>
      <c r="T140" s="75"/>
      <c r="U140" s="40"/>
      <c r="V140" s="40"/>
      <c r="W140" s="40"/>
      <c r="X140" s="40"/>
      <c r="Y140" s="40"/>
      <c r="Z140" s="40"/>
      <c r="AA140" s="40"/>
      <c r="AB140" s="40"/>
      <c r="AC140" s="40"/>
      <c r="AD140" s="40"/>
      <c r="AE140" s="40"/>
      <c r="AT140" s="21" t="s">
        <v>140</v>
      </c>
      <c r="AU140" s="21" t="s">
        <v>79</v>
      </c>
    </row>
    <row r="141" spans="1:51" s="13" customFormat="1" ht="12">
      <c r="A141" s="13"/>
      <c r="B141" s="185"/>
      <c r="C141" s="13"/>
      <c r="D141" s="186" t="s">
        <v>142</v>
      </c>
      <c r="E141" s="187" t="s">
        <v>3</v>
      </c>
      <c r="F141" s="188" t="s">
        <v>178</v>
      </c>
      <c r="G141" s="13"/>
      <c r="H141" s="187" t="s">
        <v>3</v>
      </c>
      <c r="I141" s="189"/>
      <c r="J141" s="13"/>
      <c r="K141" s="13"/>
      <c r="L141" s="185"/>
      <c r="M141" s="190"/>
      <c r="N141" s="191"/>
      <c r="O141" s="191"/>
      <c r="P141" s="191"/>
      <c r="Q141" s="191"/>
      <c r="R141" s="191"/>
      <c r="S141" s="191"/>
      <c r="T141" s="192"/>
      <c r="U141" s="13"/>
      <c r="V141" s="13"/>
      <c r="W141" s="13"/>
      <c r="X141" s="13"/>
      <c r="Y141" s="13"/>
      <c r="Z141" s="13"/>
      <c r="AA141" s="13"/>
      <c r="AB141" s="13"/>
      <c r="AC141" s="13"/>
      <c r="AD141" s="13"/>
      <c r="AE141" s="13"/>
      <c r="AT141" s="187" t="s">
        <v>142</v>
      </c>
      <c r="AU141" s="187" t="s">
        <v>79</v>
      </c>
      <c r="AV141" s="13" t="s">
        <v>15</v>
      </c>
      <c r="AW141" s="13" t="s">
        <v>33</v>
      </c>
      <c r="AX141" s="13" t="s">
        <v>71</v>
      </c>
      <c r="AY141" s="187" t="s">
        <v>131</v>
      </c>
    </row>
    <row r="142" spans="1:51" s="14" customFormat="1" ht="12">
      <c r="A142" s="14"/>
      <c r="B142" s="193"/>
      <c r="C142" s="14"/>
      <c r="D142" s="186" t="s">
        <v>142</v>
      </c>
      <c r="E142" s="194" t="s">
        <v>3</v>
      </c>
      <c r="F142" s="195" t="s">
        <v>203</v>
      </c>
      <c r="G142" s="14"/>
      <c r="H142" s="196">
        <v>5</v>
      </c>
      <c r="I142" s="197"/>
      <c r="J142" s="14"/>
      <c r="K142" s="14"/>
      <c r="L142" s="193"/>
      <c r="M142" s="198"/>
      <c r="N142" s="199"/>
      <c r="O142" s="199"/>
      <c r="P142" s="199"/>
      <c r="Q142" s="199"/>
      <c r="R142" s="199"/>
      <c r="S142" s="199"/>
      <c r="T142" s="200"/>
      <c r="U142" s="14"/>
      <c r="V142" s="14"/>
      <c r="W142" s="14"/>
      <c r="X142" s="14"/>
      <c r="Y142" s="14"/>
      <c r="Z142" s="14"/>
      <c r="AA142" s="14"/>
      <c r="AB142" s="14"/>
      <c r="AC142" s="14"/>
      <c r="AD142" s="14"/>
      <c r="AE142" s="14"/>
      <c r="AT142" s="194" t="s">
        <v>142</v>
      </c>
      <c r="AU142" s="194" t="s">
        <v>79</v>
      </c>
      <c r="AV142" s="14" t="s">
        <v>79</v>
      </c>
      <c r="AW142" s="14" t="s">
        <v>33</v>
      </c>
      <c r="AX142" s="14" t="s">
        <v>15</v>
      </c>
      <c r="AY142" s="194" t="s">
        <v>131</v>
      </c>
    </row>
    <row r="143" spans="1:65" s="2" customFormat="1" ht="49.05" customHeight="1">
      <c r="A143" s="40"/>
      <c r="B143" s="166"/>
      <c r="C143" s="167" t="s">
        <v>132</v>
      </c>
      <c r="D143" s="167" t="s">
        <v>134</v>
      </c>
      <c r="E143" s="168" t="s">
        <v>204</v>
      </c>
      <c r="F143" s="169" t="s">
        <v>205</v>
      </c>
      <c r="G143" s="170" t="s">
        <v>192</v>
      </c>
      <c r="H143" s="171">
        <v>15.5</v>
      </c>
      <c r="I143" s="172"/>
      <c r="J143" s="173">
        <f>ROUND(I143*H143,2)</f>
        <v>0</v>
      </c>
      <c r="K143" s="169" t="s">
        <v>138</v>
      </c>
      <c r="L143" s="41"/>
      <c r="M143" s="174" t="s">
        <v>3</v>
      </c>
      <c r="N143" s="175" t="s">
        <v>42</v>
      </c>
      <c r="O143" s="74"/>
      <c r="P143" s="176">
        <f>O143*H143</f>
        <v>0</v>
      </c>
      <c r="Q143" s="176">
        <v>0</v>
      </c>
      <c r="R143" s="176">
        <f>Q143*H143</f>
        <v>0</v>
      </c>
      <c r="S143" s="176">
        <v>0.042</v>
      </c>
      <c r="T143" s="177">
        <f>S143*H143</f>
        <v>0.651</v>
      </c>
      <c r="U143" s="40"/>
      <c r="V143" s="40"/>
      <c r="W143" s="40"/>
      <c r="X143" s="40"/>
      <c r="Y143" s="40"/>
      <c r="Z143" s="40"/>
      <c r="AA143" s="40"/>
      <c r="AB143" s="40"/>
      <c r="AC143" s="40"/>
      <c r="AD143" s="40"/>
      <c r="AE143" s="40"/>
      <c r="AR143" s="178" t="s">
        <v>87</v>
      </c>
      <c r="AT143" s="178" t="s">
        <v>134</v>
      </c>
      <c r="AU143" s="178" t="s">
        <v>79</v>
      </c>
      <c r="AY143" s="21" t="s">
        <v>131</v>
      </c>
      <c r="BE143" s="179">
        <f>IF(N143="základní",J143,0)</f>
        <v>0</v>
      </c>
      <c r="BF143" s="179">
        <f>IF(N143="snížená",J143,0)</f>
        <v>0</v>
      </c>
      <c r="BG143" s="179">
        <f>IF(N143="zákl. přenesená",J143,0)</f>
        <v>0</v>
      </c>
      <c r="BH143" s="179">
        <f>IF(N143="sníž. přenesená",J143,0)</f>
        <v>0</v>
      </c>
      <c r="BI143" s="179">
        <f>IF(N143="nulová",J143,0)</f>
        <v>0</v>
      </c>
      <c r="BJ143" s="21" t="s">
        <v>15</v>
      </c>
      <c r="BK143" s="179">
        <f>ROUND(I143*H143,2)</f>
        <v>0</v>
      </c>
      <c r="BL143" s="21" t="s">
        <v>87</v>
      </c>
      <c r="BM143" s="178" t="s">
        <v>206</v>
      </c>
    </row>
    <row r="144" spans="1:47" s="2" customFormat="1" ht="12">
      <c r="A144" s="40"/>
      <c r="B144" s="41"/>
      <c r="C144" s="40"/>
      <c r="D144" s="180" t="s">
        <v>140</v>
      </c>
      <c r="E144" s="40"/>
      <c r="F144" s="181" t="s">
        <v>207</v>
      </c>
      <c r="G144" s="40"/>
      <c r="H144" s="40"/>
      <c r="I144" s="182"/>
      <c r="J144" s="40"/>
      <c r="K144" s="40"/>
      <c r="L144" s="41"/>
      <c r="M144" s="183"/>
      <c r="N144" s="184"/>
      <c r="O144" s="74"/>
      <c r="P144" s="74"/>
      <c r="Q144" s="74"/>
      <c r="R144" s="74"/>
      <c r="S144" s="74"/>
      <c r="T144" s="75"/>
      <c r="U144" s="40"/>
      <c r="V144" s="40"/>
      <c r="W144" s="40"/>
      <c r="X144" s="40"/>
      <c r="Y144" s="40"/>
      <c r="Z144" s="40"/>
      <c r="AA144" s="40"/>
      <c r="AB144" s="40"/>
      <c r="AC144" s="40"/>
      <c r="AD144" s="40"/>
      <c r="AE144" s="40"/>
      <c r="AT144" s="21" t="s">
        <v>140</v>
      </c>
      <c r="AU144" s="21" t="s">
        <v>79</v>
      </c>
    </row>
    <row r="145" spans="1:51" s="13" customFormat="1" ht="12">
      <c r="A145" s="13"/>
      <c r="B145" s="185"/>
      <c r="C145" s="13"/>
      <c r="D145" s="186" t="s">
        <v>142</v>
      </c>
      <c r="E145" s="187" t="s">
        <v>3</v>
      </c>
      <c r="F145" s="188" t="s">
        <v>208</v>
      </c>
      <c r="G145" s="13"/>
      <c r="H145" s="187" t="s">
        <v>3</v>
      </c>
      <c r="I145" s="189"/>
      <c r="J145" s="13"/>
      <c r="K145" s="13"/>
      <c r="L145" s="185"/>
      <c r="M145" s="190"/>
      <c r="N145" s="191"/>
      <c r="O145" s="191"/>
      <c r="P145" s="191"/>
      <c r="Q145" s="191"/>
      <c r="R145" s="191"/>
      <c r="S145" s="191"/>
      <c r="T145" s="192"/>
      <c r="U145" s="13"/>
      <c r="V145" s="13"/>
      <c r="W145" s="13"/>
      <c r="X145" s="13"/>
      <c r="Y145" s="13"/>
      <c r="Z145" s="13"/>
      <c r="AA145" s="13"/>
      <c r="AB145" s="13"/>
      <c r="AC145" s="13"/>
      <c r="AD145" s="13"/>
      <c r="AE145" s="13"/>
      <c r="AT145" s="187" t="s">
        <v>142</v>
      </c>
      <c r="AU145" s="187" t="s">
        <v>79</v>
      </c>
      <c r="AV145" s="13" t="s">
        <v>15</v>
      </c>
      <c r="AW145" s="13" t="s">
        <v>33</v>
      </c>
      <c r="AX145" s="13" t="s">
        <v>71</v>
      </c>
      <c r="AY145" s="187" t="s">
        <v>131</v>
      </c>
    </row>
    <row r="146" spans="1:51" s="14" customFormat="1" ht="12">
      <c r="A146" s="14"/>
      <c r="B146" s="193"/>
      <c r="C146" s="14"/>
      <c r="D146" s="186" t="s">
        <v>142</v>
      </c>
      <c r="E146" s="194" t="s">
        <v>3</v>
      </c>
      <c r="F146" s="195" t="s">
        <v>209</v>
      </c>
      <c r="G146" s="14"/>
      <c r="H146" s="196">
        <v>2.6</v>
      </c>
      <c r="I146" s="197"/>
      <c r="J146" s="14"/>
      <c r="K146" s="14"/>
      <c r="L146" s="193"/>
      <c r="M146" s="198"/>
      <c r="N146" s="199"/>
      <c r="O146" s="199"/>
      <c r="P146" s="199"/>
      <c r="Q146" s="199"/>
      <c r="R146" s="199"/>
      <c r="S146" s="199"/>
      <c r="T146" s="200"/>
      <c r="U146" s="14"/>
      <c r="V146" s="14"/>
      <c r="W146" s="14"/>
      <c r="X146" s="14"/>
      <c r="Y146" s="14"/>
      <c r="Z146" s="14"/>
      <c r="AA146" s="14"/>
      <c r="AB146" s="14"/>
      <c r="AC146" s="14"/>
      <c r="AD146" s="14"/>
      <c r="AE146" s="14"/>
      <c r="AT146" s="194" t="s">
        <v>142</v>
      </c>
      <c r="AU146" s="194" t="s">
        <v>79</v>
      </c>
      <c r="AV146" s="14" t="s">
        <v>79</v>
      </c>
      <c r="AW146" s="14" t="s">
        <v>33</v>
      </c>
      <c r="AX146" s="14" t="s">
        <v>71</v>
      </c>
      <c r="AY146" s="194" t="s">
        <v>131</v>
      </c>
    </row>
    <row r="147" spans="1:51" s="14" customFormat="1" ht="12">
      <c r="A147" s="14"/>
      <c r="B147" s="193"/>
      <c r="C147" s="14"/>
      <c r="D147" s="186" t="s">
        <v>142</v>
      </c>
      <c r="E147" s="194" t="s">
        <v>3</v>
      </c>
      <c r="F147" s="195" t="s">
        <v>210</v>
      </c>
      <c r="G147" s="14"/>
      <c r="H147" s="196">
        <v>2.8</v>
      </c>
      <c r="I147" s="197"/>
      <c r="J147" s="14"/>
      <c r="K147" s="14"/>
      <c r="L147" s="193"/>
      <c r="M147" s="198"/>
      <c r="N147" s="199"/>
      <c r="O147" s="199"/>
      <c r="P147" s="199"/>
      <c r="Q147" s="199"/>
      <c r="R147" s="199"/>
      <c r="S147" s="199"/>
      <c r="T147" s="200"/>
      <c r="U147" s="14"/>
      <c r="V147" s="14"/>
      <c r="W147" s="14"/>
      <c r="X147" s="14"/>
      <c r="Y147" s="14"/>
      <c r="Z147" s="14"/>
      <c r="AA147" s="14"/>
      <c r="AB147" s="14"/>
      <c r="AC147" s="14"/>
      <c r="AD147" s="14"/>
      <c r="AE147" s="14"/>
      <c r="AT147" s="194" t="s">
        <v>142</v>
      </c>
      <c r="AU147" s="194" t="s">
        <v>79</v>
      </c>
      <c r="AV147" s="14" t="s">
        <v>79</v>
      </c>
      <c r="AW147" s="14" t="s">
        <v>33</v>
      </c>
      <c r="AX147" s="14" t="s">
        <v>71</v>
      </c>
      <c r="AY147" s="194" t="s">
        <v>131</v>
      </c>
    </row>
    <row r="148" spans="1:51" s="14" customFormat="1" ht="12">
      <c r="A148" s="14"/>
      <c r="B148" s="193"/>
      <c r="C148" s="14"/>
      <c r="D148" s="186" t="s">
        <v>142</v>
      </c>
      <c r="E148" s="194" t="s">
        <v>3</v>
      </c>
      <c r="F148" s="195" t="s">
        <v>211</v>
      </c>
      <c r="G148" s="14"/>
      <c r="H148" s="196">
        <v>2.9</v>
      </c>
      <c r="I148" s="197"/>
      <c r="J148" s="14"/>
      <c r="K148" s="14"/>
      <c r="L148" s="193"/>
      <c r="M148" s="198"/>
      <c r="N148" s="199"/>
      <c r="O148" s="199"/>
      <c r="P148" s="199"/>
      <c r="Q148" s="199"/>
      <c r="R148" s="199"/>
      <c r="S148" s="199"/>
      <c r="T148" s="200"/>
      <c r="U148" s="14"/>
      <c r="V148" s="14"/>
      <c r="W148" s="14"/>
      <c r="X148" s="14"/>
      <c r="Y148" s="14"/>
      <c r="Z148" s="14"/>
      <c r="AA148" s="14"/>
      <c r="AB148" s="14"/>
      <c r="AC148" s="14"/>
      <c r="AD148" s="14"/>
      <c r="AE148" s="14"/>
      <c r="AT148" s="194" t="s">
        <v>142</v>
      </c>
      <c r="AU148" s="194" t="s">
        <v>79</v>
      </c>
      <c r="AV148" s="14" t="s">
        <v>79</v>
      </c>
      <c r="AW148" s="14" t="s">
        <v>33</v>
      </c>
      <c r="AX148" s="14" t="s">
        <v>71</v>
      </c>
      <c r="AY148" s="194" t="s">
        <v>131</v>
      </c>
    </row>
    <row r="149" spans="1:51" s="14" customFormat="1" ht="12">
      <c r="A149" s="14"/>
      <c r="B149" s="193"/>
      <c r="C149" s="14"/>
      <c r="D149" s="186" t="s">
        <v>142</v>
      </c>
      <c r="E149" s="194" t="s">
        <v>3</v>
      </c>
      <c r="F149" s="195" t="s">
        <v>212</v>
      </c>
      <c r="G149" s="14"/>
      <c r="H149" s="196">
        <v>7.2</v>
      </c>
      <c r="I149" s="197"/>
      <c r="J149" s="14"/>
      <c r="K149" s="14"/>
      <c r="L149" s="193"/>
      <c r="M149" s="198"/>
      <c r="N149" s="199"/>
      <c r="O149" s="199"/>
      <c r="P149" s="199"/>
      <c r="Q149" s="199"/>
      <c r="R149" s="199"/>
      <c r="S149" s="199"/>
      <c r="T149" s="200"/>
      <c r="U149" s="14"/>
      <c r="V149" s="14"/>
      <c r="W149" s="14"/>
      <c r="X149" s="14"/>
      <c r="Y149" s="14"/>
      <c r="Z149" s="14"/>
      <c r="AA149" s="14"/>
      <c r="AB149" s="14"/>
      <c r="AC149" s="14"/>
      <c r="AD149" s="14"/>
      <c r="AE149" s="14"/>
      <c r="AT149" s="194" t="s">
        <v>142</v>
      </c>
      <c r="AU149" s="194" t="s">
        <v>79</v>
      </c>
      <c r="AV149" s="14" t="s">
        <v>79</v>
      </c>
      <c r="AW149" s="14" t="s">
        <v>33</v>
      </c>
      <c r="AX149" s="14" t="s">
        <v>71</v>
      </c>
      <c r="AY149" s="194" t="s">
        <v>131</v>
      </c>
    </row>
    <row r="150" spans="1:51" s="15" customFormat="1" ht="12">
      <c r="A150" s="15"/>
      <c r="B150" s="201"/>
      <c r="C150" s="15"/>
      <c r="D150" s="186" t="s">
        <v>142</v>
      </c>
      <c r="E150" s="202" t="s">
        <v>3</v>
      </c>
      <c r="F150" s="203" t="s">
        <v>152</v>
      </c>
      <c r="G150" s="15"/>
      <c r="H150" s="204">
        <v>15.5</v>
      </c>
      <c r="I150" s="205"/>
      <c r="J150" s="15"/>
      <c r="K150" s="15"/>
      <c r="L150" s="201"/>
      <c r="M150" s="206"/>
      <c r="N150" s="207"/>
      <c r="O150" s="207"/>
      <c r="P150" s="207"/>
      <c r="Q150" s="207"/>
      <c r="R150" s="207"/>
      <c r="S150" s="207"/>
      <c r="T150" s="208"/>
      <c r="U150" s="15"/>
      <c r="V150" s="15"/>
      <c r="W150" s="15"/>
      <c r="X150" s="15"/>
      <c r="Y150" s="15"/>
      <c r="Z150" s="15"/>
      <c r="AA150" s="15"/>
      <c r="AB150" s="15"/>
      <c r="AC150" s="15"/>
      <c r="AD150" s="15"/>
      <c r="AE150" s="15"/>
      <c r="AT150" s="202" t="s">
        <v>142</v>
      </c>
      <c r="AU150" s="202" t="s">
        <v>79</v>
      </c>
      <c r="AV150" s="15" t="s">
        <v>87</v>
      </c>
      <c r="AW150" s="15" t="s">
        <v>33</v>
      </c>
      <c r="AX150" s="15" t="s">
        <v>15</v>
      </c>
      <c r="AY150" s="202" t="s">
        <v>131</v>
      </c>
    </row>
    <row r="151" spans="1:65" s="2" customFormat="1" ht="44.25" customHeight="1">
      <c r="A151" s="40"/>
      <c r="B151" s="166"/>
      <c r="C151" s="167" t="s">
        <v>213</v>
      </c>
      <c r="D151" s="167" t="s">
        <v>134</v>
      </c>
      <c r="E151" s="168" t="s">
        <v>214</v>
      </c>
      <c r="F151" s="169" t="s">
        <v>215</v>
      </c>
      <c r="G151" s="170" t="s">
        <v>192</v>
      </c>
      <c r="H151" s="171">
        <v>2.92</v>
      </c>
      <c r="I151" s="172"/>
      <c r="J151" s="173">
        <f>ROUND(I151*H151,2)</f>
        <v>0</v>
      </c>
      <c r="K151" s="169" t="s">
        <v>138</v>
      </c>
      <c r="L151" s="41"/>
      <c r="M151" s="174" t="s">
        <v>3</v>
      </c>
      <c r="N151" s="175" t="s">
        <v>42</v>
      </c>
      <c r="O151" s="74"/>
      <c r="P151" s="176">
        <f>O151*H151</f>
        <v>0</v>
      </c>
      <c r="Q151" s="176">
        <v>0.00147</v>
      </c>
      <c r="R151" s="176">
        <f>Q151*H151</f>
        <v>0.0042924</v>
      </c>
      <c r="S151" s="176">
        <v>0.039</v>
      </c>
      <c r="T151" s="177">
        <f>S151*H151</f>
        <v>0.11388</v>
      </c>
      <c r="U151" s="40"/>
      <c r="V151" s="40"/>
      <c r="W151" s="40"/>
      <c r="X151" s="40"/>
      <c r="Y151" s="40"/>
      <c r="Z151" s="40"/>
      <c r="AA151" s="40"/>
      <c r="AB151" s="40"/>
      <c r="AC151" s="40"/>
      <c r="AD151" s="40"/>
      <c r="AE151" s="40"/>
      <c r="AR151" s="178" t="s">
        <v>87</v>
      </c>
      <c r="AT151" s="178" t="s">
        <v>134</v>
      </c>
      <c r="AU151" s="178" t="s">
        <v>79</v>
      </c>
      <c r="AY151" s="21" t="s">
        <v>131</v>
      </c>
      <c r="BE151" s="179">
        <f>IF(N151="základní",J151,0)</f>
        <v>0</v>
      </c>
      <c r="BF151" s="179">
        <f>IF(N151="snížená",J151,0)</f>
        <v>0</v>
      </c>
      <c r="BG151" s="179">
        <f>IF(N151="zákl. přenesená",J151,0)</f>
        <v>0</v>
      </c>
      <c r="BH151" s="179">
        <f>IF(N151="sníž. přenesená",J151,0)</f>
        <v>0</v>
      </c>
      <c r="BI151" s="179">
        <f>IF(N151="nulová",J151,0)</f>
        <v>0</v>
      </c>
      <c r="BJ151" s="21" t="s">
        <v>15</v>
      </c>
      <c r="BK151" s="179">
        <f>ROUND(I151*H151,2)</f>
        <v>0</v>
      </c>
      <c r="BL151" s="21" t="s">
        <v>87</v>
      </c>
      <c r="BM151" s="178" t="s">
        <v>216</v>
      </c>
    </row>
    <row r="152" spans="1:47" s="2" customFormat="1" ht="12">
      <c r="A152" s="40"/>
      <c r="B152" s="41"/>
      <c r="C152" s="40"/>
      <c r="D152" s="180" t="s">
        <v>140</v>
      </c>
      <c r="E152" s="40"/>
      <c r="F152" s="181" t="s">
        <v>217</v>
      </c>
      <c r="G152" s="40"/>
      <c r="H152" s="40"/>
      <c r="I152" s="182"/>
      <c r="J152" s="40"/>
      <c r="K152" s="40"/>
      <c r="L152" s="41"/>
      <c r="M152" s="183"/>
      <c r="N152" s="184"/>
      <c r="O152" s="74"/>
      <c r="P152" s="74"/>
      <c r="Q152" s="74"/>
      <c r="R152" s="74"/>
      <c r="S152" s="74"/>
      <c r="T152" s="75"/>
      <c r="U152" s="40"/>
      <c r="V152" s="40"/>
      <c r="W152" s="40"/>
      <c r="X152" s="40"/>
      <c r="Y152" s="40"/>
      <c r="Z152" s="40"/>
      <c r="AA152" s="40"/>
      <c r="AB152" s="40"/>
      <c r="AC152" s="40"/>
      <c r="AD152" s="40"/>
      <c r="AE152" s="40"/>
      <c r="AT152" s="21" t="s">
        <v>140</v>
      </c>
      <c r="AU152" s="21" t="s">
        <v>79</v>
      </c>
    </row>
    <row r="153" spans="1:51" s="13" customFormat="1" ht="12">
      <c r="A153" s="13"/>
      <c r="B153" s="185"/>
      <c r="C153" s="13"/>
      <c r="D153" s="186" t="s">
        <v>142</v>
      </c>
      <c r="E153" s="187" t="s">
        <v>3</v>
      </c>
      <c r="F153" s="188" t="s">
        <v>168</v>
      </c>
      <c r="G153" s="13"/>
      <c r="H153" s="187" t="s">
        <v>3</v>
      </c>
      <c r="I153" s="189"/>
      <c r="J153" s="13"/>
      <c r="K153" s="13"/>
      <c r="L153" s="185"/>
      <c r="M153" s="190"/>
      <c r="N153" s="191"/>
      <c r="O153" s="191"/>
      <c r="P153" s="191"/>
      <c r="Q153" s="191"/>
      <c r="R153" s="191"/>
      <c r="S153" s="191"/>
      <c r="T153" s="192"/>
      <c r="U153" s="13"/>
      <c r="V153" s="13"/>
      <c r="W153" s="13"/>
      <c r="X153" s="13"/>
      <c r="Y153" s="13"/>
      <c r="Z153" s="13"/>
      <c r="AA153" s="13"/>
      <c r="AB153" s="13"/>
      <c r="AC153" s="13"/>
      <c r="AD153" s="13"/>
      <c r="AE153" s="13"/>
      <c r="AT153" s="187" t="s">
        <v>142</v>
      </c>
      <c r="AU153" s="187" t="s">
        <v>79</v>
      </c>
      <c r="AV153" s="13" t="s">
        <v>15</v>
      </c>
      <c r="AW153" s="13" t="s">
        <v>33</v>
      </c>
      <c r="AX153" s="13" t="s">
        <v>71</v>
      </c>
      <c r="AY153" s="187" t="s">
        <v>131</v>
      </c>
    </row>
    <row r="154" spans="1:51" s="14" customFormat="1" ht="12">
      <c r="A154" s="14"/>
      <c r="B154" s="193"/>
      <c r="C154" s="14"/>
      <c r="D154" s="186" t="s">
        <v>142</v>
      </c>
      <c r="E154" s="194" t="s">
        <v>3</v>
      </c>
      <c r="F154" s="195" t="s">
        <v>218</v>
      </c>
      <c r="G154" s="14"/>
      <c r="H154" s="196">
        <v>1.59</v>
      </c>
      <c r="I154" s="197"/>
      <c r="J154" s="14"/>
      <c r="K154" s="14"/>
      <c r="L154" s="193"/>
      <c r="M154" s="198"/>
      <c r="N154" s="199"/>
      <c r="O154" s="199"/>
      <c r="P154" s="199"/>
      <c r="Q154" s="199"/>
      <c r="R154" s="199"/>
      <c r="S154" s="199"/>
      <c r="T154" s="200"/>
      <c r="U154" s="14"/>
      <c r="V154" s="14"/>
      <c r="W154" s="14"/>
      <c r="X154" s="14"/>
      <c r="Y154" s="14"/>
      <c r="Z154" s="14"/>
      <c r="AA154" s="14"/>
      <c r="AB154" s="14"/>
      <c r="AC154" s="14"/>
      <c r="AD154" s="14"/>
      <c r="AE154" s="14"/>
      <c r="AT154" s="194" t="s">
        <v>142</v>
      </c>
      <c r="AU154" s="194" t="s">
        <v>79</v>
      </c>
      <c r="AV154" s="14" t="s">
        <v>79</v>
      </c>
      <c r="AW154" s="14" t="s">
        <v>33</v>
      </c>
      <c r="AX154" s="14" t="s">
        <v>71</v>
      </c>
      <c r="AY154" s="194" t="s">
        <v>131</v>
      </c>
    </row>
    <row r="155" spans="1:51" s="13" customFormat="1" ht="12">
      <c r="A155" s="13"/>
      <c r="B155" s="185"/>
      <c r="C155" s="13"/>
      <c r="D155" s="186" t="s">
        <v>142</v>
      </c>
      <c r="E155" s="187" t="s">
        <v>3</v>
      </c>
      <c r="F155" s="188" t="s">
        <v>172</v>
      </c>
      <c r="G155" s="13"/>
      <c r="H155" s="187" t="s">
        <v>3</v>
      </c>
      <c r="I155" s="189"/>
      <c r="J155" s="13"/>
      <c r="K155" s="13"/>
      <c r="L155" s="185"/>
      <c r="M155" s="190"/>
      <c r="N155" s="191"/>
      <c r="O155" s="191"/>
      <c r="P155" s="191"/>
      <c r="Q155" s="191"/>
      <c r="R155" s="191"/>
      <c r="S155" s="191"/>
      <c r="T155" s="192"/>
      <c r="U155" s="13"/>
      <c r="V155" s="13"/>
      <c r="W155" s="13"/>
      <c r="X155" s="13"/>
      <c r="Y155" s="13"/>
      <c r="Z155" s="13"/>
      <c r="AA155" s="13"/>
      <c r="AB155" s="13"/>
      <c r="AC155" s="13"/>
      <c r="AD155" s="13"/>
      <c r="AE155" s="13"/>
      <c r="AT155" s="187" t="s">
        <v>142</v>
      </c>
      <c r="AU155" s="187" t="s">
        <v>79</v>
      </c>
      <c r="AV155" s="13" t="s">
        <v>15</v>
      </c>
      <c r="AW155" s="13" t="s">
        <v>33</v>
      </c>
      <c r="AX155" s="13" t="s">
        <v>71</v>
      </c>
      <c r="AY155" s="187" t="s">
        <v>131</v>
      </c>
    </row>
    <row r="156" spans="1:51" s="14" customFormat="1" ht="12">
      <c r="A156" s="14"/>
      <c r="B156" s="193"/>
      <c r="C156" s="14"/>
      <c r="D156" s="186" t="s">
        <v>142</v>
      </c>
      <c r="E156" s="194" t="s">
        <v>3</v>
      </c>
      <c r="F156" s="195" t="s">
        <v>219</v>
      </c>
      <c r="G156" s="14"/>
      <c r="H156" s="196">
        <v>0.93</v>
      </c>
      <c r="I156" s="197"/>
      <c r="J156" s="14"/>
      <c r="K156" s="14"/>
      <c r="L156" s="193"/>
      <c r="M156" s="198"/>
      <c r="N156" s="199"/>
      <c r="O156" s="199"/>
      <c r="P156" s="199"/>
      <c r="Q156" s="199"/>
      <c r="R156" s="199"/>
      <c r="S156" s="199"/>
      <c r="T156" s="200"/>
      <c r="U156" s="14"/>
      <c r="V156" s="14"/>
      <c r="W156" s="14"/>
      <c r="X156" s="14"/>
      <c r="Y156" s="14"/>
      <c r="Z156" s="14"/>
      <c r="AA156" s="14"/>
      <c r="AB156" s="14"/>
      <c r="AC156" s="14"/>
      <c r="AD156" s="14"/>
      <c r="AE156" s="14"/>
      <c r="AT156" s="194" t="s">
        <v>142</v>
      </c>
      <c r="AU156" s="194" t="s">
        <v>79</v>
      </c>
      <c r="AV156" s="14" t="s">
        <v>79</v>
      </c>
      <c r="AW156" s="14" t="s">
        <v>33</v>
      </c>
      <c r="AX156" s="14" t="s">
        <v>71</v>
      </c>
      <c r="AY156" s="194" t="s">
        <v>131</v>
      </c>
    </row>
    <row r="157" spans="1:51" s="13" customFormat="1" ht="12">
      <c r="A157" s="13"/>
      <c r="B157" s="185"/>
      <c r="C157" s="13"/>
      <c r="D157" s="186" t="s">
        <v>142</v>
      </c>
      <c r="E157" s="187" t="s">
        <v>3</v>
      </c>
      <c r="F157" s="188" t="s">
        <v>220</v>
      </c>
      <c r="G157" s="13"/>
      <c r="H157" s="187" t="s">
        <v>3</v>
      </c>
      <c r="I157" s="189"/>
      <c r="J157" s="13"/>
      <c r="K157" s="13"/>
      <c r="L157" s="185"/>
      <c r="M157" s="190"/>
      <c r="N157" s="191"/>
      <c r="O157" s="191"/>
      <c r="P157" s="191"/>
      <c r="Q157" s="191"/>
      <c r="R157" s="191"/>
      <c r="S157" s="191"/>
      <c r="T157" s="192"/>
      <c r="U157" s="13"/>
      <c r="V157" s="13"/>
      <c r="W157" s="13"/>
      <c r="X157" s="13"/>
      <c r="Y157" s="13"/>
      <c r="Z157" s="13"/>
      <c r="AA157" s="13"/>
      <c r="AB157" s="13"/>
      <c r="AC157" s="13"/>
      <c r="AD157" s="13"/>
      <c r="AE157" s="13"/>
      <c r="AT157" s="187" t="s">
        <v>142</v>
      </c>
      <c r="AU157" s="187" t="s">
        <v>79</v>
      </c>
      <c r="AV157" s="13" t="s">
        <v>15</v>
      </c>
      <c r="AW157" s="13" t="s">
        <v>33</v>
      </c>
      <c r="AX157" s="13" t="s">
        <v>71</v>
      </c>
      <c r="AY157" s="187" t="s">
        <v>131</v>
      </c>
    </row>
    <row r="158" spans="1:51" s="14" customFormat="1" ht="12">
      <c r="A158" s="14"/>
      <c r="B158" s="193"/>
      <c r="C158" s="14"/>
      <c r="D158" s="186" t="s">
        <v>142</v>
      </c>
      <c r="E158" s="194" t="s">
        <v>3</v>
      </c>
      <c r="F158" s="195" t="s">
        <v>221</v>
      </c>
      <c r="G158" s="14"/>
      <c r="H158" s="196">
        <v>0.4</v>
      </c>
      <c r="I158" s="197"/>
      <c r="J158" s="14"/>
      <c r="K158" s="14"/>
      <c r="L158" s="193"/>
      <c r="M158" s="198"/>
      <c r="N158" s="199"/>
      <c r="O158" s="199"/>
      <c r="P158" s="199"/>
      <c r="Q158" s="199"/>
      <c r="R158" s="199"/>
      <c r="S158" s="199"/>
      <c r="T158" s="200"/>
      <c r="U158" s="14"/>
      <c r="V158" s="14"/>
      <c r="W158" s="14"/>
      <c r="X158" s="14"/>
      <c r="Y158" s="14"/>
      <c r="Z158" s="14"/>
      <c r="AA158" s="14"/>
      <c r="AB158" s="14"/>
      <c r="AC158" s="14"/>
      <c r="AD158" s="14"/>
      <c r="AE158" s="14"/>
      <c r="AT158" s="194" t="s">
        <v>142</v>
      </c>
      <c r="AU158" s="194" t="s">
        <v>79</v>
      </c>
      <c r="AV158" s="14" t="s">
        <v>79</v>
      </c>
      <c r="AW158" s="14" t="s">
        <v>33</v>
      </c>
      <c r="AX158" s="14" t="s">
        <v>71</v>
      </c>
      <c r="AY158" s="194" t="s">
        <v>131</v>
      </c>
    </row>
    <row r="159" spans="1:51" s="15" customFormat="1" ht="12">
      <c r="A159" s="15"/>
      <c r="B159" s="201"/>
      <c r="C159" s="15"/>
      <c r="D159" s="186" t="s">
        <v>142</v>
      </c>
      <c r="E159" s="202" t="s">
        <v>3</v>
      </c>
      <c r="F159" s="203" t="s">
        <v>152</v>
      </c>
      <c r="G159" s="15"/>
      <c r="H159" s="204">
        <v>2.92</v>
      </c>
      <c r="I159" s="205"/>
      <c r="J159" s="15"/>
      <c r="K159" s="15"/>
      <c r="L159" s="201"/>
      <c r="M159" s="206"/>
      <c r="N159" s="207"/>
      <c r="O159" s="207"/>
      <c r="P159" s="207"/>
      <c r="Q159" s="207"/>
      <c r="R159" s="207"/>
      <c r="S159" s="207"/>
      <c r="T159" s="208"/>
      <c r="U159" s="15"/>
      <c r="V159" s="15"/>
      <c r="W159" s="15"/>
      <c r="X159" s="15"/>
      <c r="Y159" s="15"/>
      <c r="Z159" s="15"/>
      <c r="AA159" s="15"/>
      <c r="AB159" s="15"/>
      <c r="AC159" s="15"/>
      <c r="AD159" s="15"/>
      <c r="AE159" s="15"/>
      <c r="AT159" s="202" t="s">
        <v>142</v>
      </c>
      <c r="AU159" s="202" t="s">
        <v>79</v>
      </c>
      <c r="AV159" s="15" t="s">
        <v>87</v>
      </c>
      <c r="AW159" s="15" t="s">
        <v>33</v>
      </c>
      <c r="AX159" s="15" t="s">
        <v>15</v>
      </c>
      <c r="AY159" s="202" t="s">
        <v>131</v>
      </c>
    </row>
    <row r="160" spans="1:65" s="2" customFormat="1" ht="49.05" customHeight="1">
      <c r="A160" s="40"/>
      <c r="B160" s="166"/>
      <c r="C160" s="167" t="s">
        <v>222</v>
      </c>
      <c r="D160" s="167" t="s">
        <v>134</v>
      </c>
      <c r="E160" s="168" t="s">
        <v>223</v>
      </c>
      <c r="F160" s="169" t="s">
        <v>224</v>
      </c>
      <c r="G160" s="170" t="s">
        <v>192</v>
      </c>
      <c r="H160" s="171">
        <v>1</v>
      </c>
      <c r="I160" s="172"/>
      <c r="J160" s="173">
        <f>ROUND(I160*H160,2)</f>
        <v>0</v>
      </c>
      <c r="K160" s="169" t="s">
        <v>138</v>
      </c>
      <c r="L160" s="41"/>
      <c r="M160" s="174" t="s">
        <v>3</v>
      </c>
      <c r="N160" s="175" t="s">
        <v>42</v>
      </c>
      <c r="O160" s="74"/>
      <c r="P160" s="176">
        <f>O160*H160</f>
        <v>0</v>
      </c>
      <c r="Q160" s="176">
        <v>0.00145</v>
      </c>
      <c r="R160" s="176">
        <f>Q160*H160</f>
        <v>0.00145</v>
      </c>
      <c r="S160" s="176">
        <v>0.017</v>
      </c>
      <c r="T160" s="177">
        <f>S160*H160</f>
        <v>0.017</v>
      </c>
      <c r="U160" s="40"/>
      <c r="V160" s="40"/>
      <c r="W160" s="40"/>
      <c r="X160" s="40"/>
      <c r="Y160" s="40"/>
      <c r="Z160" s="40"/>
      <c r="AA160" s="40"/>
      <c r="AB160" s="40"/>
      <c r="AC160" s="40"/>
      <c r="AD160" s="40"/>
      <c r="AE160" s="40"/>
      <c r="AR160" s="178" t="s">
        <v>87</v>
      </c>
      <c r="AT160" s="178" t="s">
        <v>134</v>
      </c>
      <c r="AU160" s="178" t="s">
        <v>79</v>
      </c>
      <c r="AY160" s="21" t="s">
        <v>131</v>
      </c>
      <c r="BE160" s="179">
        <f>IF(N160="základní",J160,0)</f>
        <v>0</v>
      </c>
      <c r="BF160" s="179">
        <f>IF(N160="snížená",J160,0)</f>
        <v>0</v>
      </c>
      <c r="BG160" s="179">
        <f>IF(N160="zákl. přenesená",J160,0)</f>
        <v>0</v>
      </c>
      <c r="BH160" s="179">
        <f>IF(N160="sníž. přenesená",J160,0)</f>
        <v>0</v>
      </c>
      <c r="BI160" s="179">
        <f>IF(N160="nulová",J160,0)</f>
        <v>0</v>
      </c>
      <c r="BJ160" s="21" t="s">
        <v>15</v>
      </c>
      <c r="BK160" s="179">
        <f>ROUND(I160*H160,2)</f>
        <v>0</v>
      </c>
      <c r="BL160" s="21" t="s">
        <v>87</v>
      </c>
      <c r="BM160" s="178" t="s">
        <v>225</v>
      </c>
    </row>
    <row r="161" spans="1:47" s="2" customFormat="1" ht="12">
      <c r="A161" s="40"/>
      <c r="B161" s="41"/>
      <c r="C161" s="40"/>
      <c r="D161" s="180" t="s">
        <v>140</v>
      </c>
      <c r="E161" s="40"/>
      <c r="F161" s="181" t="s">
        <v>226</v>
      </c>
      <c r="G161" s="40"/>
      <c r="H161" s="40"/>
      <c r="I161" s="182"/>
      <c r="J161" s="40"/>
      <c r="K161" s="40"/>
      <c r="L161" s="41"/>
      <c r="M161" s="183"/>
      <c r="N161" s="184"/>
      <c r="O161" s="74"/>
      <c r="P161" s="74"/>
      <c r="Q161" s="74"/>
      <c r="R161" s="74"/>
      <c r="S161" s="74"/>
      <c r="T161" s="75"/>
      <c r="U161" s="40"/>
      <c r="V161" s="40"/>
      <c r="W161" s="40"/>
      <c r="X161" s="40"/>
      <c r="Y161" s="40"/>
      <c r="Z161" s="40"/>
      <c r="AA161" s="40"/>
      <c r="AB161" s="40"/>
      <c r="AC161" s="40"/>
      <c r="AD161" s="40"/>
      <c r="AE161" s="40"/>
      <c r="AT161" s="21" t="s">
        <v>140</v>
      </c>
      <c r="AU161" s="21" t="s">
        <v>79</v>
      </c>
    </row>
    <row r="162" spans="1:51" s="13" customFormat="1" ht="12">
      <c r="A162" s="13"/>
      <c r="B162" s="185"/>
      <c r="C162" s="13"/>
      <c r="D162" s="186" t="s">
        <v>142</v>
      </c>
      <c r="E162" s="187" t="s">
        <v>3</v>
      </c>
      <c r="F162" s="188" t="s">
        <v>227</v>
      </c>
      <c r="G162" s="13"/>
      <c r="H162" s="187" t="s">
        <v>3</v>
      </c>
      <c r="I162" s="189"/>
      <c r="J162" s="13"/>
      <c r="K162" s="13"/>
      <c r="L162" s="185"/>
      <c r="M162" s="190"/>
      <c r="N162" s="191"/>
      <c r="O162" s="191"/>
      <c r="P162" s="191"/>
      <c r="Q162" s="191"/>
      <c r="R162" s="191"/>
      <c r="S162" s="191"/>
      <c r="T162" s="192"/>
      <c r="U162" s="13"/>
      <c r="V162" s="13"/>
      <c r="W162" s="13"/>
      <c r="X162" s="13"/>
      <c r="Y162" s="13"/>
      <c r="Z162" s="13"/>
      <c r="AA162" s="13"/>
      <c r="AB162" s="13"/>
      <c r="AC162" s="13"/>
      <c r="AD162" s="13"/>
      <c r="AE162" s="13"/>
      <c r="AT162" s="187" t="s">
        <v>142</v>
      </c>
      <c r="AU162" s="187" t="s">
        <v>79</v>
      </c>
      <c r="AV162" s="13" t="s">
        <v>15</v>
      </c>
      <c r="AW162" s="13" t="s">
        <v>33</v>
      </c>
      <c r="AX162" s="13" t="s">
        <v>71</v>
      </c>
      <c r="AY162" s="187" t="s">
        <v>131</v>
      </c>
    </row>
    <row r="163" spans="1:51" s="14" customFormat="1" ht="12">
      <c r="A163" s="14"/>
      <c r="B163" s="193"/>
      <c r="C163" s="14"/>
      <c r="D163" s="186" t="s">
        <v>142</v>
      </c>
      <c r="E163" s="194" t="s">
        <v>3</v>
      </c>
      <c r="F163" s="195" t="s">
        <v>228</v>
      </c>
      <c r="G163" s="14"/>
      <c r="H163" s="196">
        <v>1</v>
      </c>
      <c r="I163" s="197"/>
      <c r="J163" s="14"/>
      <c r="K163" s="14"/>
      <c r="L163" s="193"/>
      <c r="M163" s="198"/>
      <c r="N163" s="199"/>
      <c r="O163" s="199"/>
      <c r="P163" s="199"/>
      <c r="Q163" s="199"/>
      <c r="R163" s="199"/>
      <c r="S163" s="199"/>
      <c r="T163" s="200"/>
      <c r="U163" s="14"/>
      <c r="V163" s="14"/>
      <c r="W163" s="14"/>
      <c r="X163" s="14"/>
      <c r="Y163" s="14"/>
      <c r="Z163" s="14"/>
      <c r="AA163" s="14"/>
      <c r="AB163" s="14"/>
      <c r="AC163" s="14"/>
      <c r="AD163" s="14"/>
      <c r="AE163" s="14"/>
      <c r="AT163" s="194" t="s">
        <v>142</v>
      </c>
      <c r="AU163" s="194" t="s">
        <v>79</v>
      </c>
      <c r="AV163" s="14" t="s">
        <v>79</v>
      </c>
      <c r="AW163" s="14" t="s">
        <v>33</v>
      </c>
      <c r="AX163" s="14" t="s">
        <v>15</v>
      </c>
      <c r="AY163" s="194" t="s">
        <v>131</v>
      </c>
    </row>
    <row r="164" spans="1:65" s="2" customFormat="1" ht="49.05" customHeight="1">
      <c r="A164" s="40"/>
      <c r="B164" s="166"/>
      <c r="C164" s="167" t="s">
        <v>9</v>
      </c>
      <c r="D164" s="167" t="s">
        <v>134</v>
      </c>
      <c r="E164" s="168" t="s">
        <v>229</v>
      </c>
      <c r="F164" s="169" t="s">
        <v>230</v>
      </c>
      <c r="G164" s="170" t="s">
        <v>192</v>
      </c>
      <c r="H164" s="171">
        <v>1</v>
      </c>
      <c r="I164" s="172"/>
      <c r="J164" s="173">
        <f>ROUND(I164*H164,2)</f>
        <v>0</v>
      </c>
      <c r="K164" s="169" t="s">
        <v>138</v>
      </c>
      <c r="L164" s="41"/>
      <c r="M164" s="174" t="s">
        <v>3</v>
      </c>
      <c r="N164" s="175" t="s">
        <v>42</v>
      </c>
      <c r="O164" s="74"/>
      <c r="P164" s="176">
        <f>O164*H164</f>
        <v>0</v>
      </c>
      <c r="Q164" s="176">
        <v>0.00173</v>
      </c>
      <c r="R164" s="176">
        <f>Q164*H164</f>
        <v>0.00173</v>
      </c>
      <c r="S164" s="176">
        <v>0.039</v>
      </c>
      <c r="T164" s="177">
        <f>S164*H164</f>
        <v>0.039</v>
      </c>
      <c r="U164" s="40"/>
      <c r="V164" s="40"/>
      <c r="W164" s="40"/>
      <c r="X164" s="40"/>
      <c r="Y164" s="40"/>
      <c r="Z164" s="40"/>
      <c r="AA164" s="40"/>
      <c r="AB164" s="40"/>
      <c r="AC164" s="40"/>
      <c r="AD164" s="40"/>
      <c r="AE164" s="40"/>
      <c r="AR164" s="178" t="s">
        <v>87</v>
      </c>
      <c r="AT164" s="178" t="s">
        <v>134</v>
      </c>
      <c r="AU164" s="178" t="s">
        <v>79</v>
      </c>
      <c r="AY164" s="21" t="s">
        <v>131</v>
      </c>
      <c r="BE164" s="179">
        <f>IF(N164="základní",J164,0)</f>
        <v>0</v>
      </c>
      <c r="BF164" s="179">
        <f>IF(N164="snížená",J164,0)</f>
        <v>0</v>
      </c>
      <c r="BG164" s="179">
        <f>IF(N164="zákl. přenesená",J164,0)</f>
        <v>0</v>
      </c>
      <c r="BH164" s="179">
        <f>IF(N164="sníž. přenesená",J164,0)</f>
        <v>0</v>
      </c>
      <c r="BI164" s="179">
        <f>IF(N164="nulová",J164,0)</f>
        <v>0</v>
      </c>
      <c r="BJ164" s="21" t="s">
        <v>15</v>
      </c>
      <c r="BK164" s="179">
        <f>ROUND(I164*H164,2)</f>
        <v>0</v>
      </c>
      <c r="BL164" s="21" t="s">
        <v>87</v>
      </c>
      <c r="BM164" s="178" t="s">
        <v>231</v>
      </c>
    </row>
    <row r="165" spans="1:47" s="2" customFormat="1" ht="12">
      <c r="A165" s="40"/>
      <c r="B165" s="41"/>
      <c r="C165" s="40"/>
      <c r="D165" s="180" t="s">
        <v>140</v>
      </c>
      <c r="E165" s="40"/>
      <c r="F165" s="181" t="s">
        <v>232</v>
      </c>
      <c r="G165" s="40"/>
      <c r="H165" s="40"/>
      <c r="I165" s="182"/>
      <c r="J165" s="40"/>
      <c r="K165" s="40"/>
      <c r="L165" s="41"/>
      <c r="M165" s="183"/>
      <c r="N165" s="184"/>
      <c r="O165" s="74"/>
      <c r="P165" s="74"/>
      <c r="Q165" s="74"/>
      <c r="R165" s="74"/>
      <c r="S165" s="74"/>
      <c r="T165" s="75"/>
      <c r="U165" s="40"/>
      <c r="V165" s="40"/>
      <c r="W165" s="40"/>
      <c r="X165" s="40"/>
      <c r="Y165" s="40"/>
      <c r="Z165" s="40"/>
      <c r="AA165" s="40"/>
      <c r="AB165" s="40"/>
      <c r="AC165" s="40"/>
      <c r="AD165" s="40"/>
      <c r="AE165" s="40"/>
      <c r="AT165" s="21" t="s">
        <v>140</v>
      </c>
      <c r="AU165" s="21" t="s">
        <v>79</v>
      </c>
    </row>
    <row r="166" spans="1:51" s="13" customFormat="1" ht="12">
      <c r="A166" s="13"/>
      <c r="B166" s="185"/>
      <c r="C166" s="13"/>
      <c r="D166" s="186" t="s">
        <v>142</v>
      </c>
      <c r="E166" s="187" t="s">
        <v>3</v>
      </c>
      <c r="F166" s="188" t="s">
        <v>227</v>
      </c>
      <c r="G166" s="13"/>
      <c r="H166" s="187" t="s">
        <v>3</v>
      </c>
      <c r="I166" s="189"/>
      <c r="J166" s="13"/>
      <c r="K166" s="13"/>
      <c r="L166" s="185"/>
      <c r="M166" s="190"/>
      <c r="N166" s="191"/>
      <c r="O166" s="191"/>
      <c r="P166" s="191"/>
      <c r="Q166" s="191"/>
      <c r="R166" s="191"/>
      <c r="S166" s="191"/>
      <c r="T166" s="192"/>
      <c r="U166" s="13"/>
      <c r="V166" s="13"/>
      <c r="W166" s="13"/>
      <c r="X166" s="13"/>
      <c r="Y166" s="13"/>
      <c r="Z166" s="13"/>
      <c r="AA166" s="13"/>
      <c r="AB166" s="13"/>
      <c r="AC166" s="13"/>
      <c r="AD166" s="13"/>
      <c r="AE166" s="13"/>
      <c r="AT166" s="187" t="s">
        <v>142</v>
      </c>
      <c r="AU166" s="187" t="s">
        <v>79</v>
      </c>
      <c r="AV166" s="13" t="s">
        <v>15</v>
      </c>
      <c r="AW166" s="13" t="s">
        <v>33</v>
      </c>
      <c r="AX166" s="13" t="s">
        <v>71</v>
      </c>
      <c r="AY166" s="187" t="s">
        <v>131</v>
      </c>
    </row>
    <row r="167" spans="1:51" s="14" customFormat="1" ht="12">
      <c r="A167" s="14"/>
      <c r="B167" s="193"/>
      <c r="C167" s="14"/>
      <c r="D167" s="186" t="s">
        <v>142</v>
      </c>
      <c r="E167" s="194" t="s">
        <v>3</v>
      </c>
      <c r="F167" s="195" t="s">
        <v>228</v>
      </c>
      <c r="G167" s="14"/>
      <c r="H167" s="196">
        <v>1</v>
      </c>
      <c r="I167" s="197"/>
      <c r="J167" s="14"/>
      <c r="K167" s="14"/>
      <c r="L167" s="193"/>
      <c r="M167" s="198"/>
      <c r="N167" s="199"/>
      <c r="O167" s="199"/>
      <c r="P167" s="199"/>
      <c r="Q167" s="199"/>
      <c r="R167" s="199"/>
      <c r="S167" s="199"/>
      <c r="T167" s="200"/>
      <c r="U167" s="14"/>
      <c r="V167" s="14"/>
      <c r="W167" s="14"/>
      <c r="X167" s="14"/>
      <c r="Y167" s="14"/>
      <c r="Z167" s="14"/>
      <c r="AA167" s="14"/>
      <c r="AB167" s="14"/>
      <c r="AC167" s="14"/>
      <c r="AD167" s="14"/>
      <c r="AE167" s="14"/>
      <c r="AT167" s="194" t="s">
        <v>142</v>
      </c>
      <c r="AU167" s="194" t="s">
        <v>79</v>
      </c>
      <c r="AV167" s="14" t="s">
        <v>79</v>
      </c>
      <c r="AW167" s="14" t="s">
        <v>33</v>
      </c>
      <c r="AX167" s="14" t="s">
        <v>15</v>
      </c>
      <c r="AY167" s="194" t="s">
        <v>131</v>
      </c>
    </row>
    <row r="168" spans="1:65" s="2" customFormat="1" ht="24.15" customHeight="1">
      <c r="A168" s="40"/>
      <c r="B168" s="166"/>
      <c r="C168" s="167" t="s">
        <v>233</v>
      </c>
      <c r="D168" s="167" t="s">
        <v>134</v>
      </c>
      <c r="E168" s="168" t="s">
        <v>234</v>
      </c>
      <c r="F168" s="169" t="s">
        <v>235</v>
      </c>
      <c r="G168" s="170" t="s">
        <v>192</v>
      </c>
      <c r="H168" s="171">
        <v>20</v>
      </c>
      <c r="I168" s="172"/>
      <c r="J168" s="173">
        <f>ROUND(I168*H168,2)</f>
        <v>0</v>
      </c>
      <c r="K168" s="169" t="s">
        <v>138</v>
      </c>
      <c r="L168" s="41"/>
      <c r="M168" s="174" t="s">
        <v>3</v>
      </c>
      <c r="N168" s="175" t="s">
        <v>42</v>
      </c>
      <c r="O168" s="74"/>
      <c r="P168" s="176">
        <f>O168*H168</f>
        <v>0</v>
      </c>
      <c r="Q168" s="176">
        <v>1E-05</v>
      </c>
      <c r="R168" s="176">
        <f>Q168*H168</f>
        <v>0.0002</v>
      </c>
      <c r="S168" s="176">
        <v>0</v>
      </c>
      <c r="T168" s="177">
        <f>S168*H168</f>
        <v>0</v>
      </c>
      <c r="U168" s="40"/>
      <c r="V168" s="40"/>
      <c r="W168" s="40"/>
      <c r="X168" s="40"/>
      <c r="Y168" s="40"/>
      <c r="Z168" s="40"/>
      <c r="AA168" s="40"/>
      <c r="AB168" s="40"/>
      <c r="AC168" s="40"/>
      <c r="AD168" s="40"/>
      <c r="AE168" s="40"/>
      <c r="AR168" s="178" t="s">
        <v>87</v>
      </c>
      <c r="AT168" s="178" t="s">
        <v>134</v>
      </c>
      <c r="AU168" s="178" t="s">
        <v>79</v>
      </c>
      <c r="AY168" s="21" t="s">
        <v>131</v>
      </c>
      <c r="BE168" s="179">
        <f>IF(N168="základní",J168,0)</f>
        <v>0</v>
      </c>
      <c r="BF168" s="179">
        <f>IF(N168="snížená",J168,0)</f>
        <v>0</v>
      </c>
      <c r="BG168" s="179">
        <f>IF(N168="zákl. přenesená",J168,0)</f>
        <v>0</v>
      </c>
      <c r="BH168" s="179">
        <f>IF(N168="sníž. přenesená",J168,0)</f>
        <v>0</v>
      </c>
      <c r="BI168" s="179">
        <f>IF(N168="nulová",J168,0)</f>
        <v>0</v>
      </c>
      <c r="BJ168" s="21" t="s">
        <v>15</v>
      </c>
      <c r="BK168" s="179">
        <f>ROUND(I168*H168,2)</f>
        <v>0</v>
      </c>
      <c r="BL168" s="21" t="s">
        <v>87</v>
      </c>
      <c r="BM168" s="178" t="s">
        <v>236</v>
      </c>
    </row>
    <row r="169" spans="1:47" s="2" customFormat="1" ht="12">
      <c r="A169" s="40"/>
      <c r="B169" s="41"/>
      <c r="C169" s="40"/>
      <c r="D169" s="180" t="s">
        <v>140</v>
      </c>
      <c r="E169" s="40"/>
      <c r="F169" s="181" t="s">
        <v>237</v>
      </c>
      <c r="G169" s="40"/>
      <c r="H169" s="40"/>
      <c r="I169" s="182"/>
      <c r="J169" s="40"/>
      <c r="K169" s="40"/>
      <c r="L169" s="41"/>
      <c r="M169" s="183"/>
      <c r="N169" s="184"/>
      <c r="O169" s="74"/>
      <c r="P169" s="74"/>
      <c r="Q169" s="74"/>
      <c r="R169" s="74"/>
      <c r="S169" s="74"/>
      <c r="T169" s="75"/>
      <c r="U169" s="40"/>
      <c r="V169" s="40"/>
      <c r="W169" s="40"/>
      <c r="X169" s="40"/>
      <c r="Y169" s="40"/>
      <c r="Z169" s="40"/>
      <c r="AA169" s="40"/>
      <c r="AB169" s="40"/>
      <c r="AC169" s="40"/>
      <c r="AD169" s="40"/>
      <c r="AE169" s="40"/>
      <c r="AT169" s="21" t="s">
        <v>140</v>
      </c>
      <c r="AU169" s="21" t="s">
        <v>79</v>
      </c>
    </row>
    <row r="170" spans="1:51" s="13" customFormat="1" ht="12">
      <c r="A170" s="13"/>
      <c r="B170" s="185"/>
      <c r="C170" s="13"/>
      <c r="D170" s="186" t="s">
        <v>142</v>
      </c>
      <c r="E170" s="187" t="s">
        <v>3</v>
      </c>
      <c r="F170" s="188" t="s">
        <v>238</v>
      </c>
      <c r="G170" s="13"/>
      <c r="H170" s="187" t="s">
        <v>3</v>
      </c>
      <c r="I170" s="189"/>
      <c r="J170" s="13"/>
      <c r="K170" s="13"/>
      <c r="L170" s="185"/>
      <c r="M170" s="190"/>
      <c r="N170" s="191"/>
      <c r="O170" s="191"/>
      <c r="P170" s="191"/>
      <c r="Q170" s="191"/>
      <c r="R170" s="191"/>
      <c r="S170" s="191"/>
      <c r="T170" s="192"/>
      <c r="U170" s="13"/>
      <c r="V170" s="13"/>
      <c r="W170" s="13"/>
      <c r="X170" s="13"/>
      <c r="Y170" s="13"/>
      <c r="Z170" s="13"/>
      <c r="AA170" s="13"/>
      <c r="AB170" s="13"/>
      <c r="AC170" s="13"/>
      <c r="AD170" s="13"/>
      <c r="AE170" s="13"/>
      <c r="AT170" s="187" t="s">
        <v>142</v>
      </c>
      <c r="AU170" s="187" t="s">
        <v>79</v>
      </c>
      <c r="AV170" s="13" t="s">
        <v>15</v>
      </c>
      <c r="AW170" s="13" t="s">
        <v>33</v>
      </c>
      <c r="AX170" s="13" t="s">
        <v>71</v>
      </c>
      <c r="AY170" s="187" t="s">
        <v>131</v>
      </c>
    </row>
    <row r="171" spans="1:51" s="14" customFormat="1" ht="12">
      <c r="A171" s="14"/>
      <c r="B171" s="193"/>
      <c r="C171" s="14"/>
      <c r="D171" s="186" t="s">
        <v>142</v>
      </c>
      <c r="E171" s="194" t="s">
        <v>3</v>
      </c>
      <c r="F171" s="195" t="s">
        <v>239</v>
      </c>
      <c r="G171" s="14"/>
      <c r="H171" s="196">
        <v>20</v>
      </c>
      <c r="I171" s="197"/>
      <c r="J171" s="14"/>
      <c r="K171" s="14"/>
      <c r="L171" s="193"/>
      <c r="M171" s="198"/>
      <c r="N171" s="199"/>
      <c r="O171" s="199"/>
      <c r="P171" s="199"/>
      <c r="Q171" s="199"/>
      <c r="R171" s="199"/>
      <c r="S171" s="199"/>
      <c r="T171" s="200"/>
      <c r="U171" s="14"/>
      <c r="V171" s="14"/>
      <c r="W171" s="14"/>
      <c r="X171" s="14"/>
      <c r="Y171" s="14"/>
      <c r="Z171" s="14"/>
      <c r="AA171" s="14"/>
      <c r="AB171" s="14"/>
      <c r="AC171" s="14"/>
      <c r="AD171" s="14"/>
      <c r="AE171" s="14"/>
      <c r="AT171" s="194" t="s">
        <v>142</v>
      </c>
      <c r="AU171" s="194" t="s">
        <v>79</v>
      </c>
      <c r="AV171" s="14" t="s">
        <v>79</v>
      </c>
      <c r="AW171" s="14" t="s">
        <v>33</v>
      </c>
      <c r="AX171" s="14" t="s">
        <v>15</v>
      </c>
      <c r="AY171" s="194" t="s">
        <v>131</v>
      </c>
    </row>
    <row r="172" spans="1:65" s="2" customFormat="1" ht="37.8" customHeight="1">
      <c r="A172" s="40"/>
      <c r="B172" s="166"/>
      <c r="C172" s="167" t="s">
        <v>240</v>
      </c>
      <c r="D172" s="167" t="s">
        <v>134</v>
      </c>
      <c r="E172" s="168" t="s">
        <v>241</v>
      </c>
      <c r="F172" s="169" t="s">
        <v>242</v>
      </c>
      <c r="G172" s="170" t="s">
        <v>165</v>
      </c>
      <c r="H172" s="171">
        <v>493.665</v>
      </c>
      <c r="I172" s="172"/>
      <c r="J172" s="173">
        <f>ROUND(I172*H172,2)</f>
        <v>0</v>
      </c>
      <c r="K172" s="169" t="s">
        <v>138</v>
      </c>
      <c r="L172" s="41"/>
      <c r="M172" s="174" t="s">
        <v>3</v>
      </c>
      <c r="N172" s="175" t="s">
        <v>42</v>
      </c>
      <c r="O172" s="74"/>
      <c r="P172" s="176">
        <f>O172*H172</f>
        <v>0</v>
      </c>
      <c r="Q172" s="176">
        <v>0</v>
      </c>
      <c r="R172" s="176">
        <f>Q172*H172</f>
        <v>0</v>
      </c>
      <c r="S172" s="176">
        <v>0.01</v>
      </c>
      <c r="T172" s="177">
        <f>S172*H172</f>
        <v>4.93665</v>
      </c>
      <c r="U172" s="40"/>
      <c r="V172" s="40"/>
      <c r="W172" s="40"/>
      <c r="X172" s="40"/>
      <c r="Y172" s="40"/>
      <c r="Z172" s="40"/>
      <c r="AA172" s="40"/>
      <c r="AB172" s="40"/>
      <c r="AC172" s="40"/>
      <c r="AD172" s="40"/>
      <c r="AE172" s="40"/>
      <c r="AR172" s="178" t="s">
        <v>87</v>
      </c>
      <c r="AT172" s="178" t="s">
        <v>134</v>
      </c>
      <c r="AU172" s="178" t="s">
        <v>79</v>
      </c>
      <c r="AY172" s="21" t="s">
        <v>131</v>
      </c>
      <c r="BE172" s="179">
        <f>IF(N172="základní",J172,0)</f>
        <v>0</v>
      </c>
      <c r="BF172" s="179">
        <f>IF(N172="snížená",J172,0)</f>
        <v>0</v>
      </c>
      <c r="BG172" s="179">
        <f>IF(N172="zákl. přenesená",J172,0)</f>
        <v>0</v>
      </c>
      <c r="BH172" s="179">
        <f>IF(N172="sníž. přenesená",J172,0)</f>
        <v>0</v>
      </c>
      <c r="BI172" s="179">
        <f>IF(N172="nulová",J172,0)</f>
        <v>0</v>
      </c>
      <c r="BJ172" s="21" t="s">
        <v>15</v>
      </c>
      <c r="BK172" s="179">
        <f>ROUND(I172*H172,2)</f>
        <v>0</v>
      </c>
      <c r="BL172" s="21" t="s">
        <v>87</v>
      </c>
      <c r="BM172" s="178" t="s">
        <v>243</v>
      </c>
    </row>
    <row r="173" spans="1:47" s="2" customFormat="1" ht="12">
      <c r="A173" s="40"/>
      <c r="B173" s="41"/>
      <c r="C173" s="40"/>
      <c r="D173" s="180" t="s">
        <v>140</v>
      </c>
      <c r="E173" s="40"/>
      <c r="F173" s="181" t="s">
        <v>244</v>
      </c>
      <c r="G173" s="40"/>
      <c r="H173" s="40"/>
      <c r="I173" s="182"/>
      <c r="J173" s="40"/>
      <c r="K173" s="40"/>
      <c r="L173" s="41"/>
      <c r="M173" s="183"/>
      <c r="N173" s="184"/>
      <c r="O173" s="74"/>
      <c r="P173" s="74"/>
      <c r="Q173" s="74"/>
      <c r="R173" s="74"/>
      <c r="S173" s="74"/>
      <c r="T173" s="75"/>
      <c r="U173" s="40"/>
      <c r="V173" s="40"/>
      <c r="W173" s="40"/>
      <c r="X173" s="40"/>
      <c r="Y173" s="40"/>
      <c r="Z173" s="40"/>
      <c r="AA173" s="40"/>
      <c r="AB173" s="40"/>
      <c r="AC173" s="40"/>
      <c r="AD173" s="40"/>
      <c r="AE173" s="40"/>
      <c r="AT173" s="21" t="s">
        <v>140</v>
      </c>
      <c r="AU173" s="21" t="s">
        <v>79</v>
      </c>
    </row>
    <row r="174" spans="1:51" s="13" customFormat="1" ht="12">
      <c r="A174" s="13"/>
      <c r="B174" s="185"/>
      <c r="C174" s="13"/>
      <c r="D174" s="186" t="s">
        <v>142</v>
      </c>
      <c r="E174" s="187" t="s">
        <v>3</v>
      </c>
      <c r="F174" s="188" t="s">
        <v>245</v>
      </c>
      <c r="G174" s="13"/>
      <c r="H174" s="187" t="s">
        <v>3</v>
      </c>
      <c r="I174" s="189"/>
      <c r="J174" s="13"/>
      <c r="K174" s="13"/>
      <c r="L174" s="185"/>
      <c r="M174" s="190"/>
      <c r="N174" s="191"/>
      <c r="O174" s="191"/>
      <c r="P174" s="191"/>
      <c r="Q174" s="191"/>
      <c r="R174" s="191"/>
      <c r="S174" s="191"/>
      <c r="T174" s="192"/>
      <c r="U174" s="13"/>
      <c r="V174" s="13"/>
      <c r="W174" s="13"/>
      <c r="X174" s="13"/>
      <c r="Y174" s="13"/>
      <c r="Z174" s="13"/>
      <c r="AA174" s="13"/>
      <c r="AB174" s="13"/>
      <c r="AC174" s="13"/>
      <c r="AD174" s="13"/>
      <c r="AE174" s="13"/>
      <c r="AT174" s="187" t="s">
        <v>142</v>
      </c>
      <c r="AU174" s="187" t="s">
        <v>79</v>
      </c>
      <c r="AV174" s="13" t="s">
        <v>15</v>
      </c>
      <c r="AW174" s="13" t="s">
        <v>33</v>
      </c>
      <c r="AX174" s="13" t="s">
        <v>71</v>
      </c>
      <c r="AY174" s="187" t="s">
        <v>131</v>
      </c>
    </row>
    <row r="175" spans="1:51" s="14" customFormat="1" ht="12">
      <c r="A175" s="14"/>
      <c r="B175" s="193"/>
      <c r="C175" s="14"/>
      <c r="D175" s="186" t="s">
        <v>142</v>
      </c>
      <c r="E175" s="194" t="s">
        <v>3</v>
      </c>
      <c r="F175" s="195" t="s">
        <v>246</v>
      </c>
      <c r="G175" s="14"/>
      <c r="H175" s="196">
        <v>493.665</v>
      </c>
      <c r="I175" s="197"/>
      <c r="J175" s="14"/>
      <c r="K175" s="14"/>
      <c r="L175" s="193"/>
      <c r="M175" s="198"/>
      <c r="N175" s="199"/>
      <c r="O175" s="199"/>
      <c r="P175" s="199"/>
      <c r="Q175" s="199"/>
      <c r="R175" s="199"/>
      <c r="S175" s="199"/>
      <c r="T175" s="200"/>
      <c r="U175" s="14"/>
      <c r="V175" s="14"/>
      <c r="W175" s="14"/>
      <c r="X175" s="14"/>
      <c r="Y175" s="14"/>
      <c r="Z175" s="14"/>
      <c r="AA175" s="14"/>
      <c r="AB175" s="14"/>
      <c r="AC175" s="14"/>
      <c r="AD175" s="14"/>
      <c r="AE175" s="14"/>
      <c r="AT175" s="194" t="s">
        <v>142</v>
      </c>
      <c r="AU175" s="194" t="s">
        <v>79</v>
      </c>
      <c r="AV175" s="14" t="s">
        <v>79</v>
      </c>
      <c r="AW175" s="14" t="s">
        <v>33</v>
      </c>
      <c r="AX175" s="14" t="s">
        <v>15</v>
      </c>
      <c r="AY175" s="194" t="s">
        <v>131</v>
      </c>
    </row>
    <row r="176" spans="1:65" s="2" customFormat="1" ht="44.25" customHeight="1">
      <c r="A176" s="40"/>
      <c r="B176" s="166"/>
      <c r="C176" s="167" t="s">
        <v>247</v>
      </c>
      <c r="D176" s="167" t="s">
        <v>134</v>
      </c>
      <c r="E176" s="168" t="s">
        <v>248</v>
      </c>
      <c r="F176" s="169" t="s">
        <v>249</v>
      </c>
      <c r="G176" s="170" t="s">
        <v>165</v>
      </c>
      <c r="H176" s="171">
        <v>8</v>
      </c>
      <c r="I176" s="172"/>
      <c r="J176" s="173">
        <f>ROUND(I176*H176,2)</f>
        <v>0</v>
      </c>
      <c r="K176" s="169" t="s">
        <v>138</v>
      </c>
      <c r="L176" s="41"/>
      <c r="M176" s="174" t="s">
        <v>3</v>
      </c>
      <c r="N176" s="175" t="s">
        <v>42</v>
      </c>
      <c r="O176" s="74"/>
      <c r="P176" s="176">
        <f>O176*H176</f>
        <v>0</v>
      </c>
      <c r="Q176" s="176">
        <v>0</v>
      </c>
      <c r="R176" s="176">
        <f>Q176*H176</f>
        <v>0</v>
      </c>
      <c r="S176" s="176">
        <v>0.046</v>
      </c>
      <c r="T176" s="177">
        <f>S176*H176</f>
        <v>0.368</v>
      </c>
      <c r="U176" s="40"/>
      <c r="V176" s="40"/>
      <c r="W176" s="40"/>
      <c r="X176" s="40"/>
      <c r="Y176" s="40"/>
      <c r="Z176" s="40"/>
      <c r="AA176" s="40"/>
      <c r="AB176" s="40"/>
      <c r="AC176" s="40"/>
      <c r="AD176" s="40"/>
      <c r="AE176" s="40"/>
      <c r="AR176" s="178" t="s">
        <v>87</v>
      </c>
      <c r="AT176" s="178" t="s">
        <v>134</v>
      </c>
      <c r="AU176" s="178" t="s">
        <v>79</v>
      </c>
      <c r="AY176" s="21" t="s">
        <v>131</v>
      </c>
      <c r="BE176" s="179">
        <f>IF(N176="základní",J176,0)</f>
        <v>0</v>
      </c>
      <c r="BF176" s="179">
        <f>IF(N176="snížená",J176,0)</f>
        <v>0</v>
      </c>
      <c r="BG176" s="179">
        <f>IF(N176="zákl. přenesená",J176,0)</f>
        <v>0</v>
      </c>
      <c r="BH176" s="179">
        <f>IF(N176="sníž. přenesená",J176,0)</f>
        <v>0</v>
      </c>
      <c r="BI176" s="179">
        <f>IF(N176="nulová",J176,0)</f>
        <v>0</v>
      </c>
      <c r="BJ176" s="21" t="s">
        <v>15</v>
      </c>
      <c r="BK176" s="179">
        <f>ROUND(I176*H176,2)</f>
        <v>0</v>
      </c>
      <c r="BL176" s="21" t="s">
        <v>87</v>
      </c>
      <c r="BM176" s="178" t="s">
        <v>250</v>
      </c>
    </row>
    <row r="177" spans="1:47" s="2" customFormat="1" ht="12">
      <c r="A177" s="40"/>
      <c r="B177" s="41"/>
      <c r="C177" s="40"/>
      <c r="D177" s="180" t="s">
        <v>140</v>
      </c>
      <c r="E177" s="40"/>
      <c r="F177" s="181" t="s">
        <v>251</v>
      </c>
      <c r="G177" s="40"/>
      <c r="H177" s="40"/>
      <c r="I177" s="182"/>
      <c r="J177" s="40"/>
      <c r="K177" s="40"/>
      <c r="L177" s="41"/>
      <c r="M177" s="183"/>
      <c r="N177" s="184"/>
      <c r="O177" s="74"/>
      <c r="P177" s="74"/>
      <c r="Q177" s="74"/>
      <c r="R177" s="74"/>
      <c r="S177" s="74"/>
      <c r="T177" s="75"/>
      <c r="U177" s="40"/>
      <c r="V177" s="40"/>
      <c r="W177" s="40"/>
      <c r="X177" s="40"/>
      <c r="Y177" s="40"/>
      <c r="Z177" s="40"/>
      <c r="AA177" s="40"/>
      <c r="AB177" s="40"/>
      <c r="AC177" s="40"/>
      <c r="AD177" s="40"/>
      <c r="AE177" s="40"/>
      <c r="AT177" s="21" t="s">
        <v>140</v>
      </c>
      <c r="AU177" s="21" t="s">
        <v>79</v>
      </c>
    </row>
    <row r="178" spans="1:51" s="13" customFormat="1" ht="12">
      <c r="A178" s="13"/>
      <c r="B178" s="185"/>
      <c r="C178" s="13"/>
      <c r="D178" s="186" t="s">
        <v>142</v>
      </c>
      <c r="E178" s="187" t="s">
        <v>3</v>
      </c>
      <c r="F178" s="188" t="s">
        <v>252</v>
      </c>
      <c r="G178" s="13"/>
      <c r="H178" s="187" t="s">
        <v>3</v>
      </c>
      <c r="I178" s="189"/>
      <c r="J178" s="13"/>
      <c r="K178" s="13"/>
      <c r="L178" s="185"/>
      <c r="M178" s="190"/>
      <c r="N178" s="191"/>
      <c r="O178" s="191"/>
      <c r="P178" s="191"/>
      <c r="Q178" s="191"/>
      <c r="R178" s="191"/>
      <c r="S178" s="191"/>
      <c r="T178" s="192"/>
      <c r="U178" s="13"/>
      <c r="V178" s="13"/>
      <c r="W178" s="13"/>
      <c r="X178" s="13"/>
      <c r="Y178" s="13"/>
      <c r="Z178" s="13"/>
      <c r="AA178" s="13"/>
      <c r="AB178" s="13"/>
      <c r="AC178" s="13"/>
      <c r="AD178" s="13"/>
      <c r="AE178" s="13"/>
      <c r="AT178" s="187" t="s">
        <v>142</v>
      </c>
      <c r="AU178" s="187" t="s">
        <v>79</v>
      </c>
      <c r="AV178" s="13" t="s">
        <v>15</v>
      </c>
      <c r="AW178" s="13" t="s">
        <v>33</v>
      </c>
      <c r="AX178" s="13" t="s">
        <v>71</v>
      </c>
      <c r="AY178" s="187" t="s">
        <v>131</v>
      </c>
    </row>
    <row r="179" spans="1:51" s="14" customFormat="1" ht="12">
      <c r="A179" s="14"/>
      <c r="B179" s="193"/>
      <c r="C179" s="14"/>
      <c r="D179" s="186" t="s">
        <v>142</v>
      </c>
      <c r="E179" s="194" t="s">
        <v>3</v>
      </c>
      <c r="F179" s="195" t="s">
        <v>253</v>
      </c>
      <c r="G179" s="14"/>
      <c r="H179" s="196">
        <v>8</v>
      </c>
      <c r="I179" s="197"/>
      <c r="J179" s="14"/>
      <c r="K179" s="14"/>
      <c r="L179" s="193"/>
      <c r="M179" s="198"/>
      <c r="N179" s="199"/>
      <c r="O179" s="199"/>
      <c r="P179" s="199"/>
      <c r="Q179" s="199"/>
      <c r="R179" s="199"/>
      <c r="S179" s="199"/>
      <c r="T179" s="200"/>
      <c r="U179" s="14"/>
      <c r="V179" s="14"/>
      <c r="W179" s="14"/>
      <c r="X179" s="14"/>
      <c r="Y179" s="14"/>
      <c r="Z179" s="14"/>
      <c r="AA179" s="14"/>
      <c r="AB179" s="14"/>
      <c r="AC179" s="14"/>
      <c r="AD179" s="14"/>
      <c r="AE179" s="14"/>
      <c r="AT179" s="194" t="s">
        <v>142</v>
      </c>
      <c r="AU179" s="194" t="s">
        <v>79</v>
      </c>
      <c r="AV179" s="14" t="s">
        <v>79</v>
      </c>
      <c r="AW179" s="14" t="s">
        <v>33</v>
      </c>
      <c r="AX179" s="14" t="s">
        <v>15</v>
      </c>
      <c r="AY179" s="194" t="s">
        <v>131</v>
      </c>
    </row>
    <row r="180" spans="1:65" s="2" customFormat="1" ht="24.15" customHeight="1">
      <c r="A180" s="40"/>
      <c r="B180" s="166"/>
      <c r="C180" s="167" t="s">
        <v>254</v>
      </c>
      <c r="D180" s="167" t="s">
        <v>134</v>
      </c>
      <c r="E180" s="168" t="s">
        <v>255</v>
      </c>
      <c r="F180" s="169" t="s">
        <v>256</v>
      </c>
      <c r="G180" s="170" t="s">
        <v>257</v>
      </c>
      <c r="H180" s="171">
        <v>1</v>
      </c>
      <c r="I180" s="172"/>
      <c r="J180" s="173">
        <f>ROUND(I180*H180,2)</f>
        <v>0</v>
      </c>
      <c r="K180" s="169" t="s">
        <v>3</v>
      </c>
      <c r="L180" s="41"/>
      <c r="M180" s="174" t="s">
        <v>3</v>
      </c>
      <c r="N180" s="175" t="s">
        <v>42</v>
      </c>
      <c r="O180" s="74"/>
      <c r="P180" s="176">
        <f>O180*H180</f>
        <v>0</v>
      </c>
      <c r="Q180" s="176">
        <v>0</v>
      </c>
      <c r="R180" s="176">
        <f>Q180*H180</f>
        <v>0</v>
      </c>
      <c r="S180" s="176">
        <v>1</v>
      </c>
      <c r="T180" s="177">
        <f>S180*H180</f>
        <v>1</v>
      </c>
      <c r="U180" s="40"/>
      <c r="V180" s="40"/>
      <c r="W180" s="40"/>
      <c r="X180" s="40"/>
      <c r="Y180" s="40"/>
      <c r="Z180" s="40"/>
      <c r="AA180" s="40"/>
      <c r="AB180" s="40"/>
      <c r="AC180" s="40"/>
      <c r="AD180" s="40"/>
      <c r="AE180" s="40"/>
      <c r="AR180" s="178" t="s">
        <v>87</v>
      </c>
      <c r="AT180" s="178" t="s">
        <v>134</v>
      </c>
      <c r="AU180" s="178" t="s">
        <v>79</v>
      </c>
      <c r="AY180" s="21" t="s">
        <v>131</v>
      </c>
      <c r="BE180" s="179">
        <f>IF(N180="základní",J180,0)</f>
        <v>0</v>
      </c>
      <c r="BF180" s="179">
        <f>IF(N180="snížená",J180,0)</f>
        <v>0</v>
      </c>
      <c r="BG180" s="179">
        <f>IF(N180="zákl. přenesená",J180,0)</f>
        <v>0</v>
      </c>
      <c r="BH180" s="179">
        <f>IF(N180="sníž. přenesená",J180,0)</f>
        <v>0</v>
      </c>
      <c r="BI180" s="179">
        <f>IF(N180="nulová",J180,0)</f>
        <v>0</v>
      </c>
      <c r="BJ180" s="21" t="s">
        <v>15</v>
      </c>
      <c r="BK180" s="179">
        <f>ROUND(I180*H180,2)</f>
        <v>0</v>
      </c>
      <c r="BL180" s="21" t="s">
        <v>87</v>
      </c>
      <c r="BM180" s="178" t="s">
        <v>258</v>
      </c>
    </row>
    <row r="181" spans="1:65" s="2" customFormat="1" ht="16.5" customHeight="1">
      <c r="A181" s="40"/>
      <c r="B181" s="166"/>
      <c r="C181" s="167" t="s">
        <v>259</v>
      </c>
      <c r="D181" s="167" t="s">
        <v>134</v>
      </c>
      <c r="E181" s="168" t="s">
        <v>260</v>
      </c>
      <c r="F181" s="169" t="s">
        <v>261</v>
      </c>
      <c r="G181" s="170" t="s">
        <v>192</v>
      </c>
      <c r="H181" s="171">
        <v>3.1</v>
      </c>
      <c r="I181" s="172"/>
      <c r="J181" s="173">
        <f>ROUND(I181*H181,2)</f>
        <v>0</v>
      </c>
      <c r="K181" s="169" t="s">
        <v>3</v>
      </c>
      <c r="L181" s="41"/>
      <c r="M181" s="174" t="s">
        <v>3</v>
      </c>
      <c r="N181" s="175" t="s">
        <v>42</v>
      </c>
      <c r="O181" s="74"/>
      <c r="P181" s="176">
        <f>O181*H181</f>
        <v>0</v>
      </c>
      <c r="Q181" s="176">
        <v>0</v>
      </c>
      <c r="R181" s="176">
        <f>Q181*H181</f>
        <v>0</v>
      </c>
      <c r="S181" s="176">
        <v>0.05</v>
      </c>
      <c r="T181" s="177">
        <f>S181*H181</f>
        <v>0.15500000000000003</v>
      </c>
      <c r="U181" s="40"/>
      <c r="V181" s="40"/>
      <c r="W181" s="40"/>
      <c r="X181" s="40"/>
      <c r="Y181" s="40"/>
      <c r="Z181" s="40"/>
      <c r="AA181" s="40"/>
      <c r="AB181" s="40"/>
      <c r="AC181" s="40"/>
      <c r="AD181" s="40"/>
      <c r="AE181" s="40"/>
      <c r="AR181" s="178" t="s">
        <v>87</v>
      </c>
      <c r="AT181" s="178" t="s">
        <v>134</v>
      </c>
      <c r="AU181" s="178" t="s">
        <v>79</v>
      </c>
      <c r="AY181" s="21" t="s">
        <v>131</v>
      </c>
      <c r="BE181" s="179">
        <f>IF(N181="základní",J181,0)</f>
        <v>0</v>
      </c>
      <c r="BF181" s="179">
        <f>IF(N181="snížená",J181,0)</f>
        <v>0</v>
      </c>
      <c r="BG181" s="179">
        <f>IF(N181="zákl. přenesená",J181,0)</f>
        <v>0</v>
      </c>
      <c r="BH181" s="179">
        <f>IF(N181="sníž. přenesená",J181,0)</f>
        <v>0</v>
      </c>
      <c r="BI181" s="179">
        <f>IF(N181="nulová",J181,0)</f>
        <v>0</v>
      </c>
      <c r="BJ181" s="21" t="s">
        <v>15</v>
      </c>
      <c r="BK181" s="179">
        <f>ROUND(I181*H181,2)</f>
        <v>0</v>
      </c>
      <c r="BL181" s="21" t="s">
        <v>87</v>
      </c>
      <c r="BM181" s="178" t="s">
        <v>262</v>
      </c>
    </row>
    <row r="182" spans="1:65" s="2" customFormat="1" ht="16.5" customHeight="1">
      <c r="A182" s="40"/>
      <c r="B182" s="166"/>
      <c r="C182" s="167" t="s">
        <v>263</v>
      </c>
      <c r="D182" s="167" t="s">
        <v>134</v>
      </c>
      <c r="E182" s="168" t="s">
        <v>264</v>
      </c>
      <c r="F182" s="169" t="s">
        <v>265</v>
      </c>
      <c r="G182" s="170" t="s">
        <v>257</v>
      </c>
      <c r="H182" s="171">
        <v>1</v>
      </c>
      <c r="I182" s="172"/>
      <c r="J182" s="173">
        <f>ROUND(I182*H182,2)</f>
        <v>0</v>
      </c>
      <c r="K182" s="169" t="s">
        <v>3</v>
      </c>
      <c r="L182" s="41"/>
      <c r="M182" s="174" t="s">
        <v>3</v>
      </c>
      <c r="N182" s="175" t="s">
        <v>42</v>
      </c>
      <c r="O182" s="74"/>
      <c r="P182" s="176">
        <f>O182*H182</f>
        <v>0</v>
      </c>
      <c r="Q182" s="176">
        <v>0</v>
      </c>
      <c r="R182" s="176">
        <f>Q182*H182</f>
        <v>0</v>
      </c>
      <c r="S182" s="176">
        <v>0</v>
      </c>
      <c r="T182" s="177">
        <f>S182*H182</f>
        <v>0</v>
      </c>
      <c r="U182" s="40"/>
      <c r="V182" s="40"/>
      <c r="W182" s="40"/>
      <c r="X182" s="40"/>
      <c r="Y182" s="40"/>
      <c r="Z182" s="40"/>
      <c r="AA182" s="40"/>
      <c r="AB182" s="40"/>
      <c r="AC182" s="40"/>
      <c r="AD182" s="40"/>
      <c r="AE182" s="40"/>
      <c r="AR182" s="178" t="s">
        <v>87</v>
      </c>
      <c r="AT182" s="178" t="s">
        <v>134</v>
      </c>
      <c r="AU182" s="178" t="s">
        <v>79</v>
      </c>
      <c r="AY182" s="21" t="s">
        <v>131</v>
      </c>
      <c r="BE182" s="179">
        <f>IF(N182="základní",J182,0)</f>
        <v>0</v>
      </c>
      <c r="BF182" s="179">
        <f>IF(N182="snížená",J182,0)</f>
        <v>0</v>
      </c>
      <c r="BG182" s="179">
        <f>IF(N182="zákl. přenesená",J182,0)</f>
        <v>0</v>
      </c>
      <c r="BH182" s="179">
        <f>IF(N182="sníž. přenesená",J182,0)</f>
        <v>0</v>
      </c>
      <c r="BI182" s="179">
        <f>IF(N182="nulová",J182,0)</f>
        <v>0</v>
      </c>
      <c r="BJ182" s="21" t="s">
        <v>15</v>
      </c>
      <c r="BK182" s="179">
        <f>ROUND(I182*H182,2)</f>
        <v>0</v>
      </c>
      <c r="BL182" s="21" t="s">
        <v>87</v>
      </c>
      <c r="BM182" s="178" t="s">
        <v>266</v>
      </c>
    </row>
    <row r="183" spans="1:63" s="12" customFormat="1" ht="22.8" customHeight="1">
      <c r="A183" s="12"/>
      <c r="B183" s="153"/>
      <c r="C183" s="12"/>
      <c r="D183" s="154" t="s">
        <v>70</v>
      </c>
      <c r="E183" s="164" t="s">
        <v>267</v>
      </c>
      <c r="F183" s="164" t="s">
        <v>268</v>
      </c>
      <c r="G183" s="12"/>
      <c r="H183" s="12"/>
      <c r="I183" s="156"/>
      <c r="J183" s="165">
        <f>BK183</f>
        <v>0</v>
      </c>
      <c r="K183" s="12"/>
      <c r="L183" s="153"/>
      <c r="M183" s="158"/>
      <c r="N183" s="159"/>
      <c r="O183" s="159"/>
      <c r="P183" s="160">
        <f>SUM(P184:P192)</f>
        <v>0</v>
      </c>
      <c r="Q183" s="159"/>
      <c r="R183" s="160">
        <f>SUM(R184:R192)</f>
        <v>0</v>
      </c>
      <c r="S183" s="159"/>
      <c r="T183" s="161">
        <f>SUM(T184:T192)</f>
        <v>0</v>
      </c>
      <c r="U183" s="12"/>
      <c r="V183" s="12"/>
      <c r="W183" s="12"/>
      <c r="X183" s="12"/>
      <c r="Y183" s="12"/>
      <c r="Z183" s="12"/>
      <c r="AA183" s="12"/>
      <c r="AB183" s="12"/>
      <c r="AC183" s="12"/>
      <c r="AD183" s="12"/>
      <c r="AE183" s="12"/>
      <c r="AR183" s="154" t="s">
        <v>15</v>
      </c>
      <c r="AT183" s="162" t="s">
        <v>70</v>
      </c>
      <c r="AU183" s="162" t="s">
        <v>15</v>
      </c>
      <c r="AY183" s="154" t="s">
        <v>131</v>
      </c>
      <c r="BK183" s="163">
        <f>SUM(BK184:BK192)</f>
        <v>0</v>
      </c>
    </row>
    <row r="184" spans="1:65" s="2" customFormat="1" ht="37.8" customHeight="1">
      <c r="A184" s="40"/>
      <c r="B184" s="166"/>
      <c r="C184" s="167" t="s">
        <v>269</v>
      </c>
      <c r="D184" s="167" t="s">
        <v>134</v>
      </c>
      <c r="E184" s="168" t="s">
        <v>270</v>
      </c>
      <c r="F184" s="169" t="s">
        <v>271</v>
      </c>
      <c r="G184" s="170" t="s">
        <v>272</v>
      </c>
      <c r="H184" s="171">
        <v>26.383</v>
      </c>
      <c r="I184" s="172"/>
      <c r="J184" s="173">
        <f>ROUND(I184*H184,2)</f>
        <v>0</v>
      </c>
      <c r="K184" s="169" t="s">
        <v>138</v>
      </c>
      <c r="L184" s="41"/>
      <c r="M184" s="174" t="s">
        <v>3</v>
      </c>
      <c r="N184" s="175" t="s">
        <v>42</v>
      </c>
      <c r="O184" s="74"/>
      <c r="P184" s="176">
        <f>O184*H184</f>
        <v>0</v>
      </c>
      <c r="Q184" s="176">
        <v>0</v>
      </c>
      <c r="R184" s="176">
        <f>Q184*H184</f>
        <v>0</v>
      </c>
      <c r="S184" s="176">
        <v>0</v>
      </c>
      <c r="T184" s="177">
        <f>S184*H184</f>
        <v>0</v>
      </c>
      <c r="U184" s="40"/>
      <c r="V184" s="40"/>
      <c r="W184" s="40"/>
      <c r="X184" s="40"/>
      <c r="Y184" s="40"/>
      <c r="Z184" s="40"/>
      <c r="AA184" s="40"/>
      <c r="AB184" s="40"/>
      <c r="AC184" s="40"/>
      <c r="AD184" s="40"/>
      <c r="AE184" s="40"/>
      <c r="AR184" s="178" t="s">
        <v>87</v>
      </c>
      <c r="AT184" s="178" t="s">
        <v>134</v>
      </c>
      <c r="AU184" s="178" t="s">
        <v>79</v>
      </c>
      <c r="AY184" s="21" t="s">
        <v>131</v>
      </c>
      <c r="BE184" s="179">
        <f>IF(N184="základní",J184,0)</f>
        <v>0</v>
      </c>
      <c r="BF184" s="179">
        <f>IF(N184="snížená",J184,0)</f>
        <v>0</v>
      </c>
      <c r="BG184" s="179">
        <f>IF(N184="zákl. přenesená",J184,0)</f>
        <v>0</v>
      </c>
      <c r="BH184" s="179">
        <f>IF(N184="sníž. přenesená",J184,0)</f>
        <v>0</v>
      </c>
      <c r="BI184" s="179">
        <f>IF(N184="nulová",J184,0)</f>
        <v>0</v>
      </c>
      <c r="BJ184" s="21" t="s">
        <v>15</v>
      </c>
      <c r="BK184" s="179">
        <f>ROUND(I184*H184,2)</f>
        <v>0</v>
      </c>
      <c r="BL184" s="21" t="s">
        <v>87</v>
      </c>
      <c r="BM184" s="178" t="s">
        <v>273</v>
      </c>
    </row>
    <row r="185" spans="1:47" s="2" customFormat="1" ht="12">
      <c r="A185" s="40"/>
      <c r="B185" s="41"/>
      <c r="C185" s="40"/>
      <c r="D185" s="180" t="s">
        <v>140</v>
      </c>
      <c r="E185" s="40"/>
      <c r="F185" s="181" t="s">
        <v>274</v>
      </c>
      <c r="G185" s="40"/>
      <c r="H185" s="40"/>
      <c r="I185" s="182"/>
      <c r="J185" s="40"/>
      <c r="K185" s="40"/>
      <c r="L185" s="41"/>
      <c r="M185" s="183"/>
      <c r="N185" s="184"/>
      <c r="O185" s="74"/>
      <c r="P185" s="74"/>
      <c r="Q185" s="74"/>
      <c r="R185" s="74"/>
      <c r="S185" s="74"/>
      <c r="T185" s="75"/>
      <c r="U185" s="40"/>
      <c r="V185" s="40"/>
      <c r="W185" s="40"/>
      <c r="X185" s="40"/>
      <c r="Y185" s="40"/>
      <c r="Z185" s="40"/>
      <c r="AA185" s="40"/>
      <c r="AB185" s="40"/>
      <c r="AC185" s="40"/>
      <c r="AD185" s="40"/>
      <c r="AE185" s="40"/>
      <c r="AT185" s="21" t="s">
        <v>140</v>
      </c>
      <c r="AU185" s="21" t="s">
        <v>79</v>
      </c>
    </row>
    <row r="186" spans="1:65" s="2" customFormat="1" ht="33" customHeight="1">
      <c r="A186" s="40"/>
      <c r="B186" s="166"/>
      <c r="C186" s="167" t="s">
        <v>275</v>
      </c>
      <c r="D186" s="167" t="s">
        <v>134</v>
      </c>
      <c r="E186" s="168" t="s">
        <v>276</v>
      </c>
      <c r="F186" s="169" t="s">
        <v>277</v>
      </c>
      <c r="G186" s="170" t="s">
        <v>272</v>
      </c>
      <c r="H186" s="171">
        <v>26.383</v>
      </c>
      <c r="I186" s="172"/>
      <c r="J186" s="173">
        <f>ROUND(I186*H186,2)</f>
        <v>0</v>
      </c>
      <c r="K186" s="169" t="s">
        <v>138</v>
      </c>
      <c r="L186" s="41"/>
      <c r="M186" s="174" t="s">
        <v>3</v>
      </c>
      <c r="N186" s="175" t="s">
        <v>42</v>
      </c>
      <c r="O186" s="74"/>
      <c r="P186" s="176">
        <f>O186*H186</f>
        <v>0</v>
      </c>
      <c r="Q186" s="176">
        <v>0</v>
      </c>
      <c r="R186" s="176">
        <f>Q186*H186</f>
        <v>0</v>
      </c>
      <c r="S186" s="176">
        <v>0</v>
      </c>
      <c r="T186" s="177">
        <f>S186*H186</f>
        <v>0</v>
      </c>
      <c r="U186" s="40"/>
      <c r="V186" s="40"/>
      <c r="W186" s="40"/>
      <c r="X186" s="40"/>
      <c r="Y186" s="40"/>
      <c r="Z186" s="40"/>
      <c r="AA186" s="40"/>
      <c r="AB186" s="40"/>
      <c r="AC186" s="40"/>
      <c r="AD186" s="40"/>
      <c r="AE186" s="40"/>
      <c r="AR186" s="178" t="s">
        <v>87</v>
      </c>
      <c r="AT186" s="178" t="s">
        <v>134</v>
      </c>
      <c r="AU186" s="178" t="s">
        <v>79</v>
      </c>
      <c r="AY186" s="21" t="s">
        <v>131</v>
      </c>
      <c r="BE186" s="179">
        <f>IF(N186="základní",J186,0)</f>
        <v>0</v>
      </c>
      <c r="BF186" s="179">
        <f>IF(N186="snížená",J186,0)</f>
        <v>0</v>
      </c>
      <c r="BG186" s="179">
        <f>IF(N186="zákl. přenesená",J186,0)</f>
        <v>0</v>
      </c>
      <c r="BH186" s="179">
        <f>IF(N186="sníž. přenesená",J186,0)</f>
        <v>0</v>
      </c>
      <c r="BI186" s="179">
        <f>IF(N186="nulová",J186,0)</f>
        <v>0</v>
      </c>
      <c r="BJ186" s="21" t="s">
        <v>15</v>
      </c>
      <c r="BK186" s="179">
        <f>ROUND(I186*H186,2)</f>
        <v>0</v>
      </c>
      <c r="BL186" s="21" t="s">
        <v>87</v>
      </c>
      <c r="BM186" s="178" t="s">
        <v>278</v>
      </c>
    </row>
    <row r="187" spans="1:47" s="2" customFormat="1" ht="12">
      <c r="A187" s="40"/>
      <c r="B187" s="41"/>
      <c r="C187" s="40"/>
      <c r="D187" s="180" t="s">
        <v>140</v>
      </c>
      <c r="E187" s="40"/>
      <c r="F187" s="181" t="s">
        <v>279</v>
      </c>
      <c r="G187" s="40"/>
      <c r="H187" s="40"/>
      <c r="I187" s="182"/>
      <c r="J187" s="40"/>
      <c r="K187" s="40"/>
      <c r="L187" s="41"/>
      <c r="M187" s="183"/>
      <c r="N187" s="184"/>
      <c r="O187" s="74"/>
      <c r="P187" s="74"/>
      <c r="Q187" s="74"/>
      <c r="R187" s="74"/>
      <c r="S187" s="74"/>
      <c r="T187" s="75"/>
      <c r="U187" s="40"/>
      <c r="V187" s="40"/>
      <c r="W187" s="40"/>
      <c r="X187" s="40"/>
      <c r="Y187" s="40"/>
      <c r="Z187" s="40"/>
      <c r="AA187" s="40"/>
      <c r="AB187" s="40"/>
      <c r="AC187" s="40"/>
      <c r="AD187" s="40"/>
      <c r="AE187" s="40"/>
      <c r="AT187" s="21" t="s">
        <v>140</v>
      </c>
      <c r="AU187" s="21" t="s">
        <v>79</v>
      </c>
    </row>
    <row r="188" spans="1:65" s="2" customFormat="1" ht="44.25" customHeight="1">
      <c r="A188" s="40"/>
      <c r="B188" s="166"/>
      <c r="C188" s="167" t="s">
        <v>8</v>
      </c>
      <c r="D188" s="167" t="s">
        <v>134</v>
      </c>
      <c r="E188" s="168" t="s">
        <v>280</v>
      </c>
      <c r="F188" s="169" t="s">
        <v>281</v>
      </c>
      <c r="G188" s="170" t="s">
        <v>272</v>
      </c>
      <c r="H188" s="171">
        <v>395.745</v>
      </c>
      <c r="I188" s="172"/>
      <c r="J188" s="173">
        <f>ROUND(I188*H188,2)</f>
        <v>0</v>
      </c>
      <c r="K188" s="169" t="s">
        <v>138</v>
      </c>
      <c r="L188" s="41"/>
      <c r="M188" s="174" t="s">
        <v>3</v>
      </c>
      <c r="N188" s="175" t="s">
        <v>42</v>
      </c>
      <c r="O188" s="74"/>
      <c r="P188" s="176">
        <f>O188*H188</f>
        <v>0</v>
      </c>
      <c r="Q188" s="176">
        <v>0</v>
      </c>
      <c r="R188" s="176">
        <f>Q188*H188</f>
        <v>0</v>
      </c>
      <c r="S188" s="176">
        <v>0</v>
      </c>
      <c r="T188" s="177">
        <f>S188*H188</f>
        <v>0</v>
      </c>
      <c r="U188" s="40"/>
      <c r="V188" s="40"/>
      <c r="W188" s="40"/>
      <c r="X188" s="40"/>
      <c r="Y188" s="40"/>
      <c r="Z188" s="40"/>
      <c r="AA188" s="40"/>
      <c r="AB188" s="40"/>
      <c r="AC188" s="40"/>
      <c r="AD188" s="40"/>
      <c r="AE188" s="40"/>
      <c r="AR188" s="178" t="s">
        <v>87</v>
      </c>
      <c r="AT188" s="178" t="s">
        <v>134</v>
      </c>
      <c r="AU188" s="178" t="s">
        <v>79</v>
      </c>
      <c r="AY188" s="21" t="s">
        <v>131</v>
      </c>
      <c r="BE188" s="179">
        <f>IF(N188="základní",J188,0)</f>
        <v>0</v>
      </c>
      <c r="BF188" s="179">
        <f>IF(N188="snížená",J188,0)</f>
        <v>0</v>
      </c>
      <c r="BG188" s="179">
        <f>IF(N188="zákl. přenesená",J188,0)</f>
        <v>0</v>
      </c>
      <c r="BH188" s="179">
        <f>IF(N188="sníž. přenesená",J188,0)</f>
        <v>0</v>
      </c>
      <c r="BI188" s="179">
        <f>IF(N188="nulová",J188,0)</f>
        <v>0</v>
      </c>
      <c r="BJ188" s="21" t="s">
        <v>15</v>
      </c>
      <c r="BK188" s="179">
        <f>ROUND(I188*H188,2)</f>
        <v>0</v>
      </c>
      <c r="BL188" s="21" t="s">
        <v>87</v>
      </c>
      <c r="BM188" s="178" t="s">
        <v>282</v>
      </c>
    </row>
    <row r="189" spans="1:47" s="2" customFormat="1" ht="12">
      <c r="A189" s="40"/>
      <c r="B189" s="41"/>
      <c r="C189" s="40"/>
      <c r="D189" s="180" t="s">
        <v>140</v>
      </c>
      <c r="E189" s="40"/>
      <c r="F189" s="181" t="s">
        <v>283</v>
      </c>
      <c r="G189" s="40"/>
      <c r="H189" s="40"/>
      <c r="I189" s="182"/>
      <c r="J189" s="40"/>
      <c r="K189" s="40"/>
      <c r="L189" s="41"/>
      <c r="M189" s="183"/>
      <c r="N189" s="184"/>
      <c r="O189" s="74"/>
      <c r="P189" s="74"/>
      <c r="Q189" s="74"/>
      <c r="R189" s="74"/>
      <c r="S189" s="74"/>
      <c r="T189" s="75"/>
      <c r="U189" s="40"/>
      <c r="V189" s="40"/>
      <c r="W189" s="40"/>
      <c r="X189" s="40"/>
      <c r="Y189" s="40"/>
      <c r="Z189" s="40"/>
      <c r="AA189" s="40"/>
      <c r="AB189" s="40"/>
      <c r="AC189" s="40"/>
      <c r="AD189" s="40"/>
      <c r="AE189" s="40"/>
      <c r="AT189" s="21" t="s">
        <v>140</v>
      </c>
      <c r="AU189" s="21" t="s">
        <v>79</v>
      </c>
    </row>
    <row r="190" spans="1:51" s="14" customFormat="1" ht="12">
      <c r="A190" s="14"/>
      <c r="B190" s="193"/>
      <c r="C190" s="14"/>
      <c r="D190" s="186" t="s">
        <v>142</v>
      </c>
      <c r="E190" s="14"/>
      <c r="F190" s="195" t="s">
        <v>284</v>
      </c>
      <c r="G190" s="14"/>
      <c r="H190" s="196">
        <v>395.745</v>
      </c>
      <c r="I190" s="197"/>
      <c r="J190" s="14"/>
      <c r="K190" s="14"/>
      <c r="L190" s="193"/>
      <c r="M190" s="198"/>
      <c r="N190" s="199"/>
      <c r="O190" s="199"/>
      <c r="P190" s="199"/>
      <c r="Q190" s="199"/>
      <c r="R190" s="199"/>
      <c r="S190" s="199"/>
      <c r="T190" s="200"/>
      <c r="U190" s="14"/>
      <c r="V190" s="14"/>
      <c r="W190" s="14"/>
      <c r="X190" s="14"/>
      <c r="Y190" s="14"/>
      <c r="Z190" s="14"/>
      <c r="AA190" s="14"/>
      <c r="AB190" s="14"/>
      <c r="AC190" s="14"/>
      <c r="AD190" s="14"/>
      <c r="AE190" s="14"/>
      <c r="AT190" s="194" t="s">
        <v>142</v>
      </c>
      <c r="AU190" s="194" t="s">
        <v>79</v>
      </c>
      <c r="AV190" s="14" t="s">
        <v>79</v>
      </c>
      <c r="AW190" s="14" t="s">
        <v>4</v>
      </c>
      <c r="AX190" s="14" t="s">
        <v>15</v>
      </c>
      <c r="AY190" s="194" t="s">
        <v>131</v>
      </c>
    </row>
    <row r="191" spans="1:65" s="2" customFormat="1" ht="44.25" customHeight="1">
      <c r="A191" s="40"/>
      <c r="B191" s="166"/>
      <c r="C191" s="167" t="s">
        <v>285</v>
      </c>
      <c r="D191" s="167" t="s">
        <v>134</v>
      </c>
      <c r="E191" s="168" t="s">
        <v>286</v>
      </c>
      <c r="F191" s="169" t="s">
        <v>287</v>
      </c>
      <c r="G191" s="170" t="s">
        <v>272</v>
      </c>
      <c r="H191" s="171">
        <v>26.383</v>
      </c>
      <c r="I191" s="172"/>
      <c r="J191" s="173">
        <f>ROUND(I191*H191,2)</f>
        <v>0</v>
      </c>
      <c r="K191" s="169" t="s">
        <v>138</v>
      </c>
      <c r="L191" s="41"/>
      <c r="M191" s="174" t="s">
        <v>3</v>
      </c>
      <c r="N191" s="175" t="s">
        <v>42</v>
      </c>
      <c r="O191" s="74"/>
      <c r="P191" s="176">
        <f>O191*H191</f>
        <v>0</v>
      </c>
      <c r="Q191" s="176">
        <v>0</v>
      </c>
      <c r="R191" s="176">
        <f>Q191*H191</f>
        <v>0</v>
      </c>
      <c r="S191" s="176">
        <v>0</v>
      </c>
      <c r="T191" s="177">
        <f>S191*H191</f>
        <v>0</v>
      </c>
      <c r="U191" s="40"/>
      <c r="V191" s="40"/>
      <c r="W191" s="40"/>
      <c r="X191" s="40"/>
      <c r="Y191" s="40"/>
      <c r="Z191" s="40"/>
      <c r="AA191" s="40"/>
      <c r="AB191" s="40"/>
      <c r="AC191" s="40"/>
      <c r="AD191" s="40"/>
      <c r="AE191" s="40"/>
      <c r="AR191" s="178" t="s">
        <v>87</v>
      </c>
      <c r="AT191" s="178" t="s">
        <v>134</v>
      </c>
      <c r="AU191" s="178" t="s">
        <v>79</v>
      </c>
      <c r="AY191" s="21" t="s">
        <v>131</v>
      </c>
      <c r="BE191" s="179">
        <f>IF(N191="základní",J191,0)</f>
        <v>0</v>
      </c>
      <c r="BF191" s="179">
        <f>IF(N191="snížená",J191,0)</f>
        <v>0</v>
      </c>
      <c r="BG191" s="179">
        <f>IF(N191="zákl. přenesená",J191,0)</f>
        <v>0</v>
      </c>
      <c r="BH191" s="179">
        <f>IF(N191="sníž. přenesená",J191,0)</f>
        <v>0</v>
      </c>
      <c r="BI191" s="179">
        <f>IF(N191="nulová",J191,0)</f>
        <v>0</v>
      </c>
      <c r="BJ191" s="21" t="s">
        <v>15</v>
      </c>
      <c r="BK191" s="179">
        <f>ROUND(I191*H191,2)</f>
        <v>0</v>
      </c>
      <c r="BL191" s="21" t="s">
        <v>87</v>
      </c>
      <c r="BM191" s="178" t="s">
        <v>288</v>
      </c>
    </row>
    <row r="192" spans="1:47" s="2" customFormat="1" ht="12">
      <c r="A192" s="40"/>
      <c r="B192" s="41"/>
      <c r="C192" s="40"/>
      <c r="D192" s="180" t="s">
        <v>140</v>
      </c>
      <c r="E192" s="40"/>
      <c r="F192" s="181" t="s">
        <v>289</v>
      </c>
      <c r="G192" s="40"/>
      <c r="H192" s="40"/>
      <c r="I192" s="182"/>
      <c r="J192" s="40"/>
      <c r="K192" s="40"/>
      <c r="L192" s="41"/>
      <c r="M192" s="183"/>
      <c r="N192" s="184"/>
      <c r="O192" s="74"/>
      <c r="P192" s="74"/>
      <c r="Q192" s="74"/>
      <c r="R192" s="74"/>
      <c r="S192" s="74"/>
      <c r="T192" s="75"/>
      <c r="U192" s="40"/>
      <c r="V192" s="40"/>
      <c r="W192" s="40"/>
      <c r="X192" s="40"/>
      <c r="Y192" s="40"/>
      <c r="Z192" s="40"/>
      <c r="AA192" s="40"/>
      <c r="AB192" s="40"/>
      <c r="AC192" s="40"/>
      <c r="AD192" s="40"/>
      <c r="AE192" s="40"/>
      <c r="AT192" s="21" t="s">
        <v>140</v>
      </c>
      <c r="AU192" s="21" t="s">
        <v>79</v>
      </c>
    </row>
    <row r="193" spans="1:63" s="12" customFormat="1" ht="25.9" customHeight="1">
      <c r="A193" s="12"/>
      <c r="B193" s="153"/>
      <c r="C193" s="12"/>
      <c r="D193" s="154" t="s">
        <v>70</v>
      </c>
      <c r="E193" s="155" t="s">
        <v>290</v>
      </c>
      <c r="F193" s="155" t="s">
        <v>291</v>
      </c>
      <c r="G193" s="12"/>
      <c r="H193" s="12"/>
      <c r="I193" s="156"/>
      <c r="J193" s="157">
        <f>BK193</f>
        <v>0</v>
      </c>
      <c r="K193" s="12"/>
      <c r="L193" s="153"/>
      <c r="M193" s="158"/>
      <c r="N193" s="159"/>
      <c r="O193" s="159"/>
      <c r="P193" s="160">
        <f>P194+P204+P212+P218+P225+P230</f>
        <v>0</v>
      </c>
      <c r="Q193" s="159"/>
      <c r="R193" s="160">
        <f>R194+R204+R212+R218+R225+R230</f>
        <v>0.250446</v>
      </c>
      <c r="S193" s="159"/>
      <c r="T193" s="161">
        <f>T194+T204+T212+T218+T225+T230</f>
        <v>3.8806322599999996</v>
      </c>
      <c r="U193" s="12"/>
      <c r="V193" s="12"/>
      <c r="W193" s="12"/>
      <c r="X193" s="12"/>
      <c r="Y193" s="12"/>
      <c r="Z193" s="12"/>
      <c r="AA193" s="12"/>
      <c r="AB193" s="12"/>
      <c r="AC193" s="12"/>
      <c r="AD193" s="12"/>
      <c r="AE193" s="12"/>
      <c r="AR193" s="154" t="s">
        <v>79</v>
      </c>
      <c r="AT193" s="162" t="s">
        <v>70</v>
      </c>
      <c r="AU193" s="162" t="s">
        <v>71</v>
      </c>
      <c r="AY193" s="154" t="s">
        <v>131</v>
      </c>
      <c r="BK193" s="163">
        <f>BK194+BK204+BK212+BK218+BK225+BK230</f>
        <v>0</v>
      </c>
    </row>
    <row r="194" spans="1:63" s="12" customFormat="1" ht="22.8" customHeight="1">
      <c r="A194" s="12"/>
      <c r="B194" s="153"/>
      <c r="C194" s="12"/>
      <c r="D194" s="154" t="s">
        <v>70</v>
      </c>
      <c r="E194" s="164" t="s">
        <v>292</v>
      </c>
      <c r="F194" s="164" t="s">
        <v>293</v>
      </c>
      <c r="G194" s="12"/>
      <c r="H194" s="12"/>
      <c r="I194" s="156"/>
      <c r="J194" s="165">
        <f>BK194</f>
        <v>0</v>
      </c>
      <c r="K194" s="12"/>
      <c r="L194" s="153"/>
      <c r="M194" s="158"/>
      <c r="N194" s="159"/>
      <c r="O194" s="159"/>
      <c r="P194" s="160">
        <f>SUM(P195:P203)</f>
        <v>0</v>
      </c>
      <c r="Q194" s="159"/>
      <c r="R194" s="160">
        <f>SUM(R195:R203)</f>
        <v>0</v>
      </c>
      <c r="S194" s="159"/>
      <c r="T194" s="161">
        <f>SUM(T195:T203)</f>
        <v>1.901686</v>
      </c>
      <c r="U194" s="12"/>
      <c r="V194" s="12"/>
      <c r="W194" s="12"/>
      <c r="X194" s="12"/>
      <c r="Y194" s="12"/>
      <c r="Z194" s="12"/>
      <c r="AA194" s="12"/>
      <c r="AB194" s="12"/>
      <c r="AC194" s="12"/>
      <c r="AD194" s="12"/>
      <c r="AE194" s="12"/>
      <c r="AR194" s="154" t="s">
        <v>79</v>
      </c>
      <c r="AT194" s="162" t="s">
        <v>70</v>
      </c>
      <c r="AU194" s="162" t="s">
        <v>15</v>
      </c>
      <c r="AY194" s="154" t="s">
        <v>131</v>
      </c>
      <c r="BK194" s="163">
        <f>SUM(BK195:BK203)</f>
        <v>0</v>
      </c>
    </row>
    <row r="195" spans="1:65" s="2" customFormat="1" ht="37.8" customHeight="1">
      <c r="A195" s="40"/>
      <c r="B195" s="166"/>
      <c r="C195" s="167" t="s">
        <v>294</v>
      </c>
      <c r="D195" s="167" t="s">
        <v>134</v>
      </c>
      <c r="E195" s="168" t="s">
        <v>295</v>
      </c>
      <c r="F195" s="169" t="s">
        <v>296</v>
      </c>
      <c r="G195" s="170" t="s">
        <v>165</v>
      </c>
      <c r="H195" s="171">
        <v>32.2</v>
      </c>
      <c r="I195" s="172"/>
      <c r="J195" s="173">
        <f>ROUND(I195*H195,2)</f>
        <v>0</v>
      </c>
      <c r="K195" s="169" t="s">
        <v>138</v>
      </c>
      <c r="L195" s="41"/>
      <c r="M195" s="174" t="s">
        <v>3</v>
      </c>
      <c r="N195" s="175" t="s">
        <v>42</v>
      </c>
      <c r="O195" s="74"/>
      <c r="P195" s="176">
        <f>O195*H195</f>
        <v>0</v>
      </c>
      <c r="Q195" s="176">
        <v>0</v>
      </c>
      <c r="R195" s="176">
        <f>Q195*H195</f>
        <v>0</v>
      </c>
      <c r="S195" s="176">
        <v>0.05638</v>
      </c>
      <c r="T195" s="177">
        <f>S195*H195</f>
        <v>1.815436</v>
      </c>
      <c r="U195" s="40"/>
      <c r="V195" s="40"/>
      <c r="W195" s="40"/>
      <c r="X195" s="40"/>
      <c r="Y195" s="40"/>
      <c r="Z195" s="40"/>
      <c r="AA195" s="40"/>
      <c r="AB195" s="40"/>
      <c r="AC195" s="40"/>
      <c r="AD195" s="40"/>
      <c r="AE195" s="40"/>
      <c r="AR195" s="178" t="s">
        <v>254</v>
      </c>
      <c r="AT195" s="178" t="s">
        <v>134</v>
      </c>
      <c r="AU195" s="178" t="s">
        <v>79</v>
      </c>
      <c r="AY195" s="21" t="s">
        <v>131</v>
      </c>
      <c r="BE195" s="179">
        <f>IF(N195="základní",J195,0)</f>
        <v>0</v>
      </c>
      <c r="BF195" s="179">
        <f>IF(N195="snížená",J195,0)</f>
        <v>0</v>
      </c>
      <c r="BG195" s="179">
        <f>IF(N195="zákl. přenesená",J195,0)</f>
        <v>0</v>
      </c>
      <c r="BH195" s="179">
        <f>IF(N195="sníž. přenesená",J195,0)</f>
        <v>0</v>
      </c>
      <c r="BI195" s="179">
        <f>IF(N195="nulová",J195,0)</f>
        <v>0</v>
      </c>
      <c r="BJ195" s="21" t="s">
        <v>15</v>
      </c>
      <c r="BK195" s="179">
        <f>ROUND(I195*H195,2)</f>
        <v>0</v>
      </c>
      <c r="BL195" s="21" t="s">
        <v>254</v>
      </c>
      <c r="BM195" s="178" t="s">
        <v>297</v>
      </c>
    </row>
    <row r="196" spans="1:47" s="2" customFormat="1" ht="12">
      <c r="A196" s="40"/>
      <c r="B196" s="41"/>
      <c r="C196" s="40"/>
      <c r="D196" s="180" t="s">
        <v>140</v>
      </c>
      <c r="E196" s="40"/>
      <c r="F196" s="181" t="s">
        <v>298</v>
      </c>
      <c r="G196" s="40"/>
      <c r="H196" s="40"/>
      <c r="I196" s="182"/>
      <c r="J196" s="40"/>
      <c r="K196" s="40"/>
      <c r="L196" s="41"/>
      <c r="M196" s="183"/>
      <c r="N196" s="184"/>
      <c r="O196" s="74"/>
      <c r="P196" s="74"/>
      <c r="Q196" s="74"/>
      <c r="R196" s="74"/>
      <c r="S196" s="74"/>
      <c r="T196" s="75"/>
      <c r="U196" s="40"/>
      <c r="V196" s="40"/>
      <c r="W196" s="40"/>
      <c r="X196" s="40"/>
      <c r="Y196" s="40"/>
      <c r="Z196" s="40"/>
      <c r="AA196" s="40"/>
      <c r="AB196" s="40"/>
      <c r="AC196" s="40"/>
      <c r="AD196" s="40"/>
      <c r="AE196" s="40"/>
      <c r="AT196" s="21" t="s">
        <v>140</v>
      </c>
      <c r="AU196" s="21" t="s">
        <v>79</v>
      </c>
    </row>
    <row r="197" spans="1:51" s="14" customFormat="1" ht="12">
      <c r="A197" s="14"/>
      <c r="B197" s="193"/>
      <c r="C197" s="14"/>
      <c r="D197" s="186" t="s">
        <v>142</v>
      </c>
      <c r="E197" s="194" t="s">
        <v>3</v>
      </c>
      <c r="F197" s="195" t="s">
        <v>299</v>
      </c>
      <c r="G197" s="14"/>
      <c r="H197" s="196">
        <v>35.4</v>
      </c>
      <c r="I197" s="197"/>
      <c r="J197" s="14"/>
      <c r="K197" s="14"/>
      <c r="L197" s="193"/>
      <c r="M197" s="198"/>
      <c r="N197" s="199"/>
      <c r="O197" s="199"/>
      <c r="P197" s="199"/>
      <c r="Q197" s="199"/>
      <c r="R197" s="199"/>
      <c r="S197" s="199"/>
      <c r="T197" s="200"/>
      <c r="U197" s="14"/>
      <c r="V197" s="14"/>
      <c r="W197" s="14"/>
      <c r="X197" s="14"/>
      <c r="Y197" s="14"/>
      <c r="Z197" s="14"/>
      <c r="AA197" s="14"/>
      <c r="AB197" s="14"/>
      <c r="AC197" s="14"/>
      <c r="AD197" s="14"/>
      <c r="AE197" s="14"/>
      <c r="AT197" s="194" t="s">
        <v>142</v>
      </c>
      <c r="AU197" s="194" t="s">
        <v>79</v>
      </c>
      <c r="AV197" s="14" t="s">
        <v>79</v>
      </c>
      <c r="AW197" s="14" t="s">
        <v>33</v>
      </c>
      <c r="AX197" s="14" t="s">
        <v>71</v>
      </c>
      <c r="AY197" s="194" t="s">
        <v>131</v>
      </c>
    </row>
    <row r="198" spans="1:51" s="14" customFormat="1" ht="12">
      <c r="A198" s="14"/>
      <c r="B198" s="193"/>
      <c r="C198" s="14"/>
      <c r="D198" s="186" t="s">
        <v>142</v>
      </c>
      <c r="E198" s="194" t="s">
        <v>3</v>
      </c>
      <c r="F198" s="195" t="s">
        <v>300</v>
      </c>
      <c r="G198" s="14"/>
      <c r="H198" s="196">
        <v>-3.2</v>
      </c>
      <c r="I198" s="197"/>
      <c r="J198" s="14"/>
      <c r="K198" s="14"/>
      <c r="L198" s="193"/>
      <c r="M198" s="198"/>
      <c r="N198" s="199"/>
      <c r="O198" s="199"/>
      <c r="P198" s="199"/>
      <c r="Q198" s="199"/>
      <c r="R198" s="199"/>
      <c r="S198" s="199"/>
      <c r="T198" s="200"/>
      <c r="U198" s="14"/>
      <c r="V198" s="14"/>
      <c r="W198" s="14"/>
      <c r="X198" s="14"/>
      <c r="Y198" s="14"/>
      <c r="Z198" s="14"/>
      <c r="AA198" s="14"/>
      <c r="AB198" s="14"/>
      <c r="AC198" s="14"/>
      <c r="AD198" s="14"/>
      <c r="AE198" s="14"/>
      <c r="AT198" s="194" t="s">
        <v>142</v>
      </c>
      <c r="AU198" s="194" t="s">
        <v>79</v>
      </c>
      <c r="AV198" s="14" t="s">
        <v>79</v>
      </c>
      <c r="AW198" s="14" t="s">
        <v>33</v>
      </c>
      <c r="AX198" s="14" t="s">
        <v>71</v>
      </c>
      <c r="AY198" s="194" t="s">
        <v>131</v>
      </c>
    </row>
    <row r="199" spans="1:51" s="15" customFormat="1" ht="12">
      <c r="A199" s="15"/>
      <c r="B199" s="201"/>
      <c r="C199" s="15"/>
      <c r="D199" s="186" t="s">
        <v>142</v>
      </c>
      <c r="E199" s="202" t="s">
        <v>3</v>
      </c>
      <c r="F199" s="203" t="s">
        <v>152</v>
      </c>
      <c r="G199" s="15"/>
      <c r="H199" s="204">
        <v>32.2</v>
      </c>
      <c r="I199" s="205"/>
      <c r="J199" s="15"/>
      <c r="K199" s="15"/>
      <c r="L199" s="201"/>
      <c r="M199" s="206"/>
      <c r="N199" s="207"/>
      <c r="O199" s="207"/>
      <c r="P199" s="207"/>
      <c r="Q199" s="207"/>
      <c r="R199" s="207"/>
      <c r="S199" s="207"/>
      <c r="T199" s="208"/>
      <c r="U199" s="15"/>
      <c r="V199" s="15"/>
      <c r="W199" s="15"/>
      <c r="X199" s="15"/>
      <c r="Y199" s="15"/>
      <c r="Z199" s="15"/>
      <c r="AA199" s="15"/>
      <c r="AB199" s="15"/>
      <c r="AC199" s="15"/>
      <c r="AD199" s="15"/>
      <c r="AE199" s="15"/>
      <c r="AT199" s="202" t="s">
        <v>142</v>
      </c>
      <c r="AU199" s="202" t="s">
        <v>79</v>
      </c>
      <c r="AV199" s="15" t="s">
        <v>87</v>
      </c>
      <c r="AW199" s="15" t="s">
        <v>33</v>
      </c>
      <c r="AX199" s="15" t="s">
        <v>15</v>
      </c>
      <c r="AY199" s="202" t="s">
        <v>131</v>
      </c>
    </row>
    <row r="200" spans="1:65" s="2" customFormat="1" ht="44.25" customHeight="1">
      <c r="A200" s="40"/>
      <c r="B200" s="166"/>
      <c r="C200" s="167" t="s">
        <v>301</v>
      </c>
      <c r="D200" s="167" t="s">
        <v>134</v>
      </c>
      <c r="E200" s="168" t="s">
        <v>302</v>
      </c>
      <c r="F200" s="169" t="s">
        <v>303</v>
      </c>
      <c r="G200" s="170" t="s">
        <v>165</v>
      </c>
      <c r="H200" s="171">
        <v>5</v>
      </c>
      <c r="I200" s="172"/>
      <c r="J200" s="173">
        <f>ROUND(I200*H200,2)</f>
        <v>0</v>
      </c>
      <c r="K200" s="169" t="s">
        <v>138</v>
      </c>
      <c r="L200" s="41"/>
      <c r="M200" s="174" t="s">
        <v>3</v>
      </c>
      <c r="N200" s="175" t="s">
        <v>42</v>
      </c>
      <c r="O200" s="74"/>
      <c r="P200" s="176">
        <f>O200*H200</f>
        <v>0</v>
      </c>
      <c r="Q200" s="176">
        <v>0</v>
      </c>
      <c r="R200" s="176">
        <f>Q200*H200</f>
        <v>0</v>
      </c>
      <c r="S200" s="176">
        <v>0.01725</v>
      </c>
      <c r="T200" s="177">
        <f>S200*H200</f>
        <v>0.08625000000000001</v>
      </c>
      <c r="U200" s="40"/>
      <c r="V200" s="40"/>
      <c r="W200" s="40"/>
      <c r="X200" s="40"/>
      <c r="Y200" s="40"/>
      <c r="Z200" s="40"/>
      <c r="AA200" s="40"/>
      <c r="AB200" s="40"/>
      <c r="AC200" s="40"/>
      <c r="AD200" s="40"/>
      <c r="AE200" s="40"/>
      <c r="AR200" s="178" t="s">
        <v>254</v>
      </c>
      <c r="AT200" s="178" t="s">
        <v>134</v>
      </c>
      <c r="AU200" s="178" t="s">
        <v>79</v>
      </c>
      <c r="AY200" s="21" t="s">
        <v>131</v>
      </c>
      <c r="BE200" s="179">
        <f>IF(N200="základní",J200,0)</f>
        <v>0</v>
      </c>
      <c r="BF200" s="179">
        <f>IF(N200="snížená",J200,0)</f>
        <v>0</v>
      </c>
      <c r="BG200" s="179">
        <f>IF(N200="zákl. přenesená",J200,0)</f>
        <v>0</v>
      </c>
      <c r="BH200" s="179">
        <f>IF(N200="sníž. přenesená",J200,0)</f>
        <v>0</v>
      </c>
      <c r="BI200" s="179">
        <f>IF(N200="nulová",J200,0)</f>
        <v>0</v>
      </c>
      <c r="BJ200" s="21" t="s">
        <v>15</v>
      </c>
      <c r="BK200" s="179">
        <f>ROUND(I200*H200,2)</f>
        <v>0</v>
      </c>
      <c r="BL200" s="21" t="s">
        <v>254</v>
      </c>
      <c r="BM200" s="178" t="s">
        <v>304</v>
      </c>
    </row>
    <row r="201" spans="1:47" s="2" customFormat="1" ht="12">
      <c r="A201" s="40"/>
      <c r="B201" s="41"/>
      <c r="C201" s="40"/>
      <c r="D201" s="180" t="s">
        <v>140</v>
      </c>
      <c r="E201" s="40"/>
      <c r="F201" s="181" t="s">
        <v>305</v>
      </c>
      <c r="G201" s="40"/>
      <c r="H201" s="40"/>
      <c r="I201" s="182"/>
      <c r="J201" s="40"/>
      <c r="K201" s="40"/>
      <c r="L201" s="41"/>
      <c r="M201" s="183"/>
      <c r="N201" s="184"/>
      <c r="O201" s="74"/>
      <c r="P201" s="74"/>
      <c r="Q201" s="74"/>
      <c r="R201" s="74"/>
      <c r="S201" s="74"/>
      <c r="T201" s="75"/>
      <c r="U201" s="40"/>
      <c r="V201" s="40"/>
      <c r="W201" s="40"/>
      <c r="X201" s="40"/>
      <c r="Y201" s="40"/>
      <c r="Z201" s="40"/>
      <c r="AA201" s="40"/>
      <c r="AB201" s="40"/>
      <c r="AC201" s="40"/>
      <c r="AD201" s="40"/>
      <c r="AE201" s="40"/>
      <c r="AT201" s="21" t="s">
        <v>140</v>
      </c>
      <c r="AU201" s="21" t="s">
        <v>79</v>
      </c>
    </row>
    <row r="202" spans="1:51" s="13" customFormat="1" ht="12">
      <c r="A202" s="13"/>
      <c r="B202" s="185"/>
      <c r="C202" s="13"/>
      <c r="D202" s="186" t="s">
        <v>142</v>
      </c>
      <c r="E202" s="187" t="s">
        <v>3</v>
      </c>
      <c r="F202" s="188" t="s">
        <v>178</v>
      </c>
      <c r="G202" s="13"/>
      <c r="H202" s="187" t="s">
        <v>3</v>
      </c>
      <c r="I202" s="189"/>
      <c r="J202" s="13"/>
      <c r="K202" s="13"/>
      <c r="L202" s="185"/>
      <c r="M202" s="190"/>
      <c r="N202" s="191"/>
      <c r="O202" s="191"/>
      <c r="P202" s="191"/>
      <c r="Q202" s="191"/>
      <c r="R202" s="191"/>
      <c r="S202" s="191"/>
      <c r="T202" s="192"/>
      <c r="U202" s="13"/>
      <c r="V202" s="13"/>
      <c r="W202" s="13"/>
      <c r="X202" s="13"/>
      <c r="Y202" s="13"/>
      <c r="Z202" s="13"/>
      <c r="AA202" s="13"/>
      <c r="AB202" s="13"/>
      <c r="AC202" s="13"/>
      <c r="AD202" s="13"/>
      <c r="AE202" s="13"/>
      <c r="AT202" s="187" t="s">
        <v>142</v>
      </c>
      <c r="AU202" s="187" t="s">
        <v>79</v>
      </c>
      <c r="AV202" s="13" t="s">
        <v>15</v>
      </c>
      <c r="AW202" s="13" t="s">
        <v>33</v>
      </c>
      <c r="AX202" s="13" t="s">
        <v>71</v>
      </c>
      <c r="AY202" s="187" t="s">
        <v>131</v>
      </c>
    </row>
    <row r="203" spans="1:51" s="14" customFormat="1" ht="12">
      <c r="A203" s="14"/>
      <c r="B203" s="193"/>
      <c r="C203" s="14"/>
      <c r="D203" s="186" t="s">
        <v>142</v>
      </c>
      <c r="E203" s="194" t="s">
        <v>3</v>
      </c>
      <c r="F203" s="195" t="s">
        <v>306</v>
      </c>
      <c r="G203" s="14"/>
      <c r="H203" s="196">
        <v>5</v>
      </c>
      <c r="I203" s="197"/>
      <c r="J203" s="14"/>
      <c r="K203" s="14"/>
      <c r="L203" s="193"/>
      <c r="M203" s="198"/>
      <c r="N203" s="199"/>
      <c r="O203" s="199"/>
      <c r="P203" s="199"/>
      <c r="Q203" s="199"/>
      <c r="R203" s="199"/>
      <c r="S203" s="199"/>
      <c r="T203" s="200"/>
      <c r="U203" s="14"/>
      <c r="V203" s="14"/>
      <c r="W203" s="14"/>
      <c r="X203" s="14"/>
      <c r="Y203" s="14"/>
      <c r="Z203" s="14"/>
      <c r="AA203" s="14"/>
      <c r="AB203" s="14"/>
      <c r="AC203" s="14"/>
      <c r="AD203" s="14"/>
      <c r="AE203" s="14"/>
      <c r="AT203" s="194" t="s">
        <v>142</v>
      </c>
      <c r="AU203" s="194" t="s">
        <v>79</v>
      </c>
      <c r="AV203" s="14" t="s">
        <v>79</v>
      </c>
      <c r="AW203" s="14" t="s">
        <v>33</v>
      </c>
      <c r="AX203" s="14" t="s">
        <v>15</v>
      </c>
      <c r="AY203" s="194" t="s">
        <v>131</v>
      </c>
    </row>
    <row r="204" spans="1:63" s="12" customFormat="1" ht="22.8" customHeight="1">
      <c r="A204" s="12"/>
      <c r="B204" s="153"/>
      <c r="C204" s="12"/>
      <c r="D204" s="154" t="s">
        <v>70</v>
      </c>
      <c r="E204" s="164" t="s">
        <v>307</v>
      </c>
      <c r="F204" s="164" t="s">
        <v>308</v>
      </c>
      <c r="G204" s="12"/>
      <c r="H204" s="12"/>
      <c r="I204" s="156"/>
      <c r="J204" s="165">
        <f>BK204</f>
        <v>0</v>
      </c>
      <c r="K204" s="12"/>
      <c r="L204" s="153"/>
      <c r="M204" s="158"/>
      <c r="N204" s="159"/>
      <c r="O204" s="159"/>
      <c r="P204" s="160">
        <f>SUM(P205:P211)</f>
        <v>0</v>
      </c>
      <c r="Q204" s="159"/>
      <c r="R204" s="160">
        <f>SUM(R205:R211)</f>
        <v>0</v>
      </c>
      <c r="S204" s="159"/>
      <c r="T204" s="161">
        <f>SUM(T205:T211)</f>
        <v>0.12</v>
      </c>
      <c r="U204" s="12"/>
      <c r="V204" s="12"/>
      <c r="W204" s="12"/>
      <c r="X204" s="12"/>
      <c r="Y204" s="12"/>
      <c r="Z204" s="12"/>
      <c r="AA204" s="12"/>
      <c r="AB204" s="12"/>
      <c r="AC204" s="12"/>
      <c r="AD204" s="12"/>
      <c r="AE204" s="12"/>
      <c r="AR204" s="154" t="s">
        <v>79</v>
      </c>
      <c r="AT204" s="162" t="s">
        <v>70</v>
      </c>
      <c r="AU204" s="162" t="s">
        <v>15</v>
      </c>
      <c r="AY204" s="154" t="s">
        <v>131</v>
      </c>
      <c r="BK204" s="163">
        <f>SUM(BK205:BK211)</f>
        <v>0</v>
      </c>
    </row>
    <row r="205" spans="1:65" s="2" customFormat="1" ht="24.15" customHeight="1">
      <c r="A205" s="40"/>
      <c r="B205" s="166"/>
      <c r="C205" s="167" t="s">
        <v>309</v>
      </c>
      <c r="D205" s="167" t="s">
        <v>134</v>
      </c>
      <c r="E205" s="168" t="s">
        <v>310</v>
      </c>
      <c r="F205" s="169" t="s">
        <v>311</v>
      </c>
      <c r="G205" s="170" t="s">
        <v>184</v>
      </c>
      <c r="H205" s="171">
        <v>5</v>
      </c>
      <c r="I205" s="172"/>
      <c r="J205" s="173">
        <f>ROUND(I205*H205,2)</f>
        <v>0</v>
      </c>
      <c r="K205" s="169" t="s">
        <v>138</v>
      </c>
      <c r="L205" s="41"/>
      <c r="M205" s="174" t="s">
        <v>3</v>
      </c>
      <c r="N205" s="175" t="s">
        <v>42</v>
      </c>
      <c r="O205" s="74"/>
      <c r="P205" s="176">
        <f>O205*H205</f>
        <v>0</v>
      </c>
      <c r="Q205" s="176">
        <v>0</v>
      </c>
      <c r="R205" s="176">
        <f>Q205*H205</f>
        <v>0</v>
      </c>
      <c r="S205" s="176">
        <v>0.024</v>
      </c>
      <c r="T205" s="177">
        <f>S205*H205</f>
        <v>0.12</v>
      </c>
      <c r="U205" s="40"/>
      <c r="V205" s="40"/>
      <c r="W205" s="40"/>
      <c r="X205" s="40"/>
      <c r="Y205" s="40"/>
      <c r="Z205" s="40"/>
      <c r="AA205" s="40"/>
      <c r="AB205" s="40"/>
      <c r="AC205" s="40"/>
      <c r="AD205" s="40"/>
      <c r="AE205" s="40"/>
      <c r="AR205" s="178" t="s">
        <v>254</v>
      </c>
      <c r="AT205" s="178" t="s">
        <v>134</v>
      </c>
      <c r="AU205" s="178" t="s">
        <v>79</v>
      </c>
      <c r="AY205" s="21" t="s">
        <v>131</v>
      </c>
      <c r="BE205" s="179">
        <f>IF(N205="základní",J205,0)</f>
        <v>0</v>
      </c>
      <c r="BF205" s="179">
        <f>IF(N205="snížená",J205,0)</f>
        <v>0</v>
      </c>
      <c r="BG205" s="179">
        <f>IF(N205="zákl. přenesená",J205,0)</f>
        <v>0</v>
      </c>
      <c r="BH205" s="179">
        <f>IF(N205="sníž. přenesená",J205,0)</f>
        <v>0</v>
      </c>
      <c r="BI205" s="179">
        <f>IF(N205="nulová",J205,0)</f>
        <v>0</v>
      </c>
      <c r="BJ205" s="21" t="s">
        <v>15</v>
      </c>
      <c r="BK205" s="179">
        <f>ROUND(I205*H205,2)</f>
        <v>0</v>
      </c>
      <c r="BL205" s="21" t="s">
        <v>254</v>
      </c>
      <c r="BM205" s="178" t="s">
        <v>312</v>
      </c>
    </row>
    <row r="206" spans="1:47" s="2" customFormat="1" ht="12">
      <c r="A206" s="40"/>
      <c r="B206" s="41"/>
      <c r="C206" s="40"/>
      <c r="D206" s="180" t="s">
        <v>140</v>
      </c>
      <c r="E206" s="40"/>
      <c r="F206" s="181" t="s">
        <v>313</v>
      </c>
      <c r="G206" s="40"/>
      <c r="H206" s="40"/>
      <c r="I206" s="182"/>
      <c r="J206" s="40"/>
      <c r="K206" s="40"/>
      <c r="L206" s="41"/>
      <c r="M206" s="183"/>
      <c r="N206" s="184"/>
      <c r="O206" s="74"/>
      <c r="P206" s="74"/>
      <c r="Q206" s="74"/>
      <c r="R206" s="74"/>
      <c r="S206" s="74"/>
      <c r="T206" s="75"/>
      <c r="U206" s="40"/>
      <c r="V206" s="40"/>
      <c r="W206" s="40"/>
      <c r="X206" s="40"/>
      <c r="Y206" s="40"/>
      <c r="Z206" s="40"/>
      <c r="AA206" s="40"/>
      <c r="AB206" s="40"/>
      <c r="AC206" s="40"/>
      <c r="AD206" s="40"/>
      <c r="AE206" s="40"/>
      <c r="AT206" s="21" t="s">
        <v>140</v>
      </c>
      <c r="AU206" s="21" t="s">
        <v>79</v>
      </c>
    </row>
    <row r="207" spans="1:51" s="13" customFormat="1" ht="12">
      <c r="A207" s="13"/>
      <c r="B207" s="185"/>
      <c r="C207" s="13"/>
      <c r="D207" s="186" t="s">
        <v>142</v>
      </c>
      <c r="E207" s="187" t="s">
        <v>3</v>
      </c>
      <c r="F207" s="188" t="s">
        <v>172</v>
      </c>
      <c r="G207" s="13"/>
      <c r="H207" s="187" t="s">
        <v>3</v>
      </c>
      <c r="I207" s="189"/>
      <c r="J207" s="13"/>
      <c r="K207" s="13"/>
      <c r="L207" s="185"/>
      <c r="M207" s="190"/>
      <c r="N207" s="191"/>
      <c r="O207" s="191"/>
      <c r="P207" s="191"/>
      <c r="Q207" s="191"/>
      <c r="R207" s="191"/>
      <c r="S207" s="191"/>
      <c r="T207" s="192"/>
      <c r="U207" s="13"/>
      <c r="V207" s="13"/>
      <c r="W207" s="13"/>
      <c r="X207" s="13"/>
      <c r="Y207" s="13"/>
      <c r="Z207" s="13"/>
      <c r="AA207" s="13"/>
      <c r="AB207" s="13"/>
      <c r="AC207" s="13"/>
      <c r="AD207" s="13"/>
      <c r="AE207" s="13"/>
      <c r="AT207" s="187" t="s">
        <v>142</v>
      </c>
      <c r="AU207" s="187" t="s">
        <v>79</v>
      </c>
      <c r="AV207" s="13" t="s">
        <v>15</v>
      </c>
      <c r="AW207" s="13" t="s">
        <v>33</v>
      </c>
      <c r="AX207" s="13" t="s">
        <v>71</v>
      </c>
      <c r="AY207" s="187" t="s">
        <v>131</v>
      </c>
    </row>
    <row r="208" spans="1:51" s="14" customFormat="1" ht="12">
      <c r="A208" s="14"/>
      <c r="B208" s="193"/>
      <c r="C208" s="14"/>
      <c r="D208" s="186" t="s">
        <v>142</v>
      </c>
      <c r="E208" s="194" t="s">
        <v>3</v>
      </c>
      <c r="F208" s="195" t="s">
        <v>79</v>
      </c>
      <c r="G208" s="14"/>
      <c r="H208" s="196">
        <v>2</v>
      </c>
      <c r="I208" s="197"/>
      <c r="J208" s="14"/>
      <c r="K208" s="14"/>
      <c r="L208" s="193"/>
      <c r="M208" s="198"/>
      <c r="N208" s="199"/>
      <c r="O208" s="199"/>
      <c r="P208" s="199"/>
      <c r="Q208" s="199"/>
      <c r="R208" s="199"/>
      <c r="S208" s="199"/>
      <c r="T208" s="200"/>
      <c r="U208" s="14"/>
      <c r="V208" s="14"/>
      <c r="W208" s="14"/>
      <c r="X208" s="14"/>
      <c r="Y208" s="14"/>
      <c r="Z208" s="14"/>
      <c r="AA208" s="14"/>
      <c r="AB208" s="14"/>
      <c r="AC208" s="14"/>
      <c r="AD208" s="14"/>
      <c r="AE208" s="14"/>
      <c r="AT208" s="194" t="s">
        <v>142</v>
      </c>
      <c r="AU208" s="194" t="s">
        <v>79</v>
      </c>
      <c r="AV208" s="14" t="s">
        <v>79</v>
      </c>
      <c r="AW208" s="14" t="s">
        <v>33</v>
      </c>
      <c r="AX208" s="14" t="s">
        <v>71</v>
      </c>
      <c r="AY208" s="194" t="s">
        <v>131</v>
      </c>
    </row>
    <row r="209" spans="1:51" s="13" customFormat="1" ht="12">
      <c r="A209" s="13"/>
      <c r="B209" s="185"/>
      <c r="C209" s="13"/>
      <c r="D209" s="186" t="s">
        <v>142</v>
      </c>
      <c r="E209" s="187" t="s">
        <v>3</v>
      </c>
      <c r="F209" s="188" t="s">
        <v>220</v>
      </c>
      <c r="G209" s="13"/>
      <c r="H209" s="187" t="s">
        <v>3</v>
      </c>
      <c r="I209" s="189"/>
      <c r="J209" s="13"/>
      <c r="K209" s="13"/>
      <c r="L209" s="185"/>
      <c r="M209" s="190"/>
      <c r="N209" s="191"/>
      <c r="O209" s="191"/>
      <c r="P209" s="191"/>
      <c r="Q209" s="191"/>
      <c r="R209" s="191"/>
      <c r="S209" s="191"/>
      <c r="T209" s="192"/>
      <c r="U209" s="13"/>
      <c r="V209" s="13"/>
      <c r="W209" s="13"/>
      <c r="X209" s="13"/>
      <c r="Y209" s="13"/>
      <c r="Z209" s="13"/>
      <c r="AA209" s="13"/>
      <c r="AB209" s="13"/>
      <c r="AC209" s="13"/>
      <c r="AD209" s="13"/>
      <c r="AE209" s="13"/>
      <c r="AT209" s="187" t="s">
        <v>142</v>
      </c>
      <c r="AU209" s="187" t="s">
        <v>79</v>
      </c>
      <c r="AV209" s="13" t="s">
        <v>15</v>
      </c>
      <c r="AW209" s="13" t="s">
        <v>33</v>
      </c>
      <c r="AX209" s="13" t="s">
        <v>71</v>
      </c>
      <c r="AY209" s="187" t="s">
        <v>131</v>
      </c>
    </row>
    <row r="210" spans="1:51" s="14" customFormat="1" ht="12">
      <c r="A210" s="14"/>
      <c r="B210" s="193"/>
      <c r="C210" s="14"/>
      <c r="D210" s="186" t="s">
        <v>142</v>
      </c>
      <c r="E210" s="194" t="s">
        <v>3</v>
      </c>
      <c r="F210" s="195" t="s">
        <v>84</v>
      </c>
      <c r="G210" s="14"/>
      <c r="H210" s="196">
        <v>3</v>
      </c>
      <c r="I210" s="197"/>
      <c r="J210" s="14"/>
      <c r="K210" s="14"/>
      <c r="L210" s="193"/>
      <c r="M210" s="198"/>
      <c r="N210" s="199"/>
      <c r="O210" s="199"/>
      <c r="P210" s="199"/>
      <c r="Q210" s="199"/>
      <c r="R210" s="199"/>
      <c r="S210" s="199"/>
      <c r="T210" s="200"/>
      <c r="U210" s="14"/>
      <c r="V210" s="14"/>
      <c r="W210" s="14"/>
      <c r="X210" s="14"/>
      <c r="Y210" s="14"/>
      <c r="Z210" s="14"/>
      <c r="AA210" s="14"/>
      <c r="AB210" s="14"/>
      <c r="AC210" s="14"/>
      <c r="AD210" s="14"/>
      <c r="AE210" s="14"/>
      <c r="AT210" s="194" t="s">
        <v>142</v>
      </c>
      <c r="AU210" s="194" t="s">
        <v>79</v>
      </c>
      <c r="AV210" s="14" t="s">
        <v>79</v>
      </c>
      <c r="AW210" s="14" t="s">
        <v>33</v>
      </c>
      <c r="AX210" s="14" t="s">
        <v>71</v>
      </c>
      <c r="AY210" s="194" t="s">
        <v>131</v>
      </c>
    </row>
    <row r="211" spans="1:51" s="15" customFormat="1" ht="12">
      <c r="A211" s="15"/>
      <c r="B211" s="201"/>
      <c r="C211" s="15"/>
      <c r="D211" s="186" t="s">
        <v>142</v>
      </c>
      <c r="E211" s="202" t="s">
        <v>3</v>
      </c>
      <c r="F211" s="203" t="s">
        <v>152</v>
      </c>
      <c r="G211" s="15"/>
      <c r="H211" s="204">
        <v>5</v>
      </c>
      <c r="I211" s="205"/>
      <c r="J211" s="15"/>
      <c r="K211" s="15"/>
      <c r="L211" s="201"/>
      <c r="M211" s="206"/>
      <c r="N211" s="207"/>
      <c r="O211" s="207"/>
      <c r="P211" s="207"/>
      <c r="Q211" s="207"/>
      <c r="R211" s="207"/>
      <c r="S211" s="207"/>
      <c r="T211" s="208"/>
      <c r="U211" s="15"/>
      <c r="V211" s="15"/>
      <c r="W211" s="15"/>
      <c r="X211" s="15"/>
      <c r="Y211" s="15"/>
      <c r="Z211" s="15"/>
      <c r="AA211" s="15"/>
      <c r="AB211" s="15"/>
      <c r="AC211" s="15"/>
      <c r="AD211" s="15"/>
      <c r="AE211" s="15"/>
      <c r="AT211" s="202" t="s">
        <v>142</v>
      </c>
      <c r="AU211" s="202" t="s">
        <v>79</v>
      </c>
      <c r="AV211" s="15" t="s">
        <v>87</v>
      </c>
      <c r="AW211" s="15" t="s">
        <v>33</v>
      </c>
      <c r="AX211" s="15" t="s">
        <v>15</v>
      </c>
      <c r="AY211" s="202" t="s">
        <v>131</v>
      </c>
    </row>
    <row r="212" spans="1:63" s="12" customFormat="1" ht="22.8" customHeight="1">
      <c r="A212" s="12"/>
      <c r="B212" s="153"/>
      <c r="C212" s="12"/>
      <c r="D212" s="154" t="s">
        <v>70</v>
      </c>
      <c r="E212" s="164" t="s">
        <v>314</v>
      </c>
      <c r="F212" s="164" t="s">
        <v>315</v>
      </c>
      <c r="G212" s="12"/>
      <c r="H212" s="12"/>
      <c r="I212" s="156"/>
      <c r="J212" s="165">
        <f>BK212</f>
        <v>0</v>
      </c>
      <c r="K212" s="12"/>
      <c r="L212" s="153"/>
      <c r="M212" s="158"/>
      <c r="N212" s="159"/>
      <c r="O212" s="159"/>
      <c r="P212" s="160">
        <f>SUM(P213:P217)</f>
        <v>0</v>
      </c>
      <c r="Q212" s="159"/>
      <c r="R212" s="160">
        <f>SUM(R213:R217)</f>
        <v>0</v>
      </c>
      <c r="S212" s="159"/>
      <c r="T212" s="161">
        <f>SUM(T213:T217)</f>
        <v>0.425718</v>
      </c>
      <c r="U212" s="12"/>
      <c r="V212" s="12"/>
      <c r="W212" s="12"/>
      <c r="X212" s="12"/>
      <c r="Y212" s="12"/>
      <c r="Z212" s="12"/>
      <c r="AA212" s="12"/>
      <c r="AB212" s="12"/>
      <c r="AC212" s="12"/>
      <c r="AD212" s="12"/>
      <c r="AE212" s="12"/>
      <c r="AR212" s="154" t="s">
        <v>79</v>
      </c>
      <c r="AT212" s="162" t="s">
        <v>70</v>
      </c>
      <c r="AU212" s="162" t="s">
        <v>15</v>
      </c>
      <c r="AY212" s="154" t="s">
        <v>131</v>
      </c>
      <c r="BK212" s="163">
        <f>SUM(BK213:BK217)</f>
        <v>0</v>
      </c>
    </row>
    <row r="213" spans="1:65" s="2" customFormat="1" ht="16.5" customHeight="1">
      <c r="A213" s="40"/>
      <c r="B213" s="166"/>
      <c r="C213" s="167" t="s">
        <v>316</v>
      </c>
      <c r="D213" s="167" t="s">
        <v>134</v>
      </c>
      <c r="E213" s="168" t="s">
        <v>317</v>
      </c>
      <c r="F213" s="169" t="s">
        <v>318</v>
      </c>
      <c r="G213" s="170" t="s">
        <v>165</v>
      </c>
      <c r="H213" s="171">
        <v>12.06</v>
      </c>
      <c r="I213" s="172"/>
      <c r="J213" s="173">
        <f>ROUND(I213*H213,2)</f>
        <v>0</v>
      </c>
      <c r="K213" s="169" t="s">
        <v>138</v>
      </c>
      <c r="L213" s="41"/>
      <c r="M213" s="174" t="s">
        <v>3</v>
      </c>
      <c r="N213" s="175" t="s">
        <v>42</v>
      </c>
      <c r="O213" s="74"/>
      <c r="P213" s="176">
        <f>O213*H213</f>
        <v>0</v>
      </c>
      <c r="Q213" s="176">
        <v>0</v>
      </c>
      <c r="R213" s="176">
        <f>Q213*H213</f>
        <v>0</v>
      </c>
      <c r="S213" s="176">
        <v>0.0353</v>
      </c>
      <c r="T213" s="177">
        <f>S213*H213</f>
        <v>0.425718</v>
      </c>
      <c r="U213" s="40"/>
      <c r="V213" s="40"/>
      <c r="W213" s="40"/>
      <c r="X213" s="40"/>
      <c r="Y213" s="40"/>
      <c r="Z213" s="40"/>
      <c r="AA213" s="40"/>
      <c r="AB213" s="40"/>
      <c r="AC213" s="40"/>
      <c r="AD213" s="40"/>
      <c r="AE213" s="40"/>
      <c r="AR213" s="178" t="s">
        <v>254</v>
      </c>
      <c r="AT213" s="178" t="s">
        <v>134</v>
      </c>
      <c r="AU213" s="178" t="s">
        <v>79</v>
      </c>
      <c r="AY213" s="21" t="s">
        <v>131</v>
      </c>
      <c r="BE213" s="179">
        <f>IF(N213="základní",J213,0)</f>
        <v>0</v>
      </c>
      <c r="BF213" s="179">
        <f>IF(N213="snížená",J213,0)</f>
        <v>0</v>
      </c>
      <c r="BG213" s="179">
        <f>IF(N213="zákl. přenesená",J213,0)</f>
        <v>0</v>
      </c>
      <c r="BH213" s="179">
        <f>IF(N213="sníž. přenesená",J213,0)</f>
        <v>0</v>
      </c>
      <c r="BI213" s="179">
        <f>IF(N213="nulová",J213,0)</f>
        <v>0</v>
      </c>
      <c r="BJ213" s="21" t="s">
        <v>15</v>
      </c>
      <c r="BK213" s="179">
        <f>ROUND(I213*H213,2)</f>
        <v>0</v>
      </c>
      <c r="BL213" s="21" t="s">
        <v>254</v>
      </c>
      <c r="BM213" s="178" t="s">
        <v>319</v>
      </c>
    </row>
    <row r="214" spans="1:47" s="2" customFormat="1" ht="12">
      <c r="A214" s="40"/>
      <c r="B214" s="41"/>
      <c r="C214" s="40"/>
      <c r="D214" s="180" t="s">
        <v>140</v>
      </c>
      <c r="E214" s="40"/>
      <c r="F214" s="181" t="s">
        <v>320</v>
      </c>
      <c r="G214" s="40"/>
      <c r="H214" s="40"/>
      <c r="I214" s="182"/>
      <c r="J214" s="40"/>
      <c r="K214" s="40"/>
      <c r="L214" s="41"/>
      <c r="M214" s="183"/>
      <c r="N214" s="184"/>
      <c r="O214" s="74"/>
      <c r="P214" s="74"/>
      <c r="Q214" s="74"/>
      <c r="R214" s="74"/>
      <c r="S214" s="74"/>
      <c r="T214" s="75"/>
      <c r="U214" s="40"/>
      <c r="V214" s="40"/>
      <c r="W214" s="40"/>
      <c r="X214" s="40"/>
      <c r="Y214" s="40"/>
      <c r="Z214" s="40"/>
      <c r="AA214" s="40"/>
      <c r="AB214" s="40"/>
      <c r="AC214" s="40"/>
      <c r="AD214" s="40"/>
      <c r="AE214" s="40"/>
      <c r="AT214" s="21" t="s">
        <v>140</v>
      </c>
      <c r="AU214" s="21" t="s">
        <v>79</v>
      </c>
    </row>
    <row r="215" spans="1:51" s="14" customFormat="1" ht="12">
      <c r="A215" s="14"/>
      <c r="B215" s="193"/>
      <c r="C215" s="14"/>
      <c r="D215" s="186" t="s">
        <v>142</v>
      </c>
      <c r="E215" s="194" t="s">
        <v>3</v>
      </c>
      <c r="F215" s="195" t="s">
        <v>321</v>
      </c>
      <c r="G215" s="14"/>
      <c r="H215" s="196">
        <v>3.9</v>
      </c>
      <c r="I215" s="197"/>
      <c r="J215" s="14"/>
      <c r="K215" s="14"/>
      <c r="L215" s="193"/>
      <c r="M215" s="198"/>
      <c r="N215" s="199"/>
      <c r="O215" s="199"/>
      <c r="P215" s="199"/>
      <c r="Q215" s="199"/>
      <c r="R215" s="199"/>
      <c r="S215" s="199"/>
      <c r="T215" s="200"/>
      <c r="U215" s="14"/>
      <c r="V215" s="14"/>
      <c r="W215" s="14"/>
      <c r="X215" s="14"/>
      <c r="Y215" s="14"/>
      <c r="Z215" s="14"/>
      <c r="AA215" s="14"/>
      <c r="AB215" s="14"/>
      <c r="AC215" s="14"/>
      <c r="AD215" s="14"/>
      <c r="AE215" s="14"/>
      <c r="AT215" s="194" t="s">
        <v>142</v>
      </c>
      <c r="AU215" s="194" t="s">
        <v>79</v>
      </c>
      <c r="AV215" s="14" t="s">
        <v>79</v>
      </c>
      <c r="AW215" s="14" t="s">
        <v>33</v>
      </c>
      <c r="AX215" s="14" t="s">
        <v>71</v>
      </c>
      <c r="AY215" s="194" t="s">
        <v>131</v>
      </c>
    </row>
    <row r="216" spans="1:51" s="14" customFormat="1" ht="12">
      <c r="A216" s="14"/>
      <c r="B216" s="193"/>
      <c r="C216" s="14"/>
      <c r="D216" s="186" t="s">
        <v>142</v>
      </c>
      <c r="E216" s="194" t="s">
        <v>3</v>
      </c>
      <c r="F216" s="195" t="s">
        <v>322</v>
      </c>
      <c r="G216" s="14"/>
      <c r="H216" s="196">
        <v>8.16</v>
      </c>
      <c r="I216" s="197"/>
      <c r="J216" s="14"/>
      <c r="K216" s="14"/>
      <c r="L216" s="193"/>
      <c r="M216" s="198"/>
      <c r="N216" s="199"/>
      <c r="O216" s="199"/>
      <c r="P216" s="199"/>
      <c r="Q216" s="199"/>
      <c r="R216" s="199"/>
      <c r="S216" s="199"/>
      <c r="T216" s="200"/>
      <c r="U216" s="14"/>
      <c r="V216" s="14"/>
      <c r="W216" s="14"/>
      <c r="X216" s="14"/>
      <c r="Y216" s="14"/>
      <c r="Z216" s="14"/>
      <c r="AA216" s="14"/>
      <c r="AB216" s="14"/>
      <c r="AC216" s="14"/>
      <c r="AD216" s="14"/>
      <c r="AE216" s="14"/>
      <c r="AT216" s="194" t="s">
        <v>142</v>
      </c>
      <c r="AU216" s="194" t="s">
        <v>79</v>
      </c>
      <c r="AV216" s="14" t="s">
        <v>79</v>
      </c>
      <c r="AW216" s="14" t="s">
        <v>33</v>
      </c>
      <c r="AX216" s="14" t="s">
        <v>71</v>
      </c>
      <c r="AY216" s="194" t="s">
        <v>131</v>
      </c>
    </row>
    <row r="217" spans="1:51" s="15" customFormat="1" ht="12">
      <c r="A217" s="15"/>
      <c r="B217" s="201"/>
      <c r="C217" s="15"/>
      <c r="D217" s="186" t="s">
        <v>142</v>
      </c>
      <c r="E217" s="202" t="s">
        <v>3</v>
      </c>
      <c r="F217" s="203" t="s">
        <v>152</v>
      </c>
      <c r="G217" s="15"/>
      <c r="H217" s="204">
        <v>12.06</v>
      </c>
      <c r="I217" s="205"/>
      <c r="J217" s="15"/>
      <c r="K217" s="15"/>
      <c r="L217" s="201"/>
      <c r="M217" s="206"/>
      <c r="N217" s="207"/>
      <c r="O217" s="207"/>
      <c r="P217" s="207"/>
      <c r="Q217" s="207"/>
      <c r="R217" s="207"/>
      <c r="S217" s="207"/>
      <c r="T217" s="208"/>
      <c r="U217" s="15"/>
      <c r="V217" s="15"/>
      <c r="W217" s="15"/>
      <c r="X217" s="15"/>
      <c r="Y217" s="15"/>
      <c r="Z217" s="15"/>
      <c r="AA217" s="15"/>
      <c r="AB217" s="15"/>
      <c r="AC217" s="15"/>
      <c r="AD217" s="15"/>
      <c r="AE217" s="15"/>
      <c r="AT217" s="202" t="s">
        <v>142</v>
      </c>
      <c r="AU217" s="202" t="s">
        <v>79</v>
      </c>
      <c r="AV217" s="15" t="s">
        <v>87</v>
      </c>
      <c r="AW217" s="15" t="s">
        <v>33</v>
      </c>
      <c r="AX217" s="15" t="s">
        <v>15</v>
      </c>
      <c r="AY217" s="202" t="s">
        <v>131</v>
      </c>
    </row>
    <row r="218" spans="1:63" s="12" customFormat="1" ht="22.8" customHeight="1">
      <c r="A218" s="12"/>
      <c r="B218" s="153"/>
      <c r="C218" s="12"/>
      <c r="D218" s="154" t="s">
        <v>70</v>
      </c>
      <c r="E218" s="164" t="s">
        <v>323</v>
      </c>
      <c r="F218" s="164" t="s">
        <v>324</v>
      </c>
      <c r="G218" s="12"/>
      <c r="H218" s="12"/>
      <c r="I218" s="156"/>
      <c r="J218" s="165">
        <f>BK218</f>
        <v>0</v>
      </c>
      <c r="K218" s="12"/>
      <c r="L218" s="153"/>
      <c r="M218" s="158"/>
      <c r="N218" s="159"/>
      <c r="O218" s="159"/>
      <c r="P218" s="160">
        <f>SUM(P219:P224)</f>
        <v>0</v>
      </c>
      <c r="Q218" s="159"/>
      <c r="R218" s="160">
        <f>SUM(R219:R224)</f>
        <v>0</v>
      </c>
      <c r="S218" s="159"/>
      <c r="T218" s="161">
        <f>SUM(T219:T224)</f>
        <v>0.40359</v>
      </c>
      <c r="U218" s="12"/>
      <c r="V218" s="12"/>
      <c r="W218" s="12"/>
      <c r="X218" s="12"/>
      <c r="Y218" s="12"/>
      <c r="Z218" s="12"/>
      <c r="AA218" s="12"/>
      <c r="AB218" s="12"/>
      <c r="AC218" s="12"/>
      <c r="AD218" s="12"/>
      <c r="AE218" s="12"/>
      <c r="AR218" s="154" t="s">
        <v>79</v>
      </c>
      <c r="AT218" s="162" t="s">
        <v>70</v>
      </c>
      <c r="AU218" s="162" t="s">
        <v>15</v>
      </c>
      <c r="AY218" s="154" t="s">
        <v>131</v>
      </c>
      <c r="BK218" s="163">
        <f>SUM(BK219:BK224)</f>
        <v>0</v>
      </c>
    </row>
    <row r="219" spans="1:65" s="2" customFormat="1" ht="24.15" customHeight="1">
      <c r="A219" s="40"/>
      <c r="B219" s="166"/>
      <c r="C219" s="167" t="s">
        <v>325</v>
      </c>
      <c r="D219" s="167" t="s">
        <v>134</v>
      </c>
      <c r="E219" s="168" t="s">
        <v>326</v>
      </c>
      <c r="F219" s="169" t="s">
        <v>327</v>
      </c>
      <c r="G219" s="170" t="s">
        <v>165</v>
      </c>
      <c r="H219" s="171">
        <v>134.53</v>
      </c>
      <c r="I219" s="172"/>
      <c r="J219" s="173">
        <f>ROUND(I219*H219,2)</f>
        <v>0</v>
      </c>
      <c r="K219" s="169" t="s">
        <v>138</v>
      </c>
      <c r="L219" s="41"/>
      <c r="M219" s="174" t="s">
        <v>3</v>
      </c>
      <c r="N219" s="175" t="s">
        <v>42</v>
      </c>
      <c r="O219" s="74"/>
      <c r="P219" s="176">
        <f>O219*H219</f>
        <v>0</v>
      </c>
      <c r="Q219" s="176">
        <v>0</v>
      </c>
      <c r="R219" s="176">
        <f>Q219*H219</f>
        <v>0</v>
      </c>
      <c r="S219" s="176">
        <v>0.003</v>
      </c>
      <c r="T219" s="177">
        <f>S219*H219</f>
        <v>0.40359</v>
      </c>
      <c r="U219" s="40"/>
      <c r="V219" s="40"/>
      <c r="W219" s="40"/>
      <c r="X219" s="40"/>
      <c r="Y219" s="40"/>
      <c r="Z219" s="40"/>
      <c r="AA219" s="40"/>
      <c r="AB219" s="40"/>
      <c r="AC219" s="40"/>
      <c r="AD219" s="40"/>
      <c r="AE219" s="40"/>
      <c r="AR219" s="178" t="s">
        <v>254</v>
      </c>
      <c r="AT219" s="178" t="s">
        <v>134</v>
      </c>
      <c r="AU219" s="178" t="s">
        <v>79</v>
      </c>
      <c r="AY219" s="21" t="s">
        <v>131</v>
      </c>
      <c r="BE219" s="179">
        <f>IF(N219="základní",J219,0)</f>
        <v>0</v>
      </c>
      <c r="BF219" s="179">
        <f>IF(N219="snížená",J219,0)</f>
        <v>0</v>
      </c>
      <c r="BG219" s="179">
        <f>IF(N219="zákl. přenesená",J219,0)</f>
        <v>0</v>
      </c>
      <c r="BH219" s="179">
        <f>IF(N219="sníž. přenesená",J219,0)</f>
        <v>0</v>
      </c>
      <c r="BI219" s="179">
        <f>IF(N219="nulová",J219,0)</f>
        <v>0</v>
      </c>
      <c r="BJ219" s="21" t="s">
        <v>15</v>
      </c>
      <c r="BK219" s="179">
        <f>ROUND(I219*H219,2)</f>
        <v>0</v>
      </c>
      <c r="BL219" s="21" t="s">
        <v>254</v>
      </c>
      <c r="BM219" s="178" t="s">
        <v>328</v>
      </c>
    </row>
    <row r="220" spans="1:47" s="2" customFormat="1" ht="12">
      <c r="A220" s="40"/>
      <c r="B220" s="41"/>
      <c r="C220" s="40"/>
      <c r="D220" s="180" t="s">
        <v>140</v>
      </c>
      <c r="E220" s="40"/>
      <c r="F220" s="181" t="s">
        <v>329</v>
      </c>
      <c r="G220" s="40"/>
      <c r="H220" s="40"/>
      <c r="I220" s="182"/>
      <c r="J220" s="40"/>
      <c r="K220" s="40"/>
      <c r="L220" s="41"/>
      <c r="M220" s="183"/>
      <c r="N220" s="184"/>
      <c r="O220" s="74"/>
      <c r="P220" s="74"/>
      <c r="Q220" s="74"/>
      <c r="R220" s="74"/>
      <c r="S220" s="74"/>
      <c r="T220" s="75"/>
      <c r="U220" s="40"/>
      <c r="V220" s="40"/>
      <c r="W220" s="40"/>
      <c r="X220" s="40"/>
      <c r="Y220" s="40"/>
      <c r="Z220" s="40"/>
      <c r="AA220" s="40"/>
      <c r="AB220" s="40"/>
      <c r="AC220" s="40"/>
      <c r="AD220" s="40"/>
      <c r="AE220" s="40"/>
      <c r="AT220" s="21" t="s">
        <v>140</v>
      </c>
      <c r="AU220" s="21" t="s">
        <v>79</v>
      </c>
    </row>
    <row r="221" spans="1:51" s="13" customFormat="1" ht="12">
      <c r="A221" s="13"/>
      <c r="B221" s="185"/>
      <c r="C221" s="13"/>
      <c r="D221" s="186" t="s">
        <v>142</v>
      </c>
      <c r="E221" s="187" t="s">
        <v>3</v>
      </c>
      <c r="F221" s="188" t="s">
        <v>330</v>
      </c>
      <c r="G221" s="13"/>
      <c r="H221" s="187" t="s">
        <v>3</v>
      </c>
      <c r="I221" s="189"/>
      <c r="J221" s="13"/>
      <c r="K221" s="13"/>
      <c r="L221" s="185"/>
      <c r="M221" s="190"/>
      <c r="N221" s="191"/>
      <c r="O221" s="191"/>
      <c r="P221" s="191"/>
      <c r="Q221" s="191"/>
      <c r="R221" s="191"/>
      <c r="S221" s="191"/>
      <c r="T221" s="192"/>
      <c r="U221" s="13"/>
      <c r="V221" s="13"/>
      <c r="W221" s="13"/>
      <c r="X221" s="13"/>
      <c r="Y221" s="13"/>
      <c r="Z221" s="13"/>
      <c r="AA221" s="13"/>
      <c r="AB221" s="13"/>
      <c r="AC221" s="13"/>
      <c r="AD221" s="13"/>
      <c r="AE221" s="13"/>
      <c r="AT221" s="187" t="s">
        <v>142</v>
      </c>
      <c r="AU221" s="187" t="s">
        <v>79</v>
      </c>
      <c r="AV221" s="13" t="s">
        <v>15</v>
      </c>
      <c r="AW221" s="13" t="s">
        <v>33</v>
      </c>
      <c r="AX221" s="13" t="s">
        <v>71</v>
      </c>
      <c r="AY221" s="187" t="s">
        <v>131</v>
      </c>
    </row>
    <row r="222" spans="1:51" s="14" customFormat="1" ht="12">
      <c r="A222" s="14"/>
      <c r="B222" s="193"/>
      <c r="C222" s="14"/>
      <c r="D222" s="186" t="s">
        <v>142</v>
      </c>
      <c r="E222" s="194" t="s">
        <v>3</v>
      </c>
      <c r="F222" s="195" t="s">
        <v>331</v>
      </c>
      <c r="G222" s="14"/>
      <c r="H222" s="196">
        <v>134.53</v>
      </c>
      <c r="I222" s="197"/>
      <c r="J222" s="14"/>
      <c r="K222" s="14"/>
      <c r="L222" s="193"/>
      <c r="M222" s="198"/>
      <c r="N222" s="199"/>
      <c r="O222" s="199"/>
      <c r="P222" s="199"/>
      <c r="Q222" s="199"/>
      <c r="R222" s="199"/>
      <c r="S222" s="199"/>
      <c r="T222" s="200"/>
      <c r="U222" s="14"/>
      <c r="V222" s="14"/>
      <c r="W222" s="14"/>
      <c r="X222" s="14"/>
      <c r="Y222" s="14"/>
      <c r="Z222" s="14"/>
      <c r="AA222" s="14"/>
      <c r="AB222" s="14"/>
      <c r="AC222" s="14"/>
      <c r="AD222" s="14"/>
      <c r="AE222" s="14"/>
      <c r="AT222" s="194" t="s">
        <v>142</v>
      </c>
      <c r="AU222" s="194" t="s">
        <v>79</v>
      </c>
      <c r="AV222" s="14" t="s">
        <v>79</v>
      </c>
      <c r="AW222" s="14" t="s">
        <v>33</v>
      </c>
      <c r="AX222" s="14" t="s">
        <v>15</v>
      </c>
      <c r="AY222" s="194" t="s">
        <v>131</v>
      </c>
    </row>
    <row r="223" spans="1:65" s="2" customFormat="1" ht="16.5" customHeight="1">
      <c r="A223" s="40"/>
      <c r="B223" s="166"/>
      <c r="C223" s="167" t="s">
        <v>332</v>
      </c>
      <c r="D223" s="167" t="s">
        <v>134</v>
      </c>
      <c r="E223" s="168" t="s">
        <v>333</v>
      </c>
      <c r="F223" s="169" t="s">
        <v>334</v>
      </c>
      <c r="G223" s="170" t="s">
        <v>165</v>
      </c>
      <c r="H223" s="171">
        <v>134.53</v>
      </c>
      <c r="I223" s="172"/>
      <c r="J223" s="173">
        <f>ROUND(I223*H223,2)</f>
        <v>0</v>
      </c>
      <c r="K223" s="169" t="s">
        <v>138</v>
      </c>
      <c r="L223" s="41"/>
      <c r="M223" s="174" t="s">
        <v>3</v>
      </c>
      <c r="N223" s="175" t="s">
        <v>42</v>
      </c>
      <c r="O223" s="74"/>
      <c r="P223" s="176">
        <f>O223*H223</f>
        <v>0</v>
      </c>
      <c r="Q223" s="176">
        <v>0</v>
      </c>
      <c r="R223" s="176">
        <f>Q223*H223</f>
        <v>0</v>
      </c>
      <c r="S223" s="176">
        <v>0</v>
      </c>
      <c r="T223" s="177">
        <f>S223*H223</f>
        <v>0</v>
      </c>
      <c r="U223" s="40"/>
      <c r="V223" s="40"/>
      <c r="W223" s="40"/>
      <c r="X223" s="40"/>
      <c r="Y223" s="40"/>
      <c r="Z223" s="40"/>
      <c r="AA223" s="40"/>
      <c r="AB223" s="40"/>
      <c r="AC223" s="40"/>
      <c r="AD223" s="40"/>
      <c r="AE223" s="40"/>
      <c r="AR223" s="178" t="s">
        <v>254</v>
      </c>
      <c r="AT223" s="178" t="s">
        <v>134</v>
      </c>
      <c r="AU223" s="178" t="s">
        <v>79</v>
      </c>
      <c r="AY223" s="21" t="s">
        <v>131</v>
      </c>
      <c r="BE223" s="179">
        <f>IF(N223="základní",J223,0)</f>
        <v>0</v>
      </c>
      <c r="BF223" s="179">
        <f>IF(N223="snížená",J223,0)</f>
        <v>0</v>
      </c>
      <c r="BG223" s="179">
        <f>IF(N223="zákl. přenesená",J223,0)</f>
        <v>0</v>
      </c>
      <c r="BH223" s="179">
        <f>IF(N223="sníž. přenesená",J223,0)</f>
        <v>0</v>
      </c>
      <c r="BI223" s="179">
        <f>IF(N223="nulová",J223,0)</f>
        <v>0</v>
      </c>
      <c r="BJ223" s="21" t="s">
        <v>15</v>
      </c>
      <c r="BK223" s="179">
        <f>ROUND(I223*H223,2)</f>
        <v>0</v>
      </c>
      <c r="BL223" s="21" t="s">
        <v>254</v>
      </c>
      <c r="BM223" s="178" t="s">
        <v>335</v>
      </c>
    </row>
    <row r="224" spans="1:47" s="2" customFormat="1" ht="12">
      <c r="A224" s="40"/>
      <c r="B224" s="41"/>
      <c r="C224" s="40"/>
      <c r="D224" s="180" t="s">
        <v>140</v>
      </c>
      <c r="E224" s="40"/>
      <c r="F224" s="181" t="s">
        <v>336</v>
      </c>
      <c r="G224" s="40"/>
      <c r="H224" s="40"/>
      <c r="I224" s="182"/>
      <c r="J224" s="40"/>
      <c r="K224" s="40"/>
      <c r="L224" s="41"/>
      <c r="M224" s="183"/>
      <c r="N224" s="184"/>
      <c r="O224" s="74"/>
      <c r="P224" s="74"/>
      <c r="Q224" s="74"/>
      <c r="R224" s="74"/>
      <c r="S224" s="74"/>
      <c r="T224" s="75"/>
      <c r="U224" s="40"/>
      <c r="V224" s="40"/>
      <c r="W224" s="40"/>
      <c r="X224" s="40"/>
      <c r="Y224" s="40"/>
      <c r="Z224" s="40"/>
      <c r="AA224" s="40"/>
      <c r="AB224" s="40"/>
      <c r="AC224" s="40"/>
      <c r="AD224" s="40"/>
      <c r="AE224" s="40"/>
      <c r="AT224" s="21" t="s">
        <v>140</v>
      </c>
      <c r="AU224" s="21" t="s">
        <v>79</v>
      </c>
    </row>
    <row r="225" spans="1:63" s="12" customFormat="1" ht="22.8" customHeight="1">
      <c r="A225" s="12"/>
      <c r="B225" s="153"/>
      <c r="C225" s="12"/>
      <c r="D225" s="154" t="s">
        <v>70</v>
      </c>
      <c r="E225" s="164" t="s">
        <v>337</v>
      </c>
      <c r="F225" s="164" t="s">
        <v>338</v>
      </c>
      <c r="G225" s="12"/>
      <c r="H225" s="12"/>
      <c r="I225" s="156"/>
      <c r="J225" s="165">
        <f>BK225</f>
        <v>0</v>
      </c>
      <c r="K225" s="12"/>
      <c r="L225" s="153"/>
      <c r="M225" s="158"/>
      <c r="N225" s="159"/>
      <c r="O225" s="159"/>
      <c r="P225" s="160">
        <f>SUM(P226:P229)</f>
        <v>0</v>
      </c>
      <c r="Q225" s="159"/>
      <c r="R225" s="160">
        <f>SUM(R226:R229)</f>
        <v>0</v>
      </c>
      <c r="S225" s="159"/>
      <c r="T225" s="161">
        <f>SUM(T226:T229)</f>
        <v>0.952</v>
      </c>
      <c r="U225" s="12"/>
      <c r="V225" s="12"/>
      <c r="W225" s="12"/>
      <c r="X225" s="12"/>
      <c r="Y225" s="12"/>
      <c r="Z225" s="12"/>
      <c r="AA225" s="12"/>
      <c r="AB225" s="12"/>
      <c r="AC225" s="12"/>
      <c r="AD225" s="12"/>
      <c r="AE225" s="12"/>
      <c r="AR225" s="154" t="s">
        <v>79</v>
      </c>
      <c r="AT225" s="162" t="s">
        <v>70</v>
      </c>
      <c r="AU225" s="162" t="s">
        <v>15</v>
      </c>
      <c r="AY225" s="154" t="s">
        <v>131</v>
      </c>
      <c r="BK225" s="163">
        <f>SUM(BK226:BK229)</f>
        <v>0</v>
      </c>
    </row>
    <row r="226" spans="1:65" s="2" customFormat="1" ht="21.75" customHeight="1">
      <c r="A226" s="40"/>
      <c r="B226" s="166"/>
      <c r="C226" s="167" t="s">
        <v>339</v>
      </c>
      <c r="D226" s="167" t="s">
        <v>134</v>
      </c>
      <c r="E226" s="168" t="s">
        <v>340</v>
      </c>
      <c r="F226" s="169" t="s">
        <v>341</v>
      </c>
      <c r="G226" s="170" t="s">
        <v>165</v>
      </c>
      <c r="H226" s="171">
        <v>35</v>
      </c>
      <c r="I226" s="172"/>
      <c r="J226" s="173">
        <f>ROUND(I226*H226,2)</f>
        <v>0</v>
      </c>
      <c r="K226" s="169" t="s">
        <v>138</v>
      </c>
      <c r="L226" s="41"/>
      <c r="M226" s="174" t="s">
        <v>3</v>
      </c>
      <c r="N226" s="175" t="s">
        <v>42</v>
      </c>
      <c r="O226" s="74"/>
      <c r="P226" s="176">
        <f>O226*H226</f>
        <v>0</v>
      </c>
      <c r="Q226" s="176">
        <v>0</v>
      </c>
      <c r="R226" s="176">
        <f>Q226*H226</f>
        <v>0</v>
      </c>
      <c r="S226" s="176">
        <v>0.0272</v>
      </c>
      <c r="T226" s="177">
        <f>S226*H226</f>
        <v>0.952</v>
      </c>
      <c r="U226" s="40"/>
      <c r="V226" s="40"/>
      <c r="W226" s="40"/>
      <c r="X226" s="40"/>
      <c r="Y226" s="40"/>
      <c r="Z226" s="40"/>
      <c r="AA226" s="40"/>
      <c r="AB226" s="40"/>
      <c r="AC226" s="40"/>
      <c r="AD226" s="40"/>
      <c r="AE226" s="40"/>
      <c r="AR226" s="178" t="s">
        <v>254</v>
      </c>
      <c r="AT226" s="178" t="s">
        <v>134</v>
      </c>
      <c r="AU226" s="178" t="s">
        <v>79</v>
      </c>
      <c r="AY226" s="21" t="s">
        <v>131</v>
      </c>
      <c r="BE226" s="179">
        <f>IF(N226="základní",J226,0)</f>
        <v>0</v>
      </c>
      <c r="BF226" s="179">
        <f>IF(N226="snížená",J226,0)</f>
        <v>0</v>
      </c>
      <c r="BG226" s="179">
        <f>IF(N226="zákl. přenesená",J226,0)</f>
        <v>0</v>
      </c>
      <c r="BH226" s="179">
        <f>IF(N226="sníž. přenesená",J226,0)</f>
        <v>0</v>
      </c>
      <c r="BI226" s="179">
        <f>IF(N226="nulová",J226,0)</f>
        <v>0</v>
      </c>
      <c r="BJ226" s="21" t="s">
        <v>15</v>
      </c>
      <c r="BK226" s="179">
        <f>ROUND(I226*H226,2)</f>
        <v>0</v>
      </c>
      <c r="BL226" s="21" t="s">
        <v>254</v>
      </c>
      <c r="BM226" s="178" t="s">
        <v>342</v>
      </c>
    </row>
    <row r="227" spans="1:47" s="2" customFormat="1" ht="12">
      <c r="A227" s="40"/>
      <c r="B227" s="41"/>
      <c r="C227" s="40"/>
      <c r="D227" s="180" t="s">
        <v>140</v>
      </c>
      <c r="E227" s="40"/>
      <c r="F227" s="181" t="s">
        <v>343</v>
      </c>
      <c r="G227" s="40"/>
      <c r="H227" s="40"/>
      <c r="I227" s="182"/>
      <c r="J227" s="40"/>
      <c r="K227" s="40"/>
      <c r="L227" s="41"/>
      <c r="M227" s="183"/>
      <c r="N227" s="184"/>
      <c r="O227" s="74"/>
      <c r="P227" s="74"/>
      <c r="Q227" s="74"/>
      <c r="R227" s="74"/>
      <c r="S227" s="74"/>
      <c r="T227" s="75"/>
      <c r="U227" s="40"/>
      <c r="V227" s="40"/>
      <c r="W227" s="40"/>
      <c r="X227" s="40"/>
      <c r="Y227" s="40"/>
      <c r="Z227" s="40"/>
      <c r="AA227" s="40"/>
      <c r="AB227" s="40"/>
      <c r="AC227" s="40"/>
      <c r="AD227" s="40"/>
      <c r="AE227" s="40"/>
      <c r="AT227" s="21" t="s">
        <v>140</v>
      </c>
      <c r="AU227" s="21" t="s">
        <v>79</v>
      </c>
    </row>
    <row r="228" spans="1:51" s="13" customFormat="1" ht="12">
      <c r="A228" s="13"/>
      <c r="B228" s="185"/>
      <c r="C228" s="13"/>
      <c r="D228" s="186" t="s">
        <v>142</v>
      </c>
      <c r="E228" s="187" t="s">
        <v>3</v>
      </c>
      <c r="F228" s="188" t="s">
        <v>330</v>
      </c>
      <c r="G228" s="13"/>
      <c r="H228" s="187" t="s">
        <v>3</v>
      </c>
      <c r="I228" s="189"/>
      <c r="J228" s="13"/>
      <c r="K228" s="13"/>
      <c r="L228" s="185"/>
      <c r="M228" s="190"/>
      <c r="N228" s="191"/>
      <c r="O228" s="191"/>
      <c r="P228" s="191"/>
      <c r="Q228" s="191"/>
      <c r="R228" s="191"/>
      <c r="S228" s="191"/>
      <c r="T228" s="192"/>
      <c r="U228" s="13"/>
      <c r="V228" s="13"/>
      <c r="W228" s="13"/>
      <c r="X228" s="13"/>
      <c r="Y228" s="13"/>
      <c r="Z228" s="13"/>
      <c r="AA228" s="13"/>
      <c r="AB228" s="13"/>
      <c r="AC228" s="13"/>
      <c r="AD228" s="13"/>
      <c r="AE228" s="13"/>
      <c r="AT228" s="187" t="s">
        <v>142</v>
      </c>
      <c r="AU228" s="187" t="s">
        <v>79</v>
      </c>
      <c r="AV228" s="13" t="s">
        <v>15</v>
      </c>
      <c r="AW228" s="13" t="s">
        <v>33</v>
      </c>
      <c r="AX228" s="13" t="s">
        <v>71</v>
      </c>
      <c r="AY228" s="187" t="s">
        <v>131</v>
      </c>
    </row>
    <row r="229" spans="1:51" s="14" customFormat="1" ht="12">
      <c r="A229" s="14"/>
      <c r="B229" s="193"/>
      <c r="C229" s="14"/>
      <c r="D229" s="186" t="s">
        <v>142</v>
      </c>
      <c r="E229" s="194" t="s">
        <v>3</v>
      </c>
      <c r="F229" s="195" t="s">
        <v>344</v>
      </c>
      <c r="G229" s="14"/>
      <c r="H229" s="196">
        <v>35</v>
      </c>
      <c r="I229" s="197"/>
      <c r="J229" s="14"/>
      <c r="K229" s="14"/>
      <c r="L229" s="193"/>
      <c r="M229" s="198"/>
      <c r="N229" s="199"/>
      <c r="O229" s="199"/>
      <c r="P229" s="199"/>
      <c r="Q229" s="199"/>
      <c r="R229" s="199"/>
      <c r="S229" s="199"/>
      <c r="T229" s="200"/>
      <c r="U229" s="14"/>
      <c r="V229" s="14"/>
      <c r="W229" s="14"/>
      <c r="X229" s="14"/>
      <c r="Y229" s="14"/>
      <c r="Z229" s="14"/>
      <c r="AA229" s="14"/>
      <c r="AB229" s="14"/>
      <c r="AC229" s="14"/>
      <c r="AD229" s="14"/>
      <c r="AE229" s="14"/>
      <c r="AT229" s="194" t="s">
        <v>142</v>
      </c>
      <c r="AU229" s="194" t="s">
        <v>79</v>
      </c>
      <c r="AV229" s="14" t="s">
        <v>79</v>
      </c>
      <c r="AW229" s="14" t="s">
        <v>33</v>
      </c>
      <c r="AX229" s="14" t="s">
        <v>15</v>
      </c>
      <c r="AY229" s="194" t="s">
        <v>131</v>
      </c>
    </row>
    <row r="230" spans="1:63" s="12" customFormat="1" ht="22.8" customHeight="1">
      <c r="A230" s="12"/>
      <c r="B230" s="153"/>
      <c r="C230" s="12"/>
      <c r="D230" s="154" t="s">
        <v>70</v>
      </c>
      <c r="E230" s="164" t="s">
        <v>345</v>
      </c>
      <c r="F230" s="164" t="s">
        <v>346</v>
      </c>
      <c r="G230" s="12"/>
      <c r="H230" s="12"/>
      <c r="I230" s="156"/>
      <c r="J230" s="165">
        <f>BK230</f>
        <v>0</v>
      </c>
      <c r="K230" s="12"/>
      <c r="L230" s="153"/>
      <c r="M230" s="158"/>
      <c r="N230" s="159"/>
      <c r="O230" s="159"/>
      <c r="P230" s="160">
        <f>SUM(P231:P234)</f>
        <v>0</v>
      </c>
      <c r="Q230" s="159"/>
      <c r="R230" s="160">
        <f>SUM(R231:R234)</f>
        <v>0.250446</v>
      </c>
      <c r="S230" s="159"/>
      <c r="T230" s="161">
        <f>SUM(T231:T234)</f>
        <v>0.07763826</v>
      </c>
      <c r="U230" s="12"/>
      <c r="V230" s="12"/>
      <c r="W230" s="12"/>
      <c r="X230" s="12"/>
      <c r="Y230" s="12"/>
      <c r="Z230" s="12"/>
      <c r="AA230" s="12"/>
      <c r="AB230" s="12"/>
      <c r="AC230" s="12"/>
      <c r="AD230" s="12"/>
      <c r="AE230" s="12"/>
      <c r="AR230" s="154" t="s">
        <v>79</v>
      </c>
      <c r="AT230" s="162" t="s">
        <v>70</v>
      </c>
      <c r="AU230" s="162" t="s">
        <v>15</v>
      </c>
      <c r="AY230" s="154" t="s">
        <v>131</v>
      </c>
      <c r="BK230" s="163">
        <f>SUM(BK231:BK234)</f>
        <v>0</v>
      </c>
    </row>
    <row r="231" spans="1:65" s="2" customFormat="1" ht="16.5" customHeight="1">
      <c r="A231" s="40"/>
      <c r="B231" s="166"/>
      <c r="C231" s="167" t="s">
        <v>347</v>
      </c>
      <c r="D231" s="167" t="s">
        <v>134</v>
      </c>
      <c r="E231" s="168" t="s">
        <v>348</v>
      </c>
      <c r="F231" s="169" t="s">
        <v>349</v>
      </c>
      <c r="G231" s="170" t="s">
        <v>165</v>
      </c>
      <c r="H231" s="171">
        <v>250.446</v>
      </c>
      <c r="I231" s="172"/>
      <c r="J231" s="173">
        <f>ROUND(I231*H231,2)</f>
        <v>0</v>
      </c>
      <c r="K231" s="169" t="s">
        <v>138</v>
      </c>
      <c r="L231" s="41"/>
      <c r="M231" s="174" t="s">
        <v>3</v>
      </c>
      <c r="N231" s="175" t="s">
        <v>42</v>
      </c>
      <c r="O231" s="74"/>
      <c r="P231" s="176">
        <f>O231*H231</f>
        <v>0</v>
      </c>
      <c r="Q231" s="176">
        <v>0.001</v>
      </c>
      <c r="R231" s="176">
        <f>Q231*H231</f>
        <v>0.250446</v>
      </c>
      <c r="S231" s="176">
        <v>0.00031</v>
      </c>
      <c r="T231" s="177">
        <f>S231*H231</f>
        <v>0.07763826</v>
      </c>
      <c r="U231" s="40"/>
      <c r="V231" s="40"/>
      <c r="W231" s="40"/>
      <c r="X231" s="40"/>
      <c r="Y231" s="40"/>
      <c r="Z231" s="40"/>
      <c r="AA231" s="40"/>
      <c r="AB231" s="40"/>
      <c r="AC231" s="40"/>
      <c r="AD231" s="40"/>
      <c r="AE231" s="40"/>
      <c r="AR231" s="178" t="s">
        <v>254</v>
      </c>
      <c r="AT231" s="178" t="s">
        <v>134</v>
      </c>
      <c r="AU231" s="178" t="s">
        <v>79</v>
      </c>
      <c r="AY231" s="21" t="s">
        <v>131</v>
      </c>
      <c r="BE231" s="179">
        <f>IF(N231="základní",J231,0)</f>
        <v>0</v>
      </c>
      <c r="BF231" s="179">
        <f>IF(N231="snížená",J231,0)</f>
        <v>0</v>
      </c>
      <c r="BG231" s="179">
        <f>IF(N231="zákl. přenesená",J231,0)</f>
        <v>0</v>
      </c>
      <c r="BH231" s="179">
        <f>IF(N231="sníž. přenesená",J231,0)</f>
        <v>0</v>
      </c>
      <c r="BI231" s="179">
        <f>IF(N231="nulová",J231,0)</f>
        <v>0</v>
      </c>
      <c r="BJ231" s="21" t="s">
        <v>15</v>
      </c>
      <c r="BK231" s="179">
        <f>ROUND(I231*H231,2)</f>
        <v>0</v>
      </c>
      <c r="BL231" s="21" t="s">
        <v>254</v>
      </c>
      <c r="BM231" s="178" t="s">
        <v>350</v>
      </c>
    </row>
    <row r="232" spans="1:47" s="2" customFormat="1" ht="12">
      <c r="A232" s="40"/>
      <c r="B232" s="41"/>
      <c r="C232" s="40"/>
      <c r="D232" s="180" t="s">
        <v>140</v>
      </c>
      <c r="E232" s="40"/>
      <c r="F232" s="181" t="s">
        <v>351</v>
      </c>
      <c r="G232" s="40"/>
      <c r="H232" s="40"/>
      <c r="I232" s="182"/>
      <c r="J232" s="40"/>
      <c r="K232" s="40"/>
      <c r="L232" s="41"/>
      <c r="M232" s="183"/>
      <c r="N232" s="184"/>
      <c r="O232" s="74"/>
      <c r="P232" s="74"/>
      <c r="Q232" s="74"/>
      <c r="R232" s="74"/>
      <c r="S232" s="74"/>
      <c r="T232" s="75"/>
      <c r="U232" s="40"/>
      <c r="V232" s="40"/>
      <c r="W232" s="40"/>
      <c r="X232" s="40"/>
      <c r="Y232" s="40"/>
      <c r="Z232" s="40"/>
      <c r="AA232" s="40"/>
      <c r="AB232" s="40"/>
      <c r="AC232" s="40"/>
      <c r="AD232" s="40"/>
      <c r="AE232" s="40"/>
      <c r="AT232" s="21" t="s">
        <v>140</v>
      </c>
      <c r="AU232" s="21" t="s">
        <v>79</v>
      </c>
    </row>
    <row r="233" spans="1:51" s="13" customFormat="1" ht="12">
      <c r="A233" s="13"/>
      <c r="B233" s="185"/>
      <c r="C233" s="13"/>
      <c r="D233" s="186" t="s">
        <v>142</v>
      </c>
      <c r="E233" s="187" t="s">
        <v>3</v>
      </c>
      <c r="F233" s="188" t="s">
        <v>352</v>
      </c>
      <c r="G233" s="13"/>
      <c r="H233" s="187" t="s">
        <v>3</v>
      </c>
      <c r="I233" s="189"/>
      <c r="J233" s="13"/>
      <c r="K233" s="13"/>
      <c r="L233" s="185"/>
      <c r="M233" s="190"/>
      <c r="N233" s="191"/>
      <c r="O233" s="191"/>
      <c r="P233" s="191"/>
      <c r="Q233" s="191"/>
      <c r="R233" s="191"/>
      <c r="S233" s="191"/>
      <c r="T233" s="192"/>
      <c r="U233" s="13"/>
      <c r="V233" s="13"/>
      <c r="W233" s="13"/>
      <c r="X233" s="13"/>
      <c r="Y233" s="13"/>
      <c r="Z233" s="13"/>
      <c r="AA233" s="13"/>
      <c r="AB233" s="13"/>
      <c r="AC233" s="13"/>
      <c r="AD233" s="13"/>
      <c r="AE233" s="13"/>
      <c r="AT233" s="187" t="s">
        <v>142</v>
      </c>
      <c r="AU233" s="187" t="s">
        <v>79</v>
      </c>
      <c r="AV233" s="13" t="s">
        <v>15</v>
      </c>
      <c r="AW233" s="13" t="s">
        <v>33</v>
      </c>
      <c r="AX233" s="13" t="s">
        <v>71</v>
      </c>
      <c r="AY233" s="187" t="s">
        <v>131</v>
      </c>
    </row>
    <row r="234" spans="1:51" s="14" customFormat="1" ht="12">
      <c r="A234" s="14"/>
      <c r="B234" s="193"/>
      <c r="C234" s="14"/>
      <c r="D234" s="186" t="s">
        <v>142</v>
      </c>
      <c r="E234" s="194" t="s">
        <v>3</v>
      </c>
      <c r="F234" s="195" t="s">
        <v>353</v>
      </c>
      <c r="G234" s="14"/>
      <c r="H234" s="196">
        <v>250.446</v>
      </c>
      <c r="I234" s="197"/>
      <c r="J234" s="14"/>
      <c r="K234" s="14"/>
      <c r="L234" s="193"/>
      <c r="M234" s="209"/>
      <c r="N234" s="210"/>
      <c r="O234" s="210"/>
      <c r="P234" s="210"/>
      <c r="Q234" s="210"/>
      <c r="R234" s="210"/>
      <c r="S234" s="210"/>
      <c r="T234" s="211"/>
      <c r="U234" s="14"/>
      <c r="V234" s="14"/>
      <c r="W234" s="14"/>
      <c r="X234" s="14"/>
      <c r="Y234" s="14"/>
      <c r="Z234" s="14"/>
      <c r="AA234" s="14"/>
      <c r="AB234" s="14"/>
      <c r="AC234" s="14"/>
      <c r="AD234" s="14"/>
      <c r="AE234" s="14"/>
      <c r="AT234" s="194" t="s">
        <v>142</v>
      </c>
      <c r="AU234" s="194" t="s">
        <v>79</v>
      </c>
      <c r="AV234" s="14" t="s">
        <v>79</v>
      </c>
      <c r="AW234" s="14" t="s">
        <v>33</v>
      </c>
      <c r="AX234" s="14" t="s">
        <v>15</v>
      </c>
      <c r="AY234" s="194" t="s">
        <v>131</v>
      </c>
    </row>
    <row r="235" spans="1:31" s="2" customFormat="1" ht="6.95" customHeight="1">
      <c r="A235" s="40"/>
      <c r="B235" s="57"/>
      <c r="C235" s="58"/>
      <c r="D235" s="58"/>
      <c r="E235" s="58"/>
      <c r="F235" s="58"/>
      <c r="G235" s="58"/>
      <c r="H235" s="58"/>
      <c r="I235" s="58"/>
      <c r="J235" s="58"/>
      <c r="K235" s="58"/>
      <c r="L235" s="41"/>
      <c r="M235" s="40"/>
      <c r="O235" s="40"/>
      <c r="P235" s="40"/>
      <c r="Q235" s="40"/>
      <c r="R235" s="40"/>
      <c r="S235" s="40"/>
      <c r="T235" s="40"/>
      <c r="U235" s="40"/>
      <c r="V235" s="40"/>
      <c r="W235" s="40"/>
      <c r="X235" s="40"/>
      <c r="Y235" s="40"/>
      <c r="Z235" s="40"/>
      <c r="AA235" s="40"/>
      <c r="AB235" s="40"/>
      <c r="AC235" s="40"/>
      <c r="AD235" s="40"/>
      <c r="AE235" s="40"/>
    </row>
  </sheetData>
  <autoFilter ref="C88:K234"/>
  <mergeCells count="9">
    <mergeCell ref="E7:H7"/>
    <mergeCell ref="E9:H9"/>
    <mergeCell ref="E18:H18"/>
    <mergeCell ref="E27:H27"/>
    <mergeCell ref="E48:H48"/>
    <mergeCell ref="E50:H50"/>
    <mergeCell ref="E79:H79"/>
    <mergeCell ref="E81:H81"/>
    <mergeCell ref="L2:V2"/>
  </mergeCells>
  <hyperlinks>
    <hyperlink ref="F93" r:id="rId1" display="https://podminky.urs.cz/item/CS_URS_2024_01/962032231"/>
    <hyperlink ref="F105" r:id="rId2" display="https://podminky.urs.cz/item/CS_URS_2024_01/965042231"/>
    <hyperlink ref="F109" r:id="rId3" display="https://podminky.urs.cz/item/CS_URS_2024_01/965049112"/>
    <hyperlink ref="F111" r:id="rId4" display="https://podminky.urs.cz/item/CS_URS_2024_01/968072455"/>
    <hyperlink ref="F120" r:id="rId5" display="https://podminky.urs.cz/item/CS_URS_2024_01/968072456"/>
    <hyperlink ref="F128" r:id="rId6" display="https://podminky.urs.cz/item/CS_URS_2024_01/973031324"/>
    <hyperlink ref="F132" r:id="rId7" display="https://podminky.urs.cz/item/CS_URS_2024_01/974031157"/>
    <hyperlink ref="F140" r:id="rId8" display="https://podminky.urs.cz/item/CS_URS_2024_01/974031164"/>
    <hyperlink ref="F144" r:id="rId9" display="https://podminky.urs.cz/item/CS_URS_2024_01/974031664"/>
    <hyperlink ref="F152" r:id="rId10" display="https://podminky.urs.cz/item/CS_URS_2024_01/977151123"/>
    <hyperlink ref="F161" r:id="rId11" display="https://podminky.urs.cz/item/CS_URS_2024_01/977151218"/>
    <hyperlink ref="F165" r:id="rId12" display="https://podminky.urs.cz/item/CS_URS_2024_01/977151223"/>
    <hyperlink ref="F169" r:id="rId13" display="https://podminky.urs.cz/item/CS_URS_2024_01/977312114"/>
    <hyperlink ref="F173" r:id="rId14" display="https://podminky.urs.cz/item/CS_URS_2024_01/978013141"/>
    <hyperlink ref="F177" r:id="rId15" display="https://podminky.urs.cz/item/CS_URS_2024_01/978013191"/>
    <hyperlink ref="F185" r:id="rId16" display="https://podminky.urs.cz/item/CS_URS_2024_01/997013211"/>
    <hyperlink ref="F187" r:id="rId17" display="https://podminky.urs.cz/item/CS_URS_2024_01/997013501"/>
    <hyperlink ref="F189" r:id="rId18" display="https://podminky.urs.cz/item/CS_URS_2024_01/997013509"/>
    <hyperlink ref="F192" r:id="rId19" display="https://podminky.urs.cz/item/CS_URS_2024_01/997013631"/>
    <hyperlink ref="F196" r:id="rId20" display="https://podminky.urs.cz/item/CS_URS_2024_01/763111812"/>
    <hyperlink ref="F201" r:id="rId21" display="https://podminky.urs.cz/item/CS_URS_2024_01/763121811"/>
    <hyperlink ref="F206" r:id="rId22" display="https://podminky.urs.cz/item/CS_URS_2024_01/766691914"/>
    <hyperlink ref="F214" r:id="rId23" display="https://podminky.urs.cz/item/CS_URS_2024_01/771573810"/>
    <hyperlink ref="F220" r:id="rId24" display="https://podminky.urs.cz/item/CS_URS_2024_01/776201812"/>
    <hyperlink ref="F224" r:id="rId25" display="https://podminky.urs.cz/item/CS_URS_2024_01/776991821"/>
    <hyperlink ref="F227" r:id="rId26" display="https://podminky.urs.cz/item/CS_URS_2024_01/781473810"/>
    <hyperlink ref="F232" r:id="rId27" display="https://podminky.urs.cz/item/CS_URS_2024_01/784121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8"/>
</worksheet>
</file>

<file path=xl/worksheets/sheet3.xml><?xml version="1.0" encoding="utf-8"?>
<worksheet xmlns="http://schemas.openxmlformats.org/spreadsheetml/2006/main" xmlns:r="http://schemas.openxmlformats.org/officeDocument/2006/relationships">
  <sheetPr>
    <pageSetUpPr fitToPage="1"/>
  </sheetPr>
  <dimension ref="A2:BM8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 t="s">
        <v>6</v>
      </c>
      <c r="M2" s="1"/>
      <c r="N2" s="1"/>
      <c r="O2" s="1"/>
      <c r="P2" s="1"/>
      <c r="Q2" s="1"/>
      <c r="R2" s="1"/>
      <c r="S2" s="1"/>
      <c r="T2" s="1"/>
      <c r="U2" s="1"/>
      <c r="V2" s="1"/>
      <c r="AT2" s="21" t="s">
        <v>81</v>
      </c>
    </row>
    <row r="3" spans="2:46" s="1" customFormat="1" ht="6.95" customHeight="1">
      <c r="B3" s="22"/>
      <c r="C3" s="23"/>
      <c r="D3" s="23"/>
      <c r="E3" s="23"/>
      <c r="F3" s="23"/>
      <c r="G3" s="23"/>
      <c r="H3" s="23"/>
      <c r="I3" s="23"/>
      <c r="J3" s="23"/>
      <c r="K3" s="23"/>
      <c r="L3" s="24"/>
      <c r="AT3" s="21" t="s">
        <v>79</v>
      </c>
    </row>
    <row r="4" spans="2:46" s="1" customFormat="1" ht="24.95" customHeight="1">
      <c r="B4" s="24"/>
      <c r="D4" s="25" t="s">
        <v>99</v>
      </c>
      <c r="L4" s="24"/>
      <c r="M4" s="116" t="s">
        <v>11</v>
      </c>
      <c r="AT4" s="21" t="s">
        <v>4</v>
      </c>
    </row>
    <row r="5" spans="2:12" s="1" customFormat="1" ht="6.95" customHeight="1">
      <c r="B5" s="24"/>
      <c r="L5" s="24"/>
    </row>
    <row r="6" spans="2:12" s="1" customFormat="1" ht="12" customHeight="1">
      <c r="B6" s="24"/>
      <c r="D6" s="34" t="s">
        <v>17</v>
      </c>
      <c r="L6" s="24"/>
    </row>
    <row r="7" spans="2:12" s="1" customFormat="1" ht="16.5" customHeight="1">
      <c r="B7" s="24"/>
      <c r="E7" s="117" t="str">
        <f>'Rekapitulace stavby'!K6</f>
        <v>Stavební úpravy a změna způsobu využití objektu pavilonu N</v>
      </c>
      <c r="F7" s="34"/>
      <c r="G7" s="34"/>
      <c r="H7" s="34"/>
      <c r="L7" s="24"/>
    </row>
    <row r="8" spans="1:31" s="2" customFormat="1" ht="12" customHeight="1">
      <c r="A8" s="40"/>
      <c r="B8" s="41"/>
      <c r="C8" s="40"/>
      <c r="D8" s="34" t="s">
        <v>100</v>
      </c>
      <c r="E8" s="40"/>
      <c r="F8" s="40"/>
      <c r="G8" s="40"/>
      <c r="H8" s="40"/>
      <c r="I8" s="40"/>
      <c r="J8" s="40"/>
      <c r="K8" s="40"/>
      <c r="L8" s="118"/>
      <c r="S8" s="40"/>
      <c r="T8" s="40"/>
      <c r="U8" s="40"/>
      <c r="V8" s="40"/>
      <c r="W8" s="40"/>
      <c r="X8" s="40"/>
      <c r="Y8" s="40"/>
      <c r="Z8" s="40"/>
      <c r="AA8" s="40"/>
      <c r="AB8" s="40"/>
      <c r="AC8" s="40"/>
      <c r="AD8" s="40"/>
      <c r="AE8" s="40"/>
    </row>
    <row r="9" spans="1:31" s="2" customFormat="1" ht="16.5" customHeight="1">
      <c r="A9" s="40"/>
      <c r="B9" s="41"/>
      <c r="C9" s="40"/>
      <c r="D9" s="40"/>
      <c r="E9" s="64" t="s">
        <v>354</v>
      </c>
      <c r="F9" s="40"/>
      <c r="G9" s="40"/>
      <c r="H9" s="40"/>
      <c r="I9" s="40"/>
      <c r="J9" s="40"/>
      <c r="K9" s="40"/>
      <c r="L9" s="118"/>
      <c r="S9" s="40"/>
      <c r="T9" s="40"/>
      <c r="U9" s="40"/>
      <c r="V9" s="40"/>
      <c r="W9" s="40"/>
      <c r="X9" s="40"/>
      <c r="Y9" s="40"/>
      <c r="Z9" s="40"/>
      <c r="AA9" s="40"/>
      <c r="AB9" s="40"/>
      <c r="AC9" s="40"/>
      <c r="AD9" s="40"/>
      <c r="AE9" s="40"/>
    </row>
    <row r="10" spans="1:31" s="2" customFormat="1" ht="12">
      <c r="A10" s="40"/>
      <c r="B10" s="41"/>
      <c r="C10" s="40"/>
      <c r="D10" s="40"/>
      <c r="E10" s="40"/>
      <c r="F10" s="40"/>
      <c r="G10" s="40"/>
      <c r="H10" s="40"/>
      <c r="I10" s="40"/>
      <c r="J10" s="40"/>
      <c r="K10" s="40"/>
      <c r="L10" s="118"/>
      <c r="S10" s="40"/>
      <c r="T10" s="40"/>
      <c r="U10" s="40"/>
      <c r="V10" s="40"/>
      <c r="W10" s="40"/>
      <c r="X10" s="40"/>
      <c r="Y10" s="40"/>
      <c r="Z10" s="40"/>
      <c r="AA10" s="40"/>
      <c r="AB10" s="40"/>
      <c r="AC10" s="40"/>
      <c r="AD10" s="40"/>
      <c r="AE10" s="40"/>
    </row>
    <row r="11" spans="1:31" s="2" customFormat="1" ht="12" customHeight="1">
      <c r="A11" s="40"/>
      <c r="B11" s="41"/>
      <c r="C11" s="40"/>
      <c r="D11" s="34" t="s">
        <v>19</v>
      </c>
      <c r="E11" s="40"/>
      <c r="F11" s="29" t="s">
        <v>3</v>
      </c>
      <c r="G11" s="40"/>
      <c r="H11" s="40"/>
      <c r="I11" s="34" t="s">
        <v>20</v>
      </c>
      <c r="J11" s="29" t="s">
        <v>3</v>
      </c>
      <c r="K11" s="40"/>
      <c r="L11" s="118"/>
      <c r="S11" s="40"/>
      <c r="T11" s="40"/>
      <c r="U11" s="40"/>
      <c r="V11" s="40"/>
      <c r="W11" s="40"/>
      <c r="X11" s="40"/>
      <c r="Y11" s="40"/>
      <c r="Z11" s="40"/>
      <c r="AA11" s="40"/>
      <c r="AB11" s="40"/>
      <c r="AC11" s="40"/>
      <c r="AD11" s="40"/>
      <c r="AE11" s="40"/>
    </row>
    <row r="12" spans="1:31" s="2" customFormat="1" ht="12" customHeight="1">
      <c r="A12" s="40"/>
      <c r="B12" s="41"/>
      <c r="C12" s="40"/>
      <c r="D12" s="34" t="s">
        <v>21</v>
      </c>
      <c r="E12" s="40"/>
      <c r="F12" s="29" t="s">
        <v>22</v>
      </c>
      <c r="G12" s="40"/>
      <c r="H12" s="40"/>
      <c r="I12" s="34" t="s">
        <v>23</v>
      </c>
      <c r="J12" s="66" t="str">
        <f>'Rekapitulace stavby'!AN8</f>
        <v>12. 2. 2024</v>
      </c>
      <c r="K12" s="40"/>
      <c r="L12" s="118"/>
      <c r="S12" s="40"/>
      <c r="T12" s="40"/>
      <c r="U12" s="40"/>
      <c r="V12" s="40"/>
      <c r="W12" s="40"/>
      <c r="X12" s="40"/>
      <c r="Y12" s="40"/>
      <c r="Z12" s="40"/>
      <c r="AA12" s="40"/>
      <c r="AB12" s="40"/>
      <c r="AC12" s="40"/>
      <c r="AD12" s="40"/>
      <c r="AE12" s="40"/>
    </row>
    <row r="13" spans="1:31" s="2" customFormat="1" ht="10.8" customHeight="1">
      <c r="A13" s="40"/>
      <c r="B13" s="41"/>
      <c r="C13" s="40"/>
      <c r="D13" s="40"/>
      <c r="E13" s="40"/>
      <c r="F13" s="40"/>
      <c r="G13" s="40"/>
      <c r="H13" s="40"/>
      <c r="I13" s="40"/>
      <c r="J13" s="40"/>
      <c r="K13" s="40"/>
      <c r="L13" s="118"/>
      <c r="S13" s="40"/>
      <c r="T13" s="40"/>
      <c r="U13" s="40"/>
      <c r="V13" s="40"/>
      <c r="W13" s="40"/>
      <c r="X13" s="40"/>
      <c r="Y13" s="40"/>
      <c r="Z13" s="40"/>
      <c r="AA13" s="40"/>
      <c r="AB13" s="40"/>
      <c r="AC13" s="40"/>
      <c r="AD13" s="40"/>
      <c r="AE13" s="40"/>
    </row>
    <row r="14" spans="1:31" s="2" customFormat="1" ht="12" customHeight="1">
      <c r="A14" s="40"/>
      <c r="B14" s="41"/>
      <c r="C14" s="40"/>
      <c r="D14" s="34" t="s">
        <v>25</v>
      </c>
      <c r="E14" s="40"/>
      <c r="F14" s="40"/>
      <c r="G14" s="40"/>
      <c r="H14" s="40"/>
      <c r="I14" s="34" t="s">
        <v>26</v>
      </c>
      <c r="J14" s="29" t="s">
        <v>3</v>
      </c>
      <c r="K14" s="40"/>
      <c r="L14" s="118"/>
      <c r="S14" s="40"/>
      <c r="T14" s="40"/>
      <c r="U14" s="40"/>
      <c r="V14" s="40"/>
      <c r="W14" s="40"/>
      <c r="X14" s="40"/>
      <c r="Y14" s="40"/>
      <c r="Z14" s="40"/>
      <c r="AA14" s="40"/>
      <c r="AB14" s="40"/>
      <c r="AC14" s="40"/>
      <c r="AD14" s="40"/>
      <c r="AE14" s="40"/>
    </row>
    <row r="15" spans="1:31" s="2" customFormat="1" ht="18" customHeight="1">
      <c r="A15" s="40"/>
      <c r="B15" s="41"/>
      <c r="C15" s="40"/>
      <c r="D15" s="40"/>
      <c r="E15" s="29" t="s">
        <v>27</v>
      </c>
      <c r="F15" s="40"/>
      <c r="G15" s="40"/>
      <c r="H15" s="40"/>
      <c r="I15" s="34" t="s">
        <v>28</v>
      </c>
      <c r="J15" s="29" t="s">
        <v>3</v>
      </c>
      <c r="K15" s="40"/>
      <c r="L15" s="118"/>
      <c r="S15" s="40"/>
      <c r="T15" s="40"/>
      <c r="U15" s="40"/>
      <c r="V15" s="40"/>
      <c r="W15" s="40"/>
      <c r="X15" s="40"/>
      <c r="Y15" s="40"/>
      <c r="Z15" s="40"/>
      <c r="AA15" s="40"/>
      <c r="AB15" s="40"/>
      <c r="AC15" s="40"/>
      <c r="AD15" s="40"/>
      <c r="AE15" s="40"/>
    </row>
    <row r="16" spans="1:31" s="2" customFormat="1" ht="6.95" customHeight="1">
      <c r="A16" s="40"/>
      <c r="B16" s="41"/>
      <c r="C16" s="40"/>
      <c r="D16" s="40"/>
      <c r="E16" s="40"/>
      <c r="F16" s="40"/>
      <c r="G16" s="40"/>
      <c r="H16" s="40"/>
      <c r="I16" s="40"/>
      <c r="J16" s="40"/>
      <c r="K16" s="40"/>
      <c r="L16" s="118"/>
      <c r="S16" s="40"/>
      <c r="T16" s="40"/>
      <c r="U16" s="40"/>
      <c r="V16" s="40"/>
      <c r="W16" s="40"/>
      <c r="X16" s="40"/>
      <c r="Y16" s="40"/>
      <c r="Z16" s="40"/>
      <c r="AA16" s="40"/>
      <c r="AB16" s="40"/>
      <c r="AC16" s="40"/>
      <c r="AD16" s="40"/>
      <c r="AE16" s="40"/>
    </row>
    <row r="17" spans="1:31" s="2" customFormat="1" ht="12" customHeight="1">
      <c r="A17" s="40"/>
      <c r="B17" s="41"/>
      <c r="C17" s="40"/>
      <c r="D17" s="34" t="s">
        <v>29</v>
      </c>
      <c r="E17" s="40"/>
      <c r="F17" s="40"/>
      <c r="G17" s="40"/>
      <c r="H17" s="40"/>
      <c r="I17" s="34" t="s">
        <v>26</v>
      </c>
      <c r="J17" s="35" t="str">
        <f>'Rekapitulace stavby'!AN13</f>
        <v>Vyplň údaj</v>
      </c>
      <c r="K17" s="40"/>
      <c r="L17" s="118"/>
      <c r="S17" s="40"/>
      <c r="T17" s="40"/>
      <c r="U17" s="40"/>
      <c r="V17" s="40"/>
      <c r="W17" s="40"/>
      <c r="X17" s="40"/>
      <c r="Y17" s="40"/>
      <c r="Z17" s="40"/>
      <c r="AA17" s="40"/>
      <c r="AB17" s="40"/>
      <c r="AC17" s="40"/>
      <c r="AD17" s="40"/>
      <c r="AE17" s="40"/>
    </row>
    <row r="18" spans="1:31" s="2" customFormat="1" ht="18" customHeight="1">
      <c r="A18" s="40"/>
      <c r="B18" s="41"/>
      <c r="C18" s="40"/>
      <c r="D18" s="40"/>
      <c r="E18" s="35" t="str">
        <f>'Rekapitulace stavby'!E14</f>
        <v>Vyplň údaj</v>
      </c>
      <c r="F18" s="29"/>
      <c r="G18" s="29"/>
      <c r="H18" s="29"/>
      <c r="I18" s="34" t="s">
        <v>28</v>
      </c>
      <c r="J18" s="35" t="str">
        <f>'Rekapitulace stavby'!AN14</f>
        <v>Vyplň údaj</v>
      </c>
      <c r="K18" s="40"/>
      <c r="L18" s="118"/>
      <c r="S18" s="40"/>
      <c r="T18" s="40"/>
      <c r="U18" s="40"/>
      <c r="V18" s="40"/>
      <c r="W18" s="40"/>
      <c r="X18" s="40"/>
      <c r="Y18" s="40"/>
      <c r="Z18" s="40"/>
      <c r="AA18" s="40"/>
      <c r="AB18" s="40"/>
      <c r="AC18" s="40"/>
      <c r="AD18" s="40"/>
      <c r="AE18" s="40"/>
    </row>
    <row r="19" spans="1:31" s="2" customFormat="1" ht="6.95" customHeight="1">
      <c r="A19" s="40"/>
      <c r="B19" s="41"/>
      <c r="C19" s="40"/>
      <c r="D19" s="40"/>
      <c r="E19" s="40"/>
      <c r="F19" s="40"/>
      <c r="G19" s="40"/>
      <c r="H19" s="40"/>
      <c r="I19" s="40"/>
      <c r="J19" s="40"/>
      <c r="K19" s="40"/>
      <c r="L19" s="118"/>
      <c r="S19" s="40"/>
      <c r="T19" s="40"/>
      <c r="U19" s="40"/>
      <c r="V19" s="40"/>
      <c r="W19" s="40"/>
      <c r="X19" s="40"/>
      <c r="Y19" s="40"/>
      <c r="Z19" s="40"/>
      <c r="AA19" s="40"/>
      <c r="AB19" s="40"/>
      <c r="AC19" s="40"/>
      <c r="AD19" s="40"/>
      <c r="AE19" s="40"/>
    </row>
    <row r="20" spans="1:31" s="2" customFormat="1" ht="12" customHeight="1">
      <c r="A20" s="40"/>
      <c r="B20" s="41"/>
      <c r="C20" s="40"/>
      <c r="D20" s="34" t="s">
        <v>31</v>
      </c>
      <c r="E20" s="40"/>
      <c r="F20" s="40"/>
      <c r="G20" s="40"/>
      <c r="H20" s="40"/>
      <c r="I20" s="34" t="s">
        <v>26</v>
      </c>
      <c r="J20" s="29" t="s">
        <v>3</v>
      </c>
      <c r="K20" s="40"/>
      <c r="L20" s="118"/>
      <c r="S20" s="40"/>
      <c r="T20" s="40"/>
      <c r="U20" s="40"/>
      <c r="V20" s="40"/>
      <c r="W20" s="40"/>
      <c r="X20" s="40"/>
      <c r="Y20" s="40"/>
      <c r="Z20" s="40"/>
      <c r="AA20" s="40"/>
      <c r="AB20" s="40"/>
      <c r="AC20" s="40"/>
      <c r="AD20" s="40"/>
      <c r="AE20" s="40"/>
    </row>
    <row r="21" spans="1:31" s="2" customFormat="1" ht="18" customHeight="1">
      <c r="A21" s="40"/>
      <c r="B21" s="41"/>
      <c r="C21" s="40"/>
      <c r="D21" s="40"/>
      <c r="E21" s="29" t="s">
        <v>32</v>
      </c>
      <c r="F21" s="40"/>
      <c r="G21" s="40"/>
      <c r="H21" s="40"/>
      <c r="I21" s="34" t="s">
        <v>28</v>
      </c>
      <c r="J21" s="29" t="s">
        <v>3</v>
      </c>
      <c r="K21" s="40"/>
      <c r="L21" s="118"/>
      <c r="S21" s="40"/>
      <c r="T21" s="40"/>
      <c r="U21" s="40"/>
      <c r="V21" s="40"/>
      <c r="W21" s="40"/>
      <c r="X21" s="40"/>
      <c r="Y21" s="40"/>
      <c r="Z21" s="40"/>
      <c r="AA21" s="40"/>
      <c r="AB21" s="40"/>
      <c r="AC21" s="40"/>
      <c r="AD21" s="40"/>
      <c r="AE21" s="40"/>
    </row>
    <row r="22" spans="1:31" s="2" customFormat="1" ht="6.95" customHeight="1">
      <c r="A22" s="40"/>
      <c r="B22" s="41"/>
      <c r="C22" s="40"/>
      <c r="D22" s="40"/>
      <c r="E22" s="40"/>
      <c r="F22" s="40"/>
      <c r="G22" s="40"/>
      <c r="H22" s="40"/>
      <c r="I22" s="40"/>
      <c r="J22" s="40"/>
      <c r="K22" s="40"/>
      <c r="L22" s="118"/>
      <c r="S22" s="40"/>
      <c r="T22" s="40"/>
      <c r="U22" s="40"/>
      <c r="V22" s="40"/>
      <c r="W22" s="40"/>
      <c r="X22" s="40"/>
      <c r="Y22" s="40"/>
      <c r="Z22" s="40"/>
      <c r="AA22" s="40"/>
      <c r="AB22" s="40"/>
      <c r="AC22" s="40"/>
      <c r="AD22" s="40"/>
      <c r="AE22" s="40"/>
    </row>
    <row r="23" spans="1:31" s="2" customFormat="1" ht="12" customHeight="1">
      <c r="A23" s="40"/>
      <c r="B23" s="41"/>
      <c r="C23" s="40"/>
      <c r="D23" s="34" t="s">
        <v>34</v>
      </c>
      <c r="E23" s="40"/>
      <c r="F23" s="40"/>
      <c r="G23" s="40"/>
      <c r="H23" s="40"/>
      <c r="I23" s="34" t="s">
        <v>26</v>
      </c>
      <c r="J23" s="29" t="str">
        <f>IF('Rekapitulace stavby'!AN19="","",'Rekapitulace stavby'!AN19)</f>
        <v/>
      </c>
      <c r="K23" s="40"/>
      <c r="L23" s="118"/>
      <c r="S23" s="40"/>
      <c r="T23" s="40"/>
      <c r="U23" s="40"/>
      <c r="V23" s="40"/>
      <c r="W23" s="40"/>
      <c r="X23" s="40"/>
      <c r="Y23" s="40"/>
      <c r="Z23" s="40"/>
      <c r="AA23" s="40"/>
      <c r="AB23" s="40"/>
      <c r="AC23" s="40"/>
      <c r="AD23" s="40"/>
      <c r="AE23" s="40"/>
    </row>
    <row r="24" spans="1:31" s="2" customFormat="1" ht="18" customHeight="1">
      <c r="A24" s="40"/>
      <c r="B24" s="41"/>
      <c r="C24" s="40"/>
      <c r="D24" s="40"/>
      <c r="E24" s="29" t="str">
        <f>IF('Rekapitulace stavby'!E20="","",'Rekapitulace stavby'!E20)</f>
        <v xml:space="preserve"> </v>
      </c>
      <c r="F24" s="40"/>
      <c r="G24" s="40"/>
      <c r="H24" s="40"/>
      <c r="I24" s="34" t="s">
        <v>28</v>
      </c>
      <c r="J24" s="29" t="str">
        <f>IF('Rekapitulace stavby'!AN20="","",'Rekapitulace stavby'!AN20)</f>
        <v/>
      </c>
      <c r="K24" s="40"/>
      <c r="L24" s="118"/>
      <c r="S24" s="40"/>
      <c r="T24" s="40"/>
      <c r="U24" s="40"/>
      <c r="V24" s="40"/>
      <c r="W24" s="40"/>
      <c r="X24" s="40"/>
      <c r="Y24" s="40"/>
      <c r="Z24" s="40"/>
      <c r="AA24" s="40"/>
      <c r="AB24" s="40"/>
      <c r="AC24" s="40"/>
      <c r="AD24" s="40"/>
      <c r="AE24" s="40"/>
    </row>
    <row r="25" spans="1:31" s="2" customFormat="1" ht="6.95" customHeight="1">
      <c r="A25" s="40"/>
      <c r="B25" s="41"/>
      <c r="C25" s="40"/>
      <c r="D25" s="40"/>
      <c r="E25" s="40"/>
      <c r="F25" s="40"/>
      <c r="G25" s="40"/>
      <c r="H25" s="40"/>
      <c r="I25" s="40"/>
      <c r="J25" s="40"/>
      <c r="K25" s="40"/>
      <c r="L25" s="118"/>
      <c r="S25" s="40"/>
      <c r="T25" s="40"/>
      <c r="U25" s="40"/>
      <c r="V25" s="40"/>
      <c r="W25" s="40"/>
      <c r="X25" s="40"/>
      <c r="Y25" s="40"/>
      <c r="Z25" s="40"/>
      <c r="AA25" s="40"/>
      <c r="AB25" s="40"/>
      <c r="AC25" s="40"/>
      <c r="AD25" s="40"/>
      <c r="AE25" s="40"/>
    </row>
    <row r="26" spans="1:31" s="2" customFormat="1" ht="12" customHeight="1">
      <c r="A26" s="40"/>
      <c r="B26" s="41"/>
      <c r="C26" s="40"/>
      <c r="D26" s="34" t="s">
        <v>35</v>
      </c>
      <c r="E26" s="40"/>
      <c r="F26" s="40"/>
      <c r="G26" s="40"/>
      <c r="H26" s="40"/>
      <c r="I26" s="40"/>
      <c r="J26" s="40"/>
      <c r="K26" s="40"/>
      <c r="L26" s="118"/>
      <c r="S26" s="40"/>
      <c r="T26" s="40"/>
      <c r="U26" s="40"/>
      <c r="V26" s="40"/>
      <c r="W26" s="40"/>
      <c r="X26" s="40"/>
      <c r="Y26" s="40"/>
      <c r="Z26" s="40"/>
      <c r="AA26" s="40"/>
      <c r="AB26" s="40"/>
      <c r="AC26" s="40"/>
      <c r="AD26" s="40"/>
      <c r="AE26" s="40"/>
    </row>
    <row r="27" spans="1:31" s="8" customFormat="1" ht="16.5" customHeight="1">
      <c r="A27" s="119"/>
      <c r="B27" s="120"/>
      <c r="C27" s="119"/>
      <c r="D27" s="119"/>
      <c r="E27" s="38" t="s">
        <v>3</v>
      </c>
      <c r="F27" s="38"/>
      <c r="G27" s="38"/>
      <c r="H27" s="38"/>
      <c r="I27" s="119"/>
      <c r="J27" s="119"/>
      <c r="K27" s="119"/>
      <c r="L27" s="121"/>
      <c r="S27" s="119"/>
      <c r="T27" s="119"/>
      <c r="U27" s="119"/>
      <c r="V27" s="119"/>
      <c r="W27" s="119"/>
      <c r="X27" s="119"/>
      <c r="Y27" s="119"/>
      <c r="Z27" s="119"/>
      <c r="AA27" s="119"/>
      <c r="AB27" s="119"/>
      <c r="AC27" s="119"/>
      <c r="AD27" s="119"/>
      <c r="AE27" s="119"/>
    </row>
    <row r="28" spans="1:31" s="2" customFormat="1" ht="6.95" customHeight="1">
      <c r="A28" s="40"/>
      <c r="B28" s="41"/>
      <c r="C28" s="40"/>
      <c r="D28" s="40"/>
      <c r="E28" s="40"/>
      <c r="F28" s="40"/>
      <c r="G28" s="40"/>
      <c r="H28" s="40"/>
      <c r="I28" s="40"/>
      <c r="J28" s="40"/>
      <c r="K28" s="40"/>
      <c r="L28" s="118"/>
      <c r="S28" s="40"/>
      <c r="T28" s="40"/>
      <c r="U28" s="40"/>
      <c r="V28" s="40"/>
      <c r="W28" s="40"/>
      <c r="X28" s="40"/>
      <c r="Y28" s="40"/>
      <c r="Z28" s="40"/>
      <c r="AA28" s="40"/>
      <c r="AB28" s="40"/>
      <c r="AC28" s="40"/>
      <c r="AD28" s="40"/>
      <c r="AE28" s="40"/>
    </row>
    <row r="29" spans="1:31" s="2" customFormat="1" ht="6.95" customHeight="1">
      <c r="A29" s="40"/>
      <c r="B29" s="41"/>
      <c r="C29" s="40"/>
      <c r="D29" s="86"/>
      <c r="E29" s="86"/>
      <c r="F29" s="86"/>
      <c r="G29" s="86"/>
      <c r="H29" s="86"/>
      <c r="I29" s="86"/>
      <c r="J29" s="86"/>
      <c r="K29" s="86"/>
      <c r="L29" s="118"/>
      <c r="S29" s="40"/>
      <c r="T29" s="40"/>
      <c r="U29" s="40"/>
      <c r="V29" s="40"/>
      <c r="W29" s="40"/>
      <c r="X29" s="40"/>
      <c r="Y29" s="40"/>
      <c r="Z29" s="40"/>
      <c r="AA29" s="40"/>
      <c r="AB29" s="40"/>
      <c r="AC29" s="40"/>
      <c r="AD29" s="40"/>
      <c r="AE29" s="40"/>
    </row>
    <row r="30" spans="1:31" s="2" customFormat="1" ht="25.4" customHeight="1">
      <c r="A30" s="40"/>
      <c r="B30" s="41"/>
      <c r="C30" s="40"/>
      <c r="D30" s="122" t="s">
        <v>37</v>
      </c>
      <c r="E30" s="40"/>
      <c r="F30" s="40"/>
      <c r="G30" s="40"/>
      <c r="H30" s="40"/>
      <c r="I30" s="40"/>
      <c r="J30" s="92">
        <f>ROUND(J104,2)</f>
        <v>0</v>
      </c>
      <c r="K30" s="40"/>
      <c r="L30" s="118"/>
      <c r="S30" s="40"/>
      <c r="T30" s="40"/>
      <c r="U30" s="40"/>
      <c r="V30" s="40"/>
      <c r="W30" s="40"/>
      <c r="X30" s="40"/>
      <c r="Y30" s="40"/>
      <c r="Z30" s="40"/>
      <c r="AA30" s="40"/>
      <c r="AB30" s="40"/>
      <c r="AC30" s="40"/>
      <c r="AD30" s="40"/>
      <c r="AE30" s="40"/>
    </row>
    <row r="31" spans="1:31" s="2" customFormat="1" ht="6.95" customHeight="1">
      <c r="A31" s="40"/>
      <c r="B31" s="41"/>
      <c r="C31" s="40"/>
      <c r="D31" s="86"/>
      <c r="E31" s="86"/>
      <c r="F31" s="86"/>
      <c r="G31" s="86"/>
      <c r="H31" s="86"/>
      <c r="I31" s="86"/>
      <c r="J31" s="86"/>
      <c r="K31" s="86"/>
      <c r="L31" s="118"/>
      <c r="S31" s="40"/>
      <c r="T31" s="40"/>
      <c r="U31" s="40"/>
      <c r="V31" s="40"/>
      <c r="W31" s="40"/>
      <c r="X31" s="40"/>
      <c r="Y31" s="40"/>
      <c r="Z31" s="40"/>
      <c r="AA31" s="40"/>
      <c r="AB31" s="40"/>
      <c r="AC31" s="40"/>
      <c r="AD31" s="40"/>
      <c r="AE31" s="40"/>
    </row>
    <row r="32" spans="1:31" s="2" customFormat="1" ht="14.4" customHeight="1">
      <c r="A32" s="40"/>
      <c r="B32" s="41"/>
      <c r="C32" s="40"/>
      <c r="D32" s="40"/>
      <c r="E32" s="40"/>
      <c r="F32" s="45" t="s">
        <v>39</v>
      </c>
      <c r="G32" s="40"/>
      <c r="H32" s="40"/>
      <c r="I32" s="45" t="s">
        <v>38</v>
      </c>
      <c r="J32" s="45" t="s">
        <v>40</v>
      </c>
      <c r="K32" s="40"/>
      <c r="L32" s="118"/>
      <c r="S32" s="40"/>
      <c r="T32" s="40"/>
      <c r="U32" s="40"/>
      <c r="V32" s="40"/>
      <c r="W32" s="40"/>
      <c r="X32" s="40"/>
      <c r="Y32" s="40"/>
      <c r="Z32" s="40"/>
      <c r="AA32" s="40"/>
      <c r="AB32" s="40"/>
      <c r="AC32" s="40"/>
      <c r="AD32" s="40"/>
      <c r="AE32" s="40"/>
    </row>
    <row r="33" spans="1:31" s="2" customFormat="1" ht="14.4" customHeight="1">
      <c r="A33" s="40"/>
      <c r="B33" s="41"/>
      <c r="C33" s="40"/>
      <c r="D33" s="123" t="s">
        <v>41</v>
      </c>
      <c r="E33" s="34" t="s">
        <v>42</v>
      </c>
      <c r="F33" s="124">
        <f>ROUND((SUM(BE104:BE858)),2)</f>
        <v>0</v>
      </c>
      <c r="G33" s="40"/>
      <c r="H33" s="40"/>
      <c r="I33" s="125">
        <v>0.21</v>
      </c>
      <c r="J33" s="124">
        <f>ROUND(((SUM(BE104:BE858))*I33),2)</f>
        <v>0</v>
      </c>
      <c r="K33" s="40"/>
      <c r="L33" s="118"/>
      <c r="S33" s="40"/>
      <c r="T33" s="40"/>
      <c r="U33" s="40"/>
      <c r="V33" s="40"/>
      <c r="W33" s="40"/>
      <c r="X33" s="40"/>
      <c r="Y33" s="40"/>
      <c r="Z33" s="40"/>
      <c r="AA33" s="40"/>
      <c r="AB33" s="40"/>
      <c r="AC33" s="40"/>
      <c r="AD33" s="40"/>
      <c r="AE33" s="40"/>
    </row>
    <row r="34" spans="1:31" s="2" customFormat="1" ht="14.4" customHeight="1">
      <c r="A34" s="40"/>
      <c r="B34" s="41"/>
      <c r="C34" s="40"/>
      <c r="D34" s="40"/>
      <c r="E34" s="34" t="s">
        <v>43</v>
      </c>
      <c r="F34" s="124">
        <f>ROUND((SUM(BF104:BF858)),2)</f>
        <v>0</v>
      </c>
      <c r="G34" s="40"/>
      <c r="H34" s="40"/>
      <c r="I34" s="125">
        <v>0.12</v>
      </c>
      <c r="J34" s="124">
        <f>ROUND(((SUM(BF104:BF858))*I34),2)</f>
        <v>0</v>
      </c>
      <c r="K34" s="40"/>
      <c r="L34" s="118"/>
      <c r="S34" s="40"/>
      <c r="T34" s="40"/>
      <c r="U34" s="40"/>
      <c r="V34" s="40"/>
      <c r="W34" s="40"/>
      <c r="X34" s="40"/>
      <c r="Y34" s="40"/>
      <c r="Z34" s="40"/>
      <c r="AA34" s="40"/>
      <c r="AB34" s="40"/>
      <c r="AC34" s="40"/>
      <c r="AD34" s="40"/>
      <c r="AE34" s="40"/>
    </row>
    <row r="35" spans="1:31" s="2" customFormat="1" ht="14.4" customHeight="1" hidden="1">
      <c r="A35" s="40"/>
      <c r="B35" s="41"/>
      <c r="C35" s="40"/>
      <c r="D35" s="40"/>
      <c r="E35" s="34" t="s">
        <v>44</v>
      </c>
      <c r="F35" s="124">
        <f>ROUND((SUM(BG104:BG858)),2)</f>
        <v>0</v>
      </c>
      <c r="G35" s="40"/>
      <c r="H35" s="40"/>
      <c r="I35" s="125">
        <v>0.21</v>
      </c>
      <c r="J35" s="124">
        <f>0</f>
        <v>0</v>
      </c>
      <c r="K35" s="40"/>
      <c r="L35" s="118"/>
      <c r="S35" s="40"/>
      <c r="T35" s="40"/>
      <c r="U35" s="40"/>
      <c r="V35" s="40"/>
      <c r="W35" s="40"/>
      <c r="X35" s="40"/>
      <c r="Y35" s="40"/>
      <c r="Z35" s="40"/>
      <c r="AA35" s="40"/>
      <c r="AB35" s="40"/>
      <c r="AC35" s="40"/>
      <c r="AD35" s="40"/>
      <c r="AE35" s="40"/>
    </row>
    <row r="36" spans="1:31" s="2" customFormat="1" ht="14.4" customHeight="1" hidden="1">
      <c r="A36" s="40"/>
      <c r="B36" s="41"/>
      <c r="C36" s="40"/>
      <c r="D36" s="40"/>
      <c r="E36" s="34" t="s">
        <v>45</v>
      </c>
      <c r="F36" s="124">
        <f>ROUND((SUM(BH104:BH858)),2)</f>
        <v>0</v>
      </c>
      <c r="G36" s="40"/>
      <c r="H36" s="40"/>
      <c r="I36" s="125">
        <v>0.12</v>
      </c>
      <c r="J36" s="124">
        <f>0</f>
        <v>0</v>
      </c>
      <c r="K36" s="40"/>
      <c r="L36" s="118"/>
      <c r="S36" s="40"/>
      <c r="T36" s="40"/>
      <c r="U36" s="40"/>
      <c r="V36" s="40"/>
      <c r="W36" s="40"/>
      <c r="X36" s="40"/>
      <c r="Y36" s="40"/>
      <c r="Z36" s="40"/>
      <c r="AA36" s="40"/>
      <c r="AB36" s="40"/>
      <c r="AC36" s="40"/>
      <c r="AD36" s="40"/>
      <c r="AE36" s="40"/>
    </row>
    <row r="37" spans="1:31" s="2" customFormat="1" ht="14.4" customHeight="1" hidden="1">
      <c r="A37" s="40"/>
      <c r="B37" s="41"/>
      <c r="C37" s="40"/>
      <c r="D37" s="40"/>
      <c r="E37" s="34" t="s">
        <v>46</v>
      </c>
      <c r="F37" s="124">
        <f>ROUND((SUM(BI104:BI858)),2)</f>
        <v>0</v>
      </c>
      <c r="G37" s="40"/>
      <c r="H37" s="40"/>
      <c r="I37" s="125">
        <v>0</v>
      </c>
      <c r="J37" s="124">
        <f>0</f>
        <v>0</v>
      </c>
      <c r="K37" s="40"/>
      <c r="L37" s="118"/>
      <c r="S37" s="40"/>
      <c r="T37" s="40"/>
      <c r="U37" s="40"/>
      <c r="V37" s="40"/>
      <c r="W37" s="40"/>
      <c r="X37" s="40"/>
      <c r="Y37" s="40"/>
      <c r="Z37" s="40"/>
      <c r="AA37" s="40"/>
      <c r="AB37" s="40"/>
      <c r="AC37" s="40"/>
      <c r="AD37" s="40"/>
      <c r="AE37" s="40"/>
    </row>
    <row r="38" spans="1:31" s="2" customFormat="1" ht="6.95" customHeight="1">
      <c r="A38" s="40"/>
      <c r="B38" s="41"/>
      <c r="C38" s="40"/>
      <c r="D38" s="40"/>
      <c r="E38" s="40"/>
      <c r="F38" s="40"/>
      <c r="G38" s="40"/>
      <c r="H38" s="40"/>
      <c r="I38" s="40"/>
      <c r="J38" s="40"/>
      <c r="K38" s="40"/>
      <c r="L38" s="118"/>
      <c r="S38" s="40"/>
      <c r="T38" s="40"/>
      <c r="U38" s="40"/>
      <c r="V38" s="40"/>
      <c r="W38" s="40"/>
      <c r="X38" s="40"/>
      <c r="Y38" s="40"/>
      <c r="Z38" s="40"/>
      <c r="AA38" s="40"/>
      <c r="AB38" s="40"/>
      <c r="AC38" s="40"/>
      <c r="AD38" s="40"/>
      <c r="AE38" s="40"/>
    </row>
    <row r="39" spans="1:31" s="2" customFormat="1" ht="25.4" customHeight="1">
      <c r="A39" s="40"/>
      <c r="B39" s="41"/>
      <c r="C39" s="126"/>
      <c r="D39" s="127" t="s">
        <v>47</v>
      </c>
      <c r="E39" s="78"/>
      <c r="F39" s="78"/>
      <c r="G39" s="128" t="s">
        <v>48</v>
      </c>
      <c r="H39" s="129" t="s">
        <v>49</v>
      </c>
      <c r="I39" s="78"/>
      <c r="J39" s="130">
        <f>SUM(J30:J37)</f>
        <v>0</v>
      </c>
      <c r="K39" s="131"/>
      <c r="L39" s="118"/>
      <c r="S39" s="40"/>
      <c r="T39" s="40"/>
      <c r="U39" s="40"/>
      <c r="V39" s="40"/>
      <c r="W39" s="40"/>
      <c r="X39" s="40"/>
      <c r="Y39" s="40"/>
      <c r="Z39" s="40"/>
      <c r="AA39" s="40"/>
      <c r="AB39" s="40"/>
      <c r="AC39" s="40"/>
      <c r="AD39" s="40"/>
      <c r="AE39" s="40"/>
    </row>
    <row r="40" spans="1:31" s="2" customFormat="1" ht="14.4" customHeight="1">
      <c r="A40" s="40"/>
      <c r="B40" s="57"/>
      <c r="C40" s="58"/>
      <c r="D40" s="58"/>
      <c r="E40" s="58"/>
      <c r="F40" s="58"/>
      <c r="G40" s="58"/>
      <c r="H40" s="58"/>
      <c r="I40" s="58"/>
      <c r="J40" s="58"/>
      <c r="K40" s="58"/>
      <c r="L40" s="118"/>
      <c r="S40" s="40"/>
      <c r="T40" s="40"/>
      <c r="U40" s="40"/>
      <c r="V40" s="40"/>
      <c r="W40" s="40"/>
      <c r="X40" s="40"/>
      <c r="Y40" s="40"/>
      <c r="Z40" s="40"/>
      <c r="AA40" s="40"/>
      <c r="AB40" s="40"/>
      <c r="AC40" s="40"/>
      <c r="AD40" s="40"/>
      <c r="AE40" s="40"/>
    </row>
    <row r="44" spans="1:31" s="2" customFormat="1" ht="6.95" customHeight="1">
      <c r="A44" s="40"/>
      <c r="B44" s="59"/>
      <c r="C44" s="60"/>
      <c r="D44" s="60"/>
      <c r="E44" s="60"/>
      <c r="F44" s="60"/>
      <c r="G44" s="60"/>
      <c r="H44" s="60"/>
      <c r="I44" s="60"/>
      <c r="J44" s="60"/>
      <c r="K44" s="60"/>
      <c r="L44" s="118"/>
      <c r="S44" s="40"/>
      <c r="T44" s="40"/>
      <c r="U44" s="40"/>
      <c r="V44" s="40"/>
      <c r="W44" s="40"/>
      <c r="X44" s="40"/>
      <c r="Y44" s="40"/>
      <c r="Z44" s="40"/>
      <c r="AA44" s="40"/>
      <c r="AB44" s="40"/>
      <c r="AC44" s="40"/>
      <c r="AD44" s="40"/>
      <c r="AE44" s="40"/>
    </row>
    <row r="45" spans="1:31" s="2" customFormat="1" ht="24.95" customHeight="1">
      <c r="A45" s="40"/>
      <c r="B45" s="41"/>
      <c r="C45" s="25" t="s">
        <v>102</v>
      </c>
      <c r="D45" s="40"/>
      <c r="E45" s="40"/>
      <c r="F45" s="40"/>
      <c r="G45" s="40"/>
      <c r="H45" s="40"/>
      <c r="I45" s="40"/>
      <c r="J45" s="40"/>
      <c r="K45" s="40"/>
      <c r="L45" s="118"/>
      <c r="S45" s="40"/>
      <c r="T45" s="40"/>
      <c r="U45" s="40"/>
      <c r="V45" s="40"/>
      <c r="W45" s="40"/>
      <c r="X45" s="40"/>
      <c r="Y45" s="40"/>
      <c r="Z45" s="40"/>
      <c r="AA45" s="40"/>
      <c r="AB45" s="40"/>
      <c r="AC45" s="40"/>
      <c r="AD45" s="40"/>
      <c r="AE45" s="40"/>
    </row>
    <row r="46" spans="1:31" s="2" customFormat="1" ht="6.95" customHeight="1">
      <c r="A46" s="40"/>
      <c r="B46" s="41"/>
      <c r="C46" s="40"/>
      <c r="D46" s="40"/>
      <c r="E46" s="40"/>
      <c r="F46" s="40"/>
      <c r="G46" s="40"/>
      <c r="H46" s="40"/>
      <c r="I46" s="40"/>
      <c r="J46" s="40"/>
      <c r="K46" s="40"/>
      <c r="L46" s="118"/>
      <c r="S46" s="40"/>
      <c r="T46" s="40"/>
      <c r="U46" s="40"/>
      <c r="V46" s="40"/>
      <c r="W46" s="40"/>
      <c r="X46" s="40"/>
      <c r="Y46" s="40"/>
      <c r="Z46" s="40"/>
      <c r="AA46" s="40"/>
      <c r="AB46" s="40"/>
      <c r="AC46" s="40"/>
      <c r="AD46" s="40"/>
      <c r="AE46" s="40"/>
    </row>
    <row r="47" spans="1:31" s="2" customFormat="1" ht="12" customHeight="1">
      <c r="A47" s="40"/>
      <c r="B47" s="41"/>
      <c r="C47" s="34" t="s">
        <v>17</v>
      </c>
      <c r="D47" s="40"/>
      <c r="E47" s="40"/>
      <c r="F47" s="40"/>
      <c r="G47" s="40"/>
      <c r="H47" s="40"/>
      <c r="I47" s="40"/>
      <c r="J47" s="40"/>
      <c r="K47" s="40"/>
      <c r="L47" s="118"/>
      <c r="S47" s="40"/>
      <c r="T47" s="40"/>
      <c r="U47" s="40"/>
      <c r="V47" s="40"/>
      <c r="W47" s="40"/>
      <c r="X47" s="40"/>
      <c r="Y47" s="40"/>
      <c r="Z47" s="40"/>
      <c r="AA47" s="40"/>
      <c r="AB47" s="40"/>
      <c r="AC47" s="40"/>
      <c r="AD47" s="40"/>
      <c r="AE47" s="40"/>
    </row>
    <row r="48" spans="1:31" s="2" customFormat="1" ht="16.5" customHeight="1">
      <c r="A48" s="40"/>
      <c r="B48" s="41"/>
      <c r="C48" s="40"/>
      <c r="D48" s="40"/>
      <c r="E48" s="117" t="str">
        <f>E7</f>
        <v>Stavební úpravy a změna způsobu využití objektu pavilonu N</v>
      </c>
      <c r="F48" s="34"/>
      <c r="G48" s="34"/>
      <c r="H48" s="34"/>
      <c r="I48" s="40"/>
      <c r="J48" s="40"/>
      <c r="K48" s="40"/>
      <c r="L48" s="118"/>
      <c r="S48" s="40"/>
      <c r="T48" s="40"/>
      <c r="U48" s="40"/>
      <c r="V48" s="40"/>
      <c r="W48" s="40"/>
      <c r="X48" s="40"/>
      <c r="Y48" s="40"/>
      <c r="Z48" s="40"/>
      <c r="AA48" s="40"/>
      <c r="AB48" s="40"/>
      <c r="AC48" s="40"/>
      <c r="AD48" s="40"/>
      <c r="AE48" s="40"/>
    </row>
    <row r="49" spans="1:31" s="2" customFormat="1" ht="12" customHeight="1">
      <c r="A49" s="40"/>
      <c r="B49" s="41"/>
      <c r="C49" s="34" t="s">
        <v>100</v>
      </c>
      <c r="D49" s="40"/>
      <c r="E49" s="40"/>
      <c r="F49" s="40"/>
      <c r="G49" s="40"/>
      <c r="H49" s="40"/>
      <c r="I49" s="40"/>
      <c r="J49" s="40"/>
      <c r="K49" s="40"/>
      <c r="L49" s="118"/>
      <c r="S49" s="40"/>
      <c r="T49" s="40"/>
      <c r="U49" s="40"/>
      <c r="V49" s="40"/>
      <c r="W49" s="40"/>
      <c r="X49" s="40"/>
      <c r="Y49" s="40"/>
      <c r="Z49" s="40"/>
      <c r="AA49" s="40"/>
      <c r="AB49" s="40"/>
      <c r="AC49" s="40"/>
      <c r="AD49" s="40"/>
      <c r="AE49" s="40"/>
    </row>
    <row r="50" spans="1:31" s="2" customFormat="1" ht="16.5" customHeight="1">
      <c r="A50" s="40"/>
      <c r="B50" s="41"/>
      <c r="C50" s="40"/>
      <c r="D50" s="40"/>
      <c r="E50" s="64" t="str">
        <f>E9</f>
        <v>1 - Stavební část</v>
      </c>
      <c r="F50" s="40"/>
      <c r="G50" s="40"/>
      <c r="H50" s="40"/>
      <c r="I50" s="40"/>
      <c r="J50" s="40"/>
      <c r="K50" s="40"/>
      <c r="L50" s="118"/>
      <c r="S50" s="40"/>
      <c r="T50" s="40"/>
      <c r="U50" s="40"/>
      <c r="V50" s="40"/>
      <c r="W50" s="40"/>
      <c r="X50" s="40"/>
      <c r="Y50" s="40"/>
      <c r="Z50" s="40"/>
      <c r="AA50" s="40"/>
      <c r="AB50" s="40"/>
      <c r="AC50" s="40"/>
      <c r="AD50" s="40"/>
      <c r="AE50" s="40"/>
    </row>
    <row r="51" spans="1:31" s="2" customFormat="1" ht="6.95" customHeight="1">
      <c r="A51" s="40"/>
      <c r="B51" s="41"/>
      <c r="C51" s="40"/>
      <c r="D51" s="40"/>
      <c r="E51" s="40"/>
      <c r="F51" s="40"/>
      <c r="G51" s="40"/>
      <c r="H51" s="40"/>
      <c r="I51" s="40"/>
      <c r="J51" s="40"/>
      <c r="K51" s="40"/>
      <c r="L51" s="118"/>
      <c r="S51" s="40"/>
      <c r="T51" s="40"/>
      <c r="U51" s="40"/>
      <c r="V51" s="40"/>
      <c r="W51" s="40"/>
      <c r="X51" s="40"/>
      <c r="Y51" s="40"/>
      <c r="Z51" s="40"/>
      <c r="AA51" s="40"/>
      <c r="AB51" s="40"/>
      <c r="AC51" s="40"/>
      <c r="AD51" s="40"/>
      <c r="AE51" s="40"/>
    </row>
    <row r="52" spans="1:31" s="2" customFormat="1" ht="12" customHeight="1">
      <c r="A52" s="40"/>
      <c r="B52" s="41"/>
      <c r="C52" s="34" t="s">
        <v>21</v>
      </c>
      <c r="D52" s="40"/>
      <c r="E52" s="40"/>
      <c r="F52" s="29" t="str">
        <f>F12</f>
        <v xml:space="preserve"> </v>
      </c>
      <c r="G52" s="40"/>
      <c r="H52" s="40"/>
      <c r="I52" s="34" t="s">
        <v>23</v>
      </c>
      <c r="J52" s="66" t="str">
        <f>IF(J12="","",J12)</f>
        <v>12. 2. 2024</v>
      </c>
      <c r="K52" s="40"/>
      <c r="L52" s="118"/>
      <c r="S52" s="40"/>
      <c r="T52" s="40"/>
      <c r="U52" s="40"/>
      <c r="V52" s="40"/>
      <c r="W52" s="40"/>
      <c r="X52" s="40"/>
      <c r="Y52" s="40"/>
      <c r="Z52" s="40"/>
      <c r="AA52" s="40"/>
      <c r="AB52" s="40"/>
      <c r="AC52" s="40"/>
      <c r="AD52" s="40"/>
      <c r="AE52" s="40"/>
    </row>
    <row r="53" spans="1:31" s="2" customFormat="1" ht="6.95" customHeight="1">
      <c r="A53" s="40"/>
      <c r="B53" s="41"/>
      <c r="C53" s="40"/>
      <c r="D53" s="40"/>
      <c r="E53" s="40"/>
      <c r="F53" s="40"/>
      <c r="G53" s="40"/>
      <c r="H53" s="40"/>
      <c r="I53" s="40"/>
      <c r="J53" s="40"/>
      <c r="K53" s="40"/>
      <c r="L53" s="118"/>
      <c r="S53" s="40"/>
      <c r="T53" s="40"/>
      <c r="U53" s="40"/>
      <c r="V53" s="40"/>
      <c r="W53" s="40"/>
      <c r="X53" s="40"/>
      <c r="Y53" s="40"/>
      <c r="Z53" s="40"/>
      <c r="AA53" s="40"/>
      <c r="AB53" s="40"/>
      <c r="AC53" s="40"/>
      <c r="AD53" s="40"/>
      <c r="AE53" s="40"/>
    </row>
    <row r="54" spans="1:31" s="2" customFormat="1" ht="15.15" customHeight="1">
      <c r="A54" s="40"/>
      <c r="B54" s="41"/>
      <c r="C54" s="34" t="s">
        <v>25</v>
      </c>
      <c r="D54" s="40"/>
      <c r="E54" s="40"/>
      <c r="F54" s="29" t="str">
        <f>E15</f>
        <v>Karlovarská krajská nemocnice a.s.</v>
      </c>
      <c r="G54" s="40"/>
      <c r="H54" s="40"/>
      <c r="I54" s="34" t="s">
        <v>31</v>
      </c>
      <c r="J54" s="38" t="str">
        <f>E21</f>
        <v>ard architects s.r.o.</v>
      </c>
      <c r="K54" s="40"/>
      <c r="L54" s="118"/>
      <c r="S54" s="40"/>
      <c r="T54" s="40"/>
      <c r="U54" s="40"/>
      <c r="V54" s="40"/>
      <c r="W54" s="40"/>
      <c r="X54" s="40"/>
      <c r="Y54" s="40"/>
      <c r="Z54" s="40"/>
      <c r="AA54" s="40"/>
      <c r="AB54" s="40"/>
      <c r="AC54" s="40"/>
      <c r="AD54" s="40"/>
      <c r="AE54" s="40"/>
    </row>
    <row r="55" spans="1:31" s="2" customFormat="1" ht="15.15" customHeight="1">
      <c r="A55" s="40"/>
      <c r="B55" s="41"/>
      <c r="C55" s="34" t="s">
        <v>29</v>
      </c>
      <c r="D55" s="40"/>
      <c r="E55" s="40"/>
      <c r="F55" s="29" t="str">
        <f>IF(E18="","",E18)</f>
        <v>Vyplň údaj</v>
      </c>
      <c r="G55" s="40"/>
      <c r="H55" s="40"/>
      <c r="I55" s="34" t="s">
        <v>34</v>
      </c>
      <c r="J55" s="38" t="str">
        <f>E24</f>
        <v xml:space="preserve"> </v>
      </c>
      <c r="K55" s="40"/>
      <c r="L55" s="118"/>
      <c r="S55" s="40"/>
      <c r="T55" s="40"/>
      <c r="U55" s="40"/>
      <c r="V55" s="40"/>
      <c r="W55" s="40"/>
      <c r="X55" s="40"/>
      <c r="Y55" s="40"/>
      <c r="Z55" s="40"/>
      <c r="AA55" s="40"/>
      <c r="AB55" s="40"/>
      <c r="AC55" s="40"/>
      <c r="AD55" s="40"/>
      <c r="AE55" s="40"/>
    </row>
    <row r="56" spans="1:31" s="2" customFormat="1" ht="10.3" customHeight="1">
      <c r="A56" s="40"/>
      <c r="B56" s="41"/>
      <c r="C56" s="40"/>
      <c r="D56" s="40"/>
      <c r="E56" s="40"/>
      <c r="F56" s="40"/>
      <c r="G56" s="40"/>
      <c r="H56" s="40"/>
      <c r="I56" s="40"/>
      <c r="J56" s="40"/>
      <c r="K56" s="40"/>
      <c r="L56" s="118"/>
      <c r="S56" s="40"/>
      <c r="T56" s="40"/>
      <c r="U56" s="40"/>
      <c r="V56" s="40"/>
      <c r="W56" s="40"/>
      <c r="X56" s="40"/>
      <c r="Y56" s="40"/>
      <c r="Z56" s="40"/>
      <c r="AA56" s="40"/>
      <c r="AB56" s="40"/>
      <c r="AC56" s="40"/>
      <c r="AD56" s="40"/>
      <c r="AE56" s="40"/>
    </row>
    <row r="57" spans="1:31" s="2" customFormat="1" ht="29.25" customHeight="1">
      <c r="A57" s="40"/>
      <c r="B57" s="41"/>
      <c r="C57" s="132" t="s">
        <v>103</v>
      </c>
      <c r="D57" s="126"/>
      <c r="E57" s="126"/>
      <c r="F57" s="126"/>
      <c r="G57" s="126"/>
      <c r="H57" s="126"/>
      <c r="I57" s="126"/>
      <c r="J57" s="133" t="s">
        <v>104</v>
      </c>
      <c r="K57" s="126"/>
      <c r="L57" s="118"/>
      <c r="S57" s="40"/>
      <c r="T57" s="40"/>
      <c r="U57" s="40"/>
      <c r="V57" s="40"/>
      <c r="W57" s="40"/>
      <c r="X57" s="40"/>
      <c r="Y57" s="40"/>
      <c r="Z57" s="40"/>
      <c r="AA57" s="40"/>
      <c r="AB57" s="40"/>
      <c r="AC57" s="40"/>
      <c r="AD57" s="40"/>
      <c r="AE57" s="40"/>
    </row>
    <row r="58" spans="1:31" s="2" customFormat="1" ht="10.3" customHeight="1">
      <c r="A58" s="40"/>
      <c r="B58" s="41"/>
      <c r="C58" s="40"/>
      <c r="D58" s="40"/>
      <c r="E58" s="40"/>
      <c r="F58" s="40"/>
      <c r="G58" s="40"/>
      <c r="H58" s="40"/>
      <c r="I58" s="40"/>
      <c r="J58" s="40"/>
      <c r="K58" s="40"/>
      <c r="L58" s="118"/>
      <c r="S58" s="40"/>
      <c r="T58" s="40"/>
      <c r="U58" s="40"/>
      <c r="V58" s="40"/>
      <c r="W58" s="40"/>
      <c r="X58" s="40"/>
      <c r="Y58" s="40"/>
      <c r="Z58" s="40"/>
      <c r="AA58" s="40"/>
      <c r="AB58" s="40"/>
      <c r="AC58" s="40"/>
      <c r="AD58" s="40"/>
      <c r="AE58" s="40"/>
    </row>
    <row r="59" spans="1:47" s="2" customFormat="1" ht="22.8" customHeight="1">
      <c r="A59" s="40"/>
      <c r="B59" s="41"/>
      <c r="C59" s="134" t="s">
        <v>69</v>
      </c>
      <c r="D59" s="40"/>
      <c r="E59" s="40"/>
      <c r="F59" s="40"/>
      <c r="G59" s="40"/>
      <c r="H59" s="40"/>
      <c r="I59" s="40"/>
      <c r="J59" s="92">
        <f>J104</f>
        <v>0</v>
      </c>
      <c r="K59" s="40"/>
      <c r="L59" s="118"/>
      <c r="S59" s="40"/>
      <c r="T59" s="40"/>
      <c r="U59" s="40"/>
      <c r="V59" s="40"/>
      <c r="W59" s="40"/>
      <c r="X59" s="40"/>
      <c r="Y59" s="40"/>
      <c r="Z59" s="40"/>
      <c r="AA59" s="40"/>
      <c r="AB59" s="40"/>
      <c r="AC59" s="40"/>
      <c r="AD59" s="40"/>
      <c r="AE59" s="40"/>
      <c r="AU59" s="21" t="s">
        <v>105</v>
      </c>
    </row>
    <row r="60" spans="1:31" s="9" customFormat="1" ht="24.95" customHeight="1">
      <c r="A60" s="9"/>
      <c r="B60" s="135"/>
      <c r="C60" s="9"/>
      <c r="D60" s="136" t="s">
        <v>106</v>
      </c>
      <c r="E60" s="137"/>
      <c r="F60" s="137"/>
      <c r="G60" s="137"/>
      <c r="H60" s="137"/>
      <c r="I60" s="137"/>
      <c r="J60" s="138">
        <f>J105</f>
        <v>0</v>
      </c>
      <c r="K60" s="9"/>
      <c r="L60" s="135"/>
      <c r="S60" s="9"/>
      <c r="T60" s="9"/>
      <c r="U60" s="9"/>
      <c r="V60" s="9"/>
      <c r="W60" s="9"/>
      <c r="X60" s="9"/>
      <c r="Y60" s="9"/>
      <c r="Z60" s="9"/>
      <c r="AA60" s="9"/>
      <c r="AB60" s="9"/>
      <c r="AC60" s="9"/>
      <c r="AD60" s="9"/>
      <c r="AE60" s="9"/>
    </row>
    <row r="61" spans="1:31" s="10" customFormat="1" ht="19.9" customHeight="1">
      <c r="A61" s="10"/>
      <c r="B61" s="139"/>
      <c r="C61" s="10"/>
      <c r="D61" s="140" t="s">
        <v>355</v>
      </c>
      <c r="E61" s="141"/>
      <c r="F61" s="141"/>
      <c r="G61" s="141"/>
      <c r="H61" s="141"/>
      <c r="I61" s="141"/>
      <c r="J61" s="142">
        <f>J106</f>
        <v>0</v>
      </c>
      <c r="K61" s="10"/>
      <c r="L61" s="139"/>
      <c r="S61" s="10"/>
      <c r="T61" s="10"/>
      <c r="U61" s="10"/>
      <c r="V61" s="10"/>
      <c r="W61" s="10"/>
      <c r="X61" s="10"/>
      <c r="Y61" s="10"/>
      <c r="Z61" s="10"/>
      <c r="AA61" s="10"/>
      <c r="AB61" s="10"/>
      <c r="AC61" s="10"/>
      <c r="AD61" s="10"/>
      <c r="AE61" s="10"/>
    </row>
    <row r="62" spans="1:31" s="10" customFormat="1" ht="19.9" customHeight="1">
      <c r="A62" s="10"/>
      <c r="B62" s="139"/>
      <c r="C62" s="10"/>
      <c r="D62" s="140" t="s">
        <v>356</v>
      </c>
      <c r="E62" s="141"/>
      <c r="F62" s="141"/>
      <c r="G62" s="141"/>
      <c r="H62" s="141"/>
      <c r="I62" s="141"/>
      <c r="J62" s="142">
        <f>J115</f>
        <v>0</v>
      </c>
      <c r="K62" s="10"/>
      <c r="L62" s="139"/>
      <c r="S62" s="10"/>
      <c r="T62" s="10"/>
      <c r="U62" s="10"/>
      <c r="V62" s="10"/>
      <c r="W62" s="10"/>
      <c r="X62" s="10"/>
      <c r="Y62" s="10"/>
      <c r="Z62" s="10"/>
      <c r="AA62" s="10"/>
      <c r="AB62" s="10"/>
      <c r="AC62" s="10"/>
      <c r="AD62" s="10"/>
      <c r="AE62" s="10"/>
    </row>
    <row r="63" spans="1:31" s="10" customFormat="1" ht="19.9" customHeight="1">
      <c r="A63" s="10"/>
      <c r="B63" s="139"/>
      <c r="C63" s="10"/>
      <c r="D63" s="140" t="s">
        <v>357</v>
      </c>
      <c r="E63" s="141"/>
      <c r="F63" s="141"/>
      <c r="G63" s="141"/>
      <c r="H63" s="141"/>
      <c r="I63" s="141"/>
      <c r="J63" s="142">
        <f>J152</f>
        <v>0</v>
      </c>
      <c r="K63" s="10"/>
      <c r="L63" s="139"/>
      <c r="S63" s="10"/>
      <c r="T63" s="10"/>
      <c r="U63" s="10"/>
      <c r="V63" s="10"/>
      <c r="W63" s="10"/>
      <c r="X63" s="10"/>
      <c r="Y63" s="10"/>
      <c r="Z63" s="10"/>
      <c r="AA63" s="10"/>
      <c r="AB63" s="10"/>
      <c r="AC63" s="10"/>
      <c r="AD63" s="10"/>
      <c r="AE63" s="10"/>
    </row>
    <row r="64" spans="1:31" s="10" customFormat="1" ht="19.9" customHeight="1">
      <c r="A64" s="10"/>
      <c r="B64" s="139"/>
      <c r="C64" s="10"/>
      <c r="D64" s="140" t="s">
        <v>358</v>
      </c>
      <c r="E64" s="141"/>
      <c r="F64" s="141"/>
      <c r="G64" s="141"/>
      <c r="H64" s="141"/>
      <c r="I64" s="141"/>
      <c r="J64" s="142">
        <f>J172</f>
        <v>0</v>
      </c>
      <c r="K64" s="10"/>
      <c r="L64" s="139"/>
      <c r="S64" s="10"/>
      <c r="T64" s="10"/>
      <c r="U64" s="10"/>
      <c r="V64" s="10"/>
      <c r="W64" s="10"/>
      <c r="X64" s="10"/>
      <c r="Y64" s="10"/>
      <c r="Z64" s="10"/>
      <c r="AA64" s="10"/>
      <c r="AB64" s="10"/>
      <c r="AC64" s="10"/>
      <c r="AD64" s="10"/>
      <c r="AE64" s="10"/>
    </row>
    <row r="65" spans="1:31" s="10" customFormat="1" ht="14.85" customHeight="1">
      <c r="A65" s="10"/>
      <c r="B65" s="139"/>
      <c r="C65" s="10"/>
      <c r="D65" s="140" t="s">
        <v>359</v>
      </c>
      <c r="E65" s="141"/>
      <c r="F65" s="141"/>
      <c r="G65" s="141"/>
      <c r="H65" s="141"/>
      <c r="I65" s="141"/>
      <c r="J65" s="142">
        <f>J173</f>
        <v>0</v>
      </c>
      <c r="K65" s="10"/>
      <c r="L65" s="139"/>
      <c r="S65" s="10"/>
      <c r="T65" s="10"/>
      <c r="U65" s="10"/>
      <c r="V65" s="10"/>
      <c r="W65" s="10"/>
      <c r="X65" s="10"/>
      <c r="Y65" s="10"/>
      <c r="Z65" s="10"/>
      <c r="AA65" s="10"/>
      <c r="AB65" s="10"/>
      <c r="AC65" s="10"/>
      <c r="AD65" s="10"/>
      <c r="AE65" s="10"/>
    </row>
    <row r="66" spans="1:31" s="10" customFormat="1" ht="14.85" customHeight="1">
      <c r="A66" s="10"/>
      <c r="B66" s="139"/>
      <c r="C66" s="10"/>
      <c r="D66" s="140" t="s">
        <v>360</v>
      </c>
      <c r="E66" s="141"/>
      <c r="F66" s="141"/>
      <c r="G66" s="141"/>
      <c r="H66" s="141"/>
      <c r="I66" s="141"/>
      <c r="J66" s="142">
        <f>J349</f>
        <v>0</v>
      </c>
      <c r="K66" s="10"/>
      <c r="L66" s="139"/>
      <c r="S66" s="10"/>
      <c r="T66" s="10"/>
      <c r="U66" s="10"/>
      <c r="V66" s="10"/>
      <c r="W66" s="10"/>
      <c r="X66" s="10"/>
      <c r="Y66" s="10"/>
      <c r="Z66" s="10"/>
      <c r="AA66" s="10"/>
      <c r="AB66" s="10"/>
      <c r="AC66" s="10"/>
      <c r="AD66" s="10"/>
      <c r="AE66" s="10"/>
    </row>
    <row r="67" spans="1:31" s="10" customFormat="1" ht="14.85" customHeight="1">
      <c r="A67" s="10"/>
      <c r="B67" s="139"/>
      <c r="C67" s="10"/>
      <c r="D67" s="140" t="s">
        <v>361</v>
      </c>
      <c r="E67" s="141"/>
      <c r="F67" s="141"/>
      <c r="G67" s="141"/>
      <c r="H67" s="141"/>
      <c r="I67" s="141"/>
      <c r="J67" s="142">
        <f>J381</f>
        <v>0</v>
      </c>
      <c r="K67" s="10"/>
      <c r="L67" s="139"/>
      <c r="S67" s="10"/>
      <c r="T67" s="10"/>
      <c r="U67" s="10"/>
      <c r="V67" s="10"/>
      <c r="W67" s="10"/>
      <c r="X67" s="10"/>
      <c r="Y67" s="10"/>
      <c r="Z67" s="10"/>
      <c r="AA67" s="10"/>
      <c r="AB67" s="10"/>
      <c r="AC67" s="10"/>
      <c r="AD67" s="10"/>
      <c r="AE67" s="10"/>
    </row>
    <row r="68" spans="1:31" s="10" customFormat="1" ht="19.9" customHeight="1">
      <c r="A68" s="10"/>
      <c r="B68" s="139"/>
      <c r="C68" s="10"/>
      <c r="D68" s="140" t="s">
        <v>107</v>
      </c>
      <c r="E68" s="141"/>
      <c r="F68" s="141"/>
      <c r="G68" s="141"/>
      <c r="H68" s="141"/>
      <c r="I68" s="141"/>
      <c r="J68" s="142">
        <f>J411</f>
        <v>0</v>
      </c>
      <c r="K68" s="10"/>
      <c r="L68" s="139"/>
      <c r="S68" s="10"/>
      <c r="T68" s="10"/>
      <c r="U68" s="10"/>
      <c r="V68" s="10"/>
      <c r="W68" s="10"/>
      <c r="X68" s="10"/>
      <c r="Y68" s="10"/>
      <c r="Z68" s="10"/>
      <c r="AA68" s="10"/>
      <c r="AB68" s="10"/>
      <c r="AC68" s="10"/>
      <c r="AD68" s="10"/>
      <c r="AE68" s="10"/>
    </row>
    <row r="69" spans="1:31" s="10" customFormat="1" ht="14.85" customHeight="1">
      <c r="A69" s="10"/>
      <c r="B69" s="139"/>
      <c r="C69" s="10"/>
      <c r="D69" s="140" t="s">
        <v>362</v>
      </c>
      <c r="E69" s="141"/>
      <c r="F69" s="141"/>
      <c r="G69" s="141"/>
      <c r="H69" s="141"/>
      <c r="I69" s="141"/>
      <c r="J69" s="142">
        <f>J412</f>
        <v>0</v>
      </c>
      <c r="K69" s="10"/>
      <c r="L69" s="139"/>
      <c r="S69" s="10"/>
      <c r="T69" s="10"/>
      <c r="U69" s="10"/>
      <c r="V69" s="10"/>
      <c r="W69" s="10"/>
      <c r="X69" s="10"/>
      <c r="Y69" s="10"/>
      <c r="Z69" s="10"/>
      <c r="AA69" s="10"/>
      <c r="AB69" s="10"/>
      <c r="AC69" s="10"/>
      <c r="AD69" s="10"/>
      <c r="AE69" s="10"/>
    </row>
    <row r="70" spans="1:31" s="10" customFormat="1" ht="14.85" customHeight="1">
      <c r="A70" s="10"/>
      <c r="B70" s="139"/>
      <c r="C70" s="10"/>
      <c r="D70" s="140" t="s">
        <v>363</v>
      </c>
      <c r="E70" s="141"/>
      <c r="F70" s="141"/>
      <c r="G70" s="141"/>
      <c r="H70" s="141"/>
      <c r="I70" s="141"/>
      <c r="J70" s="142">
        <f>J417</f>
        <v>0</v>
      </c>
      <c r="K70" s="10"/>
      <c r="L70" s="139"/>
      <c r="S70" s="10"/>
      <c r="T70" s="10"/>
      <c r="U70" s="10"/>
      <c r="V70" s="10"/>
      <c r="W70" s="10"/>
      <c r="X70" s="10"/>
      <c r="Y70" s="10"/>
      <c r="Z70" s="10"/>
      <c r="AA70" s="10"/>
      <c r="AB70" s="10"/>
      <c r="AC70" s="10"/>
      <c r="AD70" s="10"/>
      <c r="AE70" s="10"/>
    </row>
    <row r="71" spans="1:31" s="10" customFormat="1" ht="19.9" customHeight="1">
      <c r="A71" s="10"/>
      <c r="B71" s="139"/>
      <c r="C71" s="10"/>
      <c r="D71" s="140" t="s">
        <v>364</v>
      </c>
      <c r="E71" s="141"/>
      <c r="F71" s="141"/>
      <c r="G71" s="141"/>
      <c r="H71" s="141"/>
      <c r="I71" s="141"/>
      <c r="J71" s="142">
        <f>J432</f>
        <v>0</v>
      </c>
      <c r="K71" s="10"/>
      <c r="L71" s="139"/>
      <c r="S71" s="10"/>
      <c r="T71" s="10"/>
      <c r="U71" s="10"/>
      <c r="V71" s="10"/>
      <c r="W71" s="10"/>
      <c r="X71" s="10"/>
      <c r="Y71" s="10"/>
      <c r="Z71" s="10"/>
      <c r="AA71" s="10"/>
      <c r="AB71" s="10"/>
      <c r="AC71" s="10"/>
      <c r="AD71" s="10"/>
      <c r="AE71" s="10"/>
    </row>
    <row r="72" spans="1:31" s="9" customFormat="1" ht="24.95" customHeight="1">
      <c r="A72" s="9"/>
      <c r="B72" s="135"/>
      <c r="C72" s="9"/>
      <c r="D72" s="136" t="s">
        <v>109</v>
      </c>
      <c r="E72" s="137"/>
      <c r="F72" s="137"/>
      <c r="G72" s="137"/>
      <c r="H72" s="137"/>
      <c r="I72" s="137"/>
      <c r="J72" s="138">
        <f>J435</f>
        <v>0</v>
      </c>
      <c r="K72" s="9"/>
      <c r="L72" s="135"/>
      <c r="S72" s="9"/>
      <c r="T72" s="9"/>
      <c r="U72" s="9"/>
      <c r="V72" s="9"/>
      <c r="W72" s="9"/>
      <c r="X72" s="9"/>
      <c r="Y72" s="9"/>
      <c r="Z72" s="9"/>
      <c r="AA72" s="9"/>
      <c r="AB72" s="9"/>
      <c r="AC72" s="9"/>
      <c r="AD72" s="9"/>
      <c r="AE72" s="9"/>
    </row>
    <row r="73" spans="1:31" s="10" customFormat="1" ht="19.9" customHeight="1">
      <c r="A73" s="10"/>
      <c r="B73" s="139"/>
      <c r="C73" s="10"/>
      <c r="D73" s="140" t="s">
        <v>365</v>
      </c>
      <c r="E73" s="141"/>
      <c r="F73" s="141"/>
      <c r="G73" s="141"/>
      <c r="H73" s="141"/>
      <c r="I73" s="141"/>
      <c r="J73" s="142">
        <f>J436</f>
        <v>0</v>
      </c>
      <c r="K73" s="10"/>
      <c r="L73" s="139"/>
      <c r="S73" s="10"/>
      <c r="T73" s="10"/>
      <c r="U73" s="10"/>
      <c r="V73" s="10"/>
      <c r="W73" s="10"/>
      <c r="X73" s="10"/>
      <c r="Y73" s="10"/>
      <c r="Z73" s="10"/>
      <c r="AA73" s="10"/>
      <c r="AB73" s="10"/>
      <c r="AC73" s="10"/>
      <c r="AD73" s="10"/>
      <c r="AE73" s="10"/>
    </row>
    <row r="74" spans="1:31" s="10" customFormat="1" ht="19.9" customHeight="1">
      <c r="A74" s="10"/>
      <c r="B74" s="139"/>
      <c r="C74" s="10"/>
      <c r="D74" s="140" t="s">
        <v>366</v>
      </c>
      <c r="E74" s="141"/>
      <c r="F74" s="141"/>
      <c r="G74" s="141"/>
      <c r="H74" s="141"/>
      <c r="I74" s="141"/>
      <c r="J74" s="142">
        <f>J451</f>
        <v>0</v>
      </c>
      <c r="K74" s="10"/>
      <c r="L74" s="139"/>
      <c r="S74" s="10"/>
      <c r="T74" s="10"/>
      <c r="U74" s="10"/>
      <c r="V74" s="10"/>
      <c r="W74" s="10"/>
      <c r="X74" s="10"/>
      <c r="Y74" s="10"/>
      <c r="Z74" s="10"/>
      <c r="AA74" s="10"/>
      <c r="AB74" s="10"/>
      <c r="AC74" s="10"/>
      <c r="AD74" s="10"/>
      <c r="AE74" s="10"/>
    </row>
    <row r="75" spans="1:31" s="10" customFormat="1" ht="19.9" customHeight="1">
      <c r="A75" s="10"/>
      <c r="B75" s="139"/>
      <c r="C75" s="10"/>
      <c r="D75" s="140" t="s">
        <v>367</v>
      </c>
      <c r="E75" s="141"/>
      <c r="F75" s="141"/>
      <c r="G75" s="141"/>
      <c r="H75" s="141"/>
      <c r="I75" s="141"/>
      <c r="J75" s="142">
        <f>J466</f>
        <v>0</v>
      </c>
      <c r="K75" s="10"/>
      <c r="L75" s="139"/>
      <c r="S75" s="10"/>
      <c r="T75" s="10"/>
      <c r="U75" s="10"/>
      <c r="V75" s="10"/>
      <c r="W75" s="10"/>
      <c r="X75" s="10"/>
      <c r="Y75" s="10"/>
      <c r="Z75" s="10"/>
      <c r="AA75" s="10"/>
      <c r="AB75" s="10"/>
      <c r="AC75" s="10"/>
      <c r="AD75" s="10"/>
      <c r="AE75" s="10"/>
    </row>
    <row r="76" spans="1:31" s="10" customFormat="1" ht="19.9" customHeight="1">
      <c r="A76" s="10"/>
      <c r="B76" s="139"/>
      <c r="C76" s="10"/>
      <c r="D76" s="140" t="s">
        <v>110</v>
      </c>
      <c r="E76" s="141"/>
      <c r="F76" s="141"/>
      <c r="G76" s="141"/>
      <c r="H76" s="141"/>
      <c r="I76" s="141"/>
      <c r="J76" s="142">
        <f>J470</f>
        <v>0</v>
      </c>
      <c r="K76" s="10"/>
      <c r="L76" s="139"/>
      <c r="S76" s="10"/>
      <c r="T76" s="10"/>
      <c r="U76" s="10"/>
      <c r="V76" s="10"/>
      <c r="W76" s="10"/>
      <c r="X76" s="10"/>
      <c r="Y76" s="10"/>
      <c r="Z76" s="10"/>
      <c r="AA76" s="10"/>
      <c r="AB76" s="10"/>
      <c r="AC76" s="10"/>
      <c r="AD76" s="10"/>
      <c r="AE76" s="10"/>
    </row>
    <row r="77" spans="1:31" s="10" customFormat="1" ht="19.9" customHeight="1">
      <c r="A77" s="10"/>
      <c r="B77" s="139"/>
      <c r="C77" s="10"/>
      <c r="D77" s="140" t="s">
        <v>111</v>
      </c>
      <c r="E77" s="141"/>
      <c r="F77" s="141"/>
      <c r="G77" s="141"/>
      <c r="H77" s="141"/>
      <c r="I77" s="141"/>
      <c r="J77" s="142">
        <f>J536</f>
        <v>0</v>
      </c>
      <c r="K77" s="10"/>
      <c r="L77" s="139"/>
      <c r="S77" s="10"/>
      <c r="T77" s="10"/>
      <c r="U77" s="10"/>
      <c r="V77" s="10"/>
      <c r="W77" s="10"/>
      <c r="X77" s="10"/>
      <c r="Y77" s="10"/>
      <c r="Z77" s="10"/>
      <c r="AA77" s="10"/>
      <c r="AB77" s="10"/>
      <c r="AC77" s="10"/>
      <c r="AD77" s="10"/>
      <c r="AE77" s="10"/>
    </row>
    <row r="78" spans="1:31" s="10" customFormat="1" ht="19.9" customHeight="1">
      <c r="A78" s="10"/>
      <c r="B78" s="139"/>
      <c r="C78" s="10"/>
      <c r="D78" s="140" t="s">
        <v>368</v>
      </c>
      <c r="E78" s="141"/>
      <c r="F78" s="141"/>
      <c r="G78" s="141"/>
      <c r="H78" s="141"/>
      <c r="I78" s="141"/>
      <c r="J78" s="142">
        <f>J570</f>
        <v>0</v>
      </c>
      <c r="K78" s="10"/>
      <c r="L78" s="139"/>
      <c r="S78" s="10"/>
      <c r="T78" s="10"/>
      <c r="U78" s="10"/>
      <c r="V78" s="10"/>
      <c r="W78" s="10"/>
      <c r="X78" s="10"/>
      <c r="Y78" s="10"/>
      <c r="Z78" s="10"/>
      <c r="AA78" s="10"/>
      <c r="AB78" s="10"/>
      <c r="AC78" s="10"/>
      <c r="AD78" s="10"/>
      <c r="AE78" s="10"/>
    </row>
    <row r="79" spans="1:31" s="10" customFormat="1" ht="19.9" customHeight="1">
      <c r="A79" s="10"/>
      <c r="B79" s="139"/>
      <c r="C79" s="10"/>
      <c r="D79" s="140" t="s">
        <v>369</v>
      </c>
      <c r="E79" s="141"/>
      <c r="F79" s="141"/>
      <c r="G79" s="141"/>
      <c r="H79" s="141"/>
      <c r="I79" s="141"/>
      <c r="J79" s="142">
        <f>J585</f>
        <v>0</v>
      </c>
      <c r="K79" s="10"/>
      <c r="L79" s="139"/>
      <c r="S79" s="10"/>
      <c r="T79" s="10"/>
      <c r="U79" s="10"/>
      <c r="V79" s="10"/>
      <c r="W79" s="10"/>
      <c r="X79" s="10"/>
      <c r="Y79" s="10"/>
      <c r="Z79" s="10"/>
      <c r="AA79" s="10"/>
      <c r="AB79" s="10"/>
      <c r="AC79" s="10"/>
      <c r="AD79" s="10"/>
      <c r="AE79" s="10"/>
    </row>
    <row r="80" spans="1:31" s="10" customFormat="1" ht="19.9" customHeight="1">
      <c r="A80" s="10"/>
      <c r="B80" s="139"/>
      <c r="C80" s="10"/>
      <c r="D80" s="140" t="s">
        <v>112</v>
      </c>
      <c r="E80" s="141"/>
      <c r="F80" s="141"/>
      <c r="G80" s="141"/>
      <c r="H80" s="141"/>
      <c r="I80" s="141"/>
      <c r="J80" s="142">
        <f>J608</f>
        <v>0</v>
      </c>
      <c r="K80" s="10"/>
      <c r="L80" s="139"/>
      <c r="S80" s="10"/>
      <c r="T80" s="10"/>
      <c r="U80" s="10"/>
      <c r="V80" s="10"/>
      <c r="W80" s="10"/>
      <c r="X80" s="10"/>
      <c r="Y80" s="10"/>
      <c r="Z80" s="10"/>
      <c r="AA80" s="10"/>
      <c r="AB80" s="10"/>
      <c r="AC80" s="10"/>
      <c r="AD80" s="10"/>
      <c r="AE80" s="10"/>
    </row>
    <row r="81" spans="1:31" s="10" customFormat="1" ht="19.9" customHeight="1">
      <c r="A81" s="10"/>
      <c r="B81" s="139"/>
      <c r="C81" s="10"/>
      <c r="D81" s="140" t="s">
        <v>113</v>
      </c>
      <c r="E81" s="141"/>
      <c r="F81" s="141"/>
      <c r="G81" s="141"/>
      <c r="H81" s="141"/>
      <c r="I81" s="141"/>
      <c r="J81" s="142">
        <f>J650</f>
        <v>0</v>
      </c>
      <c r="K81" s="10"/>
      <c r="L81" s="139"/>
      <c r="S81" s="10"/>
      <c r="T81" s="10"/>
      <c r="U81" s="10"/>
      <c r="V81" s="10"/>
      <c r="W81" s="10"/>
      <c r="X81" s="10"/>
      <c r="Y81" s="10"/>
      <c r="Z81" s="10"/>
      <c r="AA81" s="10"/>
      <c r="AB81" s="10"/>
      <c r="AC81" s="10"/>
      <c r="AD81" s="10"/>
      <c r="AE81" s="10"/>
    </row>
    <row r="82" spans="1:31" s="10" customFormat="1" ht="19.9" customHeight="1">
      <c r="A82" s="10"/>
      <c r="B82" s="139"/>
      <c r="C82" s="10"/>
      <c r="D82" s="140" t="s">
        <v>114</v>
      </c>
      <c r="E82" s="141"/>
      <c r="F82" s="141"/>
      <c r="G82" s="141"/>
      <c r="H82" s="141"/>
      <c r="I82" s="141"/>
      <c r="J82" s="142">
        <f>J691</f>
        <v>0</v>
      </c>
      <c r="K82" s="10"/>
      <c r="L82" s="139"/>
      <c r="S82" s="10"/>
      <c r="T82" s="10"/>
      <c r="U82" s="10"/>
      <c r="V82" s="10"/>
      <c r="W82" s="10"/>
      <c r="X82" s="10"/>
      <c r="Y82" s="10"/>
      <c r="Z82" s="10"/>
      <c r="AA82" s="10"/>
      <c r="AB82" s="10"/>
      <c r="AC82" s="10"/>
      <c r="AD82" s="10"/>
      <c r="AE82" s="10"/>
    </row>
    <row r="83" spans="1:31" s="10" customFormat="1" ht="19.9" customHeight="1">
      <c r="A83" s="10"/>
      <c r="B83" s="139"/>
      <c r="C83" s="10"/>
      <c r="D83" s="140" t="s">
        <v>370</v>
      </c>
      <c r="E83" s="141"/>
      <c r="F83" s="141"/>
      <c r="G83" s="141"/>
      <c r="H83" s="141"/>
      <c r="I83" s="141"/>
      <c r="J83" s="142">
        <f>J795</f>
        <v>0</v>
      </c>
      <c r="K83" s="10"/>
      <c r="L83" s="139"/>
      <c r="S83" s="10"/>
      <c r="T83" s="10"/>
      <c r="U83" s="10"/>
      <c r="V83" s="10"/>
      <c r="W83" s="10"/>
      <c r="X83" s="10"/>
      <c r="Y83" s="10"/>
      <c r="Z83" s="10"/>
      <c r="AA83" s="10"/>
      <c r="AB83" s="10"/>
      <c r="AC83" s="10"/>
      <c r="AD83" s="10"/>
      <c r="AE83" s="10"/>
    </row>
    <row r="84" spans="1:31" s="10" customFormat="1" ht="19.9" customHeight="1">
      <c r="A84" s="10"/>
      <c r="B84" s="139"/>
      <c r="C84" s="10"/>
      <c r="D84" s="140" t="s">
        <v>115</v>
      </c>
      <c r="E84" s="141"/>
      <c r="F84" s="141"/>
      <c r="G84" s="141"/>
      <c r="H84" s="141"/>
      <c r="I84" s="141"/>
      <c r="J84" s="142">
        <f>J832</f>
        <v>0</v>
      </c>
      <c r="K84" s="10"/>
      <c r="L84" s="139"/>
      <c r="S84" s="10"/>
      <c r="T84" s="10"/>
      <c r="U84" s="10"/>
      <c r="V84" s="10"/>
      <c r="W84" s="10"/>
      <c r="X84" s="10"/>
      <c r="Y84" s="10"/>
      <c r="Z84" s="10"/>
      <c r="AA84" s="10"/>
      <c r="AB84" s="10"/>
      <c r="AC84" s="10"/>
      <c r="AD84" s="10"/>
      <c r="AE84" s="10"/>
    </row>
    <row r="85" spans="1:31" s="2" customFormat="1" ht="21.8" customHeight="1">
      <c r="A85" s="40"/>
      <c r="B85" s="41"/>
      <c r="C85" s="40"/>
      <c r="D85" s="40"/>
      <c r="E85" s="40"/>
      <c r="F85" s="40"/>
      <c r="G85" s="40"/>
      <c r="H85" s="40"/>
      <c r="I85" s="40"/>
      <c r="J85" s="40"/>
      <c r="K85" s="40"/>
      <c r="L85" s="118"/>
      <c r="S85" s="40"/>
      <c r="T85" s="40"/>
      <c r="U85" s="40"/>
      <c r="V85" s="40"/>
      <c r="W85" s="40"/>
      <c r="X85" s="40"/>
      <c r="Y85" s="40"/>
      <c r="Z85" s="40"/>
      <c r="AA85" s="40"/>
      <c r="AB85" s="40"/>
      <c r="AC85" s="40"/>
      <c r="AD85" s="40"/>
      <c r="AE85" s="40"/>
    </row>
    <row r="86" spans="1:31" s="2" customFormat="1" ht="6.95" customHeight="1">
      <c r="A86" s="40"/>
      <c r="B86" s="57"/>
      <c r="C86" s="58"/>
      <c r="D86" s="58"/>
      <c r="E86" s="58"/>
      <c r="F86" s="58"/>
      <c r="G86" s="58"/>
      <c r="H86" s="58"/>
      <c r="I86" s="58"/>
      <c r="J86" s="58"/>
      <c r="K86" s="58"/>
      <c r="L86" s="118"/>
      <c r="S86" s="40"/>
      <c r="T86" s="40"/>
      <c r="U86" s="40"/>
      <c r="V86" s="40"/>
      <c r="W86" s="40"/>
      <c r="X86" s="40"/>
      <c r="Y86" s="40"/>
      <c r="Z86" s="40"/>
      <c r="AA86" s="40"/>
      <c r="AB86" s="40"/>
      <c r="AC86" s="40"/>
      <c r="AD86" s="40"/>
      <c r="AE86" s="40"/>
    </row>
    <row r="90" spans="1:31" s="2" customFormat="1" ht="6.95" customHeight="1">
      <c r="A90" s="40"/>
      <c r="B90" s="59"/>
      <c r="C90" s="60"/>
      <c r="D90" s="60"/>
      <c r="E90" s="60"/>
      <c r="F90" s="60"/>
      <c r="G90" s="60"/>
      <c r="H90" s="60"/>
      <c r="I90" s="60"/>
      <c r="J90" s="60"/>
      <c r="K90" s="60"/>
      <c r="L90" s="118"/>
      <c r="S90" s="40"/>
      <c r="T90" s="40"/>
      <c r="U90" s="40"/>
      <c r="V90" s="40"/>
      <c r="W90" s="40"/>
      <c r="X90" s="40"/>
      <c r="Y90" s="40"/>
      <c r="Z90" s="40"/>
      <c r="AA90" s="40"/>
      <c r="AB90" s="40"/>
      <c r="AC90" s="40"/>
      <c r="AD90" s="40"/>
      <c r="AE90" s="40"/>
    </row>
    <row r="91" spans="1:31" s="2" customFormat="1" ht="24.95" customHeight="1">
      <c r="A91" s="40"/>
      <c r="B91" s="41"/>
      <c r="C91" s="25" t="s">
        <v>116</v>
      </c>
      <c r="D91" s="40"/>
      <c r="E91" s="40"/>
      <c r="F91" s="40"/>
      <c r="G91" s="40"/>
      <c r="H91" s="40"/>
      <c r="I91" s="40"/>
      <c r="J91" s="40"/>
      <c r="K91" s="40"/>
      <c r="L91" s="118"/>
      <c r="S91" s="40"/>
      <c r="T91" s="40"/>
      <c r="U91" s="40"/>
      <c r="V91" s="40"/>
      <c r="W91" s="40"/>
      <c r="X91" s="40"/>
      <c r="Y91" s="40"/>
      <c r="Z91" s="40"/>
      <c r="AA91" s="40"/>
      <c r="AB91" s="40"/>
      <c r="AC91" s="40"/>
      <c r="AD91" s="40"/>
      <c r="AE91" s="40"/>
    </row>
    <row r="92" spans="1:31" s="2" customFormat="1" ht="6.95" customHeight="1">
      <c r="A92" s="40"/>
      <c r="B92" s="41"/>
      <c r="C92" s="40"/>
      <c r="D92" s="40"/>
      <c r="E92" s="40"/>
      <c r="F92" s="40"/>
      <c r="G92" s="40"/>
      <c r="H92" s="40"/>
      <c r="I92" s="40"/>
      <c r="J92" s="40"/>
      <c r="K92" s="40"/>
      <c r="L92" s="118"/>
      <c r="S92" s="40"/>
      <c r="T92" s="40"/>
      <c r="U92" s="40"/>
      <c r="V92" s="40"/>
      <c r="W92" s="40"/>
      <c r="X92" s="40"/>
      <c r="Y92" s="40"/>
      <c r="Z92" s="40"/>
      <c r="AA92" s="40"/>
      <c r="AB92" s="40"/>
      <c r="AC92" s="40"/>
      <c r="AD92" s="40"/>
      <c r="AE92" s="40"/>
    </row>
    <row r="93" spans="1:31" s="2" customFormat="1" ht="12" customHeight="1">
      <c r="A93" s="40"/>
      <c r="B93" s="41"/>
      <c r="C93" s="34" t="s">
        <v>17</v>
      </c>
      <c r="D93" s="40"/>
      <c r="E93" s="40"/>
      <c r="F93" s="40"/>
      <c r="G93" s="40"/>
      <c r="H93" s="40"/>
      <c r="I93" s="40"/>
      <c r="J93" s="40"/>
      <c r="K93" s="40"/>
      <c r="L93" s="118"/>
      <c r="S93" s="40"/>
      <c r="T93" s="40"/>
      <c r="U93" s="40"/>
      <c r="V93" s="40"/>
      <c r="W93" s="40"/>
      <c r="X93" s="40"/>
      <c r="Y93" s="40"/>
      <c r="Z93" s="40"/>
      <c r="AA93" s="40"/>
      <c r="AB93" s="40"/>
      <c r="AC93" s="40"/>
      <c r="AD93" s="40"/>
      <c r="AE93" s="40"/>
    </row>
    <row r="94" spans="1:31" s="2" customFormat="1" ht="16.5" customHeight="1">
      <c r="A94" s="40"/>
      <c r="B94" s="41"/>
      <c r="C94" s="40"/>
      <c r="D94" s="40"/>
      <c r="E94" s="117" t="str">
        <f>E7</f>
        <v>Stavební úpravy a změna způsobu využití objektu pavilonu N</v>
      </c>
      <c r="F94" s="34"/>
      <c r="G94" s="34"/>
      <c r="H94" s="34"/>
      <c r="I94" s="40"/>
      <c r="J94" s="40"/>
      <c r="K94" s="40"/>
      <c r="L94" s="118"/>
      <c r="S94" s="40"/>
      <c r="T94" s="40"/>
      <c r="U94" s="40"/>
      <c r="V94" s="40"/>
      <c r="W94" s="40"/>
      <c r="X94" s="40"/>
      <c r="Y94" s="40"/>
      <c r="Z94" s="40"/>
      <c r="AA94" s="40"/>
      <c r="AB94" s="40"/>
      <c r="AC94" s="40"/>
      <c r="AD94" s="40"/>
      <c r="AE94" s="40"/>
    </row>
    <row r="95" spans="1:31" s="2" customFormat="1" ht="12" customHeight="1">
      <c r="A95" s="40"/>
      <c r="B95" s="41"/>
      <c r="C95" s="34" t="s">
        <v>100</v>
      </c>
      <c r="D95" s="40"/>
      <c r="E95" s="40"/>
      <c r="F95" s="40"/>
      <c r="G95" s="40"/>
      <c r="H95" s="40"/>
      <c r="I95" s="40"/>
      <c r="J95" s="40"/>
      <c r="K95" s="40"/>
      <c r="L95" s="118"/>
      <c r="S95" s="40"/>
      <c r="T95" s="40"/>
      <c r="U95" s="40"/>
      <c r="V95" s="40"/>
      <c r="W95" s="40"/>
      <c r="X95" s="40"/>
      <c r="Y95" s="40"/>
      <c r="Z95" s="40"/>
      <c r="AA95" s="40"/>
      <c r="AB95" s="40"/>
      <c r="AC95" s="40"/>
      <c r="AD95" s="40"/>
      <c r="AE95" s="40"/>
    </row>
    <row r="96" spans="1:31" s="2" customFormat="1" ht="16.5" customHeight="1">
      <c r="A96" s="40"/>
      <c r="B96" s="41"/>
      <c r="C96" s="40"/>
      <c r="D96" s="40"/>
      <c r="E96" s="64" t="str">
        <f>E9</f>
        <v>1 - Stavební část</v>
      </c>
      <c r="F96" s="40"/>
      <c r="G96" s="40"/>
      <c r="H96" s="40"/>
      <c r="I96" s="40"/>
      <c r="J96" s="40"/>
      <c r="K96" s="40"/>
      <c r="L96" s="118"/>
      <c r="S96" s="40"/>
      <c r="T96" s="40"/>
      <c r="U96" s="40"/>
      <c r="V96" s="40"/>
      <c r="W96" s="40"/>
      <c r="X96" s="40"/>
      <c r="Y96" s="40"/>
      <c r="Z96" s="40"/>
      <c r="AA96" s="40"/>
      <c r="AB96" s="40"/>
      <c r="AC96" s="40"/>
      <c r="AD96" s="40"/>
      <c r="AE96" s="40"/>
    </row>
    <row r="97" spans="1:31" s="2" customFormat="1" ht="6.95" customHeight="1">
      <c r="A97" s="40"/>
      <c r="B97" s="41"/>
      <c r="C97" s="40"/>
      <c r="D97" s="40"/>
      <c r="E97" s="40"/>
      <c r="F97" s="40"/>
      <c r="G97" s="40"/>
      <c r="H97" s="40"/>
      <c r="I97" s="40"/>
      <c r="J97" s="40"/>
      <c r="K97" s="40"/>
      <c r="L97" s="118"/>
      <c r="S97" s="40"/>
      <c r="T97" s="40"/>
      <c r="U97" s="40"/>
      <c r="V97" s="40"/>
      <c r="W97" s="40"/>
      <c r="X97" s="40"/>
      <c r="Y97" s="40"/>
      <c r="Z97" s="40"/>
      <c r="AA97" s="40"/>
      <c r="AB97" s="40"/>
      <c r="AC97" s="40"/>
      <c r="AD97" s="40"/>
      <c r="AE97" s="40"/>
    </row>
    <row r="98" spans="1:31" s="2" customFormat="1" ht="12" customHeight="1">
      <c r="A98" s="40"/>
      <c r="B98" s="41"/>
      <c r="C98" s="34" t="s">
        <v>21</v>
      </c>
      <c r="D98" s="40"/>
      <c r="E98" s="40"/>
      <c r="F98" s="29" t="str">
        <f>F12</f>
        <v xml:space="preserve"> </v>
      </c>
      <c r="G98" s="40"/>
      <c r="H98" s="40"/>
      <c r="I98" s="34" t="s">
        <v>23</v>
      </c>
      <c r="J98" s="66" t="str">
        <f>IF(J12="","",J12)</f>
        <v>12. 2. 2024</v>
      </c>
      <c r="K98" s="40"/>
      <c r="L98" s="118"/>
      <c r="S98" s="40"/>
      <c r="T98" s="40"/>
      <c r="U98" s="40"/>
      <c r="V98" s="40"/>
      <c r="W98" s="40"/>
      <c r="X98" s="40"/>
      <c r="Y98" s="40"/>
      <c r="Z98" s="40"/>
      <c r="AA98" s="40"/>
      <c r="AB98" s="40"/>
      <c r="AC98" s="40"/>
      <c r="AD98" s="40"/>
      <c r="AE98" s="40"/>
    </row>
    <row r="99" spans="1:31" s="2" customFormat="1" ht="6.95" customHeight="1">
      <c r="A99" s="40"/>
      <c r="B99" s="41"/>
      <c r="C99" s="40"/>
      <c r="D99" s="40"/>
      <c r="E99" s="40"/>
      <c r="F99" s="40"/>
      <c r="G99" s="40"/>
      <c r="H99" s="40"/>
      <c r="I99" s="40"/>
      <c r="J99" s="40"/>
      <c r="K99" s="40"/>
      <c r="L99" s="118"/>
      <c r="S99" s="40"/>
      <c r="T99" s="40"/>
      <c r="U99" s="40"/>
      <c r="V99" s="40"/>
      <c r="W99" s="40"/>
      <c r="X99" s="40"/>
      <c r="Y99" s="40"/>
      <c r="Z99" s="40"/>
      <c r="AA99" s="40"/>
      <c r="AB99" s="40"/>
      <c r="AC99" s="40"/>
      <c r="AD99" s="40"/>
      <c r="AE99" s="40"/>
    </row>
    <row r="100" spans="1:31" s="2" customFormat="1" ht="15.15" customHeight="1">
      <c r="A100" s="40"/>
      <c r="B100" s="41"/>
      <c r="C100" s="34" t="s">
        <v>25</v>
      </c>
      <c r="D100" s="40"/>
      <c r="E100" s="40"/>
      <c r="F100" s="29" t="str">
        <f>E15</f>
        <v>Karlovarská krajská nemocnice a.s.</v>
      </c>
      <c r="G100" s="40"/>
      <c r="H100" s="40"/>
      <c r="I100" s="34" t="s">
        <v>31</v>
      </c>
      <c r="J100" s="38" t="str">
        <f>E21</f>
        <v>ard architects s.r.o.</v>
      </c>
      <c r="K100" s="40"/>
      <c r="L100" s="118"/>
      <c r="S100" s="40"/>
      <c r="T100" s="40"/>
      <c r="U100" s="40"/>
      <c r="V100" s="40"/>
      <c r="W100" s="40"/>
      <c r="X100" s="40"/>
      <c r="Y100" s="40"/>
      <c r="Z100" s="40"/>
      <c r="AA100" s="40"/>
      <c r="AB100" s="40"/>
      <c r="AC100" s="40"/>
      <c r="AD100" s="40"/>
      <c r="AE100" s="40"/>
    </row>
    <row r="101" spans="1:31" s="2" customFormat="1" ht="15.15" customHeight="1">
      <c r="A101" s="40"/>
      <c r="B101" s="41"/>
      <c r="C101" s="34" t="s">
        <v>29</v>
      </c>
      <c r="D101" s="40"/>
      <c r="E101" s="40"/>
      <c r="F101" s="29" t="str">
        <f>IF(E18="","",E18)</f>
        <v>Vyplň údaj</v>
      </c>
      <c r="G101" s="40"/>
      <c r="H101" s="40"/>
      <c r="I101" s="34" t="s">
        <v>34</v>
      </c>
      <c r="J101" s="38" t="str">
        <f>E24</f>
        <v xml:space="preserve"> </v>
      </c>
      <c r="K101" s="40"/>
      <c r="L101" s="118"/>
      <c r="S101" s="40"/>
      <c r="T101" s="40"/>
      <c r="U101" s="40"/>
      <c r="V101" s="40"/>
      <c r="W101" s="40"/>
      <c r="X101" s="40"/>
      <c r="Y101" s="40"/>
      <c r="Z101" s="40"/>
      <c r="AA101" s="40"/>
      <c r="AB101" s="40"/>
      <c r="AC101" s="40"/>
      <c r="AD101" s="40"/>
      <c r="AE101" s="40"/>
    </row>
    <row r="102" spans="1:31" s="2" customFormat="1" ht="10.3" customHeight="1">
      <c r="A102" s="40"/>
      <c r="B102" s="41"/>
      <c r="C102" s="40"/>
      <c r="D102" s="40"/>
      <c r="E102" s="40"/>
      <c r="F102" s="40"/>
      <c r="G102" s="40"/>
      <c r="H102" s="40"/>
      <c r="I102" s="40"/>
      <c r="J102" s="40"/>
      <c r="K102" s="40"/>
      <c r="L102" s="118"/>
      <c r="S102" s="40"/>
      <c r="T102" s="40"/>
      <c r="U102" s="40"/>
      <c r="V102" s="40"/>
      <c r="W102" s="40"/>
      <c r="X102" s="40"/>
      <c r="Y102" s="40"/>
      <c r="Z102" s="40"/>
      <c r="AA102" s="40"/>
      <c r="AB102" s="40"/>
      <c r="AC102" s="40"/>
      <c r="AD102" s="40"/>
      <c r="AE102" s="40"/>
    </row>
    <row r="103" spans="1:31" s="11" customFormat="1" ht="29.25" customHeight="1">
      <c r="A103" s="143"/>
      <c r="B103" s="144"/>
      <c r="C103" s="145" t="s">
        <v>117</v>
      </c>
      <c r="D103" s="146" t="s">
        <v>56</v>
      </c>
      <c r="E103" s="146" t="s">
        <v>52</v>
      </c>
      <c r="F103" s="146" t="s">
        <v>53</v>
      </c>
      <c r="G103" s="146" t="s">
        <v>118</v>
      </c>
      <c r="H103" s="146" t="s">
        <v>119</v>
      </c>
      <c r="I103" s="146" t="s">
        <v>120</v>
      </c>
      <c r="J103" s="146" t="s">
        <v>104</v>
      </c>
      <c r="K103" s="147" t="s">
        <v>121</v>
      </c>
      <c r="L103" s="148"/>
      <c r="M103" s="82" t="s">
        <v>3</v>
      </c>
      <c r="N103" s="83" t="s">
        <v>41</v>
      </c>
      <c r="O103" s="83" t="s">
        <v>122</v>
      </c>
      <c r="P103" s="83" t="s">
        <v>123</v>
      </c>
      <c r="Q103" s="83" t="s">
        <v>124</v>
      </c>
      <c r="R103" s="83" t="s">
        <v>125</v>
      </c>
      <c r="S103" s="83" t="s">
        <v>126</v>
      </c>
      <c r="T103" s="84" t="s">
        <v>127</v>
      </c>
      <c r="U103" s="143"/>
      <c r="V103" s="143"/>
      <c r="W103" s="143"/>
      <c r="X103" s="143"/>
      <c r="Y103" s="143"/>
      <c r="Z103" s="143"/>
      <c r="AA103" s="143"/>
      <c r="AB103" s="143"/>
      <c r="AC103" s="143"/>
      <c r="AD103" s="143"/>
      <c r="AE103" s="143"/>
    </row>
    <row r="104" spans="1:63" s="2" customFormat="1" ht="22.8" customHeight="1">
      <c r="A104" s="40"/>
      <c r="B104" s="41"/>
      <c r="C104" s="89" t="s">
        <v>128</v>
      </c>
      <c r="D104" s="40"/>
      <c r="E104" s="40"/>
      <c r="F104" s="40"/>
      <c r="G104" s="40"/>
      <c r="H104" s="40"/>
      <c r="I104" s="40"/>
      <c r="J104" s="149">
        <f>BK104</f>
        <v>0</v>
      </c>
      <c r="K104" s="40"/>
      <c r="L104" s="41"/>
      <c r="M104" s="85"/>
      <c r="N104" s="70"/>
      <c r="O104" s="86"/>
      <c r="P104" s="150">
        <f>P105+P435</f>
        <v>0</v>
      </c>
      <c r="Q104" s="86"/>
      <c r="R104" s="150">
        <f>R105+R435</f>
        <v>35.7473425</v>
      </c>
      <c r="S104" s="86"/>
      <c r="T104" s="151">
        <f>T105+T435</f>
        <v>0.00945184</v>
      </c>
      <c r="U104" s="40"/>
      <c r="V104" s="40"/>
      <c r="W104" s="40"/>
      <c r="X104" s="40"/>
      <c r="Y104" s="40"/>
      <c r="Z104" s="40"/>
      <c r="AA104" s="40"/>
      <c r="AB104" s="40"/>
      <c r="AC104" s="40"/>
      <c r="AD104" s="40"/>
      <c r="AE104" s="40"/>
      <c r="AT104" s="21" t="s">
        <v>70</v>
      </c>
      <c r="AU104" s="21" t="s">
        <v>105</v>
      </c>
      <c r="BK104" s="152">
        <f>BK105+BK435</f>
        <v>0</v>
      </c>
    </row>
    <row r="105" spans="1:63" s="12" customFormat="1" ht="25.9" customHeight="1">
      <c r="A105" s="12"/>
      <c r="B105" s="153"/>
      <c r="C105" s="12"/>
      <c r="D105" s="154" t="s">
        <v>70</v>
      </c>
      <c r="E105" s="155" t="s">
        <v>129</v>
      </c>
      <c r="F105" s="155" t="s">
        <v>130</v>
      </c>
      <c r="G105" s="12"/>
      <c r="H105" s="12"/>
      <c r="I105" s="156"/>
      <c r="J105" s="157">
        <f>BK105</f>
        <v>0</v>
      </c>
      <c r="K105" s="12"/>
      <c r="L105" s="153"/>
      <c r="M105" s="158"/>
      <c r="N105" s="159"/>
      <c r="O105" s="159"/>
      <c r="P105" s="160">
        <f>P106+P115+P152+P172+P411+P432</f>
        <v>0</v>
      </c>
      <c r="Q105" s="159"/>
      <c r="R105" s="160">
        <f>R106+R115+R152+R172+R411+R432</f>
        <v>22.91384628</v>
      </c>
      <c r="S105" s="159"/>
      <c r="T105" s="161">
        <f>T106+T115+T152+T172+T411+T432</f>
        <v>0.00945184</v>
      </c>
      <c r="U105" s="12"/>
      <c r="V105" s="12"/>
      <c r="W105" s="12"/>
      <c r="X105" s="12"/>
      <c r="Y105" s="12"/>
      <c r="Z105" s="12"/>
      <c r="AA105" s="12"/>
      <c r="AB105" s="12"/>
      <c r="AC105" s="12"/>
      <c r="AD105" s="12"/>
      <c r="AE105" s="12"/>
      <c r="AR105" s="154" t="s">
        <v>15</v>
      </c>
      <c r="AT105" s="162" t="s">
        <v>70</v>
      </c>
      <c r="AU105" s="162" t="s">
        <v>71</v>
      </c>
      <c r="AY105" s="154" t="s">
        <v>131</v>
      </c>
      <c r="BK105" s="163">
        <f>BK106+BK115+BK152+BK172+BK411+BK432</f>
        <v>0</v>
      </c>
    </row>
    <row r="106" spans="1:63" s="12" customFormat="1" ht="22.8" customHeight="1">
      <c r="A106" s="12"/>
      <c r="B106" s="153"/>
      <c r="C106" s="12"/>
      <c r="D106" s="154" t="s">
        <v>70</v>
      </c>
      <c r="E106" s="164" t="s">
        <v>79</v>
      </c>
      <c r="F106" s="164" t="s">
        <v>371</v>
      </c>
      <c r="G106" s="12"/>
      <c r="H106" s="12"/>
      <c r="I106" s="156"/>
      <c r="J106" s="165">
        <f>BK106</f>
        <v>0</v>
      </c>
      <c r="K106" s="12"/>
      <c r="L106" s="153"/>
      <c r="M106" s="158"/>
      <c r="N106" s="159"/>
      <c r="O106" s="159"/>
      <c r="P106" s="160">
        <f>SUM(P107:P114)</f>
        <v>0</v>
      </c>
      <c r="Q106" s="159"/>
      <c r="R106" s="160">
        <f>SUM(R107:R114)</f>
        <v>1.4859121199999996</v>
      </c>
      <c r="S106" s="159"/>
      <c r="T106" s="161">
        <f>SUM(T107:T114)</f>
        <v>0</v>
      </c>
      <c r="U106" s="12"/>
      <c r="V106" s="12"/>
      <c r="W106" s="12"/>
      <c r="X106" s="12"/>
      <c r="Y106" s="12"/>
      <c r="Z106" s="12"/>
      <c r="AA106" s="12"/>
      <c r="AB106" s="12"/>
      <c r="AC106" s="12"/>
      <c r="AD106" s="12"/>
      <c r="AE106" s="12"/>
      <c r="AR106" s="154" t="s">
        <v>15</v>
      </c>
      <c r="AT106" s="162" t="s">
        <v>70</v>
      </c>
      <c r="AU106" s="162" t="s">
        <v>15</v>
      </c>
      <c r="AY106" s="154" t="s">
        <v>131</v>
      </c>
      <c r="BK106" s="163">
        <f>SUM(BK107:BK114)</f>
        <v>0</v>
      </c>
    </row>
    <row r="107" spans="1:65" s="2" customFormat="1" ht="33" customHeight="1">
      <c r="A107" s="40"/>
      <c r="B107" s="166"/>
      <c r="C107" s="167" t="s">
        <v>15</v>
      </c>
      <c r="D107" s="167" t="s">
        <v>134</v>
      </c>
      <c r="E107" s="168" t="s">
        <v>372</v>
      </c>
      <c r="F107" s="169" t="s">
        <v>373</v>
      </c>
      <c r="G107" s="170" t="s">
        <v>137</v>
      </c>
      <c r="H107" s="171">
        <v>0.585</v>
      </c>
      <c r="I107" s="172"/>
      <c r="J107" s="173">
        <f>ROUND(I107*H107,2)</f>
        <v>0</v>
      </c>
      <c r="K107" s="169" t="s">
        <v>138</v>
      </c>
      <c r="L107" s="41"/>
      <c r="M107" s="174" t="s">
        <v>3</v>
      </c>
      <c r="N107" s="175" t="s">
        <v>42</v>
      </c>
      <c r="O107" s="74"/>
      <c r="P107" s="176">
        <f>O107*H107</f>
        <v>0</v>
      </c>
      <c r="Q107" s="176">
        <v>2.50187</v>
      </c>
      <c r="R107" s="176">
        <f>Q107*H107</f>
        <v>1.4635939499999997</v>
      </c>
      <c r="S107" s="176">
        <v>0</v>
      </c>
      <c r="T107" s="177">
        <f>S107*H107</f>
        <v>0</v>
      </c>
      <c r="U107" s="40"/>
      <c r="V107" s="40"/>
      <c r="W107" s="40"/>
      <c r="X107" s="40"/>
      <c r="Y107" s="40"/>
      <c r="Z107" s="40"/>
      <c r="AA107" s="40"/>
      <c r="AB107" s="40"/>
      <c r="AC107" s="40"/>
      <c r="AD107" s="40"/>
      <c r="AE107" s="40"/>
      <c r="AR107" s="178" t="s">
        <v>87</v>
      </c>
      <c r="AT107" s="178" t="s">
        <v>134</v>
      </c>
      <c r="AU107" s="178" t="s">
        <v>79</v>
      </c>
      <c r="AY107" s="21" t="s">
        <v>131</v>
      </c>
      <c r="BE107" s="179">
        <f>IF(N107="základní",J107,0)</f>
        <v>0</v>
      </c>
      <c r="BF107" s="179">
        <f>IF(N107="snížená",J107,0)</f>
        <v>0</v>
      </c>
      <c r="BG107" s="179">
        <f>IF(N107="zákl. přenesená",J107,0)</f>
        <v>0</v>
      </c>
      <c r="BH107" s="179">
        <f>IF(N107="sníž. přenesená",J107,0)</f>
        <v>0</v>
      </c>
      <c r="BI107" s="179">
        <f>IF(N107="nulová",J107,0)</f>
        <v>0</v>
      </c>
      <c r="BJ107" s="21" t="s">
        <v>15</v>
      </c>
      <c r="BK107" s="179">
        <f>ROUND(I107*H107,2)</f>
        <v>0</v>
      </c>
      <c r="BL107" s="21" t="s">
        <v>87</v>
      </c>
      <c r="BM107" s="178" t="s">
        <v>374</v>
      </c>
    </row>
    <row r="108" spans="1:47" s="2" customFormat="1" ht="12">
      <c r="A108" s="40"/>
      <c r="B108" s="41"/>
      <c r="C108" s="40"/>
      <c r="D108" s="180" t="s">
        <v>140</v>
      </c>
      <c r="E108" s="40"/>
      <c r="F108" s="181" t="s">
        <v>375</v>
      </c>
      <c r="G108" s="40"/>
      <c r="H108" s="40"/>
      <c r="I108" s="182"/>
      <c r="J108" s="40"/>
      <c r="K108" s="40"/>
      <c r="L108" s="41"/>
      <c r="M108" s="183"/>
      <c r="N108" s="184"/>
      <c r="O108" s="74"/>
      <c r="P108" s="74"/>
      <c r="Q108" s="74"/>
      <c r="R108" s="74"/>
      <c r="S108" s="74"/>
      <c r="T108" s="75"/>
      <c r="U108" s="40"/>
      <c r="V108" s="40"/>
      <c r="W108" s="40"/>
      <c r="X108" s="40"/>
      <c r="Y108" s="40"/>
      <c r="Z108" s="40"/>
      <c r="AA108" s="40"/>
      <c r="AB108" s="40"/>
      <c r="AC108" s="40"/>
      <c r="AD108" s="40"/>
      <c r="AE108" s="40"/>
      <c r="AT108" s="21" t="s">
        <v>140</v>
      </c>
      <c r="AU108" s="21" t="s">
        <v>79</v>
      </c>
    </row>
    <row r="109" spans="1:51" s="13" customFormat="1" ht="12">
      <c r="A109" s="13"/>
      <c r="B109" s="185"/>
      <c r="C109" s="13"/>
      <c r="D109" s="186" t="s">
        <v>142</v>
      </c>
      <c r="E109" s="187" t="s">
        <v>3</v>
      </c>
      <c r="F109" s="188" t="s">
        <v>376</v>
      </c>
      <c r="G109" s="13"/>
      <c r="H109" s="187" t="s">
        <v>3</v>
      </c>
      <c r="I109" s="189"/>
      <c r="J109" s="13"/>
      <c r="K109" s="13"/>
      <c r="L109" s="185"/>
      <c r="M109" s="190"/>
      <c r="N109" s="191"/>
      <c r="O109" s="191"/>
      <c r="P109" s="191"/>
      <c r="Q109" s="191"/>
      <c r="R109" s="191"/>
      <c r="S109" s="191"/>
      <c r="T109" s="192"/>
      <c r="U109" s="13"/>
      <c r="V109" s="13"/>
      <c r="W109" s="13"/>
      <c r="X109" s="13"/>
      <c r="Y109" s="13"/>
      <c r="Z109" s="13"/>
      <c r="AA109" s="13"/>
      <c r="AB109" s="13"/>
      <c r="AC109" s="13"/>
      <c r="AD109" s="13"/>
      <c r="AE109" s="13"/>
      <c r="AT109" s="187" t="s">
        <v>142</v>
      </c>
      <c r="AU109" s="187" t="s">
        <v>79</v>
      </c>
      <c r="AV109" s="13" t="s">
        <v>15</v>
      </c>
      <c r="AW109" s="13" t="s">
        <v>33</v>
      </c>
      <c r="AX109" s="13" t="s">
        <v>71</v>
      </c>
      <c r="AY109" s="187" t="s">
        <v>131</v>
      </c>
    </row>
    <row r="110" spans="1:51" s="14" customFormat="1" ht="12">
      <c r="A110" s="14"/>
      <c r="B110" s="193"/>
      <c r="C110" s="14"/>
      <c r="D110" s="186" t="s">
        <v>142</v>
      </c>
      <c r="E110" s="194" t="s">
        <v>3</v>
      </c>
      <c r="F110" s="195" t="s">
        <v>377</v>
      </c>
      <c r="G110" s="14"/>
      <c r="H110" s="196">
        <v>0.585</v>
      </c>
      <c r="I110" s="197"/>
      <c r="J110" s="14"/>
      <c r="K110" s="14"/>
      <c r="L110" s="193"/>
      <c r="M110" s="198"/>
      <c r="N110" s="199"/>
      <c r="O110" s="199"/>
      <c r="P110" s="199"/>
      <c r="Q110" s="199"/>
      <c r="R110" s="199"/>
      <c r="S110" s="199"/>
      <c r="T110" s="200"/>
      <c r="U110" s="14"/>
      <c r="V110" s="14"/>
      <c r="W110" s="14"/>
      <c r="X110" s="14"/>
      <c r="Y110" s="14"/>
      <c r="Z110" s="14"/>
      <c r="AA110" s="14"/>
      <c r="AB110" s="14"/>
      <c r="AC110" s="14"/>
      <c r="AD110" s="14"/>
      <c r="AE110" s="14"/>
      <c r="AT110" s="194" t="s">
        <v>142</v>
      </c>
      <c r="AU110" s="194" t="s">
        <v>79</v>
      </c>
      <c r="AV110" s="14" t="s">
        <v>79</v>
      </c>
      <c r="AW110" s="14" t="s">
        <v>33</v>
      </c>
      <c r="AX110" s="14" t="s">
        <v>15</v>
      </c>
      <c r="AY110" s="194" t="s">
        <v>131</v>
      </c>
    </row>
    <row r="111" spans="1:65" s="2" customFormat="1" ht="24.15" customHeight="1">
      <c r="A111" s="40"/>
      <c r="B111" s="166"/>
      <c r="C111" s="167" t="s">
        <v>79</v>
      </c>
      <c r="D111" s="167" t="s">
        <v>134</v>
      </c>
      <c r="E111" s="168" t="s">
        <v>378</v>
      </c>
      <c r="F111" s="169" t="s">
        <v>379</v>
      </c>
      <c r="G111" s="170" t="s">
        <v>272</v>
      </c>
      <c r="H111" s="171">
        <v>0.021</v>
      </c>
      <c r="I111" s="172"/>
      <c r="J111" s="173">
        <f>ROUND(I111*H111,2)</f>
        <v>0</v>
      </c>
      <c r="K111" s="169" t="s">
        <v>138</v>
      </c>
      <c r="L111" s="41"/>
      <c r="M111" s="174" t="s">
        <v>3</v>
      </c>
      <c r="N111" s="175" t="s">
        <v>42</v>
      </c>
      <c r="O111" s="74"/>
      <c r="P111" s="176">
        <f>O111*H111</f>
        <v>0</v>
      </c>
      <c r="Q111" s="176">
        <v>1.06277</v>
      </c>
      <c r="R111" s="176">
        <f>Q111*H111</f>
        <v>0.022318170000000002</v>
      </c>
      <c r="S111" s="176">
        <v>0</v>
      </c>
      <c r="T111" s="177">
        <f>S111*H111</f>
        <v>0</v>
      </c>
      <c r="U111" s="40"/>
      <c r="V111" s="40"/>
      <c r="W111" s="40"/>
      <c r="X111" s="40"/>
      <c r="Y111" s="40"/>
      <c r="Z111" s="40"/>
      <c r="AA111" s="40"/>
      <c r="AB111" s="40"/>
      <c r="AC111" s="40"/>
      <c r="AD111" s="40"/>
      <c r="AE111" s="40"/>
      <c r="AR111" s="178" t="s">
        <v>87</v>
      </c>
      <c r="AT111" s="178" t="s">
        <v>134</v>
      </c>
      <c r="AU111" s="178" t="s">
        <v>79</v>
      </c>
      <c r="AY111" s="21" t="s">
        <v>131</v>
      </c>
      <c r="BE111" s="179">
        <f>IF(N111="základní",J111,0)</f>
        <v>0</v>
      </c>
      <c r="BF111" s="179">
        <f>IF(N111="snížená",J111,0)</f>
        <v>0</v>
      </c>
      <c r="BG111" s="179">
        <f>IF(N111="zákl. přenesená",J111,0)</f>
        <v>0</v>
      </c>
      <c r="BH111" s="179">
        <f>IF(N111="sníž. přenesená",J111,0)</f>
        <v>0</v>
      </c>
      <c r="BI111" s="179">
        <f>IF(N111="nulová",J111,0)</f>
        <v>0</v>
      </c>
      <c r="BJ111" s="21" t="s">
        <v>15</v>
      </c>
      <c r="BK111" s="179">
        <f>ROUND(I111*H111,2)</f>
        <v>0</v>
      </c>
      <c r="BL111" s="21" t="s">
        <v>87</v>
      </c>
      <c r="BM111" s="178" t="s">
        <v>380</v>
      </c>
    </row>
    <row r="112" spans="1:47" s="2" customFormat="1" ht="12">
      <c r="A112" s="40"/>
      <c r="B112" s="41"/>
      <c r="C112" s="40"/>
      <c r="D112" s="180" t="s">
        <v>140</v>
      </c>
      <c r="E112" s="40"/>
      <c r="F112" s="181" t="s">
        <v>381</v>
      </c>
      <c r="G112" s="40"/>
      <c r="H112" s="40"/>
      <c r="I112" s="182"/>
      <c r="J112" s="40"/>
      <c r="K112" s="40"/>
      <c r="L112" s="41"/>
      <c r="M112" s="183"/>
      <c r="N112" s="184"/>
      <c r="O112" s="74"/>
      <c r="P112" s="74"/>
      <c r="Q112" s="74"/>
      <c r="R112" s="74"/>
      <c r="S112" s="74"/>
      <c r="T112" s="75"/>
      <c r="U112" s="40"/>
      <c r="V112" s="40"/>
      <c r="W112" s="40"/>
      <c r="X112" s="40"/>
      <c r="Y112" s="40"/>
      <c r="Z112" s="40"/>
      <c r="AA112" s="40"/>
      <c r="AB112" s="40"/>
      <c r="AC112" s="40"/>
      <c r="AD112" s="40"/>
      <c r="AE112" s="40"/>
      <c r="AT112" s="21" t="s">
        <v>140</v>
      </c>
      <c r="AU112" s="21" t="s">
        <v>79</v>
      </c>
    </row>
    <row r="113" spans="1:51" s="13" customFormat="1" ht="12">
      <c r="A113" s="13"/>
      <c r="B113" s="185"/>
      <c r="C113" s="13"/>
      <c r="D113" s="186" t="s">
        <v>142</v>
      </c>
      <c r="E113" s="187" t="s">
        <v>3</v>
      </c>
      <c r="F113" s="188" t="s">
        <v>376</v>
      </c>
      <c r="G113" s="13"/>
      <c r="H113" s="187" t="s">
        <v>3</v>
      </c>
      <c r="I113" s="189"/>
      <c r="J113" s="13"/>
      <c r="K113" s="13"/>
      <c r="L113" s="185"/>
      <c r="M113" s="190"/>
      <c r="N113" s="191"/>
      <c r="O113" s="191"/>
      <c r="P113" s="191"/>
      <c r="Q113" s="191"/>
      <c r="R113" s="191"/>
      <c r="S113" s="191"/>
      <c r="T113" s="192"/>
      <c r="U113" s="13"/>
      <c r="V113" s="13"/>
      <c r="W113" s="13"/>
      <c r="X113" s="13"/>
      <c r="Y113" s="13"/>
      <c r="Z113" s="13"/>
      <c r="AA113" s="13"/>
      <c r="AB113" s="13"/>
      <c r="AC113" s="13"/>
      <c r="AD113" s="13"/>
      <c r="AE113" s="13"/>
      <c r="AT113" s="187" t="s">
        <v>142</v>
      </c>
      <c r="AU113" s="187" t="s">
        <v>79</v>
      </c>
      <c r="AV113" s="13" t="s">
        <v>15</v>
      </c>
      <c r="AW113" s="13" t="s">
        <v>33</v>
      </c>
      <c r="AX113" s="13" t="s">
        <v>71</v>
      </c>
      <c r="AY113" s="187" t="s">
        <v>131</v>
      </c>
    </row>
    <row r="114" spans="1:51" s="14" customFormat="1" ht="12">
      <c r="A114" s="14"/>
      <c r="B114" s="193"/>
      <c r="C114" s="14"/>
      <c r="D114" s="186" t="s">
        <v>142</v>
      </c>
      <c r="E114" s="194" t="s">
        <v>3</v>
      </c>
      <c r="F114" s="195" t="s">
        <v>382</v>
      </c>
      <c r="G114" s="14"/>
      <c r="H114" s="196">
        <v>0.021</v>
      </c>
      <c r="I114" s="197"/>
      <c r="J114" s="14"/>
      <c r="K114" s="14"/>
      <c r="L114" s="193"/>
      <c r="M114" s="198"/>
      <c r="N114" s="199"/>
      <c r="O114" s="199"/>
      <c r="P114" s="199"/>
      <c r="Q114" s="199"/>
      <c r="R114" s="199"/>
      <c r="S114" s="199"/>
      <c r="T114" s="200"/>
      <c r="U114" s="14"/>
      <c r="V114" s="14"/>
      <c r="W114" s="14"/>
      <c r="X114" s="14"/>
      <c r="Y114" s="14"/>
      <c r="Z114" s="14"/>
      <c r="AA114" s="14"/>
      <c r="AB114" s="14"/>
      <c r="AC114" s="14"/>
      <c r="AD114" s="14"/>
      <c r="AE114" s="14"/>
      <c r="AT114" s="194" t="s">
        <v>142</v>
      </c>
      <c r="AU114" s="194" t="s">
        <v>79</v>
      </c>
      <c r="AV114" s="14" t="s">
        <v>79</v>
      </c>
      <c r="AW114" s="14" t="s">
        <v>33</v>
      </c>
      <c r="AX114" s="14" t="s">
        <v>15</v>
      </c>
      <c r="AY114" s="194" t="s">
        <v>131</v>
      </c>
    </row>
    <row r="115" spans="1:63" s="12" customFormat="1" ht="22.8" customHeight="1">
      <c r="A115" s="12"/>
      <c r="B115" s="153"/>
      <c r="C115" s="12"/>
      <c r="D115" s="154" t="s">
        <v>70</v>
      </c>
      <c r="E115" s="164" t="s">
        <v>84</v>
      </c>
      <c r="F115" s="164" t="s">
        <v>383</v>
      </c>
      <c r="G115" s="12"/>
      <c r="H115" s="12"/>
      <c r="I115" s="156"/>
      <c r="J115" s="165">
        <f>BK115</f>
        <v>0</v>
      </c>
      <c r="K115" s="12"/>
      <c r="L115" s="153"/>
      <c r="M115" s="158"/>
      <c r="N115" s="159"/>
      <c r="O115" s="159"/>
      <c r="P115" s="160">
        <f>SUM(P116:P151)</f>
        <v>0</v>
      </c>
      <c r="Q115" s="159"/>
      <c r="R115" s="160">
        <f>SUM(R116:R151)</f>
        <v>5.97579984</v>
      </c>
      <c r="S115" s="159"/>
      <c r="T115" s="161">
        <f>SUM(T116:T151)</f>
        <v>0</v>
      </c>
      <c r="U115" s="12"/>
      <c r="V115" s="12"/>
      <c r="W115" s="12"/>
      <c r="X115" s="12"/>
      <c r="Y115" s="12"/>
      <c r="Z115" s="12"/>
      <c r="AA115" s="12"/>
      <c r="AB115" s="12"/>
      <c r="AC115" s="12"/>
      <c r="AD115" s="12"/>
      <c r="AE115" s="12"/>
      <c r="AR115" s="154" t="s">
        <v>15</v>
      </c>
      <c r="AT115" s="162" t="s">
        <v>70</v>
      </c>
      <c r="AU115" s="162" t="s">
        <v>15</v>
      </c>
      <c r="AY115" s="154" t="s">
        <v>131</v>
      </c>
      <c r="BK115" s="163">
        <f>SUM(BK116:BK151)</f>
        <v>0</v>
      </c>
    </row>
    <row r="116" spans="1:65" s="2" customFormat="1" ht="44.25" customHeight="1">
      <c r="A116" s="40"/>
      <c r="B116" s="166"/>
      <c r="C116" s="167" t="s">
        <v>84</v>
      </c>
      <c r="D116" s="167" t="s">
        <v>134</v>
      </c>
      <c r="E116" s="168" t="s">
        <v>384</v>
      </c>
      <c r="F116" s="169" t="s">
        <v>385</v>
      </c>
      <c r="G116" s="170" t="s">
        <v>165</v>
      </c>
      <c r="H116" s="171">
        <v>5.2</v>
      </c>
      <c r="I116" s="172"/>
      <c r="J116" s="173">
        <f>ROUND(I116*H116,2)</f>
        <v>0</v>
      </c>
      <c r="K116" s="169" t="s">
        <v>138</v>
      </c>
      <c r="L116" s="41"/>
      <c r="M116" s="174" t="s">
        <v>3</v>
      </c>
      <c r="N116" s="175" t="s">
        <v>42</v>
      </c>
      <c r="O116" s="74"/>
      <c r="P116" s="176">
        <f>O116*H116</f>
        <v>0</v>
      </c>
      <c r="Q116" s="176">
        <v>0.2196</v>
      </c>
      <c r="R116" s="176">
        <f>Q116*H116</f>
        <v>1.14192</v>
      </c>
      <c r="S116" s="176">
        <v>0</v>
      </c>
      <c r="T116" s="177">
        <f>S116*H116</f>
        <v>0</v>
      </c>
      <c r="U116" s="40"/>
      <c r="V116" s="40"/>
      <c r="W116" s="40"/>
      <c r="X116" s="40"/>
      <c r="Y116" s="40"/>
      <c r="Z116" s="40"/>
      <c r="AA116" s="40"/>
      <c r="AB116" s="40"/>
      <c r="AC116" s="40"/>
      <c r="AD116" s="40"/>
      <c r="AE116" s="40"/>
      <c r="AR116" s="178" t="s">
        <v>87</v>
      </c>
      <c r="AT116" s="178" t="s">
        <v>134</v>
      </c>
      <c r="AU116" s="178" t="s">
        <v>79</v>
      </c>
      <c r="AY116" s="21" t="s">
        <v>131</v>
      </c>
      <c r="BE116" s="179">
        <f>IF(N116="základní",J116,0)</f>
        <v>0</v>
      </c>
      <c r="BF116" s="179">
        <f>IF(N116="snížená",J116,0)</f>
        <v>0</v>
      </c>
      <c r="BG116" s="179">
        <f>IF(N116="zákl. přenesená",J116,0)</f>
        <v>0</v>
      </c>
      <c r="BH116" s="179">
        <f>IF(N116="sníž. přenesená",J116,0)</f>
        <v>0</v>
      </c>
      <c r="BI116" s="179">
        <f>IF(N116="nulová",J116,0)</f>
        <v>0</v>
      </c>
      <c r="BJ116" s="21" t="s">
        <v>15</v>
      </c>
      <c r="BK116" s="179">
        <f>ROUND(I116*H116,2)</f>
        <v>0</v>
      </c>
      <c r="BL116" s="21" t="s">
        <v>87</v>
      </c>
      <c r="BM116" s="178" t="s">
        <v>386</v>
      </c>
    </row>
    <row r="117" spans="1:47" s="2" customFormat="1" ht="12">
      <c r="A117" s="40"/>
      <c r="B117" s="41"/>
      <c r="C117" s="40"/>
      <c r="D117" s="180" t="s">
        <v>140</v>
      </c>
      <c r="E117" s="40"/>
      <c r="F117" s="181" t="s">
        <v>387</v>
      </c>
      <c r="G117" s="40"/>
      <c r="H117" s="40"/>
      <c r="I117" s="182"/>
      <c r="J117" s="40"/>
      <c r="K117" s="40"/>
      <c r="L117" s="41"/>
      <c r="M117" s="183"/>
      <c r="N117" s="184"/>
      <c r="O117" s="74"/>
      <c r="P117" s="74"/>
      <c r="Q117" s="74"/>
      <c r="R117" s="74"/>
      <c r="S117" s="74"/>
      <c r="T117" s="75"/>
      <c r="U117" s="40"/>
      <c r="V117" s="40"/>
      <c r="W117" s="40"/>
      <c r="X117" s="40"/>
      <c r="Y117" s="40"/>
      <c r="Z117" s="40"/>
      <c r="AA117" s="40"/>
      <c r="AB117" s="40"/>
      <c r="AC117" s="40"/>
      <c r="AD117" s="40"/>
      <c r="AE117" s="40"/>
      <c r="AT117" s="21" t="s">
        <v>140</v>
      </c>
      <c r="AU117" s="21" t="s">
        <v>79</v>
      </c>
    </row>
    <row r="118" spans="1:51" s="14" customFormat="1" ht="12">
      <c r="A118" s="14"/>
      <c r="B118" s="193"/>
      <c r="C118" s="14"/>
      <c r="D118" s="186" t="s">
        <v>142</v>
      </c>
      <c r="E118" s="194" t="s">
        <v>3</v>
      </c>
      <c r="F118" s="195" t="s">
        <v>388</v>
      </c>
      <c r="G118" s="14"/>
      <c r="H118" s="196">
        <v>2.4</v>
      </c>
      <c r="I118" s="197"/>
      <c r="J118" s="14"/>
      <c r="K118" s="14"/>
      <c r="L118" s="193"/>
      <c r="M118" s="198"/>
      <c r="N118" s="199"/>
      <c r="O118" s="199"/>
      <c r="P118" s="199"/>
      <c r="Q118" s="199"/>
      <c r="R118" s="199"/>
      <c r="S118" s="199"/>
      <c r="T118" s="200"/>
      <c r="U118" s="14"/>
      <c r="V118" s="14"/>
      <c r="W118" s="14"/>
      <c r="X118" s="14"/>
      <c r="Y118" s="14"/>
      <c r="Z118" s="14"/>
      <c r="AA118" s="14"/>
      <c r="AB118" s="14"/>
      <c r="AC118" s="14"/>
      <c r="AD118" s="14"/>
      <c r="AE118" s="14"/>
      <c r="AT118" s="194" t="s">
        <v>142</v>
      </c>
      <c r="AU118" s="194" t="s">
        <v>79</v>
      </c>
      <c r="AV118" s="14" t="s">
        <v>79</v>
      </c>
      <c r="AW118" s="14" t="s">
        <v>33</v>
      </c>
      <c r="AX118" s="14" t="s">
        <v>71</v>
      </c>
      <c r="AY118" s="194" t="s">
        <v>131</v>
      </c>
    </row>
    <row r="119" spans="1:51" s="14" customFormat="1" ht="12">
      <c r="A119" s="14"/>
      <c r="B119" s="193"/>
      <c r="C119" s="14"/>
      <c r="D119" s="186" t="s">
        <v>142</v>
      </c>
      <c r="E119" s="194" t="s">
        <v>3</v>
      </c>
      <c r="F119" s="195" t="s">
        <v>389</v>
      </c>
      <c r="G119" s="14"/>
      <c r="H119" s="196">
        <v>2.8</v>
      </c>
      <c r="I119" s="197"/>
      <c r="J119" s="14"/>
      <c r="K119" s="14"/>
      <c r="L119" s="193"/>
      <c r="M119" s="198"/>
      <c r="N119" s="199"/>
      <c r="O119" s="199"/>
      <c r="P119" s="199"/>
      <c r="Q119" s="199"/>
      <c r="R119" s="199"/>
      <c r="S119" s="199"/>
      <c r="T119" s="200"/>
      <c r="U119" s="14"/>
      <c r="V119" s="14"/>
      <c r="W119" s="14"/>
      <c r="X119" s="14"/>
      <c r="Y119" s="14"/>
      <c r="Z119" s="14"/>
      <c r="AA119" s="14"/>
      <c r="AB119" s="14"/>
      <c r="AC119" s="14"/>
      <c r="AD119" s="14"/>
      <c r="AE119" s="14"/>
      <c r="AT119" s="194" t="s">
        <v>142</v>
      </c>
      <c r="AU119" s="194" t="s">
        <v>79</v>
      </c>
      <c r="AV119" s="14" t="s">
        <v>79</v>
      </c>
      <c r="AW119" s="14" t="s">
        <v>33</v>
      </c>
      <c r="AX119" s="14" t="s">
        <v>71</v>
      </c>
      <c r="AY119" s="194" t="s">
        <v>131</v>
      </c>
    </row>
    <row r="120" spans="1:51" s="15" customFormat="1" ht="12">
      <c r="A120" s="15"/>
      <c r="B120" s="201"/>
      <c r="C120" s="15"/>
      <c r="D120" s="186" t="s">
        <v>142</v>
      </c>
      <c r="E120" s="202" t="s">
        <v>3</v>
      </c>
      <c r="F120" s="203" t="s">
        <v>152</v>
      </c>
      <c r="G120" s="15"/>
      <c r="H120" s="204">
        <v>5.199999999999999</v>
      </c>
      <c r="I120" s="205"/>
      <c r="J120" s="15"/>
      <c r="K120" s="15"/>
      <c r="L120" s="201"/>
      <c r="M120" s="206"/>
      <c r="N120" s="207"/>
      <c r="O120" s="207"/>
      <c r="P120" s="207"/>
      <c r="Q120" s="207"/>
      <c r="R120" s="207"/>
      <c r="S120" s="207"/>
      <c r="T120" s="208"/>
      <c r="U120" s="15"/>
      <c r="V120" s="15"/>
      <c r="W120" s="15"/>
      <c r="X120" s="15"/>
      <c r="Y120" s="15"/>
      <c r="Z120" s="15"/>
      <c r="AA120" s="15"/>
      <c r="AB120" s="15"/>
      <c r="AC120" s="15"/>
      <c r="AD120" s="15"/>
      <c r="AE120" s="15"/>
      <c r="AT120" s="202" t="s">
        <v>142</v>
      </c>
      <c r="AU120" s="202" t="s">
        <v>79</v>
      </c>
      <c r="AV120" s="15" t="s">
        <v>87</v>
      </c>
      <c r="AW120" s="15" t="s">
        <v>33</v>
      </c>
      <c r="AX120" s="15" t="s">
        <v>15</v>
      </c>
      <c r="AY120" s="202" t="s">
        <v>131</v>
      </c>
    </row>
    <row r="121" spans="1:65" s="2" customFormat="1" ht="44.25" customHeight="1">
      <c r="A121" s="40"/>
      <c r="B121" s="166"/>
      <c r="C121" s="167" t="s">
        <v>87</v>
      </c>
      <c r="D121" s="167" t="s">
        <v>134</v>
      </c>
      <c r="E121" s="168" t="s">
        <v>390</v>
      </c>
      <c r="F121" s="169" t="s">
        <v>391</v>
      </c>
      <c r="G121" s="170" t="s">
        <v>165</v>
      </c>
      <c r="H121" s="171">
        <v>3.8</v>
      </c>
      <c r="I121" s="172"/>
      <c r="J121" s="173">
        <f>ROUND(I121*H121,2)</f>
        <v>0</v>
      </c>
      <c r="K121" s="169" t="s">
        <v>3</v>
      </c>
      <c r="L121" s="41"/>
      <c r="M121" s="174" t="s">
        <v>3</v>
      </c>
      <c r="N121" s="175" t="s">
        <v>42</v>
      </c>
      <c r="O121" s="74"/>
      <c r="P121" s="176">
        <f>O121*H121</f>
        <v>0</v>
      </c>
      <c r="Q121" s="176">
        <v>0.17224</v>
      </c>
      <c r="R121" s="176">
        <f>Q121*H121</f>
        <v>0.654512</v>
      </c>
      <c r="S121" s="176">
        <v>0</v>
      </c>
      <c r="T121" s="177">
        <f>S121*H121</f>
        <v>0</v>
      </c>
      <c r="U121" s="40"/>
      <c r="V121" s="40"/>
      <c r="W121" s="40"/>
      <c r="X121" s="40"/>
      <c r="Y121" s="40"/>
      <c r="Z121" s="40"/>
      <c r="AA121" s="40"/>
      <c r="AB121" s="40"/>
      <c r="AC121" s="40"/>
      <c r="AD121" s="40"/>
      <c r="AE121" s="40"/>
      <c r="AR121" s="178" t="s">
        <v>87</v>
      </c>
      <c r="AT121" s="178" t="s">
        <v>134</v>
      </c>
      <c r="AU121" s="178" t="s">
        <v>79</v>
      </c>
      <c r="AY121" s="21" t="s">
        <v>131</v>
      </c>
      <c r="BE121" s="179">
        <f>IF(N121="základní",J121,0)</f>
        <v>0</v>
      </c>
      <c r="BF121" s="179">
        <f>IF(N121="snížená",J121,0)</f>
        <v>0</v>
      </c>
      <c r="BG121" s="179">
        <f>IF(N121="zákl. přenesená",J121,0)</f>
        <v>0</v>
      </c>
      <c r="BH121" s="179">
        <f>IF(N121="sníž. přenesená",J121,0)</f>
        <v>0</v>
      </c>
      <c r="BI121" s="179">
        <f>IF(N121="nulová",J121,0)</f>
        <v>0</v>
      </c>
      <c r="BJ121" s="21" t="s">
        <v>15</v>
      </c>
      <c r="BK121" s="179">
        <f>ROUND(I121*H121,2)</f>
        <v>0</v>
      </c>
      <c r="BL121" s="21" t="s">
        <v>87</v>
      </c>
      <c r="BM121" s="178" t="s">
        <v>392</v>
      </c>
    </row>
    <row r="122" spans="1:51" s="14" customFormat="1" ht="12">
      <c r="A122" s="14"/>
      <c r="B122" s="193"/>
      <c r="C122" s="14"/>
      <c r="D122" s="186" t="s">
        <v>142</v>
      </c>
      <c r="E122" s="194" t="s">
        <v>3</v>
      </c>
      <c r="F122" s="195" t="s">
        <v>393</v>
      </c>
      <c r="G122" s="14"/>
      <c r="H122" s="196">
        <v>3.8</v>
      </c>
      <c r="I122" s="197"/>
      <c r="J122" s="14"/>
      <c r="K122" s="14"/>
      <c r="L122" s="193"/>
      <c r="M122" s="198"/>
      <c r="N122" s="199"/>
      <c r="O122" s="199"/>
      <c r="P122" s="199"/>
      <c r="Q122" s="199"/>
      <c r="R122" s="199"/>
      <c r="S122" s="199"/>
      <c r="T122" s="200"/>
      <c r="U122" s="14"/>
      <c r="V122" s="14"/>
      <c r="W122" s="14"/>
      <c r="X122" s="14"/>
      <c r="Y122" s="14"/>
      <c r="Z122" s="14"/>
      <c r="AA122" s="14"/>
      <c r="AB122" s="14"/>
      <c r="AC122" s="14"/>
      <c r="AD122" s="14"/>
      <c r="AE122" s="14"/>
      <c r="AT122" s="194" t="s">
        <v>142</v>
      </c>
      <c r="AU122" s="194" t="s">
        <v>79</v>
      </c>
      <c r="AV122" s="14" t="s">
        <v>79</v>
      </c>
      <c r="AW122" s="14" t="s">
        <v>33</v>
      </c>
      <c r="AX122" s="14" t="s">
        <v>15</v>
      </c>
      <c r="AY122" s="194" t="s">
        <v>131</v>
      </c>
    </row>
    <row r="123" spans="1:65" s="2" customFormat="1" ht="37.8" customHeight="1">
      <c r="A123" s="40"/>
      <c r="B123" s="166"/>
      <c r="C123" s="167" t="s">
        <v>90</v>
      </c>
      <c r="D123" s="167" t="s">
        <v>134</v>
      </c>
      <c r="E123" s="168" t="s">
        <v>394</v>
      </c>
      <c r="F123" s="169" t="s">
        <v>395</v>
      </c>
      <c r="G123" s="170" t="s">
        <v>165</v>
      </c>
      <c r="H123" s="171">
        <v>4</v>
      </c>
      <c r="I123" s="172"/>
      <c r="J123" s="173">
        <f>ROUND(I123*H123,2)</f>
        <v>0</v>
      </c>
      <c r="K123" s="169" t="s">
        <v>138</v>
      </c>
      <c r="L123" s="41"/>
      <c r="M123" s="174" t="s">
        <v>3</v>
      </c>
      <c r="N123" s="175" t="s">
        <v>42</v>
      </c>
      <c r="O123" s="74"/>
      <c r="P123" s="176">
        <f>O123*H123</f>
        <v>0</v>
      </c>
      <c r="Q123" s="176">
        <v>0.14381</v>
      </c>
      <c r="R123" s="176">
        <f>Q123*H123</f>
        <v>0.57524</v>
      </c>
      <c r="S123" s="176">
        <v>0</v>
      </c>
      <c r="T123" s="177">
        <f>S123*H123</f>
        <v>0</v>
      </c>
      <c r="U123" s="40"/>
      <c r="V123" s="40"/>
      <c r="W123" s="40"/>
      <c r="X123" s="40"/>
      <c r="Y123" s="40"/>
      <c r="Z123" s="40"/>
      <c r="AA123" s="40"/>
      <c r="AB123" s="40"/>
      <c r="AC123" s="40"/>
      <c r="AD123" s="40"/>
      <c r="AE123" s="40"/>
      <c r="AR123" s="178" t="s">
        <v>87</v>
      </c>
      <c r="AT123" s="178" t="s">
        <v>134</v>
      </c>
      <c r="AU123" s="178" t="s">
        <v>79</v>
      </c>
      <c r="AY123" s="21" t="s">
        <v>131</v>
      </c>
      <c r="BE123" s="179">
        <f>IF(N123="základní",J123,0)</f>
        <v>0</v>
      </c>
      <c r="BF123" s="179">
        <f>IF(N123="snížená",J123,0)</f>
        <v>0</v>
      </c>
      <c r="BG123" s="179">
        <f>IF(N123="zákl. přenesená",J123,0)</f>
        <v>0</v>
      </c>
      <c r="BH123" s="179">
        <f>IF(N123="sníž. přenesená",J123,0)</f>
        <v>0</v>
      </c>
      <c r="BI123" s="179">
        <f>IF(N123="nulová",J123,0)</f>
        <v>0</v>
      </c>
      <c r="BJ123" s="21" t="s">
        <v>15</v>
      </c>
      <c r="BK123" s="179">
        <f>ROUND(I123*H123,2)</f>
        <v>0</v>
      </c>
      <c r="BL123" s="21" t="s">
        <v>87</v>
      </c>
      <c r="BM123" s="178" t="s">
        <v>396</v>
      </c>
    </row>
    <row r="124" spans="1:47" s="2" customFormat="1" ht="12">
      <c r="A124" s="40"/>
      <c r="B124" s="41"/>
      <c r="C124" s="40"/>
      <c r="D124" s="180" t="s">
        <v>140</v>
      </c>
      <c r="E124" s="40"/>
      <c r="F124" s="181" t="s">
        <v>397</v>
      </c>
      <c r="G124" s="40"/>
      <c r="H124" s="40"/>
      <c r="I124" s="182"/>
      <c r="J124" s="40"/>
      <c r="K124" s="40"/>
      <c r="L124" s="41"/>
      <c r="M124" s="183"/>
      <c r="N124" s="184"/>
      <c r="O124" s="74"/>
      <c r="P124" s="74"/>
      <c r="Q124" s="74"/>
      <c r="R124" s="74"/>
      <c r="S124" s="74"/>
      <c r="T124" s="75"/>
      <c r="U124" s="40"/>
      <c r="V124" s="40"/>
      <c r="W124" s="40"/>
      <c r="X124" s="40"/>
      <c r="Y124" s="40"/>
      <c r="Z124" s="40"/>
      <c r="AA124" s="40"/>
      <c r="AB124" s="40"/>
      <c r="AC124" s="40"/>
      <c r="AD124" s="40"/>
      <c r="AE124" s="40"/>
      <c r="AT124" s="21" t="s">
        <v>140</v>
      </c>
      <c r="AU124" s="21" t="s">
        <v>79</v>
      </c>
    </row>
    <row r="125" spans="1:51" s="14" customFormat="1" ht="12">
      <c r="A125" s="14"/>
      <c r="B125" s="193"/>
      <c r="C125" s="14"/>
      <c r="D125" s="186" t="s">
        <v>142</v>
      </c>
      <c r="E125" s="194" t="s">
        <v>3</v>
      </c>
      <c r="F125" s="195" t="s">
        <v>398</v>
      </c>
      <c r="G125" s="14"/>
      <c r="H125" s="196">
        <v>7.2</v>
      </c>
      <c r="I125" s="197"/>
      <c r="J125" s="14"/>
      <c r="K125" s="14"/>
      <c r="L125" s="193"/>
      <c r="M125" s="198"/>
      <c r="N125" s="199"/>
      <c r="O125" s="199"/>
      <c r="P125" s="199"/>
      <c r="Q125" s="199"/>
      <c r="R125" s="199"/>
      <c r="S125" s="199"/>
      <c r="T125" s="200"/>
      <c r="U125" s="14"/>
      <c r="V125" s="14"/>
      <c r="W125" s="14"/>
      <c r="X125" s="14"/>
      <c r="Y125" s="14"/>
      <c r="Z125" s="14"/>
      <c r="AA125" s="14"/>
      <c r="AB125" s="14"/>
      <c r="AC125" s="14"/>
      <c r="AD125" s="14"/>
      <c r="AE125" s="14"/>
      <c r="AT125" s="194" t="s">
        <v>142</v>
      </c>
      <c r="AU125" s="194" t="s">
        <v>79</v>
      </c>
      <c r="AV125" s="14" t="s">
        <v>79</v>
      </c>
      <c r="AW125" s="14" t="s">
        <v>33</v>
      </c>
      <c r="AX125" s="14" t="s">
        <v>71</v>
      </c>
      <c r="AY125" s="194" t="s">
        <v>131</v>
      </c>
    </row>
    <row r="126" spans="1:51" s="14" customFormat="1" ht="12">
      <c r="A126" s="14"/>
      <c r="B126" s="193"/>
      <c r="C126" s="14"/>
      <c r="D126" s="186" t="s">
        <v>142</v>
      </c>
      <c r="E126" s="194" t="s">
        <v>3</v>
      </c>
      <c r="F126" s="195" t="s">
        <v>300</v>
      </c>
      <c r="G126" s="14"/>
      <c r="H126" s="196">
        <v>-3.2</v>
      </c>
      <c r="I126" s="197"/>
      <c r="J126" s="14"/>
      <c r="K126" s="14"/>
      <c r="L126" s="193"/>
      <c r="M126" s="198"/>
      <c r="N126" s="199"/>
      <c r="O126" s="199"/>
      <c r="P126" s="199"/>
      <c r="Q126" s="199"/>
      <c r="R126" s="199"/>
      <c r="S126" s="199"/>
      <c r="T126" s="200"/>
      <c r="U126" s="14"/>
      <c r="V126" s="14"/>
      <c r="W126" s="14"/>
      <c r="X126" s="14"/>
      <c r="Y126" s="14"/>
      <c r="Z126" s="14"/>
      <c r="AA126" s="14"/>
      <c r="AB126" s="14"/>
      <c r="AC126" s="14"/>
      <c r="AD126" s="14"/>
      <c r="AE126" s="14"/>
      <c r="AT126" s="194" t="s">
        <v>142</v>
      </c>
      <c r="AU126" s="194" t="s">
        <v>79</v>
      </c>
      <c r="AV126" s="14" t="s">
        <v>79</v>
      </c>
      <c r="AW126" s="14" t="s">
        <v>33</v>
      </c>
      <c r="AX126" s="14" t="s">
        <v>71</v>
      </c>
      <c r="AY126" s="194" t="s">
        <v>131</v>
      </c>
    </row>
    <row r="127" spans="1:51" s="15" customFormat="1" ht="12">
      <c r="A127" s="15"/>
      <c r="B127" s="201"/>
      <c r="C127" s="15"/>
      <c r="D127" s="186" t="s">
        <v>142</v>
      </c>
      <c r="E127" s="202" t="s">
        <v>3</v>
      </c>
      <c r="F127" s="203" t="s">
        <v>152</v>
      </c>
      <c r="G127" s="15"/>
      <c r="H127" s="204">
        <v>4</v>
      </c>
      <c r="I127" s="205"/>
      <c r="J127" s="15"/>
      <c r="K127" s="15"/>
      <c r="L127" s="201"/>
      <c r="M127" s="206"/>
      <c r="N127" s="207"/>
      <c r="O127" s="207"/>
      <c r="P127" s="207"/>
      <c r="Q127" s="207"/>
      <c r="R127" s="207"/>
      <c r="S127" s="207"/>
      <c r="T127" s="208"/>
      <c r="U127" s="15"/>
      <c r="V127" s="15"/>
      <c r="W127" s="15"/>
      <c r="X127" s="15"/>
      <c r="Y127" s="15"/>
      <c r="Z127" s="15"/>
      <c r="AA127" s="15"/>
      <c r="AB127" s="15"/>
      <c r="AC127" s="15"/>
      <c r="AD127" s="15"/>
      <c r="AE127" s="15"/>
      <c r="AT127" s="202" t="s">
        <v>142</v>
      </c>
      <c r="AU127" s="202" t="s">
        <v>79</v>
      </c>
      <c r="AV127" s="15" t="s">
        <v>87</v>
      </c>
      <c r="AW127" s="15" t="s">
        <v>33</v>
      </c>
      <c r="AX127" s="15" t="s">
        <v>15</v>
      </c>
      <c r="AY127" s="202" t="s">
        <v>131</v>
      </c>
    </row>
    <row r="128" spans="1:65" s="2" customFormat="1" ht="44.25" customHeight="1">
      <c r="A128" s="40"/>
      <c r="B128" s="166"/>
      <c r="C128" s="167" t="s">
        <v>93</v>
      </c>
      <c r="D128" s="167" t="s">
        <v>134</v>
      </c>
      <c r="E128" s="168" t="s">
        <v>399</v>
      </c>
      <c r="F128" s="169" t="s">
        <v>400</v>
      </c>
      <c r="G128" s="170" t="s">
        <v>165</v>
      </c>
      <c r="H128" s="171">
        <v>2.1</v>
      </c>
      <c r="I128" s="172"/>
      <c r="J128" s="173">
        <f>ROUND(I128*H128,2)</f>
        <v>0</v>
      </c>
      <c r="K128" s="169" t="s">
        <v>138</v>
      </c>
      <c r="L128" s="41"/>
      <c r="M128" s="174" t="s">
        <v>3</v>
      </c>
      <c r="N128" s="175" t="s">
        <v>42</v>
      </c>
      <c r="O128" s="74"/>
      <c r="P128" s="176">
        <f>O128*H128</f>
        <v>0</v>
      </c>
      <c r="Q128" s="176">
        <v>0.28717</v>
      </c>
      <c r="R128" s="176">
        <f>Q128*H128</f>
        <v>0.603057</v>
      </c>
      <c r="S128" s="176">
        <v>0</v>
      </c>
      <c r="T128" s="177">
        <f>S128*H128</f>
        <v>0</v>
      </c>
      <c r="U128" s="40"/>
      <c r="V128" s="40"/>
      <c r="W128" s="40"/>
      <c r="X128" s="40"/>
      <c r="Y128" s="40"/>
      <c r="Z128" s="40"/>
      <c r="AA128" s="40"/>
      <c r="AB128" s="40"/>
      <c r="AC128" s="40"/>
      <c r="AD128" s="40"/>
      <c r="AE128" s="40"/>
      <c r="AR128" s="178" t="s">
        <v>87</v>
      </c>
      <c r="AT128" s="178" t="s">
        <v>134</v>
      </c>
      <c r="AU128" s="178" t="s">
        <v>79</v>
      </c>
      <c r="AY128" s="21" t="s">
        <v>131</v>
      </c>
      <c r="BE128" s="179">
        <f>IF(N128="základní",J128,0)</f>
        <v>0</v>
      </c>
      <c r="BF128" s="179">
        <f>IF(N128="snížená",J128,0)</f>
        <v>0</v>
      </c>
      <c r="BG128" s="179">
        <f>IF(N128="zákl. přenesená",J128,0)</f>
        <v>0</v>
      </c>
      <c r="BH128" s="179">
        <f>IF(N128="sníž. přenesená",J128,0)</f>
        <v>0</v>
      </c>
      <c r="BI128" s="179">
        <f>IF(N128="nulová",J128,0)</f>
        <v>0</v>
      </c>
      <c r="BJ128" s="21" t="s">
        <v>15</v>
      </c>
      <c r="BK128" s="179">
        <f>ROUND(I128*H128,2)</f>
        <v>0</v>
      </c>
      <c r="BL128" s="21" t="s">
        <v>87</v>
      </c>
      <c r="BM128" s="178" t="s">
        <v>401</v>
      </c>
    </row>
    <row r="129" spans="1:47" s="2" customFormat="1" ht="12">
      <c r="A129" s="40"/>
      <c r="B129" s="41"/>
      <c r="C129" s="40"/>
      <c r="D129" s="180" t="s">
        <v>140</v>
      </c>
      <c r="E129" s="40"/>
      <c r="F129" s="181" t="s">
        <v>402</v>
      </c>
      <c r="G129" s="40"/>
      <c r="H129" s="40"/>
      <c r="I129" s="182"/>
      <c r="J129" s="40"/>
      <c r="K129" s="40"/>
      <c r="L129" s="41"/>
      <c r="M129" s="183"/>
      <c r="N129" s="184"/>
      <c r="O129" s="74"/>
      <c r="P129" s="74"/>
      <c r="Q129" s="74"/>
      <c r="R129" s="74"/>
      <c r="S129" s="74"/>
      <c r="T129" s="75"/>
      <c r="U129" s="40"/>
      <c r="V129" s="40"/>
      <c r="W129" s="40"/>
      <c r="X129" s="40"/>
      <c r="Y129" s="40"/>
      <c r="Z129" s="40"/>
      <c r="AA129" s="40"/>
      <c r="AB129" s="40"/>
      <c r="AC129" s="40"/>
      <c r="AD129" s="40"/>
      <c r="AE129" s="40"/>
      <c r="AT129" s="21" t="s">
        <v>140</v>
      </c>
      <c r="AU129" s="21" t="s">
        <v>79</v>
      </c>
    </row>
    <row r="130" spans="1:51" s="14" customFormat="1" ht="12">
      <c r="A130" s="14"/>
      <c r="B130" s="193"/>
      <c r="C130" s="14"/>
      <c r="D130" s="186" t="s">
        <v>142</v>
      </c>
      <c r="E130" s="194" t="s">
        <v>3</v>
      </c>
      <c r="F130" s="195" t="s">
        <v>403</v>
      </c>
      <c r="G130" s="14"/>
      <c r="H130" s="196">
        <v>2.1</v>
      </c>
      <c r="I130" s="197"/>
      <c r="J130" s="14"/>
      <c r="K130" s="14"/>
      <c r="L130" s="193"/>
      <c r="M130" s="198"/>
      <c r="N130" s="199"/>
      <c r="O130" s="199"/>
      <c r="P130" s="199"/>
      <c r="Q130" s="199"/>
      <c r="R130" s="199"/>
      <c r="S130" s="199"/>
      <c r="T130" s="200"/>
      <c r="U130" s="14"/>
      <c r="V130" s="14"/>
      <c r="W130" s="14"/>
      <c r="X130" s="14"/>
      <c r="Y130" s="14"/>
      <c r="Z130" s="14"/>
      <c r="AA130" s="14"/>
      <c r="AB130" s="14"/>
      <c r="AC130" s="14"/>
      <c r="AD130" s="14"/>
      <c r="AE130" s="14"/>
      <c r="AT130" s="194" t="s">
        <v>142</v>
      </c>
      <c r="AU130" s="194" t="s">
        <v>79</v>
      </c>
      <c r="AV130" s="14" t="s">
        <v>79</v>
      </c>
      <c r="AW130" s="14" t="s">
        <v>33</v>
      </c>
      <c r="AX130" s="14" t="s">
        <v>15</v>
      </c>
      <c r="AY130" s="194" t="s">
        <v>131</v>
      </c>
    </row>
    <row r="131" spans="1:65" s="2" customFormat="1" ht="24.15" customHeight="1">
      <c r="A131" s="40"/>
      <c r="B131" s="166"/>
      <c r="C131" s="167" t="s">
        <v>189</v>
      </c>
      <c r="D131" s="167" t="s">
        <v>134</v>
      </c>
      <c r="E131" s="168" t="s">
        <v>404</v>
      </c>
      <c r="F131" s="169" t="s">
        <v>405</v>
      </c>
      <c r="G131" s="170" t="s">
        <v>137</v>
      </c>
      <c r="H131" s="171">
        <v>0.292</v>
      </c>
      <c r="I131" s="172"/>
      <c r="J131" s="173">
        <f>ROUND(I131*H131,2)</f>
        <v>0</v>
      </c>
      <c r="K131" s="169" t="s">
        <v>138</v>
      </c>
      <c r="L131" s="41"/>
      <c r="M131" s="174" t="s">
        <v>3</v>
      </c>
      <c r="N131" s="175" t="s">
        <v>42</v>
      </c>
      <c r="O131" s="74"/>
      <c r="P131" s="176">
        <f>O131*H131</f>
        <v>0</v>
      </c>
      <c r="Q131" s="176">
        <v>1.94302</v>
      </c>
      <c r="R131" s="176">
        <f>Q131*H131</f>
        <v>0.56736184</v>
      </c>
      <c r="S131" s="176">
        <v>0</v>
      </c>
      <c r="T131" s="177">
        <f>S131*H131</f>
        <v>0</v>
      </c>
      <c r="U131" s="40"/>
      <c r="V131" s="40"/>
      <c r="W131" s="40"/>
      <c r="X131" s="40"/>
      <c r="Y131" s="40"/>
      <c r="Z131" s="40"/>
      <c r="AA131" s="40"/>
      <c r="AB131" s="40"/>
      <c r="AC131" s="40"/>
      <c r="AD131" s="40"/>
      <c r="AE131" s="40"/>
      <c r="AR131" s="178" t="s">
        <v>87</v>
      </c>
      <c r="AT131" s="178" t="s">
        <v>134</v>
      </c>
      <c r="AU131" s="178" t="s">
        <v>79</v>
      </c>
      <c r="AY131" s="21" t="s">
        <v>131</v>
      </c>
      <c r="BE131" s="179">
        <f>IF(N131="základní",J131,0)</f>
        <v>0</v>
      </c>
      <c r="BF131" s="179">
        <f>IF(N131="snížená",J131,0)</f>
        <v>0</v>
      </c>
      <c r="BG131" s="179">
        <f>IF(N131="zákl. přenesená",J131,0)</f>
        <v>0</v>
      </c>
      <c r="BH131" s="179">
        <f>IF(N131="sníž. přenesená",J131,0)</f>
        <v>0</v>
      </c>
      <c r="BI131" s="179">
        <f>IF(N131="nulová",J131,0)</f>
        <v>0</v>
      </c>
      <c r="BJ131" s="21" t="s">
        <v>15</v>
      </c>
      <c r="BK131" s="179">
        <f>ROUND(I131*H131,2)</f>
        <v>0</v>
      </c>
      <c r="BL131" s="21" t="s">
        <v>87</v>
      </c>
      <c r="BM131" s="178" t="s">
        <v>406</v>
      </c>
    </row>
    <row r="132" spans="1:47" s="2" customFormat="1" ht="12">
      <c r="A132" s="40"/>
      <c r="B132" s="41"/>
      <c r="C132" s="40"/>
      <c r="D132" s="180" t="s">
        <v>140</v>
      </c>
      <c r="E132" s="40"/>
      <c r="F132" s="181" t="s">
        <v>407</v>
      </c>
      <c r="G132" s="40"/>
      <c r="H132" s="40"/>
      <c r="I132" s="182"/>
      <c r="J132" s="40"/>
      <c r="K132" s="40"/>
      <c r="L132" s="41"/>
      <c r="M132" s="183"/>
      <c r="N132" s="184"/>
      <c r="O132" s="74"/>
      <c r="P132" s="74"/>
      <c r="Q132" s="74"/>
      <c r="R132" s="74"/>
      <c r="S132" s="74"/>
      <c r="T132" s="75"/>
      <c r="U132" s="40"/>
      <c r="V132" s="40"/>
      <c r="W132" s="40"/>
      <c r="X132" s="40"/>
      <c r="Y132" s="40"/>
      <c r="Z132" s="40"/>
      <c r="AA132" s="40"/>
      <c r="AB132" s="40"/>
      <c r="AC132" s="40"/>
      <c r="AD132" s="40"/>
      <c r="AE132" s="40"/>
      <c r="AT132" s="21" t="s">
        <v>140</v>
      </c>
      <c r="AU132" s="21" t="s">
        <v>79</v>
      </c>
    </row>
    <row r="133" spans="1:51" s="14" customFormat="1" ht="12">
      <c r="A133" s="14"/>
      <c r="B133" s="193"/>
      <c r="C133" s="14"/>
      <c r="D133" s="186" t="s">
        <v>142</v>
      </c>
      <c r="E133" s="194" t="s">
        <v>3</v>
      </c>
      <c r="F133" s="195" t="s">
        <v>408</v>
      </c>
      <c r="G133" s="14"/>
      <c r="H133" s="196">
        <v>0.154</v>
      </c>
      <c r="I133" s="197"/>
      <c r="J133" s="14"/>
      <c r="K133" s="14"/>
      <c r="L133" s="193"/>
      <c r="M133" s="198"/>
      <c r="N133" s="199"/>
      <c r="O133" s="199"/>
      <c r="P133" s="199"/>
      <c r="Q133" s="199"/>
      <c r="R133" s="199"/>
      <c r="S133" s="199"/>
      <c r="T133" s="200"/>
      <c r="U133" s="14"/>
      <c r="V133" s="14"/>
      <c r="W133" s="14"/>
      <c r="X133" s="14"/>
      <c r="Y133" s="14"/>
      <c r="Z133" s="14"/>
      <c r="AA133" s="14"/>
      <c r="AB133" s="14"/>
      <c r="AC133" s="14"/>
      <c r="AD133" s="14"/>
      <c r="AE133" s="14"/>
      <c r="AT133" s="194" t="s">
        <v>142</v>
      </c>
      <c r="AU133" s="194" t="s">
        <v>79</v>
      </c>
      <c r="AV133" s="14" t="s">
        <v>79</v>
      </c>
      <c r="AW133" s="14" t="s">
        <v>33</v>
      </c>
      <c r="AX133" s="14" t="s">
        <v>71</v>
      </c>
      <c r="AY133" s="194" t="s">
        <v>131</v>
      </c>
    </row>
    <row r="134" spans="1:51" s="14" customFormat="1" ht="12">
      <c r="A134" s="14"/>
      <c r="B134" s="193"/>
      <c r="C134" s="14"/>
      <c r="D134" s="186" t="s">
        <v>142</v>
      </c>
      <c r="E134" s="194" t="s">
        <v>3</v>
      </c>
      <c r="F134" s="195" t="s">
        <v>409</v>
      </c>
      <c r="G134" s="14"/>
      <c r="H134" s="196">
        <v>0.031</v>
      </c>
      <c r="I134" s="197"/>
      <c r="J134" s="14"/>
      <c r="K134" s="14"/>
      <c r="L134" s="193"/>
      <c r="M134" s="198"/>
      <c r="N134" s="199"/>
      <c r="O134" s="199"/>
      <c r="P134" s="199"/>
      <c r="Q134" s="199"/>
      <c r="R134" s="199"/>
      <c r="S134" s="199"/>
      <c r="T134" s="200"/>
      <c r="U134" s="14"/>
      <c r="V134" s="14"/>
      <c r="W134" s="14"/>
      <c r="X134" s="14"/>
      <c r="Y134" s="14"/>
      <c r="Z134" s="14"/>
      <c r="AA134" s="14"/>
      <c r="AB134" s="14"/>
      <c r="AC134" s="14"/>
      <c r="AD134" s="14"/>
      <c r="AE134" s="14"/>
      <c r="AT134" s="194" t="s">
        <v>142</v>
      </c>
      <c r="AU134" s="194" t="s">
        <v>79</v>
      </c>
      <c r="AV134" s="14" t="s">
        <v>79</v>
      </c>
      <c r="AW134" s="14" t="s">
        <v>33</v>
      </c>
      <c r="AX134" s="14" t="s">
        <v>71</v>
      </c>
      <c r="AY134" s="194" t="s">
        <v>131</v>
      </c>
    </row>
    <row r="135" spans="1:51" s="14" customFormat="1" ht="12">
      <c r="A135" s="14"/>
      <c r="B135" s="193"/>
      <c r="C135" s="14"/>
      <c r="D135" s="186" t="s">
        <v>142</v>
      </c>
      <c r="E135" s="194" t="s">
        <v>3</v>
      </c>
      <c r="F135" s="195" t="s">
        <v>410</v>
      </c>
      <c r="G135" s="14"/>
      <c r="H135" s="196">
        <v>0.034</v>
      </c>
      <c r="I135" s="197"/>
      <c r="J135" s="14"/>
      <c r="K135" s="14"/>
      <c r="L135" s="193"/>
      <c r="M135" s="198"/>
      <c r="N135" s="199"/>
      <c r="O135" s="199"/>
      <c r="P135" s="199"/>
      <c r="Q135" s="199"/>
      <c r="R135" s="199"/>
      <c r="S135" s="199"/>
      <c r="T135" s="200"/>
      <c r="U135" s="14"/>
      <c r="V135" s="14"/>
      <c r="W135" s="14"/>
      <c r="X135" s="14"/>
      <c r="Y135" s="14"/>
      <c r="Z135" s="14"/>
      <c r="AA135" s="14"/>
      <c r="AB135" s="14"/>
      <c r="AC135" s="14"/>
      <c r="AD135" s="14"/>
      <c r="AE135" s="14"/>
      <c r="AT135" s="194" t="s">
        <v>142</v>
      </c>
      <c r="AU135" s="194" t="s">
        <v>79</v>
      </c>
      <c r="AV135" s="14" t="s">
        <v>79</v>
      </c>
      <c r="AW135" s="14" t="s">
        <v>33</v>
      </c>
      <c r="AX135" s="14" t="s">
        <v>71</v>
      </c>
      <c r="AY135" s="194" t="s">
        <v>131</v>
      </c>
    </row>
    <row r="136" spans="1:51" s="14" customFormat="1" ht="12">
      <c r="A136" s="14"/>
      <c r="B136" s="193"/>
      <c r="C136" s="14"/>
      <c r="D136" s="186" t="s">
        <v>142</v>
      </c>
      <c r="E136" s="194" t="s">
        <v>3</v>
      </c>
      <c r="F136" s="195" t="s">
        <v>411</v>
      </c>
      <c r="G136" s="14"/>
      <c r="H136" s="196">
        <v>0.073</v>
      </c>
      <c r="I136" s="197"/>
      <c r="J136" s="14"/>
      <c r="K136" s="14"/>
      <c r="L136" s="193"/>
      <c r="M136" s="198"/>
      <c r="N136" s="199"/>
      <c r="O136" s="199"/>
      <c r="P136" s="199"/>
      <c r="Q136" s="199"/>
      <c r="R136" s="199"/>
      <c r="S136" s="199"/>
      <c r="T136" s="200"/>
      <c r="U136" s="14"/>
      <c r="V136" s="14"/>
      <c r="W136" s="14"/>
      <c r="X136" s="14"/>
      <c r="Y136" s="14"/>
      <c r="Z136" s="14"/>
      <c r="AA136" s="14"/>
      <c r="AB136" s="14"/>
      <c r="AC136" s="14"/>
      <c r="AD136" s="14"/>
      <c r="AE136" s="14"/>
      <c r="AT136" s="194" t="s">
        <v>142</v>
      </c>
      <c r="AU136" s="194" t="s">
        <v>79</v>
      </c>
      <c r="AV136" s="14" t="s">
        <v>79</v>
      </c>
      <c r="AW136" s="14" t="s">
        <v>33</v>
      </c>
      <c r="AX136" s="14" t="s">
        <v>71</v>
      </c>
      <c r="AY136" s="194" t="s">
        <v>131</v>
      </c>
    </row>
    <row r="137" spans="1:51" s="15" customFormat="1" ht="12">
      <c r="A137" s="15"/>
      <c r="B137" s="201"/>
      <c r="C137" s="15"/>
      <c r="D137" s="186" t="s">
        <v>142</v>
      </c>
      <c r="E137" s="202" t="s">
        <v>3</v>
      </c>
      <c r="F137" s="203" t="s">
        <v>152</v>
      </c>
      <c r="G137" s="15"/>
      <c r="H137" s="204">
        <v>0.292</v>
      </c>
      <c r="I137" s="205"/>
      <c r="J137" s="15"/>
      <c r="K137" s="15"/>
      <c r="L137" s="201"/>
      <c r="M137" s="206"/>
      <c r="N137" s="207"/>
      <c r="O137" s="207"/>
      <c r="P137" s="207"/>
      <c r="Q137" s="207"/>
      <c r="R137" s="207"/>
      <c r="S137" s="207"/>
      <c r="T137" s="208"/>
      <c r="U137" s="15"/>
      <c r="V137" s="15"/>
      <c r="W137" s="15"/>
      <c r="X137" s="15"/>
      <c r="Y137" s="15"/>
      <c r="Z137" s="15"/>
      <c r="AA137" s="15"/>
      <c r="AB137" s="15"/>
      <c r="AC137" s="15"/>
      <c r="AD137" s="15"/>
      <c r="AE137" s="15"/>
      <c r="AT137" s="202" t="s">
        <v>142</v>
      </c>
      <c r="AU137" s="202" t="s">
        <v>79</v>
      </c>
      <c r="AV137" s="15" t="s">
        <v>87</v>
      </c>
      <c r="AW137" s="15" t="s">
        <v>33</v>
      </c>
      <c r="AX137" s="15" t="s">
        <v>15</v>
      </c>
      <c r="AY137" s="202" t="s">
        <v>131</v>
      </c>
    </row>
    <row r="138" spans="1:65" s="2" customFormat="1" ht="24.15" customHeight="1">
      <c r="A138" s="40"/>
      <c r="B138" s="166"/>
      <c r="C138" s="167" t="s">
        <v>198</v>
      </c>
      <c r="D138" s="167" t="s">
        <v>134</v>
      </c>
      <c r="E138" s="168" t="s">
        <v>412</v>
      </c>
      <c r="F138" s="169" t="s">
        <v>413</v>
      </c>
      <c r="G138" s="170" t="s">
        <v>272</v>
      </c>
      <c r="H138" s="171">
        <v>0.361</v>
      </c>
      <c r="I138" s="172"/>
      <c r="J138" s="173">
        <f>ROUND(I138*H138,2)</f>
        <v>0</v>
      </c>
      <c r="K138" s="169" t="s">
        <v>138</v>
      </c>
      <c r="L138" s="41"/>
      <c r="M138" s="174" t="s">
        <v>3</v>
      </c>
      <c r="N138" s="175" t="s">
        <v>42</v>
      </c>
      <c r="O138" s="74"/>
      <c r="P138" s="176">
        <f>O138*H138</f>
        <v>0</v>
      </c>
      <c r="Q138" s="176">
        <v>1.09</v>
      </c>
      <c r="R138" s="176">
        <f>Q138*H138</f>
        <v>0.39349</v>
      </c>
      <c r="S138" s="176">
        <v>0</v>
      </c>
      <c r="T138" s="177">
        <f>S138*H138</f>
        <v>0</v>
      </c>
      <c r="U138" s="40"/>
      <c r="V138" s="40"/>
      <c r="W138" s="40"/>
      <c r="X138" s="40"/>
      <c r="Y138" s="40"/>
      <c r="Z138" s="40"/>
      <c r="AA138" s="40"/>
      <c r="AB138" s="40"/>
      <c r="AC138" s="40"/>
      <c r="AD138" s="40"/>
      <c r="AE138" s="40"/>
      <c r="AR138" s="178" t="s">
        <v>87</v>
      </c>
      <c r="AT138" s="178" t="s">
        <v>134</v>
      </c>
      <c r="AU138" s="178" t="s">
        <v>79</v>
      </c>
      <c r="AY138" s="21" t="s">
        <v>131</v>
      </c>
      <c r="BE138" s="179">
        <f>IF(N138="základní",J138,0)</f>
        <v>0</v>
      </c>
      <c r="BF138" s="179">
        <f>IF(N138="snížená",J138,0)</f>
        <v>0</v>
      </c>
      <c r="BG138" s="179">
        <f>IF(N138="zákl. přenesená",J138,0)</f>
        <v>0</v>
      </c>
      <c r="BH138" s="179">
        <f>IF(N138="sníž. přenesená",J138,0)</f>
        <v>0</v>
      </c>
      <c r="BI138" s="179">
        <f>IF(N138="nulová",J138,0)</f>
        <v>0</v>
      </c>
      <c r="BJ138" s="21" t="s">
        <v>15</v>
      </c>
      <c r="BK138" s="179">
        <f>ROUND(I138*H138,2)</f>
        <v>0</v>
      </c>
      <c r="BL138" s="21" t="s">
        <v>87</v>
      </c>
      <c r="BM138" s="178" t="s">
        <v>414</v>
      </c>
    </row>
    <row r="139" spans="1:47" s="2" customFormat="1" ht="12">
      <c r="A139" s="40"/>
      <c r="B139" s="41"/>
      <c r="C139" s="40"/>
      <c r="D139" s="180" t="s">
        <v>140</v>
      </c>
      <c r="E139" s="40"/>
      <c r="F139" s="181" t="s">
        <v>415</v>
      </c>
      <c r="G139" s="40"/>
      <c r="H139" s="40"/>
      <c r="I139" s="182"/>
      <c r="J139" s="40"/>
      <c r="K139" s="40"/>
      <c r="L139" s="41"/>
      <c r="M139" s="183"/>
      <c r="N139" s="184"/>
      <c r="O139" s="74"/>
      <c r="P139" s="74"/>
      <c r="Q139" s="74"/>
      <c r="R139" s="74"/>
      <c r="S139" s="74"/>
      <c r="T139" s="75"/>
      <c r="U139" s="40"/>
      <c r="V139" s="40"/>
      <c r="W139" s="40"/>
      <c r="X139" s="40"/>
      <c r="Y139" s="40"/>
      <c r="Z139" s="40"/>
      <c r="AA139" s="40"/>
      <c r="AB139" s="40"/>
      <c r="AC139" s="40"/>
      <c r="AD139" s="40"/>
      <c r="AE139" s="40"/>
      <c r="AT139" s="21" t="s">
        <v>140</v>
      </c>
      <c r="AU139" s="21" t="s">
        <v>79</v>
      </c>
    </row>
    <row r="140" spans="1:51" s="13" customFormat="1" ht="12">
      <c r="A140" s="13"/>
      <c r="B140" s="185"/>
      <c r="C140" s="13"/>
      <c r="D140" s="186" t="s">
        <v>142</v>
      </c>
      <c r="E140" s="187" t="s">
        <v>3</v>
      </c>
      <c r="F140" s="188" t="s">
        <v>416</v>
      </c>
      <c r="G140" s="13"/>
      <c r="H140" s="187" t="s">
        <v>3</v>
      </c>
      <c r="I140" s="189"/>
      <c r="J140" s="13"/>
      <c r="K140" s="13"/>
      <c r="L140" s="185"/>
      <c r="M140" s="190"/>
      <c r="N140" s="191"/>
      <c r="O140" s="191"/>
      <c r="P140" s="191"/>
      <c r="Q140" s="191"/>
      <c r="R140" s="191"/>
      <c r="S140" s="191"/>
      <c r="T140" s="192"/>
      <c r="U140" s="13"/>
      <c r="V140" s="13"/>
      <c r="W140" s="13"/>
      <c r="X140" s="13"/>
      <c r="Y140" s="13"/>
      <c r="Z140" s="13"/>
      <c r="AA140" s="13"/>
      <c r="AB140" s="13"/>
      <c r="AC140" s="13"/>
      <c r="AD140" s="13"/>
      <c r="AE140" s="13"/>
      <c r="AT140" s="187" t="s">
        <v>142</v>
      </c>
      <c r="AU140" s="187" t="s">
        <v>79</v>
      </c>
      <c r="AV140" s="13" t="s">
        <v>15</v>
      </c>
      <c r="AW140" s="13" t="s">
        <v>33</v>
      </c>
      <c r="AX140" s="13" t="s">
        <v>71</v>
      </c>
      <c r="AY140" s="187" t="s">
        <v>131</v>
      </c>
    </row>
    <row r="141" spans="1:51" s="14" customFormat="1" ht="12">
      <c r="A141" s="14"/>
      <c r="B141" s="193"/>
      <c r="C141" s="14"/>
      <c r="D141" s="186" t="s">
        <v>142</v>
      </c>
      <c r="E141" s="194" t="s">
        <v>3</v>
      </c>
      <c r="F141" s="195" t="s">
        <v>417</v>
      </c>
      <c r="G141" s="14"/>
      <c r="H141" s="196">
        <v>0.361</v>
      </c>
      <c r="I141" s="197"/>
      <c r="J141" s="14"/>
      <c r="K141" s="14"/>
      <c r="L141" s="193"/>
      <c r="M141" s="198"/>
      <c r="N141" s="199"/>
      <c r="O141" s="199"/>
      <c r="P141" s="199"/>
      <c r="Q141" s="199"/>
      <c r="R141" s="199"/>
      <c r="S141" s="199"/>
      <c r="T141" s="200"/>
      <c r="U141" s="14"/>
      <c r="V141" s="14"/>
      <c r="W141" s="14"/>
      <c r="X141" s="14"/>
      <c r="Y141" s="14"/>
      <c r="Z141" s="14"/>
      <c r="AA141" s="14"/>
      <c r="AB141" s="14"/>
      <c r="AC141" s="14"/>
      <c r="AD141" s="14"/>
      <c r="AE141" s="14"/>
      <c r="AT141" s="194" t="s">
        <v>142</v>
      </c>
      <c r="AU141" s="194" t="s">
        <v>79</v>
      </c>
      <c r="AV141" s="14" t="s">
        <v>79</v>
      </c>
      <c r="AW141" s="14" t="s">
        <v>33</v>
      </c>
      <c r="AX141" s="14" t="s">
        <v>15</v>
      </c>
      <c r="AY141" s="194" t="s">
        <v>131</v>
      </c>
    </row>
    <row r="142" spans="1:65" s="2" customFormat="1" ht="33" customHeight="1">
      <c r="A142" s="40"/>
      <c r="B142" s="166"/>
      <c r="C142" s="167" t="s">
        <v>132</v>
      </c>
      <c r="D142" s="167" t="s">
        <v>134</v>
      </c>
      <c r="E142" s="168" t="s">
        <v>418</v>
      </c>
      <c r="F142" s="169" t="s">
        <v>419</v>
      </c>
      <c r="G142" s="170" t="s">
        <v>272</v>
      </c>
      <c r="H142" s="171">
        <v>0.502</v>
      </c>
      <c r="I142" s="172"/>
      <c r="J142" s="173">
        <f>ROUND(I142*H142,2)</f>
        <v>0</v>
      </c>
      <c r="K142" s="169" t="s">
        <v>138</v>
      </c>
      <c r="L142" s="41"/>
      <c r="M142" s="174" t="s">
        <v>3</v>
      </c>
      <c r="N142" s="175" t="s">
        <v>42</v>
      </c>
      <c r="O142" s="74"/>
      <c r="P142" s="176">
        <f>O142*H142</f>
        <v>0</v>
      </c>
      <c r="Q142" s="176">
        <v>1.09</v>
      </c>
      <c r="R142" s="176">
        <f>Q142*H142</f>
        <v>0.54718</v>
      </c>
      <c r="S142" s="176">
        <v>0</v>
      </c>
      <c r="T142" s="177">
        <f>S142*H142</f>
        <v>0</v>
      </c>
      <c r="U142" s="40"/>
      <c r="V142" s="40"/>
      <c r="W142" s="40"/>
      <c r="X142" s="40"/>
      <c r="Y142" s="40"/>
      <c r="Z142" s="40"/>
      <c r="AA142" s="40"/>
      <c r="AB142" s="40"/>
      <c r="AC142" s="40"/>
      <c r="AD142" s="40"/>
      <c r="AE142" s="40"/>
      <c r="AR142" s="178" t="s">
        <v>87</v>
      </c>
      <c r="AT142" s="178" t="s">
        <v>134</v>
      </c>
      <c r="AU142" s="178" t="s">
        <v>79</v>
      </c>
      <c r="AY142" s="21" t="s">
        <v>131</v>
      </c>
      <c r="BE142" s="179">
        <f>IF(N142="základní",J142,0)</f>
        <v>0</v>
      </c>
      <c r="BF142" s="179">
        <f>IF(N142="snížená",J142,0)</f>
        <v>0</v>
      </c>
      <c r="BG142" s="179">
        <f>IF(N142="zákl. přenesená",J142,0)</f>
        <v>0</v>
      </c>
      <c r="BH142" s="179">
        <f>IF(N142="sníž. přenesená",J142,0)</f>
        <v>0</v>
      </c>
      <c r="BI142" s="179">
        <f>IF(N142="nulová",J142,0)</f>
        <v>0</v>
      </c>
      <c r="BJ142" s="21" t="s">
        <v>15</v>
      </c>
      <c r="BK142" s="179">
        <f>ROUND(I142*H142,2)</f>
        <v>0</v>
      </c>
      <c r="BL142" s="21" t="s">
        <v>87</v>
      </c>
      <c r="BM142" s="178" t="s">
        <v>420</v>
      </c>
    </row>
    <row r="143" spans="1:47" s="2" customFormat="1" ht="12">
      <c r="A143" s="40"/>
      <c r="B143" s="41"/>
      <c r="C143" s="40"/>
      <c r="D143" s="180" t="s">
        <v>140</v>
      </c>
      <c r="E143" s="40"/>
      <c r="F143" s="181" t="s">
        <v>421</v>
      </c>
      <c r="G143" s="40"/>
      <c r="H143" s="40"/>
      <c r="I143" s="182"/>
      <c r="J143" s="40"/>
      <c r="K143" s="40"/>
      <c r="L143" s="41"/>
      <c r="M143" s="183"/>
      <c r="N143" s="184"/>
      <c r="O143" s="74"/>
      <c r="P143" s="74"/>
      <c r="Q143" s="74"/>
      <c r="R143" s="74"/>
      <c r="S143" s="74"/>
      <c r="T143" s="75"/>
      <c r="U143" s="40"/>
      <c r="V143" s="40"/>
      <c r="W143" s="40"/>
      <c r="X143" s="40"/>
      <c r="Y143" s="40"/>
      <c r="Z143" s="40"/>
      <c r="AA143" s="40"/>
      <c r="AB143" s="40"/>
      <c r="AC143" s="40"/>
      <c r="AD143" s="40"/>
      <c r="AE143" s="40"/>
      <c r="AT143" s="21" t="s">
        <v>140</v>
      </c>
      <c r="AU143" s="21" t="s">
        <v>79</v>
      </c>
    </row>
    <row r="144" spans="1:51" s="14" customFormat="1" ht="12">
      <c r="A144" s="14"/>
      <c r="B144" s="193"/>
      <c r="C144" s="14"/>
      <c r="D144" s="186" t="s">
        <v>142</v>
      </c>
      <c r="E144" s="194" t="s">
        <v>3</v>
      </c>
      <c r="F144" s="195" t="s">
        <v>422</v>
      </c>
      <c r="G144" s="14"/>
      <c r="H144" s="196">
        <v>0.502</v>
      </c>
      <c r="I144" s="197"/>
      <c r="J144" s="14"/>
      <c r="K144" s="14"/>
      <c r="L144" s="193"/>
      <c r="M144" s="198"/>
      <c r="N144" s="199"/>
      <c r="O144" s="199"/>
      <c r="P144" s="199"/>
      <c r="Q144" s="199"/>
      <c r="R144" s="199"/>
      <c r="S144" s="199"/>
      <c r="T144" s="200"/>
      <c r="U144" s="14"/>
      <c r="V144" s="14"/>
      <c r="W144" s="14"/>
      <c r="X144" s="14"/>
      <c r="Y144" s="14"/>
      <c r="Z144" s="14"/>
      <c r="AA144" s="14"/>
      <c r="AB144" s="14"/>
      <c r="AC144" s="14"/>
      <c r="AD144" s="14"/>
      <c r="AE144" s="14"/>
      <c r="AT144" s="194" t="s">
        <v>142</v>
      </c>
      <c r="AU144" s="194" t="s">
        <v>79</v>
      </c>
      <c r="AV144" s="14" t="s">
        <v>79</v>
      </c>
      <c r="AW144" s="14" t="s">
        <v>33</v>
      </c>
      <c r="AX144" s="14" t="s">
        <v>15</v>
      </c>
      <c r="AY144" s="194" t="s">
        <v>131</v>
      </c>
    </row>
    <row r="145" spans="1:65" s="2" customFormat="1" ht="37.8" customHeight="1">
      <c r="A145" s="40"/>
      <c r="B145" s="166"/>
      <c r="C145" s="167" t="s">
        <v>213</v>
      </c>
      <c r="D145" s="167" t="s">
        <v>134</v>
      </c>
      <c r="E145" s="168" t="s">
        <v>423</v>
      </c>
      <c r="F145" s="169" t="s">
        <v>424</v>
      </c>
      <c r="G145" s="170" t="s">
        <v>165</v>
      </c>
      <c r="H145" s="171">
        <v>17.9</v>
      </c>
      <c r="I145" s="172"/>
      <c r="J145" s="173">
        <f>ROUND(I145*H145,2)</f>
        <v>0</v>
      </c>
      <c r="K145" s="169" t="s">
        <v>138</v>
      </c>
      <c r="L145" s="41"/>
      <c r="M145" s="174" t="s">
        <v>3</v>
      </c>
      <c r="N145" s="175" t="s">
        <v>42</v>
      </c>
      <c r="O145" s="74"/>
      <c r="P145" s="176">
        <f>O145*H145</f>
        <v>0</v>
      </c>
      <c r="Q145" s="176">
        <v>0.08341</v>
      </c>
      <c r="R145" s="176">
        <f>Q145*H145</f>
        <v>1.4930389999999998</v>
      </c>
      <c r="S145" s="176">
        <v>0</v>
      </c>
      <c r="T145" s="177">
        <f>S145*H145</f>
        <v>0</v>
      </c>
      <c r="U145" s="40"/>
      <c r="V145" s="40"/>
      <c r="W145" s="40"/>
      <c r="X145" s="40"/>
      <c r="Y145" s="40"/>
      <c r="Z145" s="40"/>
      <c r="AA145" s="40"/>
      <c r="AB145" s="40"/>
      <c r="AC145" s="40"/>
      <c r="AD145" s="40"/>
      <c r="AE145" s="40"/>
      <c r="AR145" s="178" t="s">
        <v>87</v>
      </c>
      <c r="AT145" s="178" t="s">
        <v>134</v>
      </c>
      <c r="AU145" s="178" t="s">
        <v>79</v>
      </c>
      <c r="AY145" s="21" t="s">
        <v>131</v>
      </c>
      <c r="BE145" s="179">
        <f>IF(N145="základní",J145,0)</f>
        <v>0</v>
      </c>
      <c r="BF145" s="179">
        <f>IF(N145="snížená",J145,0)</f>
        <v>0</v>
      </c>
      <c r="BG145" s="179">
        <f>IF(N145="zákl. přenesená",J145,0)</f>
        <v>0</v>
      </c>
      <c r="BH145" s="179">
        <f>IF(N145="sníž. přenesená",J145,0)</f>
        <v>0</v>
      </c>
      <c r="BI145" s="179">
        <f>IF(N145="nulová",J145,0)</f>
        <v>0</v>
      </c>
      <c r="BJ145" s="21" t="s">
        <v>15</v>
      </c>
      <c r="BK145" s="179">
        <f>ROUND(I145*H145,2)</f>
        <v>0</v>
      </c>
      <c r="BL145" s="21" t="s">
        <v>87</v>
      </c>
      <c r="BM145" s="178" t="s">
        <v>425</v>
      </c>
    </row>
    <row r="146" spans="1:47" s="2" customFormat="1" ht="12">
      <c r="A146" s="40"/>
      <c r="B146" s="41"/>
      <c r="C146" s="40"/>
      <c r="D146" s="180" t="s">
        <v>140</v>
      </c>
      <c r="E146" s="40"/>
      <c r="F146" s="181" t="s">
        <v>426</v>
      </c>
      <c r="G146" s="40"/>
      <c r="H146" s="40"/>
      <c r="I146" s="182"/>
      <c r="J146" s="40"/>
      <c r="K146" s="40"/>
      <c r="L146" s="41"/>
      <c r="M146" s="183"/>
      <c r="N146" s="184"/>
      <c r="O146" s="74"/>
      <c r="P146" s="74"/>
      <c r="Q146" s="74"/>
      <c r="R146" s="74"/>
      <c r="S146" s="74"/>
      <c r="T146" s="75"/>
      <c r="U146" s="40"/>
      <c r="V146" s="40"/>
      <c r="W146" s="40"/>
      <c r="X146" s="40"/>
      <c r="Y146" s="40"/>
      <c r="Z146" s="40"/>
      <c r="AA146" s="40"/>
      <c r="AB146" s="40"/>
      <c r="AC146" s="40"/>
      <c r="AD146" s="40"/>
      <c r="AE146" s="40"/>
      <c r="AT146" s="21" t="s">
        <v>140</v>
      </c>
      <c r="AU146" s="21" t="s">
        <v>79</v>
      </c>
    </row>
    <row r="147" spans="1:51" s="13" customFormat="1" ht="12">
      <c r="A147" s="13"/>
      <c r="B147" s="185"/>
      <c r="C147" s="13"/>
      <c r="D147" s="186" t="s">
        <v>142</v>
      </c>
      <c r="E147" s="187" t="s">
        <v>3</v>
      </c>
      <c r="F147" s="188" t="s">
        <v>178</v>
      </c>
      <c r="G147" s="13"/>
      <c r="H147" s="187" t="s">
        <v>3</v>
      </c>
      <c r="I147" s="189"/>
      <c r="J147" s="13"/>
      <c r="K147" s="13"/>
      <c r="L147" s="185"/>
      <c r="M147" s="190"/>
      <c r="N147" s="191"/>
      <c r="O147" s="191"/>
      <c r="P147" s="191"/>
      <c r="Q147" s="191"/>
      <c r="R147" s="191"/>
      <c r="S147" s="191"/>
      <c r="T147" s="192"/>
      <c r="U147" s="13"/>
      <c r="V147" s="13"/>
      <c r="W147" s="13"/>
      <c r="X147" s="13"/>
      <c r="Y147" s="13"/>
      <c r="Z147" s="13"/>
      <c r="AA147" s="13"/>
      <c r="AB147" s="13"/>
      <c r="AC147" s="13"/>
      <c r="AD147" s="13"/>
      <c r="AE147" s="13"/>
      <c r="AT147" s="187" t="s">
        <v>142</v>
      </c>
      <c r="AU147" s="187" t="s">
        <v>79</v>
      </c>
      <c r="AV147" s="13" t="s">
        <v>15</v>
      </c>
      <c r="AW147" s="13" t="s">
        <v>33</v>
      </c>
      <c r="AX147" s="13" t="s">
        <v>71</v>
      </c>
      <c r="AY147" s="187" t="s">
        <v>131</v>
      </c>
    </row>
    <row r="148" spans="1:51" s="14" customFormat="1" ht="12">
      <c r="A148" s="14"/>
      <c r="B148" s="193"/>
      <c r="C148" s="14"/>
      <c r="D148" s="186" t="s">
        <v>142</v>
      </c>
      <c r="E148" s="194" t="s">
        <v>3</v>
      </c>
      <c r="F148" s="195" t="s">
        <v>306</v>
      </c>
      <c r="G148" s="14"/>
      <c r="H148" s="196">
        <v>5</v>
      </c>
      <c r="I148" s="197"/>
      <c r="J148" s="14"/>
      <c r="K148" s="14"/>
      <c r="L148" s="193"/>
      <c r="M148" s="198"/>
      <c r="N148" s="199"/>
      <c r="O148" s="199"/>
      <c r="P148" s="199"/>
      <c r="Q148" s="199"/>
      <c r="R148" s="199"/>
      <c r="S148" s="199"/>
      <c r="T148" s="200"/>
      <c r="U148" s="14"/>
      <c r="V148" s="14"/>
      <c r="W148" s="14"/>
      <c r="X148" s="14"/>
      <c r="Y148" s="14"/>
      <c r="Z148" s="14"/>
      <c r="AA148" s="14"/>
      <c r="AB148" s="14"/>
      <c r="AC148" s="14"/>
      <c r="AD148" s="14"/>
      <c r="AE148" s="14"/>
      <c r="AT148" s="194" t="s">
        <v>142</v>
      </c>
      <c r="AU148" s="194" t="s">
        <v>79</v>
      </c>
      <c r="AV148" s="14" t="s">
        <v>79</v>
      </c>
      <c r="AW148" s="14" t="s">
        <v>33</v>
      </c>
      <c r="AX148" s="14" t="s">
        <v>71</v>
      </c>
      <c r="AY148" s="194" t="s">
        <v>131</v>
      </c>
    </row>
    <row r="149" spans="1:51" s="13" customFormat="1" ht="12">
      <c r="A149" s="13"/>
      <c r="B149" s="185"/>
      <c r="C149" s="13"/>
      <c r="D149" s="186" t="s">
        <v>142</v>
      </c>
      <c r="E149" s="187" t="s">
        <v>3</v>
      </c>
      <c r="F149" s="188" t="s">
        <v>168</v>
      </c>
      <c r="G149" s="13"/>
      <c r="H149" s="187" t="s">
        <v>3</v>
      </c>
      <c r="I149" s="189"/>
      <c r="J149" s="13"/>
      <c r="K149" s="13"/>
      <c r="L149" s="185"/>
      <c r="M149" s="190"/>
      <c r="N149" s="191"/>
      <c r="O149" s="191"/>
      <c r="P149" s="191"/>
      <c r="Q149" s="191"/>
      <c r="R149" s="191"/>
      <c r="S149" s="191"/>
      <c r="T149" s="192"/>
      <c r="U149" s="13"/>
      <c r="V149" s="13"/>
      <c r="W149" s="13"/>
      <c r="X149" s="13"/>
      <c r="Y149" s="13"/>
      <c r="Z149" s="13"/>
      <c r="AA149" s="13"/>
      <c r="AB149" s="13"/>
      <c r="AC149" s="13"/>
      <c r="AD149" s="13"/>
      <c r="AE149" s="13"/>
      <c r="AT149" s="187" t="s">
        <v>142</v>
      </c>
      <c r="AU149" s="187" t="s">
        <v>79</v>
      </c>
      <c r="AV149" s="13" t="s">
        <v>15</v>
      </c>
      <c r="AW149" s="13" t="s">
        <v>33</v>
      </c>
      <c r="AX149" s="13" t="s">
        <v>71</v>
      </c>
      <c r="AY149" s="187" t="s">
        <v>131</v>
      </c>
    </row>
    <row r="150" spans="1:51" s="14" customFormat="1" ht="12">
      <c r="A150" s="14"/>
      <c r="B150" s="193"/>
      <c r="C150" s="14"/>
      <c r="D150" s="186" t="s">
        <v>142</v>
      </c>
      <c r="E150" s="194" t="s">
        <v>3</v>
      </c>
      <c r="F150" s="195" t="s">
        <v>427</v>
      </c>
      <c r="G150" s="14"/>
      <c r="H150" s="196">
        <v>12.9</v>
      </c>
      <c r="I150" s="197"/>
      <c r="J150" s="14"/>
      <c r="K150" s="14"/>
      <c r="L150" s="193"/>
      <c r="M150" s="198"/>
      <c r="N150" s="199"/>
      <c r="O150" s="199"/>
      <c r="P150" s="199"/>
      <c r="Q150" s="199"/>
      <c r="R150" s="199"/>
      <c r="S150" s="199"/>
      <c r="T150" s="200"/>
      <c r="U150" s="14"/>
      <c r="V150" s="14"/>
      <c r="W150" s="14"/>
      <c r="X150" s="14"/>
      <c r="Y150" s="14"/>
      <c r="Z150" s="14"/>
      <c r="AA150" s="14"/>
      <c r="AB150" s="14"/>
      <c r="AC150" s="14"/>
      <c r="AD150" s="14"/>
      <c r="AE150" s="14"/>
      <c r="AT150" s="194" t="s">
        <v>142</v>
      </c>
      <c r="AU150" s="194" t="s">
        <v>79</v>
      </c>
      <c r="AV150" s="14" t="s">
        <v>79</v>
      </c>
      <c r="AW150" s="14" t="s">
        <v>33</v>
      </c>
      <c r="AX150" s="14" t="s">
        <v>71</v>
      </c>
      <c r="AY150" s="194" t="s">
        <v>131</v>
      </c>
    </row>
    <row r="151" spans="1:51" s="15" customFormat="1" ht="12">
      <c r="A151" s="15"/>
      <c r="B151" s="201"/>
      <c r="C151" s="15"/>
      <c r="D151" s="186" t="s">
        <v>142</v>
      </c>
      <c r="E151" s="202" t="s">
        <v>3</v>
      </c>
      <c r="F151" s="203" t="s">
        <v>152</v>
      </c>
      <c r="G151" s="15"/>
      <c r="H151" s="204">
        <v>17.9</v>
      </c>
      <c r="I151" s="205"/>
      <c r="J151" s="15"/>
      <c r="K151" s="15"/>
      <c r="L151" s="201"/>
      <c r="M151" s="206"/>
      <c r="N151" s="207"/>
      <c r="O151" s="207"/>
      <c r="P151" s="207"/>
      <c r="Q151" s="207"/>
      <c r="R151" s="207"/>
      <c r="S151" s="207"/>
      <c r="T151" s="208"/>
      <c r="U151" s="15"/>
      <c r="V151" s="15"/>
      <c r="W151" s="15"/>
      <c r="X151" s="15"/>
      <c r="Y151" s="15"/>
      <c r="Z151" s="15"/>
      <c r="AA151" s="15"/>
      <c r="AB151" s="15"/>
      <c r="AC151" s="15"/>
      <c r="AD151" s="15"/>
      <c r="AE151" s="15"/>
      <c r="AT151" s="202" t="s">
        <v>142</v>
      </c>
      <c r="AU151" s="202" t="s">
        <v>79</v>
      </c>
      <c r="AV151" s="15" t="s">
        <v>87</v>
      </c>
      <c r="AW151" s="15" t="s">
        <v>33</v>
      </c>
      <c r="AX151" s="15" t="s">
        <v>15</v>
      </c>
      <c r="AY151" s="202" t="s">
        <v>131</v>
      </c>
    </row>
    <row r="152" spans="1:63" s="12" customFormat="1" ht="22.8" customHeight="1">
      <c r="A152" s="12"/>
      <c r="B152" s="153"/>
      <c r="C152" s="12"/>
      <c r="D152" s="154" t="s">
        <v>70</v>
      </c>
      <c r="E152" s="164" t="s">
        <v>87</v>
      </c>
      <c r="F152" s="164" t="s">
        <v>428</v>
      </c>
      <c r="G152" s="12"/>
      <c r="H152" s="12"/>
      <c r="I152" s="156"/>
      <c r="J152" s="165">
        <f>BK152</f>
        <v>0</v>
      </c>
      <c r="K152" s="12"/>
      <c r="L152" s="153"/>
      <c r="M152" s="158"/>
      <c r="N152" s="159"/>
      <c r="O152" s="159"/>
      <c r="P152" s="160">
        <f>SUM(P153:P171)</f>
        <v>0</v>
      </c>
      <c r="Q152" s="159"/>
      <c r="R152" s="160">
        <f>SUM(R153:R171)</f>
        <v>3.49113296</v>
      </c>
      <c r="S152" s="159"/>
      <c r="T152" s="161">
        <f>SUM(T153:T171)</f>
        <v>0</v>
      </c>
      <c r="U152" s="12"/>
      <c r="V152" s="12"/>
      <c r="W152" s="12"/>
      <c r="X152" s="12"/>
      <c r="Y152" s="12"/>
      <c r="Z152" s="12"/>
      <c r="AA152" s="12"/>
      <c r="AB152" s="12"/>
      <c r="AC152" s="12"/>
      <c r="AD152" s="12"/>
      <c r="AE152" s="12"/>
      <c r="AR152" s="154" t="s">
        <v>15</v>
      </c>
      <c r="AT152" s="162" t="s">
        <v>70</v>
      </c>
      <c r="AU152" s="162" t="s">
        <v>15</v>
      </c>
      <c r="AY152" s="154" t="s">
        <v>131</v>
      </c>
      <c r="BK152" s="163">
        <f>SUM(BK153:BK171)</f>
        <v>0</v>
      </c>
    </row>
    <row r="153" spans="1:65" s="2" customFormat="1" ht="49.05" customHeight="1">
      <c r="A153" s="40"/>
      <c r="B153" s="166"/>
      <c r="C153" s="167" t="s">
        <v>222</v>
      </c>
      <c r="D153" s="167" t="s">
        <v>134</v>
      </c>
      <c r="E153" s="168" t="s">
        <v>429</v>
      </c>
      <c r="F153" s="169" t="s">
        <v>430</v>
      </c>
      <c r="G153" s="170" t="s">
        <v>137</v>
      </c>
      <c r="H153" s="171">
        <v>1.15</v>
      </c>
      <c r="I153" s="172"/>
      <c r="J153" s="173">
        <f>ROUND(I153*H153,2)</f>
        <v>0</v>
      </c>
      <c r="K153" s="169" t="s">
        <v>138</v>
      </c>
      <c r="L153" s="41"/>
      <c r="M153" s="174" t="s">
        <v>3</v>
      </c>
      <c r="N153" s="175" t="s">
        <v>42</v>
      </c>
      <c r="O153" s="74"/>
      <c r="P153" s="176">
        <f>O153*H153</f>
        <v>0</v>
      </c>
      <c r="Q153" s="176">
        <v>2.50201</v>
      </c>
      <c r="R153" s="176">
        <f>Q153*H153</f>
        <v>2.8773115</v>
      </c>
      <c r="S153" s="176">
        <v>0</v>
      </c>
      <c r="T153" s="177">
        <f>S153*H153</f>
        <v>0</v>
      </c>
      <c r="U153" s="40"/>
      <c r="V153" s="40"/>
      <c r="W153" s="40"/>
      <c r="X153" s="40"/>
      <c r="Y153" s="40"/>
      <c r="Z153" s="40"/>
      <c r="AA153" s="40"/>
      <c r="AB153" s="40"/>
      <c r="AC153" s="40"/>
      <c r="AD153" s="40"/>
      <c r="AE153" s="40"/>
      <c r="AR153" s="178" t="s">
        <v>87</v>
      </c>
      <c r="AT153" s="178" t="s">
        <v>134</v>
      </c>
      <c r="AU153" s="178" t="s">
        <v>79</v>
      </c>
      <c r="AY153" s="21" t="s">
        <v>131</v>
      </c>
      <c r="BE153" s="179">
        <f>IF(N153="základní",J153,0)</f>
        <v>0</v>
      </c>
      <c r="BF153" s="179">
        <f>IF(N153="snížená",J153,0)</f>
        <v>0</v>
      </c>
      <c r="BG153" s="179">
        <f>IF(N153="zákl. přenesená",J153,0)</f>
        <v>0</v>
      </c>
      <c r="BH153" s="179">
        <f>IF(N153="sníž. přenesená",J153,0)</f>
        <v>0</v>
      </c>
      <c r="BI153" s="179">
        <f>IF(N153="nulová",J153,0)</f>
        <v>0</v>
      </c>
      <c r="BJ153" s="21" t="s">
        <v>15</v>
      </c>
      <c r="BK153" s="179">
        <f>ROUND(I153*H153,2)</f>
        <v>0</v>
      </c>
      <c r="BL153" s="21" t="s">
        <v>87</v>
      </c>
      <c r="BM153" s="178" t="s">
        <v>431</v>
      </c>
    </row>
    <row r="154" spans="1:47" s="2" customFormat="1" ht="12">
      <c r="A154" s="40"/>
      <c r="B154" s="41"/>
      <c r="C154" s="40"/>
      <c r="D154" s="180" t="s">
        <v>140</v>
      </c>
      <c r="E154" s="40"/>
      <c r="F154" s="181" t="s">
        <v>432</v>
      </c>
      <c r="G154" s="40"/>
      <c r="H154" s="40"/>
      <c r="I154" s="182"/>
      <c r="J154" s="40"/>
      <c r="K154" s="40"/>
      <c r="L154" s="41"/>
      <c r="M154" s="183"/>
      <c r="N154" s="184"/>
      <c r="O154" s="74"/>
      <c r="P154" s="74"/>
      <c r="Q154" s="74"/>
      <c r="R154" s="74"/>
      <c r="S154" s="74"/>
      <c r="T154" s="75"/>
      <c r="U154" s="40"/>
      <c r="V154" s="40"/>
      <c r="W154" s="40"/>
      <c r="X154" s="40"/>
      <c r="Y154" s="40"/>
      <c r="Z154" s="40"/>
      <c r="AA154" s="40"/>
      <c r="AB154" s="40"/>
      <c r="AC154" s="40"/>
      <c r="AD154" s="40"/>
      <c r="AE154" s="40"/>
      <c r="AT154" s="21" t="s">
        <v>140</v>
      </c>
      <c r="AU154" s="21" t="s">
        <v>79</v>
      </c>
    </row>
    <row r="155" spans="1:51" s="14" customFormat="1" ht="12">
      <c r="A155" s="14"/>
      <c r="B155" s="193"/>
      <c r="C155" s="14"/>
      <c r="D155" s="186" t="s">
        <v>142</v>
      </c>
      <c r="E155" s="194" t="s">
        <v>3</v>
      </c>
      <c r="F155" s="195" t="s">
        <v>433</v>
      </c>
      <c r="G155" s="14"/>
      <c r="H155" s="196">
        <v>1.15</v>
      </c>
      <c r="I155" s="197"/>
      <c r="J155" s="14"/>
      <c r="K155" s="14"/>
      <c r="L155" s="193"/>
      <c r="M155" s="198"/>
      <c r="N155" s="199"/>
      <c r="O155" s="199"/>
      <c r="P155" s="199"/>
      <c r="Q155" s="199"/>
      <c r="R155" s="199"/>
      <c r="S155" s="199"/>
      <c r="T155" s="200"/>
      <c r="U155" s="14"/>
      <c r="V155" s="14"/>
      <c r="W155" s="14"/>
      <c r="X155" s="14"/>
      <c r="Y155" s="14"/>
      <c r="Z155" s="14"/>
      <c r="AA155" s="14"/>
      <c r="AB155" s="14"/>
      <c r="AC155" s="14"/>
      <c r="AD155" s="14"/>
      <c r="AE155" s="14"/>
      <c r="AT155" s="194" t="s">
        <v>142</v>
      </c>
      <c r="AU155" s="194" t="s">
        <v>79</v>
      </c>
      <c r="AV155" s="14" t="s">
        <v>79</v>
      </c>
      <c r="AW155" s="14" t="s">
        <v>33</v>
      </c>
      <c r="AX155" s="14" t="s">
        <v>15</v>
      </c>
      <c r="AY155" s="194" t="s">
        <v>131</v>
      </c>
    </row>
    <row r="156" spans="1:65" s="2" customFormat="1" ht="101.25" customHeight="1">
      <c r="A156" s="40"/>
      <c r="B156" s="166"/>
      <c r="C156" s="167" t="s">
        <v>9</v>
      </c>
      <c r="D156" s="167" t="s">
        <v>134</v>
      </c>
      <c r="E156" s="168" t="s">
        <v>434</v>
      </c>
      <c r="F156" s="169" t="s">
        <v>435</v>
      </c>
      <c r="G156" s="170" t="s">
        <v>165</v>
      </c>
      <c r="H156" s="171">
        <v>13</v>
      </c>
      <c r="I156" s="172"/>
      <c r="J156" s="173">
        <f>ROUND(I156*H156,2)</f>
        <v>0</v>
      </c>
      <c r="K156" s="169" t="s">
        <v>138</v>
      </c>
      <c r="L156" s="41"/>
      <c r="M156" s="174" t="s">
        <v>3</v>
      </c>
      <c r="N156" s="175" t="s">
        <v>42</v>
      </c>
      <c r="O156" s="74"/>
      <c r="P156" s="176">
        <f>O156*H156</f>
        <v>0</v>
      </c>
      <c r="Q156" s="176">
        <v>0.01053</v>
      </c>
      <c r="R156" s="176">
        <f>Q156*H156</f>
        <v>0.13688999999999998</v>
      </c>
      <c r="S156" s="176">
        <v>0</v>
      </c>
      <c r="T156" s="177">
        <f>S156*H156</f>
        <v>0</v>
      </c>
      <c r="U156" s="40"/>
      <c r="V156" s="40"/>
      <c r="W156" s="40"/>
      <c r="X156" s="40"/>
      <c r="Y156" s="40"/>
      <c r="Z156" s="40"/>
      <c r="AA156" s="40"/>
      <c r="AB156" s="40"/>
      <c r="AC156" s="40"/>
      <c r="AD156" s="40"/>
      <c r="AE156" s="40"/>
      <c r="AR156" s="178" t="s">
        <v>87</v>
      </c>
      <c r="AT156" s="178" t="s">
        <v>134</v>
      </c>
      <c r="AU156" s="178" t="s">
        <v>79</v>
      </c>
      <c r="AY156" s="21" t="s">
        <v>131</v>
      </c>
      <c r="BE156" s="179">
        <f>IF(N156="základní",J156,0)</f>
        <v>0</v>
      </c>
      <c r="BF156" s="179">
        <f>IF(N156="snížená",J156,0)</f>
        <v>0</v>
      </c>
      <c r="BG156" s="179">
        <f>IF(N156="zákl. přenesená",J156,0)</f>
        <v>0</v>
      </c>
      <c r="BH156" s="179">
        <f>IF(N156="sníž. přenesená",J156,0)</f>
        <v>0</v>
      </c>
      <c r="BI156" s="179">
        <f>IF(N156="nulová",J156,0)</f>
        <v>0</v>
      </c>
      <c r="BJ156" s="21" t="s">
        <v>15</v>
      </c>
      <c r="BK156" s="179">
        <f>ROUND(I156*H156,2)</f>
        <v>0</v>
      </c>
      <c r="BL156" s="21" t="s">
        <v>87</v>
      </c>
      <c r="BM156" s="178" t="s">
        <v>436</v>
      </c>
    </row>
    <row r="157" spans="1:47" s="2" customFormat="1" ht="12">
      <c r="A157" s="40"/>
      <c r="B157" s="41"/>
      <c r="C157" s="40"/>
      <c r="D157" s="180" t="s">
        <v>140</v>
      </c>
      <c r="E157" s="40"/>
      <c r="F157" s="181" t="s">
        <v>437</v>
      </c>
      <c r="G157" s="40"/>
      <c r="H157" s="40"/>
      <c r="I157" s="182"/>
      <c r="J157" s="40"/>
      <c r="K157" s="40"/>
      <c r="L157" s="41"/>
      <c r="M157" s="183"/>
      <c r="N157" s="184"/>
      <c r="O157" s="74"/>
      <c r="P157" s="74"/>
      <c r="Q157" s="74"/>
      <c r="R157" s="74"/>
      <c r="S157" s="74"/>
      <c r="T157" s="75"/>
      <c r="U157" s="40"/>
      <c r="V157" s="40"/>
      <c r="W157" s="40"/>
      <c r="X157" s="40"/>
      <c r="Y157" s="40"/>
      <c r="Z157" s="40"/>
      <c r="AA157" s="40"/>
      <c r="AB157" s="40"/>
      <c r="AC157" s="40"/>
      <c r="AD157" s="40"/>
      <c r="AE157" s="40"/>
      <c r="AT157" s="21" t="s">
        <v>140</v>
      </c>
      <c r="AU157" s="21" t="s">
        <v>79</v>
      </c>
    </row>
    <row r="158" spans="1:51" s="13" customFormat="1" ht="12">
      <c r="A158" s="13"/>
      <c r="B158" s="185"/>
      <c r="C158" s="13"/>
      <c r="D158" s="186" t="s">
        <v>142</v>
      </c>
      <c r="E158" s="187" t="s">
        <v>3</v>
      </c>
      <c r="F158" s="188" t="s">
        <v>416</v>
      </c>
      <c r="G158" s="13"/>
      <c r="H158" s="187" t="s">
        <v>3</v>
      </c>
      <c r="I158" s="189"/>
      <c r="J158" s="13"/>
      <c r="K158" s="13"/>
      <c r="L158" s="185"/>
      <c r="M158" s="190"/>
      <c r="N158" s="191"/>
      <c r="O158" s="191"/>
      <c r="P158" s="191"/>
      <c r="Q158" s="191"/>
      <c r="R158" s="191"/>
      <c r="S158" s="191"/>
      <c r="T158" s="192"/>
      <c r="U158" s="13"/>
      <c r="V158" s="13"/>
      <c r="W158" s="13"/>
      <c r="X158" s="13"/>
      <c r="Y158" s="13"/>
      <c r="Z158" s="13"/>
      <c r="AA158" s="13"/>
      <c r="AB158" s="13"/>
      <c r="AC158" s="13"/>
      <c r="AD158" s="13"/>
      <c r="AE158" s="13"/>
      <c r="AT158" s="187" t="s">
        <v>142</v>
      </c>
      <c r="AU158" s="187" t="s">
        <v>79</v>
      </c>
      <c r="AV158" s="13" t="s">
        <v>15</v>
      </c>
      <c r="AW158" s="13" t="s">
        <v>33</v>
      </c>
      <c r="AX158" s="13" t="s">
        <v>71</v>
      </c>
      <c r="AY158" s="187" t="s">
        <v>131</v>
      </c>
    </row>
    <row r="159" spans="1:51" s="14" customFormat="1" ht="12">
      <c r="A159" s="14"/>
      <c r="B159" s="193"/>
      <c r="C159" s="14"/>
      <c r="D159" s="186" t="s">
        <v>142</v>
      </c>
      <c r="E159" s="194" t="s">
        <v>3</v>
      </c>
      <c r="F159" s="195" t="s">
        <v>438</v>
      </c>
      <c r="G159" s="14"/>
      <c r="H159" s="196">
        <v>13</v>
      </c>
      <c r="I159" s="197"/>
      <c r="J159" s="14"/>
      <c r="K159" s="14"/>
      <c r="L159" s="193"/>
      <c r="M159" s="198"/>
      <c r="N159" s="199"/>
      <c r="O159" s="199"/>
      <c r="P159" s="199"/>
      <c r="Q159" s="199"/>
      <c r="R159" s="199"/>
      <c r="S159" s="199"/>
      <c r="T159" s="200"/>
      <c r="U159" s="14"/>
      <c r="V159" s="14"/>
      <c r="W159" s="14"/>
      <c r="X159" s="14"/>
      <c r="Y159" s="14"/>
      <c r="Z159" s="14"/>
      <c r="AA159" s="14"/>
      <c r="AB159" s="14"/>
      <c r="AC159" s="14"/>
      <c r="AD159" s="14"/>
      <c r="AE159" s="14"/>
      <c r="AT159" s="194" t="s">
        <v>142</v>
      </c>
      <c r="AU159" s="194" t="s">
        <v>79</v>
      </c>
      <c r="AV159" s="14" t="s">
        <v>79</v>
      </c>
      <c r="AW159" s="14" t="s">
        <v>33</v>
      </c>
      <c r="AX159" s="14" t="s">
        <v>15</v>
      </c>
      <c r="AY159" s="194" t="s">
        <v>131</v>
      </c>
    </row>
    <row r="160" spans="1:65" s="2" customFormat="1" ht="78" customHeight="1">
      <c r="A160" s="40"/>
      <c r="B160" s="166"/>
      <c r="C160" s="167" t="s">
        <v>233</v>
      </c>
      <c r="D160" s="167" t="s">
        <v>134</v>
      </c>
      <c r="E160" s="168" t="s">
        <v>439</v>
      </c>
      <c r="F160" s="169" t="s">
        <v>440</v>
      </c>
      <c r="G160" s="170" t="s">
        <v>272</v>
      </c>
      <c r="H160" s="171">
        <v>0.028</v>
      </c>
      <c r="I160" s="172"/>
      <c r="J160" s="173">
        <f>ROUND(I160*H160,2)</f>
        <v>0</v>
      </c>
      <c r="K160" s="169" t="s">
        <v>138</v>
      </c>
      <c r="L160" s="41"/>
      <c r="M160" s="174" t="s">
        <v>3</v>
      </c>
      <c r="N160" s="175" t="s">
        <v>42</v>
      </c>
      <c r="O160" s="74"/>
      <c r="P160" s="176">
        <f>O160*H160</f>
        <v>0</v>
      </c>
      <c r="Q160" s="176">
        <v>1.05555</v>
      </c>
      <c r="R160" s="176">
        <f>Q160*H160</f>
        <v>0.0295554</v>
      </c>
      <c r="S160" s="176">
        <v>0</v>
      </c>
      <c r="T160" s="177">
        <f>S160*H160</f>
        <v>0</v>
      </c>
      <c r="U160" s="40"/>
      <c r="V160" s="40"/>
      <c r="W160" s="40"/>
      <c r="X160" s="40"/>
      <c r="Y160" s="40"/>
      <c r="Z160" s="40"/>
      <c r="AA160" s="40"/>
      <c r="AB160" s="40"/>
      <c r="AC160" s="40"/>
      <c r="AD160" s="40"/>
      <c r="AE160" s="40"/>
      <c r="AR160" s="178" t="s">
        <v>87</v>
      </c>
      <c r="AT160" s="178" t="s">
        <v>134</v>
      </c>
      <c r="AU160" s="178" t="s">
        <v>79</v>
      </c>
      <c r="AY160" s="21" t="s">
        <v>131</v>
      </c>
      <c r="BE160" s="179">
        <f>IF(N160="základní",J160,0)</f>
        <v>0</v>
      </c>
      <c r="BF160" s="179">
        <f>IF(N160="snížená",J160,0)</f>
        <v>0</v>
      </c>
      <c r="BG160" s="179">
        <f>IF(N160="zákl. přenesená",J160,0)</f>
        <v>0</v>
      </c>
      <c r="BH160" s="179">
        <f>IF(N160="sníž. přenesená",J160,0)</f>
        <v>0</v>
      </c>
      <c r="BI160" s="179">
        <f>IF(N160="nulová",J160,0)</f>
        <v>0</v>
      </c>
      <c r="BJ160" s="21" t="s">
        <v>15</v>
      </c>
      <c r="BK160" s="179">
        <f>ROUND(I160*H160,2)</f>
        <v>0</v>
      </c>
      <c r="BL160" s="21" t="s">
        <v>87</v>
      </c>
      <c r="BM160" s="178" t="s">
        <v>441</v>
      </c>
    </row>
    <row r="161" spans="1:47" s="2" customFormat="1" ht="12">
      <c r="A161" s="40"/>
      <c r="B161" s="41"/>
      <c r="C161" s="40"/>
      <c r="D161" s="180" t="s">
        <v>140</v>
      </c>
      <c r="E161" s="40"/>
      <c r="F161" s="181" t="s">
        <v>442</v>
      </c>
      <c r="G161" s="40"/>
      <c r="H161" s="40"/>
      <c r="I161" s="182"/>
      <c r="J161" s="40"/>
      <c r="K161" s="40"/>
      <c r="L161" s="41"/>
      <c r="M161" s="183"/>
      <c r="N161" s="184"/>
      <c r="O161" s="74"/>
      <c r="P161" s="74"/>
      <c r="Q161" s="74"/>
      <c r="R161" s="74"/>
      <c r="S161" s="74"/>
      <c r="T161" s="75"/>
      <c r="U161" s="40"/>
      <c r="V161" s="40"/>
      <c r="W161" s="40"/>
      <c r="X161" s="40"/>
      <c r="Y161" s="40"/>
      <c r="Z161" s="40"/>
      <c r="AA161" s="40"/>
      <c r="AB161" s="40"/>
      <c r="AC161" s="40"/>
      <c r="AD161" s="40"/>
      <c r="AE161" s="40"/>
      <c r="AT161" s="21" t="s">
        <v>140</v>
      </c>
      <c r="AU161" s="21" t="s">
        <v>79</v>
      </c>
    </row>
    <row r="162" spans="1:51" s="13" customFormat="1" ht="12">
      <c r="A162" s="13"/>
      <c r="B162" s="185"/>
      <c r="C162" s="13"/>
      <c r="D162" s="186" t="s">
        <v>142</v>
      </c>
      <c r="E162" s="187" t="s">
        <v>3</v>
      </c>
      <c r="F162" s="188" t="s">
        <v>416</v>
      </c>
      <c r="G162" s="13"/>
      <c r="H162" s="187" t="s">
        <v>3</v>
      </c>
      <c r="I162" s="189"/>
      <c r="J162" s="13"/>
      <c r="K162" s="13"/>
      <c r="L162" s="185"/>
      <c r="M162" s="190"/>
      <c r="N162" s="191"/>
      <c r="O162" s="191"/>
      <c r="P162" s="191"/>
      <c r="Q162" s="191"/>
      <c r="R162" s="191"/>
      <c r="S162" s="191"/>
      <c r="T162" s="192"/>
      <c r="U162" s="13"/>
      <c r="V162" s="13"/>
      <c r="W162" s="13"/>
      <c r="X162" s="13"/>
      <c r="Y162" s="13"/>
      <c r="Z162" s="13"/>
      <c r="AA162" s="13"/>
      <c r="AB162" s="13"/>
      <c r="AC162" s="13"/>
      <c r="AD162" s="13"/>
      <c r="AE162" s="13"/>
      <c r="AT162" s="187" t="s">
        <v>142</v>
      </c>
      <c r="AU162" s="187" t="s">
        <v>79</v>
      </c>
      <c r="AV162" s="13" t="s">
        <v>15</v>
      </c>
      <c r="AW162" s="13" t="s">
        <v>33</v>
      </c>
      <c r="AX162" s="13" t="s">
        <v>71</v>
      </c>
      <c r="AY162" s="187" t="s">
        <v>131</v>
      </c>
    </row>
    <row r="163" spans="1:51" s="14" customFormat="1" ht="12">
      <c r="A163" s="14"/>
      <c r="B163" s="193"/>
      <c r="C163" s="14"/>
      <c r="D163" s="186" t="s">
        <v>142</v>
      </c>
      <c r="E163" s="194" t="s">
        <v>3</v>
      </c>
      <c r="F163" s="195" t="s">
        <v>443</v>
      </c>
      <c r="G163" s="14"/>
      <c r="H163" s="196">
        <v>0.028</v>
      </c>
      <c r="I163" s="197"/>
      <c r="J163" s="14"/>
      <c r="K163" s="14"/>
      <c r="L163" s="193"/>
      <c r="M163" s="198"/>
      <c r="N163" s="199"/>
      <c r="O163" s="199"/>
      <c r="P163" s="199"/>
      <c r="Q163" s="199"/>
      <c r="R163" s="199"/>
      <c r="S163" s="199"/>
      <c r="T163" s="200"/>
      <c r="U163" s="14"/>
      <c r="V163" s="14"/>
      <c r="W163" s="14"/>
      <c r="X163" s="14"/>
      <c r="Y163" s="14"/>
      <c r="Z163" s="14"/>
      <c r="AA163" s="14"/>
      <c r="AB163" s="14"/>
      <c r="AC163" s="14"/>
      <c r="AD163" s="14"/>
      <c r="AE163" s="14"/>
      <c r="AT163" s="194" t="s">
        <v>142</v>
      </c>
      <c r="AU163" s="194" t="s">
        <v>79</v>
      </c>
      <c r="AV163" s="14" t="s">
        <v>79</v>
      </c>
      <c r="AW163" s="14" t="s">
        <v>33</v>
      </c>
      <c r="AX163" s="14" t="s">
        <v>15</v>
      </c>
      <c r="AY163" s="194" t="s">
        <v>131</v>
      </c>
    </row>
    <row r="164" spans="1:65" s="2" customFormat="1" ht="78" customHeight="1">
      <c r="A164" s="40"/>
      <c r="B164" s="166"/>
      <c r="C164" s="167" t="s">
        <v>240</v>
      </c>
      <c r="D164" s="167" t="s">
        <v>134</v>
      </c>
      <c r="E164" s="168" t="s">
        <v>444</v>
      </c>
      <c r="F164" s="169" t="s">
        <v>445</v>
      </c>
      <c r="G164" s="170" t="s">
        <v>272</v>
      </c>
      <c r="H164" s="171">
        <v>0.078</v>
      </c>
      <c r="I164" s="172"/>
      <c r="J164" s="173">
        <f>ROUND(I164*H164,2)</f>
        <v>0</v>
      </c>
      <c r="K164" s="169" t="s">
        <v>138</v>
      </c>
      <c r="L164" s="41"/>
      <c r="M164" s="174" t="s">
        <v>3</v>
      </c>
      <c r="N164" s="175" t="s">
        <v>42</v>
      </c>
      <c r="O164" s="74"/>
      <c r="P164" s="176">
        <f>O164*H164</f>
        <v>0</v>
      </c>
      <c r="Q164" s="176">
        <v>1.06277</v>
      </c>
      <c r="R164" s="176">
        <f>Q164*H164</f>
        <v>0.08289606</v>
      </c>
      <c r="S164" s="176">
        <v>0</v>
      </c>
      <c r="T164" s="177">
        <f>S164*H164</f>
        <v>0</v>
      </c>
      <c r="U164" s="40"/>
      <c r="V164" s="40"/>
      <c r="W164" s="40"/>
      <c r="X164" s="40"/>
      <c r="Y164" s="40"/>
      <c r="Z164" s="40"/>
      <c r="AA164" s="40"/>
      <c r="AB164" s="40"/>
      <c r="AC164" s="40"/>
      <c r="AD164" s="40"/>
      <c r="AE164" s="40"/>
      <c r="AR164" s="178" t="s">
        <v>87</v>
      </c>
      <c r="AT164" s="178" t="s">
        <v>134</v>
      </c>
      <c r="AU164" s="178" t="s">
        <v>79</v>
      </c>
      <c r="AY164" s="21" t="s">
        <v>131</v>
      </c>
      <c r="BE164" s="179">
        <f>IF(N164="základní",J164,0)</f>
        <v>0</v>
      </c>
      <c r="BF164" s="179">
        <f>IF(N164="snížená",J164,0)</f>
        <v>0</v>
      </c>
      <c r="BG164" s="179">
        <f>IF(N164="zákl. přenesená",J164,0)</f>
        <v>0</v>
      </c>
      <c r="BH164" s="179">
        <f>IF(N164="sníž. přenesená",J164,0)</f>
        <v>0</v>
      </c>
      <c r="BI164" s="179">
        <f>IF(N164="nulová",J164,0)</f>
        <v>0</v>
      </c>
      <c r="BJ164" s="21" t="s">
        <v>15</v>
      </c>
      <c r="BK164" s="179">
        <f>ROUND(I164*H164,2)</f>
        <v>0</v>
      </c>
      <c r="BL164" s="21" t="s">
        <v>87</v>
      </c>
      <c r="BM164" s="178" t="s">
        <v>446</v>
      </c>
    </row>
    <row r="165" spans="1:47" s="2" customFormat="1" ht="12">
      <c r="A165" s="40"/>
      <c r="B165" s="41"/>
      <c r="C165" s="40"/>
      <c r="D165" s="180" t="s">
        <v>140</v>
      </c>
      <c r="E165" s="40"/>
      <c r="F165" s="181" t="s">
        <v>447</v>
      </c>
      <c r="G165" s="40"/>
      <c r="H165" s="40"/>
      <c r="I165" s="182"/>
      <c r="J165" s="40"/>
      <c r="K165" s="40"/>
      <c r="L165" s="41"/>
      <c r="M165" s="183"/>
      <c r="N165" s="184"/>
      <c r="O165" s="74"/>
      <c r="P165" s="74"/>
      <c r="Q165" s="74"/>
      <c r="R165" s="74"/>
      <c r="S165" s="74"/>
      <c r="T165" s="75"/>
      <c r="U165" s="40"/>
      <c r="V165" s="40"/>
      <c r="W165" s="40"/>
      <c r="X165" s="40"/>
      <c r="Y165" s="40"/>
      <c r="Z165" s="40"/>
      <c r="AA165" s="40"/>
      <c r="AB165" s="40"/>
      <c r="AC165" s="40"/>
      <c r="AD165" s="40"/>
      <c r="AE165" s="40"/>
      <c r="AT165" s="21" t="s">
        <v>140</v>
      </c>
      <c r="AU165" s="21" t="s">
        <v>79</v>
      </c>
    </row>
    <row r="166" spans="1:51" s="13" customFormat="1" ht="12">
      <c r="A166" s="13"/>
      <c r="B166" s="185"/>
      <c r="C166" s="13"/>
      <c r="D166" s="186" t="s">
        <v>142</v>
      </c>
      <c r="E166" s="187" t="s">
        <v>3</v>
      </c>
      <c r="F166" s="188" t="s">
        <v>416</v>
      </c>
      <c r="G166" s="13"/>
      <c r="H166" s="187" t="s">
        <v>3</v>
      </c>
      <c r="I166" s="189"/>
      <c r="J166" s="13"/>
      <c r="K166" s="13"/>
      <c r="L166" s="185"/>
      <c r="M166" s="190"/>
      <c r="N166" s="191"/>
      <c r="O166" s="191"/>
      <c r="P166" s="191"/>
      <c r="Q166" s="191"/>
      <c r="R166" s="191"/>
      <c r="S166" s="191"/>
      <c r="T166" s="192"/>
      <c r="U166" s="13"/>
      <c r="V166" s="13"/>
      <c r="W166" s="13"/>
      <c r="X166" s="13"/>
      <c r="Y166" s="13"/>
      <c r="Z166" s="13"/>
      <c r="AA166" s="13"/>
      <c r="AB166" s="13"/>
      <c r="AC166" s="13"/>
      <c r="AD166" s="13"/>
      <c r="AE166" s="13"/>
      <c r="AT166" s="187" t="s">
        <v>142</v>
      </c>
      <c r="AU166" s="187" t="s">
        <v>79</v>
      </c>
      <c r="AV166" s="13" t="s">
        <v>15</v>
      </c>
      <c r="AW166" s="13" t="s">
        <v>33</v>
      </c>
      <c r="AX166" s="13" t="s">
        <v>71</v>
      </c>
      <c r="AY166" s="187" t="s">
        <v>131</v>
      </c>
    </row>
    <row r="167" spans="1:51" s="14" customFormat="1" ht="12">
      <c r="A167" s="14"/>
      <c r="B167" s="193"/>
      <c r="C167" s="14"/>
      <c r="D167" s="186" t="s">
        <v>142</v>
      </c>
      <c r="E167" s="194" t="s">
        <v>3</v>
      </c>
      <c r="F167" s="195" t="s">
        <v>448</v>
      </c>
      <c r="G167" s="14"/>
      <c r="H167" s="196">
        <v>0.078</v>
      </c>
      <c r="I167" s="197"/>
      <c r="J167" s="14"/>
      <c r="K167" s="14"/>
      <c r="L167" s="193"/>
      <c r="M167" s="198"/>
      <c r="N167" s="199"/>
      <c r="O167" s="199"/>
      <c r="P167" s="199"/>
      <c r="Q167" s="199"/>
      <c r="R167" s="199"/>
      <c r="S167" s="199"/>
      <c r="T167" s="200"/>
      <c r="U167" s="14"/>
      <c r="V167" s="14"/>
      <c r="W167" s="14"/>
      <c r="X167" s="14"/>
      <c r="Y167" s="14"/>
      <c r="Z167" s="14"/>
      <c r="AA167" s="14"/>
      <c r="AB167" s="14"/>
      <c r="AC167" s="14"/>
      <c r="AD167" s="14"/>
      <c r="AE167" s="14"/>
      <c r="AT167" s="194" t="s">
        <v>142</v>
      </c>
      <c r="AU167" s="194" t="s">
        <v>79</v>
      </c>
      <c r="AV167" s="14" t="s">
        <v>79</v>
      </c>
      <c r="AW167" s="14" t="s">
        <v>33</v>
      </c>
      <c r="AX167" s="14" t="s">
        <v>15</v>
      </c>
      <c r="AY167" s="194" t="s">
        <v>131</v>
      </c>
    </row>
    <row r="168" spans="1:65" s="2" customFormat="1" ht="37.8" customHeight="1">
      <c r="A168" s="40"/>
      <c r="B168" s="166"/>
      <c r="C168" s="167" t="s">
        <v>247</v>
      </c>
      <c r="D168" s="167" t="s">
        <v>134</v>
      </c>
      <c r="E168" s="168" t="s">
        <v>449</v>
      </c>
      <c r="F168" s="169" t="s">
        <v>450</v>
      </c>
      <c r="G168" s="170" t="s">
        <v>184</v>
      </c>
      <c r="H168" s="171">
        <v>16</v>
      </c>
      <c r="I168" s="172"/>
      <c r="J168" s="173">
        <f>ROUND(I168*H168,2)</f>
        <v>0</v>
      </c>
      <c r="K168" s="169" t="s">
        <v>138</v>
      </c>
      <c r="L168" s="41"/>
      <c r="M168" s="174" t="s">
        <v>3</v>
      </c>
      <c r="N168" s="175" t="s">
        <v>42</v>
      </c>
      <c r="O168" s="74"/>
      <c r="P168" s="176">
        <f>O168*H168</f>
        <v>0</v>
      </c>
      <c r="Q168" s="176">
        <v>0.02278</v>
      </c>
      <c r="R168" s="176">
        <f>Q168*H168</f>
        <v>0.36448</v>
      </c>
      <c r="S168" s="176">
        <v>0</v>
      </c>
      <c r="T168" s="177">
        <f>S168*H168</f>
        <v>0</v>
      </c>
      <c r="U168" s="40"/>
      <c r="V168" s="40"/>
      <c r="W168" s="40"/>
      <c r="X168" s="40"/>
      <c r="Y168" s="40"/>
      <c r="Z168" s="40"/>
      <c r="AA168" s="40"/>
      <c r="AB168" s="40"/>
      <c r="AC168" s="40"/>
      <c r="AD168" s="40"/>
      <c r="AE168" s="40"/>
      <c r="AR168" s="178" t="s">
        <v>87</v>
      </c>
      <c r="AT168" s="178" t="s">
        <v>134</v>
      </c>
      <c r="AU168" s="178" t="s">
        <v>79</v>
      </c>
      <c r="AY168" s="21" t="s">
        <v>131</v>
      </c>
      <c r="BE168" s="179">
        <f>IF(N168="základní",J168,0)</f>
        <v>0</v>
      </c>
      <c r="BF168" s="179">
        <f>IF(N168="snížená",J168,0)</f>
        <v>0</v>
      </c>
      <c r="BG168" s="179">
        <f>IF(N168="zákl. přenesená",J168,0)</f>
        <v>0</v>
      </c>
      <c r="BH168" s="179">
        <f>IF(N168="sníž. přenesená",J168,0)</f>
        <v>0</v>
      </c>
      <c r="BI168" s="179">
        <f>IF(N168="nulová",J168,0)</f>
        <v>0</v>
      </c>
      <c r="BJ168" s="21" t="s">
        <v>15</v>
      </c>
      <c r="BK168" s="179">
        <f>ROUND(I168*H168,2)</f>
        <v>0</v>
      </c>
      <c r="BL168" s="21" t="s">
        <v>87</v>
      </c>
      <c r="BM168" s="178" t="s">
        <v>451</v>
      </c>
    </row>
    <row r="169" spans="1:47" s="2" customFormat="1" ht="12">
      <c r="A169" s="40"/>
      <c r="B169" s="41"/>
      <c r="C169" s="40"/>
      <c r="D169" s="180" t="s">
        <v>140</v>
      </c>
      <c r="E169" s="40"/>
      <c r="F169" s="181" t="s">
        <v>452</v>
      </c>
      <c r="G169" s="40"/>
      <c r="H169" s="40"/>
      <c r="I169" s="182"/>
      <c r="J169" s="40"/>
      <c r="K169" s="40"/>
      <c r="L169" s="41"/>
      <c r="M169" s="183"/>
      <c r="N169" s="184"/>
      <c r="O169" s="74"/>
      <c r="P169" s="74"/>
      <c r="Q169" s="74"/>
      <c r="R169" s="74"/>
      <c r="S169" s="74"/>
      <c r="T169" s="75"/>
      <c r="U169" s="40"/>
      <c r="V169" s="40"/>
      <c r="W169" s="40"/>
      <c r="X169" s="40"/>
      <c r="Y169" s="40"/>
      <c r="Z169" s="40"/>
      <c r="AA169" s="40"/>
      <c r="AB169" s="40"/>
      <c r="AC169" s="40"/>
      <c r="AD169" s="40"/>
      <c r="AE169" s="40"/>
      <c r="AT169" s="21" t="s">
        <v>140</v>
      </c>
      <c r="AU169" s="21" t="s">
        <v>79</v>
      </c>
    </row>
    <row r="170" spans="1:51" s="13" customFormat="1" ht="12">
      <c r="A170" s="13"/>
      <c r="B170" s="185"/>
      <c r="C170" s="13"/>
      <c r="D170" s="186" t="s">
        <v>142</v>
      </c>
      <c r="E170" s="187" t="s">
        <v>3</v>
      </c>
      <c r="F170" s="188" t="s">
        <v>187</v>
      </c>
      <c r="G170" s="13"/>
      <c r="H170" s="187" t="s">
        <v>3</v>
      </c>
      <c r="I170" s="189"/>
      <c r="J170" s="13"/>
      <c r="K170" s="13"/>
      <c r="L170" s="185"/>
      <c r="M170" s="190"/>
      <c r="N170" s="191"/>
      <c r="O170" s="191"/>
      <c r="P170" s="191"/>
      <c r="Q170" s="191"/>
      <c r="R170" s="191"/>
      <c r="S170" s="191"/>
      <c r="T170" s="192"/>
      <c r="U170" s="13"/>
      <c r="V170" s="13"/>
      <c r="W170" s="13"/>
      <c r="X170" s="13"/>
      <c r="Y170" s="13"/>
      <c r="Z170" s="13"/>
      <c r="AA170" s="13"/>
      <c r="AB170" s="13"/>
      <c r="AC170" s="13"/>
      <c r="AD170" s="13"/>
      <c r="AE170" s="13"/>
      <c r="AT170" s="187" t="s">
        <v>142</v>
      </c>
      <c r="AU170" s="187" t="s">
        <v>79</v>
      </c>
      <c r="AV170" s="13" t="s">
        <v>15</v>
      </c>
      <c r="AW170" s="13" t="s">
        <v>33</v>
      </c>
      <c r="AX170" s="13" t="s">
        <v>71</v>
      </c>
      <c r="AY170" s="187" t="s">
        <v>131</v>
      </c>
    </row>
    <row r="171" spans="1:51" s="14" customFormat="1" ht="12">
      <c r="A171" s="14"/>
      <c r="B171" s="193"/>
      <c r="C171" s="14"/>
      <c r="D171" s="186" t="s">
        <v>142</v>
      </c>
      <c r="E171" s="194" t="s">
        <v>3</v>
      </c>
      <c r="F171" s="195" t="s">
        <v>188</v>
      </c>
      <c r="G171" s="14"/>
      <c r="H171" s="196">
        <v>16</v>
      </c>
      <c r="I171" s="197"/>
      <c r="J171" s="14"/>
      <c r="K171" s="14"/>
      <c r="L171" s="193"/>
      <c r="M171" s="198"/>
      <c r="N171" s="199"/>
      <c r="O171" s="199"/>
      <c r="P171" s="199"/>
      <c r="Q171" s="199"/>
      <c r="R171" s="199"/>
      <c r="S171" s="199"/>
      <c r="T171" s="200"/>
      <c r="U171" s="14"/>
      <c r="V171" s="14"/>
      <c r="W171" s="14"/>
      <c r="X171" s="14"/>
      <c r="Y171" s="14"/>
      <c r="Z171" s="14"/>
      <c r="AA171" s="14"/>
      <c r="AB171" s="14"/>
      <c r="AC171" s="14"/>
      <c r="AD171" s="14"/>
      <c r="AE171" s="14"/>
      <c r="AT171" s="194" t="s">
        <v>142</v>
      </c>
      <c r="AU171" s="194" t="s">
        <v>79</v>
      </c>
      <c r="AV171" s="14" t="s">
        <v>79</v>
      </c>
      <c r="AW171" s="14" t="s">
        <v>33</v>
      </c>
      <c r="AX171" s="14" t="s">
        <v>15</v>
      </c>
      <c r="AY171" s="194" t="s">
        <v>131</v>
      </c>
    </row>
    <row r="172" spans="1:63" s="12" customFormat="1" ht="22.8" customHeight="1">
      <c r="A172" s="12"/>
      <c r="B172" s="153"/>
      <c r="C172" s="12"/>
      <c r="D172" s="154" t="s">
        <v>70</v>
      </c>
      <c r="E172" s="164" t="s">
        <v>93</v>
      </c>
      <c r="F172" s="164" t="s">
        <v>453</v>
      </c>
      <c r="G172" s="12"/>
      <c r="H172" s="12"/>
      <c r="I172" s="156"/>
      <c r="J172" s="165">
        <f>BK172</f>
        <v>0</v>
      </c>
      <c r="K172" s="12"/>
      <c r="L172" s="153"/>
      <c r="M172" s="158"/>
      <c r="N172" s="159"/>
      <c r="O172" s="159"/>
      <c r="P172" s="160">
        <f>P173+P349+P381</f>
        <v>0</v>
      </c>
      <c r="Q172" s="159"/>
      <c r="R172" s="160">
        <f>R173+R349+R381</f>
        <v>11.92635246</v>
      </c>
      <c r="S172" s="159"/>
      <c r="T172" s="161">
        <f>T173+T349+T381</f>
        <v>0.00945184</v>
      </c>
      <c r="U172" s="12"/>
      <c r="V172" s="12"/>
      <c r="W172" s="12"/>
      <c r="X172" s="12"/>
      <c r="Y172" s="12"/>
      <c r="Z172" s="12"/>
      <c r="AA172" s="12"/>
      <c r="AB172" s="12"/>
      <c r="AC172" s="12"/>
      <c r="AD172" s="12"/>
      <c r="AE172" s="12"/>
      <c r="AR172" s="154" t="s">
        <v>15</v>
      </c>
      <c r="AT172" s="162" t="s">
        <v>70</v>
      </c>
      <c r="AU172" s="162" t="s">
        <v>15</v>
      </c>
      <c r="AY172" s="154" t="s">
        <v>131</v>
      </c>
      <c r="BK172" s="163">
        <f>BK173+BK349+BK381</f>
        <v>0</v>
      </c>
    </row>
    <row r="173" spans="1:63" s="12" customFormat="1" ht="20.85" customHeight="1">
      <c r="A173" s="12"/>
      <c r="B173" s="153"/>
      <c r="C173" s="12"/>
      <c r="D173" s="154" t="s">
        <v>70</v>
      </c>
      <c r="E173" s="164" t="s">
        <v>454</v>
      </c>
      <c r="F173" s="164" t="s">
        <v>455</v>
      </c>
      <c r="G173" s="12"/>
      <c r="H173" s="12"/>
      <c r="I173" s="156"/>
      <c r="J173" s="165">
        <f>BK173</f>
        <v>0</v>
      </c>
      <c r="K173" s="12"/>
      <c r="L173" s="153"/>
      <c r="M173" s="158"/>
      <c r="N173" s="159"/>
      <c r="O173" s="159"/>
      <c r="P173" s="160">
        <f>SUM(P174:P348)</f>
        <v>0</v>
      </c>
      <c r="Q173" s="159"/>
      <c r="R173" s="160">
        <f>SUM(R174:R348)</f>
        <v>9.61826649</v>
      </c>
      <c r="S173" s="159"/>
      <c r="T173" s="161">
        <f>SUM(T174:T348)</f>
        <v>0.00940801</v>
      </c>
      <c r="U173" s="12"/>
      <c r="V173" s="12"/>
      <c r="W173" s="12"/>
      <c r="X173" s="12"/>
      <c r="Y173" s="12"/>
      <c r="Z173" s="12"/>
      <c r="AA173" s="12"/>
      <c r="AB173" s="12"/>
      <c r="AC173" s="12"/>
      <c r="AD173" s="12"/>
      <c r="AE173" s="12"/>
      <c r="AR173" s="154" t="s">
        <v>15</v>
      </c>
      <c r="AT173" s="162" t="s">
        <v>70</v>
      </c>
      <c r="AU173" s="162" t="s">
        <v>79</v>
      </c>
      <c r="AY173" s="154" t="s">
        <v>131</v>
      </c>
      <c r="BK173" s="163">
        <f>SUM(BK174:BK348)</f>
        <v>0</v>
      </c>
    </row>
    <row r="174" spans="1:65" s="2" customFormat="1" ht="24.15" customHeight="1">
      <c r="A174" s="40"/>
      <c r="B174" s="166"/>
      <c r="C174" s="167" t="s">
        <v>254</v>
      </c>
      <c r="D174" s="167" t="s">
        <v>134</v>
      </c>
      <c r="E174" s="168" t="s">
        <v>456</v>
      </c>
      <c r="F174" s="169" t="s">
        <v>457</v>
      </c>
      <c r="G174" s="170" t="s">
        <v>165</v>
      </c>
      <c r="H174" s="171">
        <v>405.794</v>
      </c>
      <c r="I174" s="172"/>
      <c r="J174" s="173">
        <f>ROUND(I174*H174,2)</f>
        <v>0</v>
      </c>
      <c r="K174" s="169" t="s">
        <v>138</v>
      </c>
      <c r="L174" s="41"/>
      <c r="M174" s="174" t="s">
        <v>3</v>
      </c>
      <c r="N174" s="175" t="s">
        <v>42</v>
      </c>
      <c r="O174" s="74"/>
      <c r="P174" s="176">
        <f>O174*H174</f>
        <v>0</v>
      </c>
      <c r="Q174" s="176">
        <v>0.00026</v>
      </c>
      <c r="R174" s="176">
        <f>Q174*H174</f>
        <v>0.10550643999999999</v>
      </c>
      <c r="S174" s="176">
        <v>0</v>
      </c>
      <c r="T174" s="177">
        <f>S174*H174</f>
        <v>0</v>
      </c>
      <c r="U174" s="40"/>
      <c r="V174" s="40"/>
      <c r="W174" s="40"/>
      <c r="X174" s="40"/>
      <c r="Y174" s="40"/>
      <c r="Z174" s="40"/>
      <c r="AA174" s="40"/>
      <c r="AB174" s="40"/>
      <c r="AC174" s="40"/>
      <c r="AD174" s="40"/>
      <c r="AE174" s="40"/>
      <c r="AR174" s="178" t="s">
        <v>87</v>
      </c>
      <c r="AT174" s="178" t="s">
        <v>134</v>
      </c>
      <c r="AU174" s="178" t="s">
        <v>84</v>
      </c>
      <c r="AY174" s="21" t="s">
        <v>131</v>
      </c>
      <c r="BE174" s="179">
        <f>IF(N174="základní",J174,0)</f>
        <v>0</v>
      </c>
      <c r="BF174" s="179">
        <f>IF(N174="snížená",J174,0)</f>
        <v>0</v>
      </c>
      <c r="BG174" s="179">
        <f>IF(N174="zákl. přenesená",J174,0)</f>
        <v>0</v>
      </c>
      <c r="BH174" s="179">
        <f>IF(N174="sníž. přenesená",J174,0)</f>
        <v>0</v>
      </c>
      <c r="BI174" s="179">
        <f>IF(N174="nulová",J174,0)</f>
        <v>0</v>
      </c>
      <c r="BJ174" s="21" t="s">
        <v>15</v>
      </c>
      <c r="BK174" s="179">
        <f>ROUND(I174*H174,2)</f>
        <v>0</v>
      </c>
      <c r="BL174" s="21" t="s">
        <v>87</v>
      </c>
      <c r="BM174" s="178" t="s">
        <v>458</v>
      </c>
    </row>
    <row r="175" spans="1:47" s="2" customFormat="1" ht="12">
      <c r="A175" s="40"/>
      <c r="B175" s="41"/>
      <c r="C175" s="40"/>
      <c r="D175" s="180" t="s">
        <v>140</v>
      </c>
      <c r="E175" s="40"/>
      <c r="F175" s="181" t="s">
        <v>459</v>
      </c>
      <c r="G175" s="40"/>
      <c r="H175" s="40"/>
      <c r="I175" s="182"/>
      <c r="J175" s="40"/>
      <c r="K175" s="40"/>
      <c r="L175" s="41"/>
      <c r="M175" s="183"/>
      <c r="N175" s="184"/>
      <c r="O175" s="74"/>
      <c r="P175" s="74"/>
      <c r="Q175" s="74"/>
      <c r="R175" s="74"/>
      <c r="S175" s="74"/>
      <c r="T175" s="75"/>
      <c r="U175" s="40"/>
      <c r="V175" s="40"/>
      <c r="W175" s="40"/>
      <c r="X175" s="40"/>
      <c r="Y175" s="40"/>
      <c r="Z175" s="40"/>
      <c r="AA175" s="40"/>
      <c r="AB175" s="40"/>
      <c r="AC175" s="40"/>
      <c r="AD175" s="40"/>
      <c r="AE175" s="40"/>
      <c r="AT175" s="21" t="s">
        <v>140</v>
      </c>
      <c r="AU175" s="21" t="s">
        <v>84</v>
      </c>
    </row>
    <row r="176" spans="1:65" s="2" customFormat="1" ht="49.05" customHeight="1">
      <c r="A176" s="40"/>
      <c r="B176" s="166"/>
      <c r="C176" s="167" t="s">
        <v>259</v>
      </c>
      <c r="D176" s="167" t="s">
        <v>134</v>
      </c>
      <c r="E176" s="168" t="s">
        <v>460</v>
      </c>
      <c r="F176" s="169" t="s">
        <v>461</v>
      </c>
      <c r="G176" s="170" t="s">
        <v>165</v>
      </c>
      <c r="H176" s="171">
        <v>405.794</v>
      </c>
      <c r="I176" s="172"/>
      <c r="J176" s="173">
        <f>ROUND(I176*H176,2)</f>
        <v>0</v>
      </c>
      <c r="K176" s="169" t="s">
        <v>138</v>
      </c>
      <c r="L176" s="41"/>
      <c r="M176" s="174" t="s">
        <v>3</v>
      </c>
      <c r="N176" s="175" t="s">
        <v>42</v>
      </c>
      <c r="O176" s="74"/>
      <c r="P176" s="176">
        <f>O176*H176</f>
        <v>0</v>
      </c>
      <c r="Q176" s="176">
        <v>0.0197</v>
      </c>
      <c r="R176" s="176">
        <f>Q176*H176</f>
        <v>7.9941417999999995</v>
      </c>
      <c r="S176" s="176">
        <v>0</v>
      </c>
      <c r="T176" s="177">
        <f>S176*H176</f>
        <v>0</v>
      </c>
      <c r="U176" s="40"/>
      <c r="V176" s="40"/>
      <c r="W176" s="40"/>
      <c r="X176" s="40"/>
      <c r="Y176" s="40"/>
      <c r="Z176" s="40"/>
      <c r="AA176" s="40"/>
      <c r="AB176" s="40"/>
      <c r="AC176" s="40"/>
      <c r="AD176" s="40"/>
      <c r="AE176" s="40"/>
      <c r="AR176" s="178" t="s">
        <v>87</v>
      </c>
      <c r="AT176" s="178" t="s">
        <v>134</v>
      </c>
      <c r="AU176" s="178" t="s">
        <v>84</v>
      </c>
      <c r="AY176" s="21" t="s">
        <v>131</v>
      </c>
      <c r="BE176" s="179">
        <f>IF(N176="základní",J176,0)</f>
        <v>0</v>
      </c>
      <c r="BF176" s="179">
        <f>IF(N176="snížená",J176,0)</f>
        <v>0</v>
      </c>
      <c r="BG176" s="179">
        <f>IF(N176="zákl. přenesená",J176,0)</f>
        <v>0</v>
      </c>
      <c r="BH176" s="179">
        <f>IF(N176="sníž. přenesená",J176,0)</f>
        <v>0</v>
      </c>
      <c r="BI176" s="179">
        <f>IF(N176="nulová",J176,0)</f>
        <v>0</v>
      </c>
      <c r="BJ176" s="21" t="s">
        <v>15</v>
      </c>
      <c r="BK176" s="179">
        <f>ROUND(I176*H176,2)</f>
        <v>0</v>
      </c>
      <c r="BL176" s="21" t="s">
        <v>87</v>
      </c>
      <c r="BM176" s="178" t="s">
        <v>462</v>
      </c>
    </row>
    <row r="177" spans="1:47" s="2" customFormat="1" ht="12">
      <c r="A177" s="40"/>
      <c r="B177" s="41"/>
      <c r="C177" s="40"/>
      <c r="D177" s="180" t="s">
        <v>140</v>
      </c>
      <c r="E177" s="40"/>
      <c r="F177" s="181" t="s">
        <v>463</v>
      </c>
      <c r="G177" s="40"/>
      <c r="H177" s="40"/>
      <c r="I177" s="182"/>
      <c r="J177" s="40"/>
      <c r="K177" s="40"/>
      <c r="L177" s="41"/>
      <c r="M177" s="183"/>
      <c r="N177" s="184"/>
      <c r="O177" s="74"/>
      <c r="P177" s="74"/>
      <c r="Q177" s="74"/>
      <c r="R177" s="74"/>
      <c r="S177" s="74"/>
      <c r="T177" s="75"/>
      <c r="U177" s="40"/>
      <c r="V177" s="40"/>
      <c r="W177" s="40"/>
      <c r="X177" s="40"/>
      <c r="Y177" s="40"/>
      <c r="Z177" s="40"/>
      <c r="AA177" s="40"/>
      <c r="AB177" s="40"/>
      <c r="AC177" s="40"/>
      <c r="AD177" s="40"/>
      <c r="AE177" s="40"/>
      <c r="AT177" s="21" t="s">
        <v>140</v>
      </c>
      <c r="AU177" s="21" t="s">
        <v>84</v>
      </c>
    </row>
    <row r="178" spans="1:51" s="13" customFormat="1" ht="12">
      <c r="A178" s="13"/>
      <c r="B178" s="185"/>
      <c r="C178" s="13"/>
      <c r="D178" s="186" t="s">
        <v>142</v>
      </c>
      <c r="E178" s="187" t="s">
        <v>3</v>
      </c>
      <c r="F178" s="188" t="s">
        <v>178</v>
      </c>
      <c r="G178" s="13"/>
      <c r="H178" s="187" t="s">
        <v>3</v>
      </c>
      <c r="I178" s="189"/>
      <c r="J178" s="13"/>
      <c r="K178" s="13"/>
      <c r="L178" s="185"/>
      <c r="M178" s="190"/>
      <c r="N178" s="191"/>
      <c r="O178" s="191"/>
      <c r="P178" s="191"/>
      <c r="Q178" s="191"/>
      <c r="R178" s="191"/>
      <c r="S178" s="191"/>
      <c r="T178" s="192"/>
      <c r="U178" s="13"/>
      <c r="V178" s="13"/>
      <c r="W178" s="13"/>
      <c r="X178" s="13"/>
      <c r="Y178" s="13"/>
      <c r="Z178" s="13"/>
      <c r="AA178" s="13"/>
      <c r="AB178" s="13"/>
      <c r="AC178" s="13"/>
      <c r="AD178" s="13"/>
      <c r="AE178" s="13"/>
      <c r="AT178" s="187" t="s">
        <v>142</v>
      </c>
      <c r="AU178" s="187" t="s">
        <v>84</v>
      </c>
      <c r="AV178" s="13" t="s">
        <v>15</v>
      </c>
      <c r="AW178" s="13" t="s">
        <v>33</v>
      </c>
      <c r="AX178" s="13" t="s">
        <v>71</v>
      </c>
      <c r="AY178" s="187" t="s">
        <v>131</v>
      </c>
    </row>
    <row r="179" spans="1:51" s="13" customFormat="1" ht="12">
      <c r="A179" s="13"/>
      <c r="B179" s="185"/>
      <c r="C179" s="13"/>
      <c r="D179" s="186" t="s">
        <v>142</v>
      </c>
      <c r="E179" s="187" t="s">
        <v>3</v>
      </c>
      <c r="F179" s="188" t="s">
        <v>330</v>
      </c>
      <c r="G179" s="13"/>
      <c r="H179" s="187" t="s">
        <v>3</v>
      </c>
      <c r="I179" s="189"/>
      <c r="J179" s="13"/>
      <c r="K179" s="13"/>
      <c r="L179" s="185"/>
      <c r="M179" s="190"/>
      <c r="N179" s="191"/>
      <c r="O179" s="191"/>
      <c r="P179" s="191"/>
      <c r="Q179" s="191"/>
      <c r="R179" s="191"/>
      <c r="S179" s="191"/>
      <c r="T179" s="192"/>
      <c r="U179" s="13"/>
      <c r="V179" s="13"/>
      <c r="W179" s="13"/>
      <c r="X179" s="13"/>
      <c r="Y179" s="13"/>
      <c r="Z179" s="13"/>
      <c r="AA179" s="13"/>
      <c r="AB179" s="13"/>
      <c r="AC179" s="13"/>
      <c r="AD179" s="13"/>
      <c r="AE179" s="13"/>
      <c r="AT179" s="187" t="s">
        <v>142</v>
      </c>
      <c r="AU179" s="187" t="s">
        <v>84</v>
      </c>
      <c r="AV179" s="13" t="s">
        <v>15</v>
      </c>
      <c r="AW179" s="13" t="s">
        <v>33</v>
      </c>
      <c r="AX179" s="13" t="s">
        <v>71</v>
      </c>
      <c r="AY179" s="187" t="s">
        <v>131</v>
      </c>
    </row>
    <row r="180" spans="1:51" s="14" customFormat="1" ht="12">
      <c r="A180" s="14"/>
      <c r="B180" s="193"/>
      <c r="C180" s="14"/>
      <c r="D180" s="186" t="s">
        <v>142</v>
      </c>
      <c r="E180" s="194" t="s">
        <v>3</v>
      </c>
      <c r="F180" s="195" t="s">
        <v>464</v>
      </c>
      <c r="G180" s="14"/>
      <c r="H180" s="196">
        <v>50</v>
      </c>
      <c r="I180" s="197"/>
      <c r="J180" s="14"/>
      <c r="K180" s="14"/>
      <c r="L180" s="193"/>
      <c r="M180" s="198"/>
      <c r="N180" s="199"/>
      <c r="O180" s="199"/>
      <c r="P180" s="199"/>
      <c r="Q180" s="199"/>
      <c r="R180" s="199"/>
      <c r="S180" s="199"/>
      <c r="T180" s="200"/>
      <c r="U180" s="14"/>
      <c r="V180" s="14"/>
      <c r="W180" s="14"/>
      <c r="X180" s="14"/>
      <c r="Y180" s="14"/>
      <c r="Z180" s="14"/>
      <c r="AA180" s="14"/>
      <c r="AB180" s="14"/>
      <c r="AC180" s="14"/>
      <c r="AD180" s="14"/>
      <c r="AE180" s="14"/>
      <c r="AT180" s="194" t="s">
        <v>142</v>
      </c>
      <c r="AU180" s="194" t="s">
        <v>84</v>
      </c>
      <c r="AV180" s="14" t="s">
        <v>79</v>
      </c>
      <c r="AW180" s="14" t="s">
        <v>33</v>
      </c>
      <c r="AX180" s="14" t="s">
        <v>71</v>
      </c>
      <c r="AY180" s="194" t="s">
        <v>131</v>
      </c>
    </row>
    <row r="181" spans="1:51" s="13" customFormat="1" ht="12">
      <c r="A181" s="13"/>
      <c r="B181" s="185"/>
      <c r="C181" s="13"/>
      <c r="D181" s="186" t="s">
        <v>142</v>
      </c>
      <c r="E181" s="187" t="s">
        <v>3</v>
      </c>
      <c r="F181" s="188" t="s">
        <v>168</v>
      </c>
      <c r="G181" s="13"/>
      <c r="H181" s="187" t="s">
        <v>3</v>
      </c>
      <c r="I181" s="189"/>
      <c r="J181" s="13"/>
      <c r="K181" s="13"/>
      <c r="L181" s="185"/>
      <c r="M181" s="190"/>
      <c r="N181" s="191"/>
      <c r="O181" s="191"/>
      <c r="P181" s="191"/>
      <c r="Q181" s="191"/>
      <c r="R181" s="191"/>
      <c r="S181" s="191"/>
      <c r="T181" s="192"/>
      <c r="U181" s="13"/>
      <c r="V181" s="13"/>
      <c r="W181" s="13"/>
      <c r="X181" s="13"/>
      <c r="Y181" s="13"/>
      <c r="Z181" s="13"/>
      <c r="AA181" s="13"/>
      <c r="AB181" s="13"/>
      <c r="AC181" s="13"/>
      <c r="AD181" s="13"/>
      <c r="AE181" s="13"/>
      <c r="AT181" s="187" t="s">
        <v>142</v>
      </c>
      <c r="AU181" s="187" t="s">
        <v>84</v>
      </c>
      <c r="AV181" s="13" t="s">
        <v>15</v>
      </c>
      <c r="AW181" s="13" t="s">
        <v>33</v>
      </c>
      <c r="AX181" s="13" t="s">
        <v>71</v>
      </c>
      <c r="AY181" s="187" t="s">
        <v>131</v>
      </c>
    </row>
    <row r="182" spans="1:51" s="13" customFormat="1" ht="12">
      <c r="A182" s="13"/>
      <c r="B182" s="185"/>
      <c r="C182" s="13"/>
      <c r="D182" s="186" t="s">
        <v>142</v>
      </c>
      <c r="E182" s="187" t="s">
        <v>3</v>
      </c>
      <c r="F182" s="188" t="s">
        <v>465</v>
      </c>
      <c r="G182" s="13"/>
      <c r="H182" s="187" t="s">
        <v>3</v>
      </c>
      <c r="I182" s="189"/>
      <c r="J182" s="13"/>
      <c r="K182" s="13"/>
      <c r="L182" s="185"/>
      <c r="M182" s="190"/>
      <c r="N182" s="191"/>
      <c r="O182" s="191"/>
      <c r="P182" s="191"/>
      <c r="Q182" s="191"/>
      <c r="R182" s="191"/>
      <c r="S182" s="191"/>
      <c r="T182" s="192"/>
      <c r="U182" s="13"/>
      <c r="V182" s="13"/>
      <c r="W182" s="13"/>
      <c r="X182" s="13"/>
      <c r="Y182" s="13"/>
      <c r="Z182" s="13"/>
      <c r="AA182" s="13"/>
      <c r="AB182" s="13"/>
      <c r="AC182" s="13"/>
      <c r="AD182" s="13"/>
      <c r="AE182" s="13"/>
      <c r="AT182" s="187" t="s">
        <v>142</v>
      </c>
      <c r="AU182" s="187" t="s">
        <v>84</v>
      </c>
      <c r="AV182" s="13" t="s">
        <v>15</v>
      </c>
      <c r="AW182" s="13" t="s">
        <v>33</v>
      </c>
      <c r="AX182" s="13" t="s">
        <v>71</v>
      </c>
      <c r="AY182" s="187" t="s">
        <v>131</v>
      </c>
    </row>
    <row r="183" spans="1:51" s="14" customFormat="1" ht="12">
      <c r="A183" s="14"/>
      <c r="B183" s="193"/>
      <c r="C183" s="14"/>
      <c r="D183" s="186" t="s">
        <v>142</v>
      </c>
      <c r="E183" s="194" t="s">
        <v>3</v>
      </c>
      <c r="F183" s="195" t="s">
        <v>466</v>
      </c>
      <c r="G183" s="14"/>
      <c r="H183" s="196">
        <v>109.08</v>
      </c>
      <c r="I183" s="197"/>
      <c r="J183" s="14"/>
      <c r="K183" s="14"/>
      <c r="L183" s="193"/>
      <c r="M183" s="198"/>
      <c r="N183" s="199"/>
      <c r="O183" s="199"/>
      <c r="P183" s="199"/>
      <c r="Q183" s="199"/>
      <c r="R183" s="199"/>
      <c r="S183" s="199"/>
      <c r="T183" s="200"/>
      <c r="U183" s="14"/>
      <c r="V183" s="14"/>
      <c r="W183" s="14"/>
      <c r="X183" s="14"/>
      <c r="Y183" s="14"/>
      <c r="Z183" s="14"/>
      <c r="AA183" s="14"/>
      <c r="AB183" s="14"/>
      <c r="AC183" s="14"/>
      <c r="AD183" s="14"/>
      <c r="AE183" s="14"/>
      <c r="AT183" s="194" t="s">
        <v>142</v>
      </c>
      <c r="AU183" s="194" t="s">
        <v>84</v>
      </c>
      <c r="AV183" s="14" t="s">
        <v>79</v>
      </c>
      <c r="AW183" s="14" t="s">
        <v>33</v>
      </c>
      <c r="AX183" s="14" t="s">
        <v>71</v>
      </c>
      <c r="AY183" s="194" t="s">
        <v>131</v>
      </c>
    </row>
    <row r="184" spans="1:51" s="14" customFormat="1" ht="12">
      <c r="A184" s="14"/>
      <c r="B184" s="193"/>
      <c r="C184" s="14"/>
      <c r="D184" s="186" t="s">
        <v>142</v>
      </c>
      <c r="E184" s="194" t="s">
        <v>3</v>
      </c>
      <c r="F184" s="195" t="s">
        <v>467</v>
      </c>
      <c r="G184" s="14"/>
      <c r="H184" s="196">
        <v>-20.528</v>
      </c>
      <c r="I184" s="197"/>
      <c r="J184" s="14"/>
      <c r="K184" s="14"/>
      <c r="L184" s="193"/>
      <c r="M184" s="198"/>
      <c r="N184" s="199"/>
      <c r="O184" s="199"/>
      <c r="P184" s="199"/>
      <c r="Q184" s="199"/>
      <c r="R184" s="199"/>
      <c r="S184" s="199"/>
      <c r="T184" s="200"/>
      <c r="U184" s="14"/>
      <c r="V184" s="14"/>
      <c r="W184" s="14"/>
      <c r="X184" s="14"/>
      <c r="Y184" s="14"/>
      <c r="Z184" s="14"/>
      <c r="AA184" s="14"/>
      <c r="AB184" s="14"/>
      <c r="AC184" s="14"/>
      <c r="AD184" s="14"/>
      <c r="AE184" s="14"/>
      <c r="AT184" s="194" t="s">
        <v>142</v>
      </c>
      <c r="AU184" s="194" t="s">
        <v>84</v>
      </c>
      <c r="AV184" s="14" t="s">
        <v>79</v>
      </c>
      <c r="AW184" s="14" t="s">
        <v>33</v>
      </c>
      <c r="AX184" s="14" t="s">
        <v>71</v>
      </c>
      <c r="AY184" s="194" t="s">
        <v>131</v>
      </c>
    </row>
    <row r="185" spans="1:51" s="14" customFormat="1" ht="12">
      <c r="A185" s="14"/>
      <c r="B185" s="193"/>
      <c r="C185" s="14"/>
      <c r="D185" s="186" t="s">
        <v>142</v>
      </c>
      <c r="E185" s="194" t="s">
        <v>3</v>
      </c>
      <c r="F185" s="195" t="s">
        <v>468</v>
      </c>
      <c r="G185" s="14"/>
      <c r="H185" s="196">
        <v>0.662</v>
      </c>
      <c r="I185" s="197"/>
      <c r="J185" s="14"/>
      <c r="K185" s="14"/>
      <c r="L185" s="193"/>
      <c r="M185" s="198"/>
      <c r="N185" s="199"/>
      <c r="O185" s="199"/>
      <c r="P185" s="199"/>
      <c r="Q185" s="199"/>
      <c r="R185" s="199"/>
      <c r="S185" s="199"/>
      <c r="T185" s="200"/>
      <c r="U185" s="14"/>
      <c r="V185" s="14"/>
      <c r="W185" s="14"/>
      <c r="X185" s="14"/>
      <c r="Y185" s="14"/>
      <c r="Z185" s="14"/>
      <c r="AA185" s="14"/>
      <c r="AB185" s="14"/>
      <c r="AC185" s="14"/>
      <c r="AD185" s="14"/>
      <c r="AE185" s="14"/>
      <c r="AT185" s="194" t="s">
        <v>142</v>
      </c>
      <c r="AU185" s="194" t="s">
        <v>84</v>
      </c>
      <c r="AV185" s="14" t="s">
        <v>79</v>
      </c>
      <c r="AW185" s="14" t="s">
        <v>33</v>
      </c>
      <c r="AX185" s="14" t="s">
        <v>71</v>
      </c>
      <c r="AY185" s="194" t="s">
        <v>131</v>
      </c>
    </row>
    <row r="186" spans="1:51" s="13" customFormat="1" ht="12">
      <c r="A186" s="13"/>
      <c r="B186" s="185"/>
      <c r="C186" s="13"/>
      <c r="D186" s="186" t="s">
        <v>142</v>
      </c>
      <c r="E186" s="187" t="s">
        <v>3</v>
      </c>
      <c r="F186" s="188" t="s">
        <v>469</v>
      </c>
      <c r="G186" s="13"/>
      <c r="H186" s="187" t="s">
        <v>3</v>
      </c>
      <c r="I186" s="189"/>
      <c r="J186" s="13"/>
      <c r="K186" s="13"/>
      <c r="L186" s="185"/>
      <c r="M186" s="190"/>
      <c r="N186" s="191"/>
      <c r="O186" s="191"/>
      <c r="P186" s="191"/>
      <c r="Q186" s="191"/>
      <c r="R186" s="191"/>
      <c r="S186" s="191"/>
      <c r="T186" s="192"/>
      <c r="U186" s="13"/>
      <c r="V186" s="13"/>
      <c r="W186" s="13"/>
      <c r="X186" s="13"/>
      <c r="Y186" s="13"/>
      <c r="Z186" s="13"/>
      <c r="AA186" s="13"/>
      <c r="AB186" s="13"/>
      <c r="AC186" s="13"/>
      <c r="AD186" s="13"/>
      <c r="AE186" s="13"/>
      <c r="AT186" s="187" t="s">
        <v>142</v>
      </c>
      <c r="AU186" s="187" t="s">
        <v>84</v>
      </c>
      <c r="AV186" s="13" t="s">
        <v>15</v>
      </c>
      <c r="AW186" s="13" t="s">
        <v>33</v>
      </c>
      <c r="AX186" s="13" t="s">
        <v>71</v>
      </c>
      <c r="AY186" s="187" t="s">
        <v>131</v>
      </c>
    </row>
    <row r="187" spans="1:51" s="14" customFormat="1" ht="12">
      <c r="A187" s="14"/>
      <c r="B187" s="193"/>
      <c r="C187" s="14"/>
      <c r="D187" s="186" t="s">
        <v>142</v>
      </c>
      <c r="E187" s="194" t="s">
        <v>3</v>
      </c>
      <c r="F187" s="195" t="s">
        <v>470</v>
      </c>
      <c r="G187" s="14"/>
      <c r="H187" s="196">
        <v>32.144</v>
      </c>
      <c r="I187" s="197"/>
      <c r="J187" s="14"/>
      <c r="K187" s="14"/>
      <c r="L187" s="193"/>
      <c r="M187" s="198"/>
      <c r="N187" s="199"/>
      <c r="O187" s="199"/>
      <c r="P187" s="199"/>
      <c r="Q187" s="199"/>
      <c r="R187" s="199"/>
      <c r="S187" s="199"/>
      <c r="T187" s="200"/>
      <c r="U187" s="14"/>
      <c r="V187" s="14"/>
      <c r="W187" s="14"/>
      <c r="X187" s="14"/>
      <c r="Y187" s="14"/>
      <c r="Z187" s="14"/>
      <c r="AA187" s="14"/>
      <c r="AB187" s="14"/>
      <c r="AC187" s="14"/>
      <c r="AD187" s="14"/>
      <c r="AE187" s="14"/>
      <c r="AT187" s="194" t="s">
        <v>142</v>
      </c>
      <c r="AU187" s="194" t="s">
        <v>84</v>
      </c>
      <c r="AV187" s="14" t="s">
        <v>79</v>
      </c>
      <c r="AW187" s="14" t="s">
        <v>33</v>
      </c>
      <c r="AX187" s="14" t="s">
        <v>71</v>
      </c>
      <c r="AY187" s="194" t="s">
        <v>131</v>
      </c>
    </row>
    <row r="188" spans="1:51" s="14" customFormat="1" ht="12">
      <c r="A188" s="14"/>
      <c r="B188" s="193"/>
      <c r="C188" s="14"/>
      <c r="D188" s="186" t="s">
        <v>142</v>
      </c>
      <c r="E188" s="194" t="s">
        <v>3</v>
      </c>
      <c r="F188" s="195" t="s">
        <v>471</v>
      </c>
      <c r="G188" s="14"/>
      <c r="H188" s="196">
        <v>-4.555</v>
      </c>
      <c r="I188" s="197"/>
      <c r="J188" s="14"/>
      <c r="K188" s="14"/>
      <c r="L188" s="193"/>
      <c r="M188" s="198"/>
      <c r="N188" s="199"/>
      <c r="O188" s="199"/>
      <c r="P188" s="199"/>
      <c r="Q188" s="199"/>
      <c r="R188" s="199"/>
      <c r="S188" s="199"/>
      <c r="T188" s="200"/>
      <c r="U188" s="14"/>
      <c r="V188" s="14"/>
      <c r="W188" s="14"/>
      <c r="X188" s="14"/>
      <c r="Y188" s="14"/>
      <c r="Z188" s="14"/>
      <c r="AA188" s="14"/>
      <c r="AB188" s="14"/>
      <c r="AC188" s="14"/>
      <c r="AD188" s="14"/>
      <c r="AE188" s="14"/>
      <c r="AT188" s="194" t="s">
        <v>142</v>
      </c>
      <c r="AU188" s="194" t="s">
        <v>84</v>
      </c>
      <c r="AV188" s="14" t="s">
        <v>79</v>
      </c>
      <c r="AW188" s="14" t="s">
        <v>33</v>
      </c>
      <c r="AX188" s="14" t="s">
        <v>71</v>
      </c>
      <c r="AY188" s="194" t="s">
        <v>131</v>
      </c>
    </row>
    <row r="189" spans="1:51" s="14" customFormat="1" ht="12">
      <c r="A189" s="14"/>
      <c r="B189" s="193"/>
      <c r="C189" s="14"/>
      <c r="D189" s="186" t="s">
        <v>142</v>
      </c>
      <c r="E189" s="194" t="s">
        <v>3</v>
      </c>
      <c r="F189" s="195" t="s">
        <v>472</v>
      </c>
      <c r="G189" s="14"/>
      <c r="H189" s="196">
        <v>1.428</v>
      </c>
      <c r="I189" s="197"/>
      <c r="J189" s="14"/>
      <c r="K189" s="14"/>
      <c r="L189" s="193"/>
      <c r="M189" s="198"/>
      <c r="N189" s="199"/>
      <c r="O189" s="199"/>
      <c r="P189" s="199"/>
      <c r="Q189" s="199"/>
      <c r="R189" s="199"/>
      <c r="S189" s="199"/>
      <c r="T189" s="200"/>
      <c r="U189" s="14"/>
      <c r="V189" s="14"/>
      <c r="W189" s="14"/>
      <c r="X189" s="14"/>
      <c r="Y189" s="14"/>
      <c r="Z189" s="14"/>
      <c r="AA189" s="14"/>
      <c r="AB189" s="14"/>
      <c r="AC189" s="14"/>
      <c r="AD189" s="14"/>
      <c r="AE189" s="14"/>
      <c r="AT189" s="194" t="s">
        <v>142</v>
      </c>
      <c r="AU189" s="194" t="s">
        <v>84</v>
      </c>
      <c r="AV189" s="14" t="s">
        <v>79</v>
      </c>
      <c r="AW189" s="14" t="s">
        <v>33</v>
      </c>
      <c r="AX189" s="14" t="s">
        <v>71</v>
      </c>
      <c r="AY189" s="194" t="s">
        <v>131</v>
      </c>
    </row>
    <row r="190" spans="1:51" s="14" customFormat="1" ht="12">
      <c r="A190" s="14"/>
      <c r="B190" s="193"/>
      <c r="C190" s="14"/>
      <c r="D190" s="186" t="s">
        <v>142</v>
      </c>
      <c r="E190" s="194" t="s">
        <v>3</v>
      </c>
      <c r="F190" s="195" t="s">
        <v>473</v>
      </c>
      <c r="G190" s="14"/>
      <c r="H190" s="196">
        <v>0.98</v>
      </c>
      <c r="I190" s="197"/>
      <c r="J190" s="14"/>
      <c r="K190" s="14"/>
      <c r="L190" s="193"/>
      <c r="M190" s="198"/>
      <c r="N190" s="199"/>
      <c r="O190" s="199"/>
      <c r="P190" s="199"/>
      <c r="Q190" s="199"/>
      <c r="R190" s="199"/>
      <c r="S190" s="199"/>
      <c r="T190" s="200"/>
      <c r="U190" s="14"/>
      <c r="V190" s="14"/>
      <c r="W190" s="14"/>
      <c r="X190" s="14"/>
      <c r="Y190" s="14"/>
      <c r="Z190" s="14"/>
      <c r="AA190" s="14"/>
      <c r="AB190" s="14"/>
      <c r="AC190" s="14"/>
      <c r="AD190" s="14"/>
      <c r="AE190" s="14"/>
      <c r="AT190" s="194" t="s">
        <v>142</v>
      </c>
      <c r="AU190" s="194" t="s">
        <v>84</v>
      </c>
      <c r="AV190" s="14" t="s">
        <v>79</v>
      </c>
      <c r="AW190" s="14" t="s">
        <v>33</v>
      </c>
      <c r="AX190" s="14" t="s">
        <v>71</v>
      </c>
      <c r="AY190" s="194" t="s">
        <v>131</v>
      </c>
    </row>
    <row r="191" spans="1:51" s="13" customFormat="1" ht="12">
      <c r="A191" s="13"/>
      <c r="B191" s="185"/>
      <c r="C191" s="13"/>
      <c r="D191" s="186" t="s">
        <v>142</v>
      </c>
      <c r="E191" s="187" t="s">
        <v>3</v>
      </c>
      <c r="F191" s="188" t="s">
        <v>474</v>
      </c>
      <c r="G191" s="13"/>
      <c r="H191" s="187" t="s">
        <v>3</v>
      </c>
      <c r="I191" s="189"/>
      <c r="J191" s="13"/>
      <c r="K191" s="13"/>
      <c r="L191" s="185"/>
      <c r="M191" s="190"/>
      <c r="N191" s="191"/>
      <c r="O191" s="191"/>
      <c r="P191" s="191"/>
      <c r="Q191" s="191"/>
      <c r="R191" s="191"/>
      <c r="S191" s="191"/>
      <c r="T191" s="192"/>
      <c r="U191" s="13"/>
      <c r="V191" s="13"/>
      <c r="W191" s="13"/>
      <c r="X191" s="13"/>
      <c r="Y191" s="13"/>
      <c r="Z191" s="13"/>
      <c r="AA191" s="13"/>
      <c r="AB191" s="13"/>
      <c r="AC191" s="13"/>
      <c r="AD191" s="13"/>
      <c r="AE191" s="13"/>
      <c r="AT191" s="187" t="s">
        <v>142</v>
      </c>
      <c r="AU191" s="187" t="s">
        <v>84</v>
      </c>
      <c r="AV191" s="13" t="s">
        <v>15</v>
      </c>
      <c r="AW191" s="13" t="s">
        <v>33</v>
      </c>
      <c r="AX191" s="13" t="s">
        <v>71</v>
      </c>
      <c r="AY191" s="187" t="s">
        <v>131</v>
      </c>
    </row>
    <row r="192" spans="1:51" s="14" customFormat="1" ht="12">
      <c r="A192" s="14"/>
      <c r="B192" s="193"/>
      <c r="C192" s="14"/>
      <c r="D192" s="186" t="s">
        <v>142</v>
      </c>
      <c r="E192" s="194" t="s">
        <v>3</v>
      </c>
      <c r="F192" s="195" t="s">
        <v>475</v>
      </c>
      <c r="G192" s="14"/>
      <c r="H192" s="196">
        <v>27.265</v>
      </c>
      <c r="I192" s="197"/>
      <c r="J192" s="14"/>
      <c r="K192" s="14"/>
      <c r="L192" s="193"/>
      <c r="M192" s="198"/>
      <c r="N192" s="199"/>
      <c r="O192" s="199"/>
      <c r="P192" s="199"/>
      <c r="Q192" s="199"/>
      <c r="R192" s="199"/>
      <c r="S192" s="199"/>
      <c r="T192" s="200"/>
      <c r="U192" s="14"/>
      <c r="V192" s="14"/>
      <c r="W192" s="14"/>
      <c r="X192" s="14"/>
      <c r="Y192" s="14"/>
      <c r="Z192" s="14"/>
      <c r="AA192" s="14"/>
      <c r="AB192" s="14"/>
      <c r="AC192" s="14"/>
      <c r="AD192" s="14"/>
      <c r="AE192" s="14"/>
      <c r="AT192" s="194" t="s">
        <v>142</v>
      </c>
      <c r="AU192" s="194" t="s">
        <v>84</v>
      </c>
      <c r="AV192" s="14" t="s">
        <v>79</v>
      </c>
      <c r="AW192" s="14" t="s">
        <v>33</v>
      </c>
      <c r="AX192" s="14" t="s">
        <v>71</v>
      </c>
      <c r="AY192" s="194" t="s">
        <v>131</v>
      </c>
    </row>
    <row r="193" spans="1:51" s="14" customFormat="1" ht="12">
      <c r="A193" s="14"/>
      <c r="B193" s="193"/>
      <c r="C193" s="14"/>
      <c r="D193" s="186" t="s">
        <v>142</v>
      </c>
      <c r="E193" s="194" t="s">
        <v>3</v>
      </c>
      <c r="F193" s="195" t="s">
        <v>476</v>
      </c>
      <c r="G193" s="14"/>
      <c r="H193" s="196">
        <v>-3.568</v>
      </c>
      <c r="I193" s="197"/>
      <c r="J193" s="14"/>
      <c r="K193" s="14"/>
      <c r="L193" s="193"/>
      <c r="M193" s="198"/>
      <c r="N193" s="199"/>
      <c r="O193" s="199"/>
      <c r="P193" s="199"/>
      <c r="Q193" s="199"/>
      <c r="R193" s="199"/>
      <c r="S193" s="199"/>
      <c r="T193" s="200"/>
      <c r="U193" s="14"/>
      <c r="V193" s="14"/>
      <c r="W193" s="14"/>
      <c r="X193" s="14"/>
      <c r="Y193" s="14"/>
      <c r="Z193" s="14"/>
      <c r="AA193" s="14"/>
      <c r="AB193" s="14"/>
      <c r="AC193" s="14"/>
      <c r="AD193" s="14"/>
      <c r="AE193" s="14"/>
      <c r="AT193" s="194" t="s">
        <v>142</v>
      </c>
      <c r="AU193" s="194" t="s">
        <v>84</v>
      </c>
      <c r="AV193" s="14" t="s">
        <v>79</v>
      </c>
      <c r="AW193" s="14" t="s">
        <v>33</v>
      </c>
      <c r="AX193" s="14" t="s">
        <v>71</v>
      </c>
      <c r="AY193" s="194" t="s">
        <v>131</v>
      </c>
    </row>
    <row r="194" spans="1:51" s="14" customFormat="1" ht="12">
      <c r="A194" s="14"/>
      <c r="B194" s="193"/>
      <c r="C194" s="14"/>
      <c r="D194" s="186" t="s">
        <v>142</v>
      </c>
      <c r="E194" s="194" t="s">
        <v>3</v>
      </c>
      <c r="F194" s="195" t="s">
        <v>477</v>
      </c>
      <c r="G194" s="14"/>
      <c r="H194" s="196">
        <v>1.253</v>
      </c>
      <c r="I194" s="197"/>
      <c r="J194" s="14"/>
      <c r="K194" s="14"/>
      <c r="L194" s="193"/>
      <c r="M194" s="198"/>
      <c r="N194" s="199"/>
      <c r="O194" s="199"/>
      <c r="P194" s="199"/>
      <c r="Q194" s="199"/>
      <c r="R194" s="199"/>
      <c r="S194" s="199"/>
      <c r="T194" s="200"/>
      <c r="U194" s="14"/>
      <c r="V194" s="14"/>
      <c r="W194" s="14"/>
      <c r="X194" s="14"/>
      <c r="Y194" s="14"/>
      <c r="Z194" s="14"/>
      <c r="AA194" s="14"/>
      <c r="AB194" s="14"/>
      <c r="AC194" s="14"/>
      <c r="AD194" s="14"/>
      <c r="AE194" s="14"/>
      <c r="AT194" s="194" t="s">
        <v>142</v>
      </c>
      <c r="AU194" s="194" t="s">
        <v>84</v>
      </c>
      <c r="AV194" s="14" t="s">
        <v>79</v>
      </c>
      <c r="AW194" s="14" t="s">
        <v>33</v>
      </c>
      <c r="AX194" s="14" t="s">
        <v>71</v>
      </c>
      <c r="AY194" s="194" t="s">
        <v>131</v>
      </c>
    </row>
    <row r="195" spans="1:51" s="14" customFormat="1" ht="12">
      <c r="A195" s="14"/>
      <c r="B195" s="193"/>
      <c r="C195" s="14"/>
      <c r="D195" s="186" t="s">
        <v>142</v>
      </c>
      <c r="E195" s="194" t="s">
        <v>3</v>
      </c>
      <c r="F195" s="195" t="s">
        <v>473</v>
      </c>
      <c r="G195" s="14"/>
      <c r="H195" s="196">
        <v>0.98</v>
      </c>
      <c r="I195" s="197"/>
      <c r="J195" s="14"/>
      <c r="K195" s="14"/>
      <c r="L195" s="193"/>
      <c r="M195" s="198"/>
      <c r="N195" s="199"/>
      <c r="O195" s="199"/>
      <c r="P195" s="199"/>
      <c r="Q195" s="199"/>
      <c r="R195" s="199"/>
      <c r="S195" s="199"/>
      <c r="T195" s="200"/>
      <c r="U195" s="14"/>
      <c r="V195" s="14"/>
      <c r="W195" s="14"/>
      <c r="X195" s="14"/>
      <c r="Y195" s="14"/>
      <c r="Z195" s="14"/>
      <c r="AA195" s="14"/>
      <c r="AB195" s="14"/>
      <c r="AC195" s="14"/>
      <c r="AD195" s="14"/>
      <c r="AE195" s="14"/>
      <c r="AT195" s="194" t="s">
        <v>142</v>
      </c>
      <c r="AU195" s="194" t="s">
        <v>84</v>
      </c>
      <c r="AV195" s="14" t="s">
        <v>79</v>
      </c>
      <c r="AW195" s="14" t="s">
        <v>33</v>
      </c>
      <c r="AX195" s="14" t="s">
        <v>71</v>
      </c>
      <c r="AY195" s="194" t="s">
        <v>131</v>
      </c>
    </row>
    <row r="196" spans="1:51" s="13" customFormat="1" ht="12">
      <c r="A196" s="13"/>
      <c r="B196" s="185"/>
      <c r="C196" s="13"/>
      <c r="D196" s="186" t="s">
        <v>142</v>
      </c>
      <c r="E196" s="187" t="s">
        <v>3</v>
      </c>
      <c r="F196" s="188" t="s">
        <v>478</v>
      </c>
      <c r="G196" s="13"/>
      <c r="H196" s="187" t="s">
        <v>3</v>
      </c>
      <c r="I196" s="189"/>
      <c r="J196" s="13"/>
      <c r="K196" s="13"/>
      <c r="L196" s="185"/>
      <c r="M196" s="190"/>
      <c r="N196" s="191"/>
      <c r="O196" s="191"/>
      <c r="P196" s="191"/>
      <c r="Q196" s="191"/>
      <c r="R196" s="191"/>
      <c r="S196" s="191"/>
      <c r="T196" s="192"/>
      <c r="U196" s="13"/>
      <c r="V196" s="13"/>
      <c r="W196" s="13"/>
      <c r="X196" s="13"/>
      <c r="Y196" s="13"/>
      <c r="Z196" s="13"/>
      <c r="AA196" s="13"/>
      <c r="AB196" s="13"/>
      <c r="AC196" s="13"/>
      <c r="AD196" s="13"/>
      <c r="AE196" s="13"/>
      <c r="AT196" s="187" t="s">
        <v>142</v>
      </c>
      <c r="AU196" s="187" t="s">
        <v>84</v>
      </c>
      <c r="AV196" s="13" t="s">
        <v>15</v>
      </c>
      <c r="AW196" s="13" t="s">
        <v>33</v>
      </c>
      <c r="AX196" s="13" t="s">
        <v>71</v>
      </c>
      <c r="AY196" s="187" t="s">
        <v>131</v>
      </c>
    </row>
    <row r="197" spans="1:51" s="14" customFormat="1" ht="12">
      <c r="A197" s="14"/>
      <c r="B197" s="193"/>
      <c r="C197" s="14"/>
      <c r="D197" s="186" t="s">
        <v>142</v>
      </c>
      <c r="E197" s="194" t="s">
        <v>3</v>
      </c>
      <c r="F197" s="195" t="s">
        <v>479</v>
      </c>
      <c r="G197" s="14"/>
      <c r="H197" s="196">
        <v>53.669</v>
      </c>
      <c r="I197" s="197"/>
      <c r="J197" s="14"/>
      <c r="K197" s="14"/>
      <c r="L197" s="193"/>
      <c r="M197" s="198"/>
      <c r="N197" s="199"/>
      <c r="O197" s="199"/>
      <c r="P197" s="199"/>
      <c r="Q197" s="199"/>
      <c r="R197" s="199"/>
      <c r="S197" s="199"/>
      <c r="T197" s="200"/>
      <c r="U197" s="14"/>
      <c r="V197" s="14"/>
      <c r="W197" s="14"/>
      <c r="X197" s="14"/>
      <c r="Y197" s="14"/>
      <c r="Z197" s="14"/>
      <c r="AA197" s="14"/>
      <c r="AB197" s="14"/>
      <c r="AC197" s="14"/>
      <c r="AD197" s="14"/>
      <c r="AE197" s="14"/>
      <c r="AT197" s="194" t="s">
        <v>142</v>
      </c>
      <c r="AU197" s="194" t="s">
        <v>84</v>
      </c>
      <c r="AV197" s="14" t="s">
        <v>79</v>
      </c>
      <c r="AW197" s="14" t="s">
        <v>33</v>
      </c>
      <c r="AX197" s="14" t="s">
        <v>71</v>
      </c>
      <c r="AY197" s="194" t="s">
        <v>131</v>
      </c>
    </row>
    <row r="198" spans="1:51" s="14" customFormat="1" ht="12">
      <c r="A198" s="14"/>
      <c r="B198" s="193"/>
      <c r="C198" s="14"/>
      <c r="D198" s="186" t="s">
        <v>142</v>
      </c>
      <c r="E198" s="194" t="s">
        <v>3</v>
      </c>
      <c r="F198" s="195" t="s">
        <v>480</v>
      </c>
      <c r="G198" s="14"/>
      <c r="H198" s="196">
        <v>-6.873</v>
      </c>
      <c r="I198" s="197"/>
      <c r="J198" s="14"/>
      <c r="K198" s="14"/>
      <c r="L198" s="193"/>
      <c r="M198" s="198"/>
      <c r="N198" s="199"/>
      <c r="O198" s="199"/>
      <c r="P198" s="199"/>
      <c r="Q198" s="199"/>
      <c r="R198" s="199"/>
      <c r="S198" s="199"/>
      <c r="T198" s="200"/>
      <c r="U198" s="14"/>
      <c r="V198" s="14"/>
      <c r="W198" s="14"/>
      <c r="X198" s="14"/>
      <c r="Y198" s="14"/>
      <c r="Z198" s="14"/>
      <c r="AA198" s="14"/>
      <c r="AB198" s="14"/>
      <c r="AC198" s="14"/>
      <c r="AD198" s="14"/>
      <c r="AE198" s="14"/>
      <c r="AT198" s="194" t="s">
        <v>142</v>
      </c>
      <c r="AU198" s="194" t="s">
        <v>84</v>
      </c>
      <c r="AV198" s="14" t="s">
        <v>79</v>
      </c>
      <c r="AW198" s="14" t="s">
        <v>33</v>
      </c>
      <c r="AX198" s="14" t="s">
        <v>71</v>
      </c>
      <c r="AY198" s="194" t="s">
        <v>131</v>
      </c>
    </row>
    <row r="199" spans="1:51" s="14" customFormat="1" ht="12">
      <c r="A199" s="14"/>
      <c r="B199" s="193"/>
      <c r="C199" s="14"/>
      <c r="D199" s="186" t="s">
        <v>142</v>
      </c>
      <c r="E199" s="194" t="s">
        <v>3</v>
      </c>
      <c r="F199" s="195" t="s">
        <v>481</v>
      </c>
      <c r="G199" s="14"/>
      <c r="H199" s="196">
        <v>2.594</v>
      </c>
      <c r="I199" s="197"/>
      <c r="J199" s="14"/>
      <c r="K199" s="14"/>
      <c r="L199" s="193"/>
      <c r="M199" s="198"/>
      <c r="N199" s="199"/>
      <c r="O199" s="199"/>
      <c r="P199" s="199"/>
      <c r="Q199" s="199"/>
      <c r="R199" s="199"/>
      <c r="S199" s="199"/>
      <c r="T199" s="200"/>
      <c r="U199" s="14"/>
      <c r="V199" s="14"/>
      <c r="W199" s="14"/>
      <c r="X199" s="14"/>
      <c r="Y199" s="14"/>
      <c r="Z199" s="14"/>
      <c r="AA199" s="14"/>
      <c r="AB199" s="14"/>
      <c r="AC199" s="14"/>
      <c r="AD199" s="14"/>
      <c r="AE199" s="14"/>
      <c r="AT199" s="194" t="s">
        <v>142</v>
      </c>
      <c r="AU199" s="194" t="s">
        <v>84</v>
      </c>
      <c r="AV199" s="14" t="s">
        <v>79</v>
      </c>
      <c r="AW199" s="14" t="s">
        <v>33</v>
      </c>
      <c r="AX199" s="14" t="s">
        <v>71</v>
      </c>
      <c r="AY199" s="194" t="s">
        <v>131</v>
      </c>
    </row>
    <row r="200" spans="1:51" s="14" customFormat="1" ht="12">
      <c r="A200" s="14"/>
      <c r="B200" s="193"/>
      <c r="C200" s="14"/>
      <c r="D200" s="186" t="s">
        <v>142</v>
      </c>
      <c r="E200" s="194" t="s">
        <v>3</v>
      </c>
      <c r="F200" s="195" t="s">
        <v>482</v>
      </c>
      <c r="G200" s="14"/>
      <c r="H200" s="196">
        <v>1.65</v>
      </c>
      <c r="I200" s="197"/>
      <c r="J200" s="14"/>
      <c r="K200" s="14"/>
      <c r="L200" s="193"/>
      <c r="M200" s="198"/>
      <c r="N200" s="199"/>
      <c r="O200" s="199"/>
      <c r="P200" s="199"/>
      <c r="Q200" s="199"/>
      <c r="R200" s="199"/>
      <c r="S200" s="199"/>
      <c r="T200" s="200"/>
      <c r="U200" s="14"/>
      <c r="V200" s="14"/>
      <c r="W200" s="14"/>
      <c r="X200" s="14"/>
      <c r="Y200" s="14"/>
      <c r="Z200" s="14"/>
      <c r="AA200" s="14"/>
      <c r="AB200" s="14"/>
      <c r="AC200" s="14"/>
      <c r="AD200" s="14"/>
      <c r="AE200" s="14"/>
      <c r="AT200" s="194" t="s">
        <v>142</v>
      </c>
      <c r="AU200" s="194" t="s">
        <v>84</v>
      </c>
      <c r="AV200" s="14" t="s">
        <v>79</v>
      </c>
      <c r="AW200" s="14" t="s">
        <v>33</v>
      </c>
      <c r="AX200" s="14" t="s">
        <v>71</v>
      </c>
      <c r="AY200" s="194" t="s">
        <v>131</v>
      </c>
    </row>
    <row r="201" spans="1:51" s="13" customFormat="1" ht="12">
      <c r="A201" s="13"/>
      <c r="B201" s="185"/>
      <c r="C201" s="13"/>
      <c r="D201" s="186" t="s">
        <v>142</v>
      </c>
      <c r="E201" s="187" t="s">
        <v>3</v>
      </c>
      <c r="F201" s="188" t="s">
        <v>483</v>
      </c>
      <c r="G201" s="13"/>
      <c r="H201" s="187" t="s">
        <v>3</v>
      </c>
      <c r="I201" s="189"/>
      <c r="J201" s="13"/>
      <c r="K201" s="13"/>
      <c r="L201" s="185"/>
      <c r="M201" s="190"/>
      <c r="N201" s="191"/>
      <c r="O201" s="191"/>
      <c r="P201" s="191"/>
      <c r="Q201" s="191"/>
      <c r="R201" s="191"/>
      <c r="S201" s="191"/>
      <c r="T201" s="192"/>
      <c r="U201" s="13"/>
      <c r="V201" s="13"/>
      <c r="W201" s="13"/>
      <c r="X201" s="13"/>
      <c r="Y201" s="13"/>
      <c r="Z201" s="13"/>
      <c r="AA201" s="13"/>
      <c r="AB201" s="13"/>
      <c r="AC201" s="13"/>
      <c r="AD201" s="13"/>
      <c r="AE201" s="13"/>
      <c r="AT201" s="187" t="s">
        <v>142</v>
      </c>
      <c r="AU201" s="187" t="s">
        <v>84</v>
      </c>
      <c r="AV201" s="13" t="s">
        <v>15</v>
      </c>
      <c r="AW201" s="13" t="s">
        <v>33</v>
      </c>
      <c r="AX201" s="13" t="s">
        <v>71</v>
      </c>
      <c r="AY201" s="187" t="s">
        <v>131</v>
      </c>
    </row>
    <row r="202" spans="1:51" s="14" customFormat="1" ht="12">
      <c r="A202" s="14"/>
      <c r="B202" s="193"/>
      <c r="C202" s="14"/>
      <c r="D202" s="186" t="s">
        <v>142</v>
      </c>
      <c r="E202" s="194" t="s">
        <v>3</v>
      </c>
      <c r="F202" s="195" t="s">
        <v>484</v>
      </c>
      <c r="G202" s="14"/>
      <c r="H202" s="196">
        <v>2.6</v>
      </c>
      <c r="I202" s="197"/>
      <c r="J202" s="14"/>
      <c r="K202" s="14"/>
      <c r="L202" s="193"/>
      <c r="M202" s="198"/>
      <c r="N202" s="199"/>
      <c r="O202" s="199"/>
      <c r="P202" s="199"/>
      <c r="Q202" s="199"/>
      <c r="R202" s="199"/>
      <c r="S202" s="199"/>
      <c r="T202" s="200"/>
      <c r="U202" s="14"/>
      <c r="V202" s="14"/>
      <c r="W202" s="14"/>
      <c r="X202" s="14"/>
      <c r="Y202" s="14"/>
      <c r="Z202" s="14"/>
      <c r="AA202" s="14"/>
      <c r="AB202" s="14"/>
      <c r="AC202" s="14"/>
      <c r="AD202" s="14"/>
      <c r="AE202" s="14"/>
      <c r="AT202" s="194" t="s">
        <v>142</v>
      </c>
      <c r="AU202" s="194" t="s">
        <v>84</v>
      </c>
      <c r="AV202" s="14" t="s">
        <v>79</v>
      </c>
      <c r="AW202" s="14" t="s">
        <v>33</v>
      </c>
      <c r="AX202" s="14" t="s">
        <v>71</v>
      </c>
      <c r="AY202" s="194" t="s">
        <v>131</v>
      </c>
    </row>
    <row r="203" spans="1:51" s="13" customFormat="1" ht="12">
      <c r="A203" s="13"/>
      <c r="B203" s="185"/>
      <c r="C203" s="13"/>
      <c r="D203" s="186" t="s">
        <v>142</v>
      </c>
      <c r="E203" s="187" t="s">
        <v>3</v>
      </c>
      <c r="F203" s="188" t="s">
        <v>485</v>
      </c>
      <c r="G203" s="13"/>
      <c r="H203" s="187" t="s">
        <v>3</v>
      </c>
      <c r="I203" s="189"/>
      <c r="J203" s="13"/>
      <c r="K203" s="13"/>
      <c r="L203" s="185"/>
      <c r="M203" s="190"/>
      <c r="N203" s="191"/>
      <c r="O203" s="191"/>
      <c r="P203" s="191"/>
      <c r="Q203" s="191"/>
      <c r="R203" s="191"/>
      <c r="S203" s="191"/>
      <c r="T203" s="192"/>
      <c r="U203" s="13"/>
      <c r="V203" s="13"/>
      <c r="W203" s="13"/>
      <c r="X203" s="13"/>
      <c r="Y203" s="13"/>
      <c r="Z203" s="13"/>
      <c r="AA203" s="13"/>
      <c r="AB203" s="13"/>
      <c r="AC203" s="13"/>
      <c r="AD203" s="13"/>
      <c r="AE203" s="13"/>
      <c r="AT203" s="187" t="s">
        <v>142</v>
      </c>
      <c r="AU203" s="187" t="s">
        <v>84</v>
      </c>
      <c r="AV203" s="13" t="s">
        <v>15</v>
      </c>
      <c r="AW203" s="13" t="s">
        <v>33</v>
      </c>
      <c r="AX203" s="13" t="s">
        <v>71</v>
      </c>
      <c r="AY203" s="187" t="s">
        <v>131</v>
      </c>
    </row>
    <row r="204" spans="1:51" s="14" customFormat="1" ht="12">
      <c r="A204" s="14"/>
      <c r="B204" s="193"/>
      <c r="C204" s="14"/>
      <c r="D204" s="186" t="s">
        <v>142</v>
      </c>
      <c r="E204" s="194" t="s">
        <v>3</v>
      </c>
      <c r="F204" s="195" t="s">
        <v>486</v>
      </c>
      <c r="G204" s="14"/>
      <c r="H204" s="196">
        <v>3.1</v>
      </c>
      <c r="I204" s="197"/>
      <c r="J204" s="14"/>
      <c r="K204" s="14"/>
      <c r="L204" s="193"/>
      <c r="M204" s="198"/>
      <c r="N204" s="199"/>
      <c r="O204" s="199"/>
      <c r="P204" s="199"/>
      <c r="Q204" s="199"/>
      <c r="R204" s="199"/>
      <c r="S204" s="199"/>
      <c r="T204" s="200"/>
      <c r="U204" s="14"/>
      <c r="V204" s="14"/>
      <c r="W204" s="14"/>
      <c r="X204" s="14"/>
      <c r="Y204" s="14"/>
      <c r="Z204" s="14"/>
      <c r="AA204" s="14"/>
      <c r="AB204" s="14"/>
      <c r="AC204" s="14"/>
      <c r="AD204" s="14"/>
      <c r="AE204" s="14"/>
      <c r="AT204" s="194" t="s">
        <v>142</v>
      </c>
      <c r="AU204" s="194" t="s">
        <v>84</v>
      </c>
      <c r="AV204" s="14" t="s">
        <v>79</v>
      </c>
      <c r="AW204" s="14" t="s">
        <v>33</v>
      </c>
      <c r="AX204" s="14" t="s">
        <v>71</v>
      </c>
      <c r="AY204" s="194" t="s">
        <v>131</v>
      </c>
    </row>
    <row r="205" spans="1:51" s="13" customFormat="1" ht="12">
      <c r="A205" s="13"/>
      <c r="B205" s="185"/>
      <c r="C205" s="13"/>
      <c r="D205" s="186" t="s">
        <v>142</v>
      </c>
      <c r="E205" s="187" t="s">
        <v>3</v>
      </c>
      <c r="F205" s="188" t="s">
        <v>487</v>
      </c>
      <c r="G205" s="13"/>
      <c r="H205" s="187" t="s">
        <v>3</v>
      </c>
      <c r="I205" s="189"/>
      <c r="J205" s="13"/>
      <c r="K205" s="13"/>
      <c r="L205" s="185"/>
      <c r="M205" s="190"/>
      <c r="N205" s="191"/>
      <c r="O205" s="191"/>
      <c r="P205" s="191"/>
      <c r="Q205" s="191"/>
      <c r="R205" s="191"/>
      <c r="S205" s="191"/>
      <c r="T205" s="192"/>
      <c r="U205" s="13"/>
      <c r="V205" s="13"/>
      <c r="W205" s="13"/>
      <c r="X205" s="13"/>
      <c r="Y205" s="13"/>
      <c r="Z205" s="13"/>
      <c r="AA205" s="13"/>
      <c r="AB205" s="13"/>
      <c r="AC205" s="13"/>
      <c r="AD205" s="13"/>
      <c r="AE205" s="13"/>
      <c r="AT205" s="187" t="s">
        <v>142</v>
      </c>
      <c r="AU205" s="187" t="s">
        <v>84</v>
      </c>
      <c r="AV205" s="13" t="s">
        <v>15</v>
      </c>
      <c r="AW205" s="13" t="s">
        <v>33</v>
      </c>
      <c r="AX205" s="13" t="s">
        <v>71</v>
      </c>
      <c r="AY205" s="187" t="s">
        <v>131</v>
      </c>
    </row>
    <row r="206" spans="1:51" s="14" customFormat="1" ht="12">
      <c r="A206" s="14"/>
      <c r="B206" s="193"/>
      <c r="C206" s="14"/>
      <c r="D206" s="186" t="s">
        <v>142</v>
      </c>
      <c r="E206" s="194" t="s">
        <v>3</v>
      </c>
      <c r="F206" s="195" t="s">
        <v>488</v>
      </c>
      <c r="G206" s="14"/>
      <c r="H206" s="196">
        <v>45.346</v>
      </c>
      <c r="I206" s="197"/>
      <c r="J206" s="14"/>
      <c r="K206" s="14"/>
      <c r="L206" s="193"/>
      <c r="M206" s="198"/>
      <c r="N206" s="199"/>
      <c r="O206" s="199"/>
      <c r="P206" s="199"/>
      <c r="Q206" s="199"/>
      <c r="R206" s="199"/>
      <c r="S206" s="199"/>
      <c r="T206" s="200"/>
      <c r="U206" s="14"/>
      <c r="V206" s="14"/>
      <c r="W206" s="14"/>
      <c r="X206" s="14"/>
      <c r="Y206" s="14"/>
      <c r="Z206" s="14"/>
      <c r="AA206" s="14"/>
      <c r="AB206" s="14"/>
      <c r="AC206" s="14"/>
      <c r="AD206" s="14"/>
      <c r="AE206" s="14"/>
      <c r="AT206" s="194" t="s">
        <v>142</v>
      </c>
      <c r="AU206" s="194" t="s">
        <v>84</v>
      </c>
      <c r="AV206" s="14" t="s">
        <v>79</v>
      </c>
      <c r="AW206" s="14" t="s">
        <v>33</v>
      </c>
      <c r="AX206" s="14" t="s">
        <v>71</v>
      </c>
      <c r="AY206" s="194" t="s">
        <v>131</v>
      </c>
    </row>
    <row r="207" spans="1:51" s="14" customFormat="1" ht="12">
      <c r="A207" s="14"/>
      <c r="B207" s="193"/>
      <c r="C207" s="14"/>
      <c r="D207" s="186" t="s">
        <v>142</v>
      </c>
      <c r="E207" s="194" t="s">
        <v>3</v>
      </c>
      <c r="F207" s="195" t="s">
        <v>489</v>
      </c>
      <c r="G207" s="14"/>
      <c r="H207" s="196">
        <v>-3.311</v>
      </c>
      <c r="I207" s="197"/>
      <c r="J207" s="14"/>
      <c r="K207" s="14"/>
      <c r="L207" s="193"/>
      <c r="M207" s="198"/>
      <c r="N207" s="199"/>
      <c r="O207" s="199"/>
      <c r="P207" s="199"/>
      <c r="Q207" s="199"/>
      <c r="R207" s="199"/>
      <c r="S207" s="199"/>
      <c r="T207" s="200"/>
      <c r="U207" s="14"/>
      <c r="V207" s="14"/>
      <c r="W207" s="14"/>
      <c r="X207" s="14"/>
      <c r="Y207" s="14"/>
      <c r="Z207" s="14"/>
      <c r="AA207" s="14"/>
      <c r="AB207" s="14"/>
      <c r="AC207" s="14"/>
      <c r="AD207" s="14"/>
      <c r="AE207" s="14"/>
      <c r="AT207" s="194" t="s">
        <v>142</v>
      </c>
      <c r="AU207" s="194" t="s">
        <v>84</v>
      </c>
      <c r="AV207" s="14" t="s">
        <v>79</v>
      </c>
      <c r="AW207" s="14" t="s">
        <v>33</v>
      </c>
      <c r="AX207" s="14" t="s">
        <v>71</v>
      </c>
      <c r="AY207" s="194" t="s">
        <v>131</v>
      </c>
    </row>
    <row r="208" spans="1:51" s="14" customFormat="1" ht="12">
      <c r="A208" s="14"/>
      <c r="B208" s="193"/>
      <c r="C208" s="14"/>
      <c r="D208" s="186" t="s">
        <v>142</v>
      </c>
      <c r="E208" s="194" t="s">
        <v>3</v>
      </c>
      <c r="F208" s="195" t="s">
        <v>490</v>
      </c>
      <c r="G208" s="14"/>
      <c r="H208" s="196">
        <v>0.436</v>
      </c>
      <c r="I208" s="197"/>
      <c r="J208" s="14"/>
      <c r="K208" s="14"/>
      <c r="L208" s="193"/>
      <c r="M208" s="198"/>
      <c r="N208" s="199"/>
      <c r="O208" s="199"/>
      <c r="P208" s="199"/>
      <c r="Q208" s="199"/>
      <c r="R208" s="199"/>
      <c r="S208" s="199"/>
      <c r="T208" s="200"/>
      <c r="U208" s="14"/>
      <c r="V208" s="14"/>
      <c r="W208" s="14"/>
      <c r="X208" s="14"/>
      <c r="Y208" s="14"/>
      <c r="Z208" s="14"/>
      <c r="AA208" s="14"/>
      <c r="AB208" s="14"/>
      <c r="AC208" s="14"/>
      <c r="AD208" s="14"/>
      <c r="AE208" s="14"/>
      <c r="AT208" s="194" t="s">
        <v>142</v>
      </c>
      <c r="AU208" s="194" t="s">
        <v>84</v>
      </c>
      <c r="AV208" s="14" t="s">
        <v>79</v>
      </c>
      <c r="AW208" s="14" t="s">
        <v>33</v>
      </c>
      <c r="AX208" s="14" t="s">
        <v>71</v>
      </c>
      <c r="AY208" s="194" t="s">
        <v>131</v>
      </c>
    </row>
    <row r="209" spans="1:51" s="14" customFormat="1" ht="12">
      <c r="A209" s="14"/>
      <c r="B209" s="193"/>
      <c r="C209" s="14"/>
      <c r="D209" s="186" t="s">
        <v>142</v>
      </c>
      <c r="E209" s="194" t="s">
        <v>3</v>
      </c>
      <c r="F209" s="195" t="s">
        <v>491</v>
      </c>
      <c r="G209" s="14"/>
      <c r="H209" s="196">
        <v>0.734</v>
      </c>
      <c r="I209" s="197"/>
      <c r="J209" s="14"/>
      <c r="K209" s="14"/>
      <c r="L209" s="193"/>
      <c r="M209" s="198"/>
      <c r="N209" s="199"/>
      <c r="O209" s="199"/>
      <c r="P209" s="199"/>
      <c r="Q209" s="199"/>
      <c r="R209" s="199"/>
      <c r="S209" s="199"/>
      <c r="T209" s="200"/>
      <c r="U209" s="14"/>
      <c r="V209" s="14"/>
      <c r="W209" s="14"/>
      <c r="X209" s="14"/>
      <c r="Y209" s="14"/>
      <c r="Z209" s="14"/>
      <c r="AA209" s="14"/>
      <c r="AB209" s="14"/>
      <c r="AC209" s="14"/>
      <c r="AD209" s="14"/>
      <c r="AE209" s="14"/>
      <c r="AT209" s="194" t="s">
        <v>142</v>
      </c>
      <c r="AU209" s="194" t="s">
        <v>84</v>
      </c>
      <c r="AV209" s="14" t="s">
        <v>79</v>
      </c>
      <c r="AW209" s="14" t="s">
        <v>33</v>
      </c>
      <c r="AX209" s="14" t="s">
        <v>71</v>
      </c>
      <c r="AY209" s="194" t="s">
        <v>131</v>
      </c>
    </row>
    <row r="210" spans="1:51" s="13" customFormat="1" ht="12">
      <c r="A210" s="13"/>
      <c r="B210" s="185"/>
      <c r="C210" s="13"/>
      <c r="D210" s="186" t="s">
        <v>142</v>
      </c>
      <c r="E210" s="187" t="s">
        <v>3</v>
      </c>
      <c r="F210" s="188" t="s">
        <v>492</v>
      </c>
      <c r="G210" s="13"/>
      <c r="H210" s="187" t="s">
        <v>3</v>
      </c>
      <c r="I210" s="189"/>
      <c r="J210" s="13"/>
      <c r="K210" s="13"/>
      <c r="L210" s="185"/>
      <c r="M210" s="190"/>
      <c r="N210" s="191"/>
      <c r="O210" s="191"/>
      <c r="P210" s="191"/>
      <c r="Q210" s="191"/>
      <c r="R210" s="191"/>
      <c r="S210" s="191"/>
      <c r="T210" s="192"/>
      <c r="U210" s="13"/>
      <c r="V210" s="13"/>
      <c r="W210" s="13"/>
      <c r="X210" s="13"/>
      <c r="Y210" s="13"/>
      <c r="Z210" s="13"/>
      <c r="AA210" s="13"/>
      <c r="AB210" s="13"/>
      <c r="AC210" s="13"/>
      <c r="AD210" s="13"/>
      <c r="AE210" s="13"/>
      <c r="AT210" s="187" t="s">
        <v>142</v>
      </c>
      <c r="AU210" s="187" t="s">
        <v>84</v>
      </c>
      <c r="AV210" s="13" t="s">
        <v>15</v>
      </c>
      <c r="AW210" s="13" t="s">
        <v>33</v>
      </c>
      <c r="AX210" s="13" t="s">
        <v>71</v>
      </c>
      <c r="AY210" s="187" t="s">
        <v>131</v>
      </c>
    </row>
    <row r="211" spans="1:51" s="14" customFormat="1" ht="12">
      <c r="A211" s="14"/>
      <c r="B211" s="193"/>
      <c r="C211" s="14"/>
      <c r="D211" s="186" t="s">
        <v>142</v>
      </c>
      <c r="E211" s="194" t="s">
        <v>3</v>
      </c>
      <c r="F211" s="195" t="s">
        <v>493</v>
      </c>
      <c r="G211" s="14"/>
      <c r="H211" s="196">
        <v>8.382</v>
      </c>
      <c r="I211" s="197"/>
      <c r="J211" s="14"/>
      <c r="K211" s="14"/>
      <c r="L211" s="193"/>
      <c r="M211" s="198"/>
      <c r="N211" s="199"/>
      <c r="O211" s="199"/>
      <c r="P211" s="199"/>
      <c r="Q211" s="199"/>
      <c r="R211" s="199"/>
      <c r="S211" s="199"/>
      <c r="T211" s="200"/>
      <c r="U211" s="14"/>
      <c r="V211" s="14"/>
      <c r="W211" s="14"/>
      <c r="X211" s="14"/>
      <c r="Y211" s="14"/>
      <c r="Z211" s="14"/>
      <c r="AA211" s="14"/>
      <c r="AB211" s="14"/>
      <c r="AC211" s="14"/>
      <c r="AD211" s="14"/>
      <c r="AE211" s="14"/>
      <c r="AT211" s="194" t="s">
        <v>142</v>
      </c>
      <c r="AU211" s="194" t="s">
        <v>84</v>
      </c>
      <c r="AV211" s="14" t="s">
        <v>79</v>
      </c>
      <c r="AW211" s="14" t="s">
        <v>33</v>
      </c>
      <c r="AX211" s="14" t="s">
        <v>71</v>
      </c>
      <c r="AY211" s="194" t="s">
        <v>131</v>
      </c>
    </row>
    <row r="212" spans="1:51" s="13" customFormat="1" ht="12">
      <c r="A212" s="13"/>
      <c r="B212" s="185"/>
      <c r="C212" s="13"/>
      <c r="D212" s="186" t="s">
        <v>142</v>
      </c>
      <c r="E212" s="187" t="s">
        <v>3</v>
      </c>
      <c r="F212" s="188" t="s">
        <v>494</v>
      </c>
      <c r="G212" s="13"/>
      <c r="H212" s="187" t="s">
        <v>3</v>
      </c>
      <c r="I212" s="189"/>
      <c r="J212" s="13"/>
      <c r="K212" s="13"/>
      <c r="L212" s="185"/>
      <c r="M212" s="190"/>
      <c r="N212" s="191"/>
      <c r="O212" s="191"/>
      <c r="P212" s="191"/>
      <c r="Q212" s="191"/>
      <c r="R212" s="191"/>
      <c r="S212" s="191"/>
      <c r="T212" s="192"/>
      <c r="U212" s="13"/>
      <c r="V212" s="13"/>
      <c r="W212" s="13"/>
      <c r="X212" s="13"/>
      <c r="Y212" s="13"/>
      <c r="Z212" s="13"/>
      <c r="AA212" s="13"/>
      <c r="AB212" s="13"/>
      <c r="AC212" s="13"/>
      <c r="AD212" s="13"/>
      <c r="AE212" s="13"/>
      <c r="AT212" s="187" t="s">
        <v>142</v>
      </c>
      <c r="AU212" s="187" t="s">
        <v>84</v>
      </c>
      <c r="AV212" s="13" t="s">
        <v>15</v>
      </c>
      <c r="AW212" s="13" t="s">
        <v>33</v>
      </c>
      <c r="AX212" s="13" t="s">
        <v>71</v>
      </c>
      <c r="AY212" s="187" t="s">
        <v>131</v>
      </c>
    </row>
    <row r="213" spans="1:51" s="14" customFormat="1" ht="12">
      <c r="A213" s="14"/>
      <c r="B213" s="193"/>
      <c r="C213" s="14"/>
      <c r="D213" s="186" t="s">
        <v>142</v>
      </c>
      <c r="E213" s="194" t="s">
        <v>3</v>
      </c>
      <c r="F213" s="195" t="s">
        <v>495</v>
      </c>
      <c r="G213" s="14"/>
      <c r="H213" s="196">
        <v>7.931</v>
      </c>
      <c r="I213" s="197"/>
      <c r="J213" s="14"/>
      <c r="K213" s="14"/>
      <c r="L213" s="193"/>
      <c r="M213" s="198"/>
      <c r="N213" s="199"/>
      <c r="O213" s="199"/>
      <c r="P213" s="199"/>
      <c r="Q213" s="199"/>
      <c r="R213" s="199"/>
      <c r="S213" s="199"/>
      <c r="T213" s="200"/>
      <c r="U213" s="14"/>
      <c r="V213" s="14"/>
      <c r="W213" s="14"/>
      <c r="X213" s="14"/>
      <c r="Y213" s="14"/>
      <c r="Z213" s="14"/>
      <c r="AA213" s="14"/>
      <c r="AB213" s="14"/>
      <c r="AC213" s="14"/>
      <c r="AD213" s="14"/>
      <c r="AE213" s="14"/>
      <c r="AT213" s="194" t="s">
        <v>142</v>
      </c>
      <c r="AU213" s="194" t="s">
        <v>84</v>
      </c>
      <c r="AV213" s="14" t="s">
        <v>79</v>
      </c>
      <c r="AW213" s="14" t="s">
        <v>33</v>
      </c>
      <c r="AX213" s="14" t="s">
        <v>71</v>
      </c>
      <c r="AY213" s="194" t="s">
        <v>131</v>
      </c>
    </row>
    <row r="214" spans="1:51" s="13" customFormat="1" ht="12">
      <c r="A214" s="13"/>
      <c r="B214" s="185"/>
      <c r="C214" s="13"/>
      <c r="D214" s="186" t="s">
        <v>142</v>
      </c>
      <c r="E214" s="187" t="s">
        <v>3</v>
      </c>
      <c r="F214" s="188" t="s">
        <v>496</v>
      </c>
      <c r="G214" s="13"/>
      <c r="H214" s="187" t="s">
        <v>3</v>
      </c>
      <c r="I214" s="189"/>
      <c r="J214" s="13"/>
      <c r="K214" s="13"/>
      <c r="L214" s="185"/>
      <c r="M214" s="190"/>
      <c r="N214" s="191"/>
      <c r="O214" s="191"/>
      <c r="P214" s="191"/>
      <c r="Q214" s="191"/>
      <c r="R214" s="191"/>
      <c r="S214" s="191"/>
      <c r="T214" s="192"/>
      <c r="U214" s="13"/>
      <c r="V214" s="13"/>
      <c r="W214" s="13"/>
      <c r="X214" s="13"/>
      <c r="Y214" s="13"/>
      <c r="Z214" s="13"/>
      <c r="AA214" s="13"/>
      <c r="AB214" s="13"/>
      <c r="AC214" s="13"/>
      <c r="AD214" s="13"/>
      <c r="AE214" s="13"/>
      <c r="AT214" s="187" t="s">
        <v>142</v>
      </c>
      <c r="AU214" s="187" t="s">
        <v>84</v>
      </c>
      <c r="AV214" s="13" t="s">
        <v>15</v>
      </c>
      <c r="AW214" s="13" t="s">
        <v>33</v>
      </c>
      <c r="AX214" s="13" t="s">
        <v>71</v>
      </c>
      <c r="AY214" s="187" t="s">
        <v>131</v>
      </c>
    </row>
    <row r="215" spans="1:51" s="14" customFormat="1" ht="12">
      <c r="A215" s="14"/>
      <c r="B215" s="193"/>
      <c r="C215" s="14"/>
      <c r="D215" s="186" t="s">
        <v>142</v>
      </c>
      <c r="E215" s="194" t="s">
        <v>3</v>
      </c>
      <c r="F215" s="195" t="s">
        <v>497</v>
      </c>
      <c r="G215" s="14"/>
      <c r="H215" s="196">
        <v>57.113</v>
      </c>
      <c r="I215" s="197"/>
      <c r="J215" s="14"/>
      <c r="K215" s="14"/>
      <c r="L215" s="193"/>
      <c r="M215" s="198"/>
      <c r="N215" s="199"/>
      <c r="O215" s="199"/>
      <c r="P215" s="199"/>
      <c r="Q215" s="199"/>
      <c r="R215" s="199"/>
      <c r="S215" s="199"/>
      <c r="T215" s="200"/>
      <c r="U215" s="14"/>
      <c r="V215" s="14"/>
      <c r="W215" s="14"/>
      <c r="X215" s="14"/>
      <c r="Y215" s="14"/>
      <c r="Z215" s="14"/>
      <c r="AA215" s="14"/>
      <c r="AB215" s="14"/>
      <c r="AC215" s="14"/>
      <c r="AD215" s="14"/>
      <c r="AE215" s="14"/>
      <c r="AT215" s="194" t="s">
        <v>142</v>
      </c>
      <c r="AU215" s="194" t="s">
        <v>84</v>
      </c>
      <c r="AV215" s="14" t="s">
        <v>79</v>
      </c>
      <c r="AW215" s="14" t="s">
        <v>33</v>
      </c>
      <c r="AX215" s="14" t="s">
        <v>71</v>
      </c>
      <c r="AY215" s="194" t="s">
        <v>131</v>
      </c>
    </row>
    <row r="216" spans="1:51" s="14" customFormat="1" ht="12">
      <c r="A216" s="14"/>
      <c r="B216" s="193"/>
      <c r="C216" s="14"/>
      <c r="D216" s="186" t="s">
        <v>142</v>
      </c>
      <c r="E216" s="194" t="s">
        <v>3</v>
      </c>
      <c r="F216" s="195" t="s">
        <v>498</v>
      </c>
      <c r="G216" s="14"/>
      <c r="H216" s="196">
        <v>-3.959</v>
      </c>
      <c r="I216" s="197"/>
      <c r="J216" s="14"/>
      <c r="K216" s="14"/>
      <c r="L216" s="193"/>
      <c r="M216" s="198"/>
      <c r="N216" s="199"/>
      <c r="O216" s="199"/>
      <c r="P216" s="199"/>
      <c r="Q216" s="199"/>
      <c r="R216" s="199"/>
      <c r="S216" s="199"/>
      <c r="T216" s="200"/>
      <c r="U216" s="14"/>
      <c r="V216" s="14"/>
      <c r="W216" s="14"/>
      <c r="X216" s="14"/>
      <c r="Y216" s="14"/>
      <c r="Z216" s="14"/>
      <c r="AA216" s="14"/>
      <c r="AB216" s="14"/>
      <c r="AC216" s="14"/>
      <c r="AD216" s="14"/>
      <c r="AE216" s="14"/>
      <c r="AT216" s="194" t="s">
        <v>142</v>
      </c>
      <c r="AU216" s="194" t="s">
        <v>84</v>
      </c>
      <c r="AV216" s="14" t="s">
        <v>79</v>
      </c>
      <c r="AW216" s="14" t="s">
        <v>33</v>
      </c>
      <c r="AX216" s="14" t="s">
        <v>71</v>
      </c>
      <c r="AY216" s="194" t="s">
        <v>131</v>
      </c>
    </row>
    <row r="217" spans="1:51" s="14" customFormat="1" ht="12">
      <c r="A217" s="14"/>
      <c r="B217" s="193"/>
      <c r="C217" s="14"/>
      <c r="D217" s="186" t="s">
        <v>142</v>
      </c>
      <c r="E217" s="194" t="s">
        <v>3</v>
      </c>
      <c r="F217" s="195" t="s">
        <v>499</v>
      </c>
      <c r="G217" s="14"/>
      <c r="H217" s="196">
        <v>0.572</v>
      </c>
      <c r="I217" s="197"/>
      <c r="J217" s="14"/>
      <c r="K217" s="14"/>
      <c r="L217" s="193"/>
      <c r="M217" s="198"/>
      <c r="N217" s="199"/>
      <c r="O217" s="199"/>
      <c r="P217" s="199"/>
      <c r="Q217" s="199"/>
      <c r="R217" s="199"/>
      <c r="S217" s="199"/>
      <c r="T217" s="200"/>
      <c r="U217" s="14"/>
      <c r="V217" s="14"/>
      <c r="W217" s="14"/>
      <c r="X217" s="14"/>
      <c r="Y217" s="14"/>
      <c r="Z217" s="14"/>
      <c r="AA217" s="14"/>
      <c r="AB217" s="14"/>
      <c r="AC217" s="14"/>
      <c r="AD217" s="14"/>
      <c r="AE217" s="14"/>
      <c r="AT217" s="194" t="s">
        <v>142</v>
      </c>
      <c r="AU217" s="194" t="s">
        <v>84</v>
      </c>
      <c r="AV217" s="14" t="s">
        <v>79</v>
      </c>
      <c r="AW217" s="14" t="s">
        <v>33</v>
      </c>
      <c r="AX217" s="14" t="s">
        <v>71</v>
      </c>
      <c r="AY217" s="194" t="s">
        <v>131</v>
      </c>
    </row>
    <row r="218" spans="1:51" s="13" customFormat="1" ht="12">
      <c r="A218" s="13"/>
      <c r="B218" s="185"/>
      <c r="C218" s="13"/>
      <c r="D218" s="186" t="s">
        <v>142</v>
      </c>
      <c r="E218" s="187" t="s">
        <v>3</v>
      </c>
      <c r="F218" s="188" t="s">
        <v>500</v>
      </c>
      <c r="G218" s="13"/>
      <c r="H218" s="187" t="s">
        <v>3</v>
      </c>
      <c r="I218" s="189"/>
      <c r="J218" s="13"/>
      <c r="K218" s="13"/>
      <c r="L218" s="185"/>
      <c r="M218" s="190"/>
      <c r="N218" s="191"/>
      <c r="O218" s="191"/>
      <c r="P218" s="191"/>
      <c r="Q218" s="191"/>
      <c r="R218" s="191"/>
      <c r="S218" s="191"/>
      <c r="T218" s="192"/>
      <c r="U218" s="13"/>
      <c r="V218" s="13"/>
      <c r="W218" s="13"/>
      <c r="X218" s="13"/>
      <c r="Y218" s="13"/>
      <c r="Z218" s="13"/>
      <c r="AA218" s="13"/>
      <c r="AB218" s="13"/>
      <c r="AC218" s="13"/>
      <c r="AD218" s="13"/>
      <c r="AE218" s="13"/>
      <c r="AT218" s="187" t="s">
        <v>142</v>
      </c>
      <c r="AU218" s="187" t="s">
        <v>84</v>
      </c>
      <c r="AV218" s="13" t="s">
        <v>15</v>
      </c>
      <c r="AW218" s="13" t="s">
        <v>33</v>
      </c>
      <c r="AX218" s="13" t="s">
        <v>71</v>
      </c>
      <c r="AY218" s="187" t="s">
        <v>131</v>
      </c>
    </row>
    <row r="219" spans="1:51" s="14" customFormat="1" ht="12">
      <c r="A219" s="14"/>
      <c r="B219" s="193"/>
      <c r="C219" s="14"/>
      <c r="D219" s="186" t="s">
        <v>142</v>
      </c>
      <c r="E219" s="194" t="s">
        <v>3</v>
      </c>
      <c r="F219" s="195" t="s">
        <v>501</v>
      </c>
      <c r="G219" s="14"/>
      <c r="H219" s="196">
        <v>16.359</v>
      </c>
      <c r="I219" s="197"/>
      <c r="J219" s="14"/>
      <c r="K219" s="14"/>
      <c r="L219" s="193"/>
      <c r="M219" s="198"/>
      <c r="N219" s="199"/>
      <c r="O219" s="199"/>
      <c r="P219" s="199"/>
      <c r="Q219" s="199"/>
      <c r="R219" s="199"/>
      <c r="S219" s="199"/>
      <c r="T219" s="200"/>
      <c r="U219" s="14"/>
      <c r="V219" s="14"/>
      <c r="W219" s="14"/>
      <c r="X219" s="14"/>
      <c r="Y219" s="14"/>
      <c r="Z219" s="14"/>
      <c r="AA219" s="14"/>
      <c r="AB219" s="14"/>
      <c r="AC219" s="14"/>
      <c r="AD219" s="14"/>
      <c r="AE219" s="14"/>
      <c r="AT219" s="194" t="s">
        <v>142</v>
      </c>
      <c r="AU219" s="194" t="s">
        <v>84</v>
      </c>
      <c r="AV219" s="14" t="s">
        <v>79</v>
      </c>
      <c r="AW219" s="14" t="s">
        <v>33</v>
      </c>
      <c r="AX219" s="14" t="s">
        <v>71</v>
      </c>
      <c r="AY219" s="194" t="s">
        <v>131</v>
      </c>
    </row>
    <row r="220" spans="1:51" s="14" customFormat="1" ht="12">
      <c r="A220" s="14"/>
      <c r="B220" s="193"/>
      <c r="C220" s="14"/>
      <c r="D220" s="186" t="s">
        <v>142</v>
      </c>
      <c r="E220" s="194" t="s">
        <v>3</v>
      </c>
      <c r="F220" s="195" t="s">
        <v>502</v>
      </c>
      <c r="G220" s="14"/>
      <c r="H220" s="196">
        <v>-2.621</v>
      </c>
      <c r="I220" s="197"/>
      <c r="J220" s="14"/>
      <c r="K220" s="14"/>
      <c r="L220" s="193"/>
      <c r="M220" s="198"/>
      <c r="N220" s="199"/>
      <c r="O220" s="199"/>
      <c r="P220" s="199"/>
      <c r="Q220" s="199"/>
      <c r="R220" s="199"/>
      <c r="S220" s="199"/>
      <c r="T220" s="200"/>
      <c r="U220" s="14"/>
      <c r="V220" s="14"/>
      <c r="W220" s="14"/>
      <c r="X220" s="14"/>
      <c r="Y220" s="14"/>
      <c r="Z220" s="14"/>
      <c r="AA220" s="14"/>
      <c r="AB220" s="14"/>
      <c r="AC220" s="14"/>
      <c r="AD220" s="14"/>
      <c r="AE220" s="14"/>
      <c r="AT220" s="194" t="s">
        <v>142</v>
      </c>
      <c r="AU220" s="194" t="s">
        <v>84</v>
      </c>
      <c r="AV220" s="14" t="s">
        <v>79</v>
      </c>
      <c r="AW220" s="14" t="s">
        <v>33</v>
      </c>
      <c r="AX220" s="14" t="s">
        <v>71</v>
      </c>
      <c r="AY220" s="194" t="s">
        <v>131</v>
      </c>
    </row>
    <row r="221" spans="1:51" s="14" customFormat="1" ht="12">
      <c r="A221" s="14"/>
      <c r="B221" s="193"/>
      <c r="C221" s="14"/>
      <c r="D221" s="186" t="s">
        <v>142</v>
      </c>
      <c r="E221" s="194" t="s">
        <v>3</v>
      </c>
      <c r="F221" s="195" t="s">
        <v>503</v>
      </c>
      <c r="G221" s="14"/>
      <c r="H221" s="196">
        <v>1.413</v>
      </c>
      <c r="I221" s="197"/>
      <c r="J221" s="14"/>
      <c r="K221" s="14"/>
      <c r="L221" s="193"/>
      <c r="M221" s="198"/>
      <c r="N221" s="199"/>
      <c r="O221" s="199"/>
      <c r="P221" s="199"/>
      <c r="Q221" s="199"/>
      <c r="R221" s="199"/>
      <c r="S221" s="199"/>
      <c r="T221" s="200"/>
      <c r="U221" s="14"/>
      <c r="V221" s="14"/>
      <c r="W221" s="14"/>
      <c r="X221" s="14"/>
      <c r="Y221" s="14"/>
      <c r="Z221" s="14"/>
      <c r="AA221" s="14"/>
      <c r="AB221" s="14"/>
      <c r="AC221" s="14"/>
      <c r="AD221" s="14"/>
      <c r="AE221" s="14"/>
      <c r="AT221" s="194" t="s">
        <v>142</v>
      </c>
      <c r="AU221" s="194" t="s">
        <v>84</v>
      </c>
      <c r="AV221" s="14" t="s">
        <v>79</v>
      </c>
      <c r="AW221" s="14" t="s">
        <v>33</v>
      </c>
      <c r="AX221" s="14" t="s">
        <v>71</v>
      </c>
      <c r="AY221" s="194" t="s">
        <v>131</v>
      </c>
    </row>
    <row r="222" spans="1:51" s="13" customFormat="1" ht="12">
      <c r="A222" s="13"/>
      <c r="B222" s="185"/>
      <c r="C222" s="13"/>
      <c r="D222" s="186" t="s">
        <v>142</v>
      </c>
      <c r="E222" s="187" t="s">
        <v>3</v>
      </c>
      <c r="F222" s="188" t="s">
        <v>504</v>
      </c>
      <c r="G222" s="13"/>
      <c r="H222" s="187" t="s">
        <v>3</v>
      </c>
      <c r="I222" s="189"/>
      <c r="J222" s="13"/>
      <c r="K222" s="13"/>
      <c r="L222" s="185"/>
      <c r="M222" s="190"/>
      <c r="N222" s="191"/>
      <c r="O222" s="191"/>
      <c r="P222" s="191"/>
      <c r="Q222" s="191"/>
      <c r="R222" s="191"/>
      <c r="S222" s="191"/>
      <c r="T222" s="192"/>
      <c r="U222" s="13"/>
      <c r="V222" s="13"/>
      <c r="W222" s="13"/>
      <c r="X222" s="13"/>
      <c r="Y222" s="13"/>
      <c r="Z222" s="13"/>
      <c r="AA222" s="13"/>
      <c r="AB222" s="13"/>
      <c r="AC222" s="13"/>
      <c r="AD222" s="13"/>
      <c r="AE222" s="13"/>
      <c r="AT222" s="187" t="s">
        <v>142</v>
      </c>
      <c r="AU222" s="187" t="s">
        <v>84</v>
      </c>
      <c r="AV222" s="13" t="s">
        <v>15</v>
      </c>
      <c r="AW222" s="13" t="s">
        <v>33</v>
      </c>
      <c r="AX222" s="13" t="s">
        <v>71</v>
      </c>
      <c r="AY222" s="187" t="s">
        <v>131</v>
      </c>
    </row>
    <row r="223" spans="1:51" s="14" customFormat="1" ht="12">
      <c r="A223" s="14"/>
      <c r="B223" s="193"/>
      <c r="C223" s="14"/>
      <c r="D223" s="186" t="s">
        <v>142</v>
      </c>
      <c r="E223" s="194" t="s">
        <v>3</v>
      </c>
      <c r="F223" s="195" t="s">
        <v>505</v>
      </c>
      <c r="G223" s="14"/>
      <c r="H223" s="196">
        <v>18.368</v>
      </c>
      <c r="I223" s="197"/>
      <c r="J223" s="14"/>
      <c r="K223" s="14"/>
      <c r="L223" s="193"/>
      <c r="M223" s="198"/>
      <c r="N223" s="199"/>
      <c r="O223" s="199"/>
      <c r="P223" s="199"/>
      <c r="Q223" s="199"/>
      <c r="R223" s="199"/>
      <c r="S223" s="199"/>
      <c r="T223" s="200"/>
      <c r="U223" s="14"/>
      <c r="V223" s="14"/>
      <c r="W223" s="14"/>
      <c r="X223" s="14"/>
      <c r="Y223" s="14"/>
      <c r="Z223" s="14"/>
      <c r="AA223" s="14"/>
      <c r="AB223" s="14"/>
      <c r="AC223" s="14"/>
      <c r="AD223" s="14"/>
      <c r="AE223" s="14"/>
      <c r="AT223" s="194" t="s">
        <v>142</v>
      </c>
      <c r="AU223" s="194" t="s">
        <v>84</v>
      </c>
      <c r="AV223" s="14" t="s">
        <v>79</v>
      </c>
      <c r="AW223" s="14" t="s">
        <v>33</v>
      </c>
      <c r="AX223" s="14" t="s">
        <v>71</v>
      </c>
      <c r="AY223" s="194" t="s">
        <v>131</v>
      </c>
    </row>
    <row r="224" spans="1:51" s="14" customFormat="1" ht="12">
      <c r="A224" s="14"/>
      <c r="B224" s="193"/>
      <c r="C224" s="14"/>
      <c r="D224" s="186" t="s">
        <v>142</v>
      </c>
      <c r="E224" s="194" t="s">
        <v>3</v>
      </c>
      <c r="F224" s="195" t="s">
        <v>476</v>
      </c>
      <c r="G224" s="14"/>
      <c r="H224" s="196">
        <v>-3.568</v>
      </c>
      <c r="I224" s="197"/>
      <c r="J224" s="14"/>
      <c r="K224" s="14"/>
      <c r="L224" s="193"/>
      <c r="M224" s="198"/>
      <c r="N224" s="199"/>
      <c r="O224" s="199"/>
      <c r="P224" s="199"/>
      <c r="Q224" s="199"/>
      <c r="R224" s="199"/>
      <c r="S224" s="199"/>
      <c r="T224" s="200"/>
      <c r="U224" s="14"/>
      <c r="V224" s="14"/>
      <c r="W224" s="14"/>
      <c r="X224" s="14"/>
      <c r="Y224" s="14"/>
      <c r="Z224" s="14"/>
      <c r="AA224" s="14"/>
      <c r="AB224" s="14"/>
      <c r="AC224" s="14"/>
      <c r="AD224" s="14"/>
      <c r="AE224" s="14"/>
      <c r="AT224" s="194" t="s">
        <v>142</v>
      </c>
      <c r="AU224" s="194" t="s">
        <v>84</v>
      </c>
      <c r="AV224" s="14" t="s">
        <v>79</v>
      </c>
      <c r="AW224" s="14" t="s">
        <v>33</v>
      </c>
      <c r="AX224" s="14" t="s">
        <v>71</v>
      </c>
      <c r="AY224" s="194" t="s">
        <v>131</v>
      </c>
    </row>
    <row r="225" spans="1:51" s="14" customFormat="1" ht="12">
      <c r="A225" s="14"/>
      <c r="B225" s="193"/>
      <c r="C225" s="14"/>
      <c r="D225" s="186" t="s">
        <v>142</v>
      </c>
      <c r="E225" s="194" t="s">
        <v>3</v>
      </c>
      <c r="F225" s="195" t="s">
        <v>506</v>
      </c>
      <c r="G225" s="14"/>
      <c r="H225" s="196">
        <v>1.002</v>
      </c>
      <c r="I225" s="197"/>
      <c r="J225" s="14"/>
      <c r="K225" s="14"/>
      <c r="L225" s="193"/>
      <c r="M225" s="198"/>
      <c r="N225" s="199"/>
      <c r="O225" s="199"/>
      <c r="P225" s="199"/>
      <c r="Q225" s="199"/>
      <c r="R225" s="199"/>
      <c r="S225" s="199"/>
      <c r="T225" s="200"/>
      <c r="U225" s="14"/>
      <c r="V225" s="14"/>
      <c r="W225" s="14"/>
      <c r="X225" s="14"/>
      <c r="Y225" s="14"/>
      <c r="Z225" s="14"/>
      <c r="AA225" s="14"/>
      <c r="AB225" s="14"/>
      <c r="AC225" s="14"/>
      <c r="AD225" s="14"/>
      <c r="AE225" s="14"/>
      <c r="AT225" s="194" t="s">
        <v>142</v>
      </c>
      <c r="AU225" s="194" t="s">
        <v>84</v>
      </c>
      <c r="AV225" s="14" t="s">
        <v>79</v>
      </c>
      <c r="AW225" s="14" t="s">
        <v>33</v>
      </c>
      <c r="AX225" s="14" t="s">
        <v>71</v>
      </c>
      <c r="AY225" s="194" t="s">
        <v>131</v>
      </c>
    </row>
    <row r="226" spans="1:51" s="13" customFormat="1" ht="12">
      <c r="A226" s="13"/>
      <c r="B226" s="185"/>
      <c r="C226" s="13"/>
      <c r="D226" s="186" t="s">
        <v>142</v>
      </c>
      <c r="E226" s="187" t="s">
        <v>3</v>
      </c>
      <c r="F226" s="188" t="s">
        <v>507</v>
      </c>
      <c r="G226" s="13"/>
      <c r="H226" s="187" t="s">
        <v>3</v>
      </c>
      <c r="I226" s="189"/>
      <c r="J226" s="13"/>
      <c r="K226" s="13"/>
      <c r="L226" s="185"/>
      <c r="M226" s="190"/>
      <c r="N226" s="191"/>
      <c r="O226" s="191"/>
      <c r="P226" s="191"/>
      <c r="Q226" s="191"/>
      <c r="R226" s="191"/>
      <c r="S226" s="191"/>
      <c r="T226" s="192"/>
      <c r="U226" s="13"/>
      <c r="V226" s="13"/>
      <c r="W226" s="13"/>
      <c r="X226" s="13"/>
      <c r="Y226" s="13"/>
      <c r="Z226" s="13"/>
      <c r="AA226" s="13"/>
      <c r="AB226" s="13"/>
      <c r="AC226" s="13"/>
      <c r="AD226" s="13"/>
      <c r="AE226" s="13"/>
      <c r="AT226" s="187" t="s">
        <v>142</v>
      </c>
      <c r="AU226" s="187" t="s">
        <v>84</v>
      </c>
      <c r="AV226" s="13" t="s">
        <v>15</v>
      </c>
      <c r="AW226" s="13" t="s">
        <v>33</v>
      </c>
      <c r="AX226" s="13" t="s">
        <v>71</v>
      </c>
      <c r="AY226" s="187" t="s">
        <v>131</v>
      </c>
    </row>
    <row r="227" spans="1:51" s="14" customFormat="1" ht="12">
      <c r="A227" s="14"/>
      <c r="B227" s="193"/>
      <c r="C227" s="14"/>
      <c r="D227" s="186" t="s">
        <v>142</v>
      </c>
      <c r="E227" s="194" t="s">
        <v>3</v>
      </c>
      <c r="F227" s="195" t="s">
        <v>508</v>
      </c>
      <c r="G227" s="14"/>
      <c r="H227" s="196">
        <v>3.08</v>
      </c>
      <c r="I227" s="197"/>
      <c r="J227" s="14"/>
      <c r="K227" s="14"/>
      <c r="L227" s="193"/>
      <c r="M227" s="198"/>
      <c r="N227" s="199"/>
      <c r="O227" s="199"/>
      <c r="P227" s="199"/>
      <c r="Q227" s="199"/>
      <c r="R227" s="199"/>
      <c r="S227" s="199"/>
      <c r="T227" s="200"/>
      <c r="U227" s="14"/>
      <c r="V227" s="14"/>
      <c r="W227" s="14"/>
      <c r="X227" s="14"/>
      <c r="Y227" s="14"/>
      <c r="Z227" s="14"/>
      <c r="AA227" s="14"/>
      <c r="AB227" s="14"/>
      <c r="AC227" s="14"/>
      <c r="AD227" s="14"/>
      <c r="AE227" s="14"/>
      <c r="AT227" s="194" t="s">
        <v>142</v>
      </c>
      <c r="AU227" s="194" t="s">
        <v>84</v>
      </c>
      <c r="AV227" s="14" t="s">
        <v>79</v>
      </c>
      <c r="AW227" s="14" t="s">
        <v>33</v>
      </c>
      <c r="AX227" s="14" t="s">
        <v>71</v>
      </c>
      <c r="AY227" s="194" t="s">
        <v>131</v>
      </c>
    </row>
    <row r="228" spans="1:51" s="13" customFormat="1" ht="12">
      <c r="A228" s="13"/>
      <c r="B228" s="185"/>
      <c r="C228" s="13"/>
      <c r="D228" s="186" t="s">
        <v>142</v>
      </c>
      <c r="E228" s="187" t="s">
        <v>3</v>
      </c>
      <c r="F228" s="188" t="s">
        <v>509</v>
      </c>
      <c r="G228" s="13"/>
      <c r="H228" s="187" t="s">
        <v>3</v>
      </c>
      <c r="I228" s="189"/>
      <c r="J228" s="13"/>
      <c r="K228" s="13"/>
      <c r="L228" s="185"/>
      <c r="M228" s="190"/>
      <c r="N228" s="191"/>
      <c r="O228" s="191"/>
      <c r="P228" s="191"/>
      <c r="Q228" s="191"/>
      <c r="R228" s="191"/>
      <c r="S228" s="191"/>
      <c r="T228" s="192"/>
      <c r="U228" s="13"/>
      <c r="V228" s="13"/>
      <c r="W228" s="13"/>
      <c r="X228" s="13"/>
      <c r="Y228" s="13"/>
      <c r="Z228" s="13"/>
      <c r="AA228" s="13"/>
      <c r="AB228" s="13"/>
      <c r="AC228" s="13"/>
      <c r="AD228" s="13"/>
      <c r="AE228" s="13"/>
      <c r="AT228" s="187" t="s">
        <v>142</v>
      </c>
      <c r="AU228" s="187" t="s">
        <v>84</v>
      </c>
      <c r="AV228" s="13" t="s">
        <v>15</v>
      </c>
      <c r="AW228" s="13" t="s">
        <v>33</v>
      </c>
      <c r="AX228" s="13" t="s">
        <v>71</v>
      </c>
      <c r="AY228" s="187" t="s">
        <v>131</v>
      </c>
    </row>
    <row r="229" spans="1:51" s="14" customFormat="1" ht="12">
      <c r="A229" s="14"/>
      <c r="B229" s="193"/>
      <c r="C229" s="14"/>
      <c r="D229" s="186" t="s">
        <v>142</v>
      </c>
      <c r="E229" s="194" t="s">
        <v>3</v>
      </c>
      <c r="F229" s="195" t="s">
        <v>510</v>
      </c>
      <c r="G229" s="14"/>
      <c r="H229" s="196">
        <v>8.036</v>
      </c>
      <c r="I229" s="197"/>
      <c r="J229" s="14"/>
      <c r="K229" s="14"/>
      <c r="L229" s="193"/>
      <c r="M229" s="198"/>
      <c r="N229" s="199"/>
      <c r="O229" s="199"/>
      <c r="P229" s="199"/>
      <c r="Q229" s="199"/>
      <c r="R229" s="199"/>
      <c r="S229" s="199"/>
      <c r="T229" s="200"/>
      <c r="U229" s="14"/>
      <c r="V229" s="14"/>
      <c r="W229" s="14"/>
      <c r="X229" s="14"/>
      <c r="Y229" s="14"/>
      <c r="Z229" s="14"/>
      <c r="AA229" s="14"/>
      <c r="AB229" s="14"/>
      <c r="AC229" s="14"/>
      <c r="AD229" s="14"/>
      <c r="AE229" s="14"/>
      <c r="AT229" s="194" t="s">
        <v>142</v>
      </c>
      <c r="AU229" s="194" t="s">
        <v>84</v>
      </c>
      <c r="AV229" s="14" t="s">
        <v>79</v>
      </c>
      <c r="AW229" s="14" t="s">
        <v>33</v>
      </c>
      <c r="AX229" s="14" t="s">
        <v>71</v>
      </c>
      <c r="AY229" s="194" t="s">
        <v>131</v>
      </c>
    </row>
    <row r="230" spans="1:51" s="14" customFormat="1" ht="12">
      <c r="A230" s="14"/>
      <c r="B230" s="193"/>
      <c r="C230" s="14"/>
      <c r="D230" s="186" t="s">
        <v>142</v>
      </c>
      <c r="E230" s="194" t="s">
        <v>3</v>
      </c>
      <c r="F230" s="195" t="s">
        <v>511</v>
      </c>
      <c r="G230" s="14"/>
      <c r="H230" s="196">
        <v>-1.4</v>
      </c>
      <c r="I230" s="197"/>
      <c r="J230" s="14"/>
      <c r="K230" s="14"/>
      <c r="L230" s="193"/>
      <c r="M230" s="198"/>
      <c r="N230" s="199"/>
      <c r="O230" s="199"/>
      <c r="P230" s="199"/>
      <c r="Q230" s="199"/>
      <c r="R230" s="199"/>
      <c r="S230" s="199"/>
      <c r="T230" s="200"/>
      <c r="U230" s="14"/>
      <c r="V230" s="14"/>
      <c r="W230" s="14"/>
      <c r="X230" s="14"/>
      <c r="Y230" s="14"/>
      <c r="Z230" s="14"/>
      <c r="AA230" s="14"/>
      <c r="AB230" s="14"/>
      <c r="AC230" s="14"/>
      <c r="AD230" s="14"/>
      <c r="AE230" s="14"/>
      <c r="AT230" s="194" t="s">
        <v>142</v>
      </c>
      <c r="AU230" s="194" t="s">
        <v>84</v>
      </c>
      <c r="AV230" s="14" t="s">
        <v>79</v>
      </c>
      <c r="AW230" s="14" t="s">
        <v>33</v>
      </c>
      <c r="AX230" s="14" t="s">
        <v>71</v>
      </c>
      <c r="AY230" s="194" t="s">
        <v>131</v>
      </c>
    </row>
    <row r="231" spans="1:51" s="16" customFormat="1" ht="12">
      <c r="A231" s="16"/>
      <c r="B231" s="212"/>
      <c r="C231" s="16"/>
      <c r="D231" s="186" t="s">
        <v>142</v>
      </c>
      <c r="E231" s="213" t="s">
        <v>3</v>
      </c>
      <c r="F231" s="214" t="s">
        <v>512</v>
      </c>
      <c r="G231" s="16"/>
      <c r="H231" s="215">
        <v>405.7939999999999</v>
      </c>
      <c r="I231" s="216"/>
      <c r="J231" s="16"/>
      <c r="K231" s="16"/>
      <c r="L231" s="212"/>
      <c r="M231" s="217"/>
      <c r="N231" s="218"/>
      <c r="O231" s="218"/>
      <c r="P231" s="218"/>
      <c r="Q231" s="218"/>
      <c r="R231" s="218"/>
      <c r="S231" s="218"/>
      <c r="T231" s="219"/>
      <c r="U231" s="16"/>
      <c r="V231" s="16"/>
      <c r="W231" s="16"/>
      <c r="X231" s="16"/>
      <c r="Y231" s="16"/>
      <c r="Z231" s="16"/>
      <c r="AA231" s="16"/>
      <c r="AB231" s="16"/>
      <c r="AC231" s="16"/>
      <c r="AD231" s="16"/>
      <c r="AE231" s="16"/>
      <c r="AT231" s="213" t="s">
        <v>142</v>
      </c>
      <c r="AU231" s="213" t="s">
        <v>84</v>
      </c>
      <c r="AV231" s="16" t="s">
        <v>84</v>
      </c>
      <c r="AW231" s="16" t="s">
        <v>33</v>
      </c>
      <c r="AX231" s="16" t="s">
        <v>71</v>
      </c>
      <c r="AY231" s="213" t="s">
        <v>131</v>
      </c>
    </row>
    <row r="232" spans="1:51" s="15" customFormat="1" ht="12">
      <c r="A232" s="15"/>
      <c r="B232" s="201"/>
      <c r="C232" s="15"/>
      <c r="D232" s="186" t="s">
        <v>142</v>
      </c>
      <c r="E232" s="202" t="s">
        <v>3</v>
      </c>
      <c r="F232" s="203" t="s">
        <v>152</v>
      </c>
      <c r="G232" s="15"/>
      <c r="H232" s="204">
        <v>405.7939999999999</v>
      </c>
      <c r="I232" s="205"/>
      <c r="J232" s="15"/>
      <c r="K232" s="15"/>
      <c r="L232" s="201"/>
      <c r="M232" s="206"/>
      <c r="N232" s="207"/>
      <c r="O232" s="207"/>
      <c r="P232" s="207"/>
      <c r="Q232" s="207"/>
      <c r="R232" s="207"/>
      <c r="S232" s="207"/>
      <c r="T232" s="208"/>
      <c r="U232" s="15"/>
      <c r="V232" s="15"/>
      <c r="W232" s="15"/>
      <c r="X232" s="15"/>
      <c r="Y232" s="15"/>
      <c r="Z232" s="15"/>
      <c r="AA232" s="15"/>
      <c r="AB232" s="15"/>
      <c r="AC232" s="15"/>
      <c r="AD232" s="15"/>
      <c r="AE232" s="15"/>
      <c r="AT232" s="202" t="s">
        <v>142</v>
      </c>
      <c r="AU232" s="202" t="s">
        <v>84</v>
      </c>
      <c r="AV232" s="15" t="s">
        <v>87</v>
      </c>
      <c r="AW232" s="15" t="s">
        <v>33</v>
      </c>
      <c r="AX232" s="15" t="s">
        <v>15</v>
      </c>
      <c r="AY232" s="202" t="s">
        <v>131</v>
      </c>
    </row>
    <row r="233" spans="1:65" s="2" customFormat="1" ht="37.8" customHeight="1">
      <c r="A233" s="40"/>
      <c r="B233" s="166"/>
      <c r="C233" s="167" t="s">
        <v>263</v>
      </c>
      <c r="D233" s="167" t="s">
        <v>134</v>
      </c>
      <c r="E233" s="168" t="s">
        <v>513</v>
      </c>
      <c r="F233" s="169" t="s">
        <v>514</v>
      </c>
      <c r="G233" s="170" t="s">
        <v>165</v>
      </c>
      <c r="H233" s="171">
        <v>87.871</v>
      </c>
      <c r="I233" s="172"/>
      <c r="J233" s="173">
        <f>ROUND(I233*H233,2)</f>
        <v>0</v>
      </c>
      <c r="K233" s="169" t="s">
        <v>138</v>
      </c>
      <c r="L233" s="41"/>
      <c r="M233" s="174" t="s">
        <v>3</v>
      </c>
      <c r="N233" s="175" t="s">
        <v>42</v>
      </c>
      <c r="O233" s="74"/>
      <c r="P233" s="176">
        <f>O233*H233</f>
        <v>0</v>
      </c>
      <c r="Q233" s="176">
        <v>0.0157</v>
      </c>
      <c r="R233" s="176">
        <f>Q233*H233</f>
        <v>1.3795746999999998</v>
      </c>
      <c r="S233" s="176">
        <v>0</v>
      </c>
      <c r="T233" s="177">
        <f>S233*H233</f>
        <v>0</v>
      </c>
      <c r="U233" s="40"/>
      <c r="V233" s="40"/>
      <c r="W233" s="40"/>
      <c r="X233" s="40"/>
      <c r="Y233" s="40"/>
      <c r="Z233" s="40"/>
      <c r="AA233" s="40"/>
      <c r="AB233" s="40"/>
      <c r="AC233" s="40"/>
      <c r="AD233" s="40"/>
      <c r="AE233" s="40"/>
      <c r="AR233" s="178" t="s">
        <v>87</v>
      </c>
      <c r="AT233" s="178" t="s">
        <v>134</v>
      </c>
      <c r="AU233" s="178" t="s">
        <v>84</v>
      </c>
      <c r="AY233" s="21" t="s">
        <v>131</v>
      </c>
      <c r="BE233" s="179">
        <f>IF(N233="základní",J233,0)</f>
        <v>0</v>
      </c>
      <c r="BF233" s="179">
        <f>IF(N233="snížená",J233,0)</f>
        <v>0</v>
      </c>
      <c r="BG233" s="179">
        <f>IF(N233="zákl. přenesená",J233,0)</f>
        <v>0</v>
      </c>
      <c r="BH233" s="179">
        <f>IF(N233="sníž. přenesená",J233,0)</f>
        <v>0</v>
      </c>
      <c r="BI233" s="179">
        <f>IF(N233="nulová",J233,0)</f>
        <v>0</v>
      </c>
      <c r="BJ233" s="21" t="s">
        <v>15</v>
      </c>
      <c r="BK233" s="179">
        <f>ROUND(I233*H233,2)</f>
        <v>0</v>
      </c>
      <c r="BL233" s="21" t="s">
        <v>87</v>
      </c>
      <c r="BM233" s="178" t="s">
        <v>515</v>
      </c>
    </row>
    <row r="234" spans="1:47" s="2" customFormat="1" ht="12">
      <c r="A234" s="40"/>
      <c r="B234" s="41"/>
      <c r="C234" s="40"/>
      <c r="D234" s="180" t="s">
        <v>140</v>
      </c>
      <c r="E234" s="40"/>
      <c r="F234" s="181" t="s">
        <v>516</v>
      </c>
      <c r="G234" s="40"/>
      <c r="H234" s="40"/>
      <c r="I234" s="182"/>
      <c r="J234" s="40"/>
      <c r="K234" s="40"/>
      <c r="L234" s="41"/>
      <c r="M234" s="183"/>
      <c r="N234" s="184"/>
      <c r="O234" s="74"/>
      <c r="P234" s="74"/>
      <c r="Q234" s="74"/>
      <c r="R234" s="74"/>
      <c r="S234" s="74"/>
      <c r="T234" s="75"/>
      <c r="U234" s="40"/>
      <c r="V234" s="40"/>
      <c r="W234" s="40"/>
      <c r="X234" s="40"/>
      <c r="Y234" s="40"/>
      <c r="Z234" s="40"/>
      <c r="AA234" s="40"/>
      <c r="AB234" s="40"/>
      <c r="AC234" s="40"/>
      <c r="AD234" s="40"/>
      <c r="AE234" s="40"/>
      <c r="AT234" s="21" t="s">
        <v>140</v>
      </c>
      <c r="AU234" s="21" t="s">
        <v>84</v>
      </c>
    </row>
    <row r="235" spans="1:51" s="13" customFormat="1" ht="12">
      <c r="A235" s="13"/>
      <c r="B235" s="185"/>
      <c r="C235" s="13"/>
      <c r="D235" s="186" t="s">
        <v>142</v>
      </c>
      <c r="E235" s="187" t="s">
        <v>3</v>
      </c>
      <c r="F235" s="188" t="s">
        <v>517</v>
      </c>
      <c r="G235" s="13"/>
      <c r="H235" s="187" t="s">
        <v>3</v>
      </c>
      <c r="I235" s="189"/>
      <c r="J235" s="13"/>
      <c r="K235" s="13"/>
      <c r="L235" s="185"/>
      <c r="M235" s="190"/>
      <c r="N235" s="191"/>
      <c r="O235" s="191"/>
      <c r="P235" s="191"/>
      <c r="Q235" s="191"/>
      <c r="R235" s="191"/>
      <c r="S235" s="191"/>
      <c r="T235" s="192"/>
      <c r="U235" s="13"/>
      <c r="V235" s="13"/>
      <c r="W235" s="13"/>
      <c r="X235" s="13"/>
      <c r="Y235" s="13"/>
      <c r="Z235" s="13"/>
      <c r="AA235" s="13"/>
      <c r="AB235" s="13"/>
      <c r="AC235" s="13"/>
      <c r="AD235" s="13"/>
      <c r="AE235" s="13"/>
      <c r="AT235" s="187" t="s">
        <v>142</v>
      </c>
      <c r="AU235" s="187" t="s">
        <v>84</v>
      </c>
      <c r="AV235" s="13" t="s">
        <v>15</v>
      </c>
      <c r="AW235" s="13" t="s">
        <v>33</v>
      </c>
      <c r="AX235" s="13" t="s">
        <v>71</v>
      </c>
      <c r="AY235" s="187" t="s">
        <v>131</v>
      </c>
    </row>
    <row r="236" spans="1:51" s="13" customFormat="1" ht="12">
      <c r="A236" s="13"/>
      <c r="B236" s="185"/>
      <c r="C236" s="13"/>
      <c r="D236" s="186" t="s">
        <v>142</v>
      </c>
      <c r="E236" s="187" t="s">
        <v>3</v>
      </c>
      <c r="F236" s="188" t="s">
        <v>469</v>
      </c>
      <c r="G236" s="13"/>
      <c r="H236" s="187" t="s">
        <v>3</v>
      </c>
      <c r="I236" s="189"/>
      <c r="J236" s="13"/>
      <c r="K236" s="13"/>
      <c r="L236" s="185"/>
      <c r="M236" s="190"/>
      <c r="N236" s="191"/>
      <c r="O236" s="191"/>
      <c r="P236" s="191"/>
      <c r="Q236" s="191"/>
      <c r="R236" s="191"/>
      <c r="S236" s="191"/>
      <c r="T236" s="192"/>
      <c r="U236" s="13"/>
      <c r="V236" s="13"/>
      <c r="W236" s="13"/>
      <c r="X236" s="13"/>
      <c r="Y236" s="13"/>
      <c r="Z236" s="13"/>
      <c r="AA236" s="13"/>
      <c r="AB236" s="13"/>
      <c r="AC236" s="13"/>
      <c r="AD236" s="13"/>
      <c r="AE236" s="13"/>
      <c r="AT236" s="187" t="s">
        <v>142</v>
      </c>
      <c r="AU236" s="187" t="s">
        <v>84</v>
      </c>
      <c r="AV236" s="13" t="s">
        <v>15</v>
      </c>
      <c r="AW236" s="13" t="s">
        <v>33</v>
      </c>
      <c r="AX236" s="13" t="s">
        <v>71</v>
      </c>
      <c r="AY236" s="187" t="s">
        <v>131</v>
      </c>
    </row>
    <row r="237" spans="1:51" s="14" customFormat="1" ht="12">
      <c r="A237" s="14"/>
      <c r="B237" s="193"/>
      <c r="C237" s="14"/>
      <c r="D237" s="186" t="s">
        <v>142</v>
      </c>
      <c r="E237" s="194" t="s">
        <v>3</v>
      </c>
      <c r="F237" s="195" t="s">
        <v>518</v>
      </c>
      <c r="G237" s="14"/>
      <c r="H237" s="196">
        <v>1.47</v>
      </c>
      <c r="I237" s="197"/>
      <c r="J237" s="14"/>
      <c r="K237" s="14"/>
      <c r="L237" s="193"/>
      <c r="M237" s="198"/>
      <c r="N237" s="199"/>
      <c r="O237" s="199"/>
      <c r="P237" s="199"/>
      <c r="Q237" s="199"/>
      <c r="R237" s="199"/>
      <c r="S237" s="199"/>
      <c r="T237" s="200"/>
      <c r="U237" s="14"/>
      <c r="V237" s="14"/>
      <c r="W237" s="14"/>
      <c r="X237" s="14"/>
      <c r="Y237" s="14"/>
      <c r="Z237" s="14"/>
      <c r="AA237" s="14"/>
      <c r="AB237" s="14"/>
      <c r="AC237" s="14"/>
      <c r="AD237" s="14"/>
      <c r="AE237" s="14"/>
      <c r="AT237" s="194" t="s">
        <v>142</v>
      </c>
      <c r="AU237" s="194" t="s">
        <v>84</v>
      </c>
      <c r="AV237" s="14" t="s">
        <v>79</v>
      </c>
      <c r="AW237" s="14" t="s">
        <v>33</v>
      </c>
      <c r="AX237" s="14" t="s">
        <v>71</v>
      </c>
      <c r="AY237" s="194" t="s">
        <v>131</v>
      </c>
    </row>
    <row r="238" spans="1:51" s="13" customFormat="1" ht="12">
      <c r="A238" s="13"/>
      <c r="B238" s="185"/>
      <c r="C238" s="13"/>
      <c r="D238" s="186" t="s">
        <v>142</v>
      </c>
      <c r="E238" s="187" t="s">
        <v>3</v>
      </c>
      <c r="F238" s="188" t="s">
        <v>478</v>
      </c>
      <c r="G238" s="13"/>
      <c r="H238" s="187" t="s">
        <v>3</v>
      </c>
      <c r="I238" s="189"/>
      <c r="J238" s="13"/>
      <c r="K238" s="13"/>
      <c r="L238" s="185"/>
      <c r="M238" s="190"/>
      <c r="N238" s="191"/>
      <c r="O238" s="191"/>
      <c r="P238" s="191"/>
      <c r="Q238" s="191"/>
      <c r="R238" s="191"/>
      <c r="S238" s="191"/>
      <c r="T238" s="192"/>
      <c r="U238" s="13"/>
      <c r="V238" s="13"/>
      <c r="W238" s="13"/>
      <c r="X238" s="13"/>
      <c r="Y238" s="13"/>
      <c r="Z238" s="13"/>
      <c r="AA238" s="13"/>
      <c r="AB238" s="13"/>
      <c r="AC238" s="13"/>
      <c r="AD238" s="13"/>
      <c r="AE238" s="13"/>
      <c r="AT238" s="187" t="s">
        <v>142</v>
      </c>
      <c r="AU238" s="187" t="s">
        <v>84</v>
      </c>
      <c r="AV238" s="13" t="s">
        <v>15</v>
      </c>
      <c r="AW238" s="13" t="s">
        <v>33</v>
      </c>
      <c r="AX238" s="13" t="s">
        <v>71</v>
      </c>
      <c r="AY238" s="187" t="s">
        <v>131</v>
      </c>
    </row>
    <row r="239" spans="1:51" s="14" customFormat="1" ht="12">
      <c r="A239" s="14"/>
      <c r="B239" s="193"/>
      <c r="C239" s="14"/>
      <c r="D239" s="186" t="s">
        <v>142</v>
      </c>
      <c r="E239" s="194" t="s">
        <v>3</v>
      </c>
      <c r="F239" s="195" t="s">
        <v>519</v>
      </c>
      <c r="G239" s="14"/>
      <c r="H239" s="196">
        <v>0.84</v>
      </c>
      <c r="I239" s="197"/>
      <c r="J239" s="14"/>
      <c r="K239" s="14"/>
      <c r="L239" s="193"/>
      <c r="M239" s="198"/>
      <c r="N239" s="199"/>
      <c r="O239" s="199"/>
      <c r="P239" s="199"/>
      <c r="Q239" s="199"/>
      <c r="R239" s="199"/>
      <c r="S239" s="199"/>
      <c r="T239" s="200"/>
      <c r="U239" s="14"/>
      <c r="V239" s="14"/>
      <c r="W239" s="14"/>
      <c r="X239" s="14"/>
      <c r="Y239" s="14"/>
      <c r="Z239" s="14"/>
      <c r="AA239" s="14"/>
      <c r="AB239" s="14"/>
      <c r="AC239" s="14"/>
      <c r="AD239" s="14"/>
      <c r="AE239" s="14"/>
      <c r="AT239" s="194" t="s">
        <v>142</v>
      </c>
      <c r="AU239" s="194" t="s">
        <v>84</v>
      </c>
      <c r="AV239" s="14" t="s">
        <v>79</v>
      </c>
      <c r="AW239" s="14" t="s">
        <v>33</v>
      </c>
      <c r="AX239" s="14" t="s">
        <v>71</v>
      </c>
      <c r="AY239" s="194" t="s">
        <v>131</v>
      </c>
    </row>
    <row r="240" spans="1:51" s="13" customFormat="1" ht="12">
      <c r="A240" s="13"/>
      <c r="B240" s="185"/>
      <c r="C240" s="13"/>
      <c r="D240" s="186" t="s">
        <v>142</v>
      </c>
      <c r="E240" s="187" t="s">
        <v>3</v>
      </c>
      <c r="F240" s="188" t="s">
        <v>485</v>
      </c>
      <c r="G240" s="13"/>
      <c r="H240" s="187" t="s">
        <v>3</v>
      </c>
      <c r="I240" s="189"/>
      <c r="J240" s="13"/>
      <c r="K240" s="13"/>
      <c r="L240" s="185"/>
      <c r="M240" s="190"/>
      <c r="N240" s="191"/>
      <c r="O240" s="191"/>
      <c r="P240" s="191"/>
      <c r="Q240" s="191"/>
      <c r="R240" s="191"/>
      <c r="S240" s="191"/>
      <c r="T240" s="192"/>
      <c r="U240" s="13"/>
      <c r="V240" s="13"/>
      <c r="W240" s="13"/>
      <c r="X240" s="13"/>
      <c r="Y240" s="13"/>
      <c r="Z240" s="13"/>
      <c r="AA240" s="13"/>
      <c r="AB240" s="13"/>
      <c r="AC240" s="13"/>
      <c r="AD240" s="13"/>
      <c r="AE240" s="13"/>
      <c r="AT240" s="187" t="s">
        <v>142</v>
      </c>
      <c r="AU240" s="187" t="s">
        <v>84</v>
      </c>
      <c r="AV240" s="13" t="s">
        <v>15</v>
      </c>
      <c r="AW240" s="13" t="s">
        <v>33</v>
      </c>
      <c r="AX240" s="13" t="s">
        <v>71</v>
      </c>
      <c r="AY240" s="187" t="s">
        <v>131</v>
      </c>
    </row>
    <row r="241" spans="1:51" s="14" customFormat="1" ht="12">
      <c r="A241" s="14"/>
      <c r="B241" s="193"/>
      <c r="C241" s="14"/>
      <c r="D241" s="186" t="s">
        <v>142</v>
      </c>
      <c r="E241" s="194" t="s">
        <v>3</v>
      </c>
      <c r="F241" s="195" t="s">
        <v>520</v>
      </c>
      <c r="G241" s="14"/>
      <c r="H241" s="196">
        <v>13.02</v>
      </c>
      <c r="I241" s="197"/>
      <c r="J241" s="14"/>
      <c r="K241" s="14"/>
      <c r="L241" s="193"/>
      <c r="M241" s="198"/>
      <c r="N241" s="199"/>
      <c r="O241" s="199"/>
      <c r="P241" s="199"/>
      <c r="Q241" s="199"/>
      <c r="R241" s="199"/>
      <c r="S241" s="199"/>
      <c r="T241" s="200"/>
      <c r="U241" s="14"/>
      <c r="V241" s="14"/>
      <c r="W241" s="14"/>
      <c r="X241" s="14"/>
      <c r="Y241" s="14"/>
      <c r="Z241" s="14"/>
      <c r="AA241" s="14"/>
      <c r="AB241" s="14"/>
      <c r="AC241" s="14"/>
      <c r="AD241" s="14"/>
      <c r="AE241" s="14"/>
      <c r="AT241" s="194" t="s">
        <v>142</v>
      </c>
      <c r="AU241" s="194" t="s">
        <v>84</v>
      </c>
      <c r="AV241" s="14" t="s">
        <v>79</v>
      </c>
      <c r="AW241" s="14" t="s">
        <v>33</v>
      </c>
      <c r="AX241" s="14" t="s">
        <v>71</v>
      </c>
      <c r="AY241" s="194" t="s">
        <v>131</v>
      </c>
    </row>
    <row r="242" spans="1:51" s="14" customFormat="1" ht="12">
      <c r="A242" s="14"/>
      <c r="B242" s="193"/>
      <c r="C242" s="14"/>
      <c r="D242" s="186" t="s">
        <v>142</v>
      </c>
      <c r="E242" s="194" t="s">
        <v>3</v>
      </c>
      <c r="F242" s="195" t="s">
        <v>521</v>
      </c>
      <c r="G242" s="14"/>
      <c r="H242" s="196">
        <v>-2.4</v>
      </c>
      <c r="I242" s="197"/>
      <c r="J242" s="14"/>
      <c r="K242" s="14"/>
      <c r="L242" s="193"/>
      <c r="M242" s="198"/>
      <c r="N242" s="199"/>
      <c r="O242" s="199"/>
      <c r="P242" s="199"/>
      <c r="Q242" s="199"/>
      <c r="R242" s="199"/>
      <c r="S242" s="199"/>
      <c r="T242" s="200"/>
      <c r="U242" s="14"/>
      <c r="V242" s="14"/>
      <c r="W242" s="14"/>
      <c r="X242" s="14"/>
      <c r="Y242" s="14"/>
      <c r="Z242" s="14"/>
      <c r="AA242" s="14"/>
      <c r="AB242" s="14"/>
      <c r="AC242" s="14"/>
      <c r="AD242" s="14"/>
      <c r="AE242" s="14"/>
      <c r="AT242" s="194" t="s">
        <v>142</v>
      </c>
      <c r="AU242" s="194" t="s">
        <v>84</v>
      </c>
      <c r="AV242" s="14" t="s">
        <v>79</v>
      </c>
      <c r="AW242" s="14" t="s">
        <v>33</v>
      </c>
      <c r="AX242" s="14" t="s">
        <v>71</v>
      </c>
      <c r="AY242" s="194" t="s">
        <v>131</v>
      </c>
    </row>
    <row r="243" spans="1:51" s="13" customFormat="1" ht="12">
      <c r="A243" s="13"/>
      <c r="B243" s="185"/>
      <c r="C243" s="13"/>
      <c r="D243" s="186" t="s">
        <v>142</v>
      </c>
      <c r="E243" s="187" t="s">
        <v>3</v>
      </c>
      <c r="F243" s="188" t="s">
        <v>483</v>
      </c>
      <c r="G243" s="13"/>
      <c r="H243" s="187" t="s">
        <v>3</v>
      </c>
      <c r="I243" s="189"/>
      <c r="J243" s="13"/>
      <c r="K243" s="13"/>
      <c r="L243" s="185"/>
      <c r="M243" s="190"/>
      <c r="N243" s="191"/>
      <c r="O243" s="191"/>
      <c r="P243" s="191"/>
      <c r="Q243" s="191"/>
      <c r="R243" s="191"/>
      <c r="S243" s="191"/>
      <c r="T243" s="192"/>
      <c r="U243" s="13"/>
      <c r="V243" s="13"/>
      <c r="W243" s="13"/>
      <c r="X243" s="13"/>
      <c r="Y243" s="13"/>
      <c r="Z243" s="13"/>
      <c r="AA243" s="13"/>
      <c r="AB243" s="13"/>
      <c r="AC243" s="13"/>
      <c r="AD243" s="13"/>
      <c r="AE243" s="13"/>
      <c r="AT243" s="187" t="s">
        <v>142</v>
      </c>
      <c r="AU243" s="187" t="s">
        <v>84</v>
      </c>
      <c r="AV243" s="13" t="s">
        <v>15</v>
      </c>
      <c r="AW243" s="13" t="s">
        <v>33</v>
      </c>
      <c r="AX243" s="13" t="s">
        <v>71</v>
      </c>
      <c r="AY243" s="187" t="s">
        <v>131</v>
      </c>
    </row>
    <row r="244" spans="1:51" s="14" customFormat="1" ht="12">
      <c r="A244" s="14"/>
      <c r="B244" s="193"/>
      <c r="C244" s="14"/>
      <c r="D244" s="186" t="s">
        <v>142</v>
      </c>
      <c r="E244" s="194" t="s">
        <v>3</v>
      </c>
      <c r="F244" s="195" t="s">
        <v>522</v>
      </c>
      <c r="G244" s="14"/>
      <c r="H244" s="196">
        <v>11.76</v>
      </c>
      <c r="I244" s="197"/>
      <c r="J244" s="14"/>
      <c r="K244" s="14"/>
      <c r="L244" s="193"/>
      <c r="M244" s="198"/>
      <c r="N244" s="199"/>
      <c r="O244" s="199"/>
      <c r="P244" s="199"/>
      <c r="Q244" s="199"/>
      <c r="R244" s="199"/>
      <c r="S244" s="199"/>
      <c r="T244" s="200"/>
      <c r="U244" s="14"/>
      <c r="V244" s="14"/>
      <c r="W244" s="14"/>
      <c r="X244" s="14"/>
      <c r="Y244" s="14"/>
      <c r="Z244" s="14"/>
      <c r="AA244" s="14"/>
      <c r="AB244" s="14"/>
      <c r="AC244" s="14"/>
      <c r="AD244" s="14"/>
      <c r="AE244" s="14"/>
      <c r="AT244" s="194" t="s">
        <v>142</v>
      </c>
      <c r="AU244" s="194" t="s">
        <v>84</v>
      </c>
      <c r="AV244" s="14" t="s">
        <v>79</v>
      </c>
      <c r="AW244" s="14" t="s">
        <v>33</v>
      </c>
      <c r="AX244" s="14" t="s">
        <v>71</v>
      </c>
      <c r="AY244" s="194" t="s">
        <v>131</v>
      </c>
    </row>
    <row r="245" spans="1:51" s="14" customFormat="1" ht="12">
      <c r="A245" s="14"/>
      <c r="B245" s="193"/>
      <c r="C245" s="14"/>
      <c r="D245" s="186" t="s">
        <v>142</v>
      </c>
      <c r="E245" s="194" t="s">
        <v>3</v>
      </c>
      <c r="F245" s="195" t="s">
        <v>523</v>
      </c>
      <c r="G245" s="14"/>
      <c r="H245" s="196">
        <v>-1.539</v>
      </c>
      <c r="I245" s="197"/>
      <c r="J245" s="14"/>
      <c r="K245" s="14"/>
      <c r="L245" s="193"/>
      <c r="M245" s="198"/>
      <c r="N245" s="199"/>
      <c r="O245" s="199"/>
      <c r="P245" s="199"/>
      <c r="Q245" s="199"/>
      <c r="R245" s="199"/>
      <c r="S245" s="199"/>
      <c r="T245" s="200"/>
      <c r="U245" s="14"/>
      <c r="V245" s="14"/>
      <c r="W245" s="14"/>
      <c r="X245" s="14"/>
      <c r="Y245" s="14"/>
      <c r="Z245" s="14"/>
      <c r="AA245" s="14"/>
      <c r="AB245" s="14"/>
      <c r="AC245" s="14"/>
      <c r="AD245" s="14"/>
      <c r="AE245" s="14"/>
      <c r="AT245" s="194" t="s">
        <v>142</v>
      </c>
      <c r="AU245" s="194" t="s">
        <v>84</v>
      </c>
      <c r="AV245" s="14" t="s">
        <v>79</v>
      </c>
      <c r="AW245" s="14" t="s">
        <v>33</v>
      </c>
      <c r="AX245" s="14" t="s">
        <v>71</v>
      </c>
      <c r="AY245" s="194" t="s">
        <v>131</v>
      </c>
    </row>
    <row r="246" spans="1:51" s="13" customFormat="1" ht="12">
      <c r="A246" s="13"/>
      <c r="B246" s="185"/>
      <c r="C246" s="13"/>
      <c r="D246" s="186" t="s">
        <v>142</v>
      </c>
      <c r="E246" s="187" t="s">
        <v>3</v>
      </c>
      <c r="F246" s="188" t="s">
        <v>524</v>
      </c>
      <c r="G246" s="13"/>
      <c r="H246" s="187" t="s">
        <v>3</v>
      </c>
      <c r="I246" s="189"/>
      <c r="J246" s="13"/>
      <c r="K246" s="13"/>
      <c r="L246" s="185"/>
      <c r="M246" s="190"/>
      <c r="N246" s="191"/>
      <c r="O246" s="191"/>
      <c r="P246" s="191"/>
      <c r="Q246" s="191"/>
      <c r="R246" s="191"/>
      <c r="S246" s="191"/>
      <c r="T246" s="192"/>
      <c r="U246" s="13"/>
      <c r="V246" s="13"/>
      <c r="W246" s="13"/>
      <c r="X246" s="13"/>
      <c r="Y246" s="13"/>
      <c r="Z246" s="13"/>
      <c r="AA246" s="13"/>
      <c r="AB246" s="13"/>
      <c r="AC246" s="13"/>
      <c r="AD246" s="13"/>
      <c r="AE246" s="13"/>
      <c r="AT246" s="187" t="s">
        <v>142</v>
      </c>
      <c r="AU246" s="187" t="s">
        <v>84</v>
      </c>
      <c r="AV246" s="13" t="s">
        <v>15</v>
      </c>
      <c r="AW246" s="13" t="s">
        <v>33</v>
      </c>
      <c r="AX246" s="13" t="s">
        <v>71</v>
      </c>
      <c r="AY246" s="187" t="s">
        <v>131</v>
      </c>
    </row>
    <row r="247" spans="1:51" s="14" customFormat="1" ht="12">
      <c r="A247" s="14"/>
      <c r="B247" s="193"/>
      <c r="C247" s="14"/>
      <c r="D247" s="186" t="s">
        <v>142</v>
      </c>
      <c r="E247" s="194" t="s">
        <v>3</v>
      </c>
      <c r="F247" s="195" t="s">
        <v>525</v>
      </c>
      <c r="G247" s="14"/>
      <c r="H247" s="196">
        <v>26.67</v>
      </c>
      <c r="I247" s="197"/>
      <c r="J247" s="14"/>
      <c r="K247" s="14"/>
      <c r="L247" s="193"/>
      <c r="M247" s="198"/>
      <c r="N247" s="199"/>
      <c r="O247" s="199"/>
      <c r="P247" s="199"/>
      <c r="Q247" s="199"/>
      <c r="R247" s="199"/>
      <c r="S247" s="199"/>
      <c r="T247" s="200"/>
      <c r="U247" s="14"/>
      <c r="V247" s="14"/>
      <c r="W247" s="14"/>
      <c r="X247" s="14"/>
      <c r="Y247" s="14"/>
      <c r="Z247" s="14"/>
      <c r="AA247" s="14"/>
      <c r="AB247" s="14"/>
      <c r="AC247" s="14"/>
      <c r="AD247" s="14"/>
      <c r="AE247" s="14"/>
      <c r="AT247" s="194" t="s">
        <v>142</v>
      </c>
      <c r="AU247" s="194" t="s">
        <v>84</v>
      </c>
      <c r="AV247" s="14" t="s">
        <v>79</v>
      </c>
      <c r="AW247" s="14" t="s">
        <v>33</v>
      </c>
      <c r="AX247" s="14" t="s">
        <v>71</v>
      </c>
      <c r="AY247" s="194" t="s">
        <v>131</v>
      </c>
    </row>
    <row r="248" spans="1:51" s="14" customFormat="1" ht="12">
      <c r="A248" s="14"/>
      <c r="B248" s="193"/>
      <c r="C248" s="14"/>
      <c r="D248" s="186" t="s">
        <v>142</v>
      </c>
      <c r="E248" s="194" t="s">
        <v>3</v>
      </c>
      <c r="F248" s="195" t="s">
        <v>300</v>
      </c>
      <c r="G248" s="14"/>
      <c r="H248" s="196">
        <v>-3.2</v>
      </c>
      <c r="I248" s="197"/>
      <c r="J248" s="14"/>
      <c r="K248" s="14"/>
      <c r="L248" s="193"/>
      <c r="M248" s="198"/>
      <c r="N248" s="199"/>
      <c r="O248" s="199"/>
      <c r="P248" s="199"/>
      <c r="Q248" s="199"/>
      <c r="R248" s="199"/>
      <c r="S248" s="199"/>
      <c r="T248" s="200"/>
      <c r="U248" s="14"/>
      <c r="V248" s="14"/>
      <c r="W248" s="14"/>
      <c r="X248" s="14"/>
      <c r="Y248" s="14"/>
      <c r="Z248" s="14"/>
      <c r="AA248" s="14"/>
      <c r="AB248" s="14"/>
      <c r="AC248" s="14"/>
      <c r="AD248" s="14"/>
      <c r="AE248" s="14"/>
      <c r="AT248" s="194" t="s">
        <v>142</v>
      </c>
      <c r="AU248" s="194" t="s">
        <v>84</v>
      </c>
      <c r="AV248" s="14" t="s">
        <v>79</v>
      </c>
      <c r="AW248" s="14" t="s">
        <v>33</v>
      </c>
      <c r="AX248" s="14" t="s">
        <v>71</v>
      </c>
      <c r="AY248" s="194" t="s">
        <v>131</v>
      </c>
    </row>
    <row r="249" spans="1:51" s="13" customFormat="1" ht="12">
      <c r="A249" s="13"/>
      <c r="B249" s="185"/>
      <c r="C249" s="13"/>
      <c r="D249" s="186" t="s">
        <v>142</v>
      </c>
      <c r="E249" s="187" t="s">
        <v>3</v>
      </c>
      <c r="F249" s="188" t="s">
        <v>494</v>
      </c>
      <c r="G249" s="13"/>
      <c r="H249" s="187" t="s">
        <v>3</v>
      </c>
      <c r="I249" s="189"/>
      <c r="J249" s="13"/>
      <c r="K249" s="13"/>
      <c r="L249" s="185"/>
      <c r="M249" s="190"/>
      <c r="N249" s="191"/>
      <c r="O249" s="191"/>
      <c r="P249" s="191"/>
      <c r="Q249" s="191"/>
      <c r="R249" s="191"/>
      <c r="S249" s="191"/>
      <c r="T249" s="192"/>
      <c r="U249" s="13"/>
      <c r="V249" s="13"/>
      <c r="W249" s="13"/>
      <c r="X249" s="13"/>
      <c r="Y249" s="13"/>
      <c r="Z249" s="13"/>
      <c r="AA249" s="13"/>
      <c r="AB249" s="13"/>
      <c r="AC249" s="13"/>
      <c r="AD249" s="13"/>
      <c r="AE249" s="13"/>
      <c r="AT249" s="187" t="s">
        <v>142</v>
      </c>
      <c r="AU249" s="187" t="s">
        <v>84</v>
      </c>
      <c r="AV249" s="13" t="s">
        <v>15</v>
      </c>
      <c r="AW249" s="13" t="s">
        <v>33</v>
      </c>
      <c r="AX249" s="13" t="s">
        <v>71</v>
      </c>
      <c r="AY249" s="187" t="s">
        <v>131</v>
      </c>
    </row>
    <row r="250" spans="1:51" s="14" customFormat="1" ht="12">
      <c r="A250" s="14"/>
      <c r="B250" s="193"/>
      <c r="C250" s="14"/>
      <c r="D250" s="186" t="s">
        <v>142</v>
      </c>
      <c r="E250" s="194" t="s">
        <v>3</v>
      </c>
      <c r="F250" s="195" t="s">
        <v>526</v>
      </c>
      <c r="G250" s="14"/>
      <c r="H250" s="196">
        <v>15.75</v>
      </c>
      <c r="I250" s="197"/>
      <c r="J250" s="14"/>
      <c r="K250" s="14"/>
      <c r="L250" s="193"/>
      <c r="M250" s="198"/>
      <c r="N250" s="199"/>
      <c r="O250" s="199"/>
      <c r="P250" s="199"/>
      <c r="Q250" s="199"/>
      <c r="R250" s="199"/>
      <c r="S250" s="199"/>
      <c r="T250" s="200"/>
      <c r="U250" s="14"/>
      <c r="V250" s="14"/>
      <c r="W250" s="14"/>
      <c r="X250" s="14"/>
      <c r="Y250" s="14"/>
      <c r="Z250" s="14"/>
      <c r="AA250" s="14"/>
      <c r="AB250" s="14"/>
      <c r="AC250" s="14"/>
      <c r="AD250" s="14"/>
      <c r="AE250" s="14"/>
      <c r="AT250" s="194" t="s">
        <v>142</v>
      </c>
      <c r="AU250" s="194" t="s">
        <v>84</v>
      </c>
      <c r="AV250" s="14" t="s">
        <v>79</v>
      </c>
      <c r="AW250" s="14" t="s">
        <v>33</v>
      </c>
      <c r="AX250" s="14" t="s">
        <v>71</v>
      </c>
      <c r="AY250" s="194" t="s">
        <v>131</v>
      </c>
    </row>
    <row r="251" spans="1:51" s="14" customFormat="1" ht="12">
      <c r="A251" s="14"/>
      <c r="B251" s="193"/>
      <c r="C251" s="14"/>
      <c r="D251" s="186" t="s">
        <v>142</v>
      </c>
      <c r="E251" s="194" t="s">
        <v>3</v>
      </c>
      <c r="F251" s="195" t="s">
        <v>527</v>
      </c>
      <c r="G251" s="14"/>
      <c r="H251" s="196">
        <v>-1.8</v>
      </c>
      <c r="I251" s="197"/>
      <c r="J251" s="14"/>
      <c r="K251" s="14"/>
      <c r="L251" s="193"/>
      <c r="M251" s="198"/>
      <c r="N251" s="199"/>
      <c r="O251" s="199"/>
      <c r="P251" s="199"/>
      <c r="Q251" s="199"/>
      <c r="R251" s="199"/>
      <c r="S251" s="199"/>
      <c r="T251" s="200"/>
      <c r="U251" s="14"/>
      <c r="V251" s="14"/>
      <c r="W251" s="14"/>
      <c r="X251" s="14"/>
      <c r="Y251" s="14"/>
      <c r="Z251" s="14"/>
      <c r="AA251" s="14"/>
      <c r="AB251" s="14"/>
      <c r="AC251" s="14"/>
      <c r="AD251" s="14"/>
      <c r="AE251" s="14"/>
      <c r="AT251" s="194" t="s">
        <v>142</v>
      </c>
      <c r="AU251" s="194" t="s">
        <v>84</v>
      </c>
      <c r="AV251" s="14" t="s">
        <v>79</v>
      </c>
      <c r="AW251" s="14" t="s">
        <v>33</v>
      </c>
      <c r="AX251" s="14" t="s">
        <v>71</v>
      </c>
      <c r="AY251" s="194" t="s">
        <v>131</v>
      </c>
    </row>
    <row r="252" spans="1:51" s="13" customFormat="1" ht="12">
      <c r="A252" s="13"/>
      <c r="B252" s="185"/>
      <c r="C252" s="13"/>
      <c r="D252" s="186" t="s">
        <v>142</v>
      </c>
      <c r="E252" s="187" t="s">
        <v>3</v>
      </c>
      <c r="F252" s="188" t="s">
        <v>507</v>
      </c>
      <c r="G252" s="13"/>
      <c r="H252" s="187" t="s">
        <v>3</v>
      </c>
      <c r="I252" s="189"/>
      <c r="J252" s="13"/>
      <c r="K252" s="13"/>
      <c r="L252" s="185"/>
      <c r="M252" s="190"/>
      <c r="N252" s="191"/>
      <c r="O252" s="191"/>
      <c r="P252" s="191"/>
      <c r="Q252" s="191"/>
      <c r="R252" s="191"/>
      <c r="S252" s="191"/>
      <c r="T252" s="192"/>
      <c r="U252" s="13"/>
      <c r="V252" s="13"/>
      <c r="W252" s="13"/>
      <c r="X252" s="13"/>
      <c r="Y252" s="13"/>
      <c r="Z252" s="13"/>
      <c r="AA252" s="13"/>
      <c r="AB252" s="13"/>
      <c r="AC252" s="13"/>
      <c r="AD252" s="13"/>
      <c r="AE252" s="13"/>
      <c r="AT252" s="187" t="s">
        <v>142</v>
      </c>
      <c r="AU252" s="187" t="s">
        <v>84</v>
      </c>
      <c r="AV252" s="13" t="s">
        <v>15</v>
      </c>
      <c r="AW252" s="13" t="s">
        <v>33</v>
      </c>
      <c r="AX252" s="13" t="s">
        <v>71</v>
      </c>
      <c r="AY252" s="187" t="s">
        <v>131</v>
      </c>
    </row>
    <row r="253" spans="1:51" s="14" customFormat="1" ht="12">
      <c r="A253" s="14"/>
      <c r="B253" s="193"/>
      <c r="C253" s="14"/>
      <c r="D253" s="186" t="s">
        <v>142</v>
      </c>
      <c r="E253" s="194" t="s">
        <v>3</v>
      </c>
      <c r="F253" s="195" t="s">
        <v>528</v>
      </c>
      <c r="G253" s="14"/>
      <c r="H253" s="196">
        <v>8.4</v>
      </c>
      <c r="I253" s="197"/>
      <c r="J253" s="14"/>
      <c r="K253" s="14"/>
      <c r="L253" s="193"/>
      <c r="M253" s="198"/>
      <c r="N253" s="199"/>
      <c r="O253" s="199"/>
      <c r="P253" s="199"/>
      <c r="Q253" s="199"/>
      <c r="R253" s="199"/>
      <c r="S253" s="199"/>
      <c r="T253" s="200"/>
      <c r="U253" s="14"/>
      <c r="V253" s="14"/>
      <c r="W253" s="14"/>
      <c r="X253" s="14"/>
      <c r="Y253" s="14"/>
      <c r="Z253" s="14"/>
      <c r="AA253" s="14"/>
      <c r="AB253" s="14"/>
      <c r="AC253" s="14"/>
      <c r="AD253" s="14"/>
      <c r="AE253" s="14"/>
      <c r="AT253" s="194" t="s">
        <v>142</v>
      </c>
      <c r="AU253" s="194" t="s">
        <v>84</v>
      </c>
      <c r="AV253" s="14" t="s">
        <v>79</v>
      </c>
      <c r="AW253" s="14" t="s">
        <v>33</v>
      </c>
      <c r="AX253" s="14" t="s">
        <v>71</v>
      </c>
      <c r="AY253" s="194" t="s">
        <v>131</v>
      </c>
    </row>
    <row r="254" spans="1:51" s="13" customFormat="1" ht="12">
      <c r="A254" s="13"/>
      <c r="B254" s="185"/>
      <c r="C254" s="13"/>
      <c r="D254" s="186" t="s">
        <v>142</v>
      </c>
      <c r="E254" s="187" t="s">
        <v>3</v>
      </c>
      <c r="F254" s="188" t="s">
        <v>178</v>
      </c>
      <c r="G254" s="13"/>
      <c r="H254" s="187" t="s">
        <v>3</v>
      </c>
      <c r="I254" s="189"/>
      <c r="J254" s="13"/>
      <c r="K254" s="13"/>
      <c r="L254" s="185"/>
      <c r="M254" s="190"/>
      <c r="N254" s="191"/>
      <c r="O254" s="191"/>
      <c r="P254" s="191"/>
      <c r="Q254" s="191"/>
      <c r="R254" s="191"/>
      <c r="S254" s="191"/>
      <c r="T254" s="192"/>
      <c r="U254" s="13"/>
      <c r="V254" s="13"/>
      <c r="W254" s="13"/>
      <c r="X254" s="13"/>
      <c r="Y254" s="13"/>
      <c r="Z254" s="13"/>
      <c r="AA254" s="13"/>
      <c r="AB254" s="13"/>
      <c r="AC254" s="13"/>
      <c r="AD254" s="13"/>
      <c r="AE254" s="13"/>
      <c r="AT254" s="187" t="s">
        <v>142</v>
      </c>
      <c r="AU254" s="187" t="s">
        <v>84</v>
      </c>
      <c r="AV254" s="13" t="s">
        <v>15</v>
      </c>
      <c r="AW254" s="13" t="s">
        <v>33</v>
      </c>
      <c r="AX254" s="13" t="s">
        <v>71</v>
      </c>
      <c r="AY254" s="187" t="s">
        <v>131</v>
      </c>
    </row>
    <row r="255" spans="1:51" s="13" customFormat="1" ht="12">
      <c r="A255" s="13"/>
      <c r="B255" s="185"/>
      <c r="C255" s="13"/>
      <c r="D255" s="186" t="s">
        <v>142</v>
      </c>
      <c r="E255" s="187" t="s">
        <v>3</v>
      </c>
      <c r="F255" s="188" t="s">
        <v>252</v>
      </c>
      <c r="G255" s="13"/>
      <c r="H255" s="187" t="s">
        <v>3</v>
      </c>
      <c r="I255" s="189"/>
      <c r="J255" s="13"/>
      <c r="K255" s="13"/>
      <c r="L255" s="185"/>
      <c r="M255" s="190"/>
      <c r="N255" s="191"/>
      <c r="O255" s="191"/>
      <c r="P255" s="191"/>
      <c r="Q255" s="191"/>
      <c r="R255" s="191"/>
      <c r="S255" s="191"/>
      <c r="T255" s="192"/>
      <c r="U255" s="13"/>
      <c r="V255" s="13"/>
      <c r="W255" s="13"/>
      <c r="X255" s="13"/>
      <c r="Y255" s="13"/>
      <c r="Z255" s="13"/>
      <c r="AA255" s="13"/>
      <c r="AB255" s="13"/>
      <c r="AC255" s="13"/>
      <c r="AD255" s="13"/>
      <c r="AE255" s="13"/>
      <c r="AT255" s="187" t="s">
        <v>142</v>
      </c>
      <c r="AU255" s="187" t="s">
        <v>84</v>
      </c>
      <c r="AV255" s="13" t="s">
        <v>15</v>
      </c>
      <c r="AW255" s="13" t="s">
        <v>33</v>
      </c>
      <c r="AX255" s="13" t="s">
        <v>71</v>
      </c>
      <c r="AY255" s="187" t="s">
        <v>131</v>
      </c>
    </row>
    <row r="256" spans="1:51" s="14" customFormat="1" ht="12">
      <c r="A256" s="14"/>
      <c r="B256" s="193"/>
      <c r="C256" s="14"/>
      <c r="D256" s="186" t="s">
        <v>142</v>
      </c>
      <c r="E256" s="194" t="s">
        <v>3</v>
      </c>
      <c r="F256" s="195" t="s">
        <v>529</v>
      </c>
      <c r="G256" s="14"/>
      <c r="H256" s="196">
        <v>22.5</v>
      </c>
      <c r="I256" s="197"/>
      <c r="J256" s="14"/>
      <c r="K256" s="14"/>
      <c r="L256" s="193"/>
      <c r="M256" s="198"/>
      <c r="N256" s="199"/>
      <c r="O256" s="199"/>
      <c r="P256" s="199"/>
      <c r="Q256" s="199"/>
      <c r="R256" s="199"/>
      <c r="S256" s="199"/>
      <c r="T256" s="200"/>
      <c r="U256" s="14"/>
      <c r="V256" s="14"/>
      <c r="W256" s="14"/>
      <c r="X256" s="14"/>
      <c r="Y256" s="14"/>
      <c r="Z256" s="14"/>
      <c r="AA256" s="14"/>
      <c r="AB256" s="14"/>
      <c r="AC256" s="14"/>
      <c r="AD256" s="14"/>
      <c r="AE256" s="14"/>
      <c r="AT256" s="194" t="s">
        <v>142</v>
      </c>
      <c r="AU256" s="194" t="s">
        <v>84</v>
      </c>
      <c r="AV256" s="14" t="s">
        <v>79</v>
      </c>
      <c r="AW256" s="14" t="s">
        <v>33</v>
      </c>
      <c r="AX256" s="14" t="s">
        <v>71</v>
      </c>
      <c r="AY256" s="194" t="s">
        <v>131</v>
      </c>
    </row>
    <row r="257" spans="1:51" s="14" customFormat="1" ht="12">
      <c r="A257" s="14"/>
      <c r="B257" s="193"/>
      <c r="C257" s="14"/>
      <c r="D257" s="186" t="s">
        <v>142</v>
      </c>
      <c r="E257" s="194" t="s">
        <v>3</v>
      </c>
      <c r="F257" s="195" t="s">
        <v>530</v>
      </c>
      <c r="G257" s="14"/>
      <c r="H257" s="196">
        <v>-3.6</v>
      </c>
      <c r="I257" s="197"/>
      <c r="J257" s="14"/>
      <c r="K257" s="14"/>
      <c r="L257" s="193"/>
      <c r="M257" s="198"/>
      <c r="N257" s="199"/>
      <c r="O257" s="199"/>
      <c r="P257" s="199"/>
      <c r="Q257" s="199"/>
      <c r="R257" s="199"/>
      <c r="S257" s="199"/>
      <c r="T257" s="200"/>
      <c r="U257" s="14"/>
      <c r="V257" s="14"/>
      <c r="W257" s="14"/>
      <c r="X257" s="14"/>
      <c r="Y257" s="14"/>
      <c r="Z257" s="14"/>
      <c r="AA257" s="14"/>
      <c r="AB257" s="14"/>
      <c r="AC257" s="14"/>
      <c r="AD257" s="14"/>
      <c r="AE257" s="14"/>
      <c r="AT257" s="194" t="s">
        <v>142</v>
      </c>
      <c r="AU257" s="194" t="s">
        <v>84</v>
      </c>
      <c r="AV257" s="14" t="s">
        <v>79</v>
      </c>
      <c r="AW257" s="14" t="s">
        <v>33</v>
      </c>
      <c r="AX257" s="14" t="s">
        <v>71</v>
      </c>
      <c r="AY257" s="194" t="s">
        <v>131</v>
      </c>
    </row>
    <row r="258" spans="1:51" s="15" customFormat="1" ht="12">
      <c r="A258" s="15"/>
      <c r="B258" s="201"/>
      <c r="C258" s="15"/>
      <c r="D258" s="186" t="s">
        <v>142</v>
      </c>
      <c r="E258" s="202" t="s">
        <v>3</v>
      </c>
      <c r="F258" s="203" t="s">
        <v>152</v>
      </c>
      <c r="G258" s="15"/>
      <c r="H258" s="204">
        <v>87.87100000000001</v>
      </c>
      <c r="I258" s="205"/>
      <c r="J258" s="15"/>
      <c r="K258" s="15"/>
      <c r="L258" s="201"/>
      <c r="M258" s="206"/>
      <c r="N258" s="207"/>
      <c r="O258" s="207"/>
      <c r="P258" s="207"/>
      <c r="Q258" s="207"/>
      <c r="R258" s="207"/>
      <c r="S258" s="207"/>
      <c r="T258" s="208"/>
      <c r="U258" s="15"/>
      <c r="V258" s="15"/>
      <c r="W258" s="15"/>
      <c r="X258" s="15"/>
      <c r="Y258" s="15"/>
      <c r="Z258" s="15"/>
      <c r="AA258" s="15"/>
      <c r="AB258" s="15"/>
      <c r="AC258" s="15"/>
      <c r="AD258" s="15"/>
      <c r="AE258" s="15"/>
      <c r="AT258" s="202" t="s">
        <v>142</v>
      </c>
      <c r="AU258" s="202" t="s">
        <v>84</v>
      </c>
      <c r="AV258" s="15" t="s">
        <v>87</v>
      </c>
      <c r="AW258" s="15" t="s">
        <v>33</v>
      </c>
      <c r="AX258" s="15" t="s">
        <v>15</v>
      </c>
      <c r="AY258" s="202" t="s">
        <v>131</v>
      </c>
    </row>
    <row r="259" spans="1:65" s="2" customFormat="1" ht="24.15" customHeight="1">
      <c r="A259" s="40"/>
      <c r="B259" s="166"/>
      <c r="C259" s="167" t="s">
        <v>269</v>
      </c>
      <c r="D259" s="167" t="s">
        <v>134</v>
      </c>
      <c r="E259" s="168" t="s">
        <v>531</v>
      </c>
      <c r="F259" s="169" t="s">
        <v>532</v>
      </c>
      <c r="G259" s="170" t="s">
        <v>192</v>
      </c>
      <c r="H259" s="171">
        <v>73.315</v>
      </c>
      <c r="I259" s="172"/>
      <c r="J259" s="173">
        <f>ROUND(I259*H259,2)</f>
        <v>0</v>
      </c>
      <c r="K259" s="169" t="s">
        <v>138</v>
      </c>
      <c r="L259" s="41"/>
      <c r="M259" s="174" t="s">
        <v>3</v>
      </c>
      <c r="N259" s="175" t="s">
        <v>42</v>
      </c>
      <c r="O259" s="74"/>
      <c r="P259" s="176">
        <f>O259*H259</f>
        <v>0</v>
      </c>
      <c r="Q259" s="176">
        <v>0.0015</v>
      </c>
      <c r="R259" s="176">
        <f>Q259*H259</f>
        <v>0.1099725</v>
      </c>
      <c r="S259" s="176">
        <v>0</v>
      </c>
      <c r="T259" s="177">
        <f>S259*H259</f>
        <v>0</v>
      </c>
      <c r="U259" s="40"/>
      <c r="V259" s="40"/>
      <c r="W259" s="40"/>
      <c r="X259" s="40"/>
      <c r="Y259" s="40"/>
      <c r="Z259" s="40"/>
      <c r="AA259" s="40"/>
      <c r="AB259" s="40"/>
      <c r="AC259" s="40"/>
      <c r="AD259" s="40"/>
      <c r="AE259" s="40"/>
      <c r="AR259" s="178" t="s">
        <v>87</v>
      </c>
      <c r="AT259" s="178" t="s">
        <v>134</v>
      </c>
      <c r="AU259" s="178" t="s">
        <v>84</v>
      </c>
      <c r="AY259" s="21" t="s">
        <v>131</v>
      </c>
      <c r="BE259" s="179">
        <f>IF(N259="základní",J259,0)</f>
        <v>0</v>
      </c>
      <c r="BF259" s="179">
        <f>IF(N259="snížená",J259,0)</f>
        <v>0</v>
      </c>
      <c r="BG259" s="179">
        <f>IF(N259="zákl. přenesená",J259,0)</f>
        <v>0</v>
      </c>
      <c r="BH259" s="179">
        <f>IF(N259="sníž. přenesená",J259,0)</f>
        <v>0</v>
      </c>
      <c r="BI259" s="179">
        <f>IF(N259="nulová",J259,0)</f>
        <v>0</v>
      </c>
      <c r="BJ259" s="21" t="s">
        <v>15</v>
      </c>
      <c r="BK259" s="179">
        <f>ROUND(I259*H259,2)</f>
        <v>0</v>
      </c>
      <c r="BL259" s="21" t="s">
        <v>87</v>
      </c>
      <c r="BM259" s="178" t="s">
        <v>533</v>
      </c>
    </row>
    <row r="260" spans="1:47" s="2" customFormat="1" ht="12">
      <c r="A260" s="40"/>
      <c r="B260" s="41"/>
      <c r="C260" s="40"/>
      <c r="D260" s="180" t="s">
        <v>140</v>
      </c>
      <c r="E260" s="40"/>
      <c r="F260" s="181" t="s">
        <v>534</v>
      </c>
      <c r="G260" s="40"/>
      <c r="H260" s="40"/>
      <c r="I260" s="182"/>
      <c r="J260" s="40"/>
      <c r="K260" s="40"/>
      <c r="L260" s="41"/>
      <c r="M260" s="183"/>
      <c r="N260" s="184"/>
      <c r="O260" s="74"/>
      <c r="P260" s="74"/>
      <c r="Q260" s="74"/>
      <c r="R260" s="74"/>
      <c r="S260" s="74"/>
      <c r="T260" s="75"/>
      <c r="U260" s="40"/>
      <c r="V260" s="40"/>
      <c r="W260" s="40"/>
      <c r="X260" s="40"/>
      <c r="Y260" s="40"/>
      <c r="Z260" s="40"/>
      <c r="AA260" s="40"/>
      <c r="AB260" s="40"/>
      <c r="AC260" s="40"/>
      <c r="AD260" s="40"/>
      <c r="AE260" s="40"/>
      <c r="AT260" s="21" t="s">
        <v>140</v>
      </c>
      <c r="AU260" s="21" t="s">
        <v>84</v>
      </c>
    </row>
    <row r="261" spans="1:51" s="13" customFormat="1" ht="12">
      <c r="A261" s="13"/>
      <c r="B261" s="185"/>
      <c r="C261" s="13"/>
      <c r="D261" s="186" t="s">
        <v>142</v>
      </c>
      <c r="E261" s="187" t="s">
        <v>3</v>
      </c>
      <c r="F261" s="188" t="s">
        <v>535</v>
      </c>
      <c r="G261" s="13"/>
      <c r="H261" s="187" t="s">
        <v>3</v>
      </c>
      <c r="I261" s="189"/>
      <c r="J261" s="13"/>
      <c r="K261" s="13"/>
      <c r="L261" s="185"/>
      <c r="M261" s="190"/>
      <c r="N261" s="191"/>
      <c r="O261" s="191"/>
      <c r="P261" s="191"/>
      <c r="Q261" s="191"/>
      <c r="R261" s="191"/>
      <c r="S261" s="191"/>
      <c r="T261" s="192"/>
      <c r="U261" s="13"/>
      <c r="V261" s="13"/>
      <c r="W261" s="13"/>
      <c r="X261" s="13"/>
      <c r="Y261" s="13"/>
      <c r="Z261" s="13"/>
      <c r="AA261" s="13"/>
      <c r="AB261" s="13"/>
      <c r="AC261" s="13"/>
      <c r="AD261" s="13"/>
      <c r="AE261" s="13"/>
      <c r="AT261" s="187" t="s">
        <v>142</v>
      </c>
      <c r="AU261" s="187" t="s">
        <v>84</v>
      </c>
      <c r="AV261" s="13" t="s">
        <v>15</v>
      </c>
      <c r="AW261" s="13" t="s">
        <v>33</v>
      </c>
      <c r="AX261" s="13" t="s">
        <v>71</v>
      </c>
      <c r="AY261" s="187" t="s">
        <v>131</v>
      </c>
    </row>
    <row r="262" spans="1:51" s="14" customFormat="1" ht="12">
      <c r="A262" s="14"/>
      <c r="B262" s="193"/>
      <c r="C262" s="14"/>
      <c r="D262" s="186" t="s">
        <v>142</v>
      </c>
      <c r="E262" s="194" t="s">
        <v>3</v>
      </c>
      <c r="F262" s="195" t="s">
        <v>536</v>
      </c>
      <c r="G262" s="14"/>
      <c r="H262" s="196">
        <v>20.1</v>
      </c>
      <c r="I262" s="197"/>
      <c r="J262" s="14"/>
      <c r="K262" s="14"/>
      <c r="L262" s="193"/>
      <c r="M262" s="198"/>
      <c r="N262" s="199"/>
      <c r="O262" s="199"/>
      <c r="P262" s="199"/>
      <c r="Q262" s="199"/>
      <c r="R262" s="199"/>
      <c r="S262" s="199"/>
      <c r="T262" s="200"/>
      <c r="U262" s="14"/>
      <c r="V262" s="14"/>
      <c r="W262" s="14"/>
      <c r="X262" s="14"/>
      <c r="Y262" s="14"/>
      <c r="Z262" s="14"/>
      <c r="AA262" s="14"/>
      <c r="AB262" s="14"/>
      <c r="AC262" s="14"/>
      <c r="AD262" s="14"/>
      <c r="AE262" s="14"/>
      <c r="AT262" s="194" t="s">
        <v>142</v>
      </c>
      <c r="AU262" s="194" t="s">
        <v>84</v>
      </c>
      <c r="AV262" s="14" t="s">
        <v>79</v>
      </c>
      <c r="AW262" s="14" t="s">
        <v>33</v>
      </c>
      <c r="AX262" s="14" t="s">
        <v>71</v>
      </c>
      <c r="AY262" s="194" t="s">
        <v>131</v>
      </c>
    </row>
    <row r="263" spans="1:51" s="13" customFormat="1" ht="12">
      <c r="A263" s="13"/>
      <c r="B263" s="185"/>
      <c r="C263" s="13"/>
      <c r="D263" s="186" t="s">
        <v>142</v>
      </c>
      <c r="E263" s="187" t="s">
        <v>3</v>
      </c>
      <c r="F263" s="188" t="s">
        <v>537</v>
      </c>
      <c r="G263" s="13"/>
      <c r="H263" s="187" t="s">
        <v>3</v>
      </c>
      <c r="I263" s="189"/>
      <c r="J263" s="13"/>
      <c r="K263" s="13"/>
      <c r="L263" s="185"/>
      <c r="M263" s="190"/>
      <c r="N263" s="191"/>
      <c r="O263" s="191"/>
      <c r="P263" s="191"/>
      <c r="Q263" s="191"/>
      <c r="R263" s="191"/>
      <c r="S263" s="191"/>
      <c r="T263" s="192"/>
      <c r="U263" s="13"/>
      <c r="V263" s="13"/>
      <c r="W263" s="13"/>
      <c r="X263" s="13"/>
      <c r="Y263" s="13"/>
      <c r="Z263" s="13"/>
      <c r="AA263" s="13"/>
      <c r="AB263" s="13"/>
      <c r="AC263" s="13"/>
      <c r="AD263" s="13"/>
      <c r="AE263" s="13"/>
      <c r="AT263" s="187" t="s">
        <v>142</v>
      </c>
      <c r="AU263" s="187" t="s">
        <v>84</v>
      </c>
      <c r="AV263" s="13" t="s">
        <v>15</v>
      </c>
      <c r="AW263" s="13" t="s">
        <v>33</v>
      </c>
      <c r="AX263" s="13" t="s">
        <v>71</v>
      </c>
      <c r="AY263" s="187" t="s">
        <v>131</v>
      </c>
    </row>
    <row r="264" spans="1:51" s="13" customFormat="1" ht="12">
      <c r="A264" s="13"/>
      <c r="B264" s="185"/>
      <c r="C264" s="13"/>
      <c r="D264" s="186" t="s">
        <v>142</v>
      </c>
      <c r="E264" s="187" t="s">
        <v>3</v>
      </c>
      <c r="F264" s="188" t="s">
        <v>538</v>
      </c>
      <c r="G264" s="13"/>
      <c r="H264" s="187" t="s">
        <v>3</v>
      </c>
      <c r="I264" s="189"/>
      <c r="J264" s="13"/>
      <c r="K264" s="13"/>
      <c r="L264" s="185"/>
      <c r="M264" s="190"/>
      <c r="N264" s="191"/>
      <c r="O264" s="191"/>
      <c r="P264" s="191"/>
      <c r="Q264" s="191"/>
      <c r="R264" s="191"/>
      <c r="S264" s="191"/>
      <c r="T264" s="192"/>
      <c r="U264" s="13"/>
      <c r="V264" s="13"/>
      <c r="W264" s="13"/>
      <c r="X264" s="13"/>
      <c r="Y264" s="13"/>
      <c r="Z264" s="13"/>
      <c r="AA264" s="13"/>
      <c r="AB264" s="13"/>
      <c r="AC264" s="13"/>
      <c r="AD264" s="13"/>
      <c r="AE264" s="13"/>
      <c r="AT264" s="187" t="s">
        <v>142</v>
      </c>
      <c r="AU264" s="187" t="s">
        <v>84</v>
      </c>
      <c r="AV264" s="13" t="s">
        <v>15</v>
      </c>
      <c r="AW264" s="13" t="s">
        <v>33</v>
      </c>
      <c r="AX264" s="13" t="s">
        <v>71</v>
      </c>
      <c r="AY264" s="187" t="s">
        <v>131</v>
      </c>
    </row>
    <row r="265" spans="1:51" s="14" customFormat="1" ht="12">
      <c r="A265" s="14"/>
      <c r="B265" s="193"/>
      <c r="C265" s="14"/>
      <c r="D265" s="186" t="s">
        <v>142</v>
      </c>
      <c r="E265" s="194" t="s">
        <v>3</v>
      </c>
      <c r="F265" s="195" t="s">
        <v>539</v>
      </c>
      <c r="G265" s="14"/>
      <c r="H265" s="196">
        <v>9.9</v>
      </c>
      <c r="I265" s="197"/>
      <c r="J265" s="14"/>
      <c r="K265" s="14"/>
      <c r="L265" s="193"/>
      <c r="M265" s="198"/>
      <c r="N265" s="199"/>
      <c r="O265" s="199"/>
      <c r="P265" s="199"/>
      <c r="Q265" s="199"/>
      <c r="R265" s="199"/>
      <c r="S265" s="199"/>
      <c r="T265" s="200"/>
      <c r="U265" s="14"/>
      <c r="V265" s="14"/>
      <c r="W265" s="14"/>
      <c r="X265" s="14"/>
      <c r="Y265" s="14"/>
      <c r="Z265" s="14"/>
      <c r="AA265" s="14"/>
      <c r="AB265" s="14"/>
      <c r="AC265" s="14"/>
      <c r="AD265" s="14"/>
      <c r="AE265" s="14"/>
      <c r="AT265" s="194" t="s">
        <v>142</v>
      </c>
      <c r="AU265" s="194" t="s">
        <v>84</v>
      </c>
      <c r="AV265" s="14" t="s">
        <v>79</v>
      </c>
      <c r="AW265" s="14" t="s">
        <v>33</v>
      </c>
      <c r="AX265" s="14" t="s">
        <v>71</v>
      </c>
      <c r="AY265" s="194" t="s">
        <v>131</v>
      </c>
    </row>
    <row r="266" spans="1:51" s="14" customFormat="1" ht="12">
      <c r="A266" s="14"/>
      <c r="B266" s="193"/>
      <c r="C266" s="14"/>
      <c r="D266" s="186" t="s">
        <v>142</v>
      </c>
      <c r="E266" s="194" t="s">
        <v>3</v>
      </c>
      <c r="F266" s="195" t="s">
        <v>540</v>
      </c>
      <c r="G266" s="14"/>
      <c r="H266" s="196">
        <v>-1.5</v>
      </c>
      <c r="I266" s="197"/>
      <c r="J266" s="14"/>
      <c r="K266" s="14"/>
      <c r="L266" s="193"/>
      <c r="M266" s="198"/>
      <c r="N266" s="199"/>
      <c r="O266" s="199"/>
      <c r="P266" s="199"/>
      <c r="Q266" s="199"/>
      <c r="R266" s="199"/>
      <c r="S266" s="199"/>
      <c r="T266" s="200"/>
      <c r="U266" s="14"/>
      <c r="V266" s="14"/>
      <c r="W266" s="14"/>
      <c r="X266" s="14"/>
      <c r="Y266" s="14"/>
      <c r="Z266" s="14"/>
      <c r="AA266" s="14"/>
      <c r="AB266" s="14"/>
      <c r="AC266" s="14"/>
      <c r="AD266" s="14"/>
      <c r="AE266" s="14"/>
      <c r="AT266" s="194" t="s">
        <v>142</v>
      </c>
      <c r="AU266" s="194" t="s">
        <v>84</v>
      </c>
      <c r="AV266" s="14" t="s">
        <v>79</v>
      </c>
      <c r="AW266" s="14" t="s">
        <v>33</v>
      </c>
      <c r="AX266" s="14" t="s">
        <v>71</v>
      </c>
      <c r="AY266" s="194" t="s">
        <v>131</v>
      </c>
    </row>
    <row r="267" spans="1:51" s="13" customFormat="1" ht="12">
      <c r="A267" s="13"/>
      <c r="B267" s="185"/>
      <c r="C267" s="13"/>
      <c r="D267" s="186" t="s">
        <v>142</v>
      </c>
      <c r="E267" s="187" t="s">
        <v>3</v>
      </c>
      <c r="F267" s="188" t="s">
        <v>187</v>
      </c>
      <c r="G267" s="13"/>
      <c r="H267" s="187" t="s">
        <v>3</v>
      </c>
      <c r="I267" s="189"/>
      <c r="J267" s="13"/>
      <c r="K267" s="13"/>
      <c r="L267" s="185"/>
      <c r="M267" s="190"/>
      <c r="N267" s="191"/>
      <c r="O267" s="191"/>
      <c r="P267" s="191"/>
      <c r="Q267" s="191"/>
      <c r="R267" s="191"/>
      <c r="S267" s="191"/>
      <c r="T267" s="192"/>
      <c r="U267" s="13"/>
      <c r="V267" s="13"/>
      <c r="W267" s="13"/>
      <c r="X267" s="13"/>
      <c r="Y267" s="13"/>
      <c r="Z267" s="13"/>
      <c r="AA267" s="13"/>
      <c r="AB267" s="13"/>
      <c r="AC267" s="13"/>
      <c r="AD267" s="13"/>
      <c r="AE267" s="13"/>
      <c r="AT267" s="187" t="s">
        <v>142</v>
      </c>
      <c r="AU267" s="187" t="s">
        <v>84</v>
      </c>
      <c r="AV267" s="13" t="s">
        <v>15</v>
      </c>
      <c r="AW267" s="13" t="s">
        <v>33</v>
      </c>
      <c r="AX267" s="13" t="s">
        <v>71</v>
      </c>
      <c r="AY267" s="187" t="s">
        <v>131</v>
      </c>
    </row>
    <row r="268" spans="1:51" s="14" customFormat="1" ht="12">
      <c r="A268" s="14"/>
      <c r="B268" s="193"/>
      <c r="C268" s="14"/>
      <c r="D268" s="186" t="s">
        <v>142</v>
      </c>
      <c r="E268" s="194" t="s">
        <v>3</v>
      </c>
      <c r="F268" s="195" t="s">
        <v>541</v>
      </c>
      <c r="G268" s="14"/>
      <c r="H268" s="196">
        <v>7.6</v>
      </c>
      <c r="I268" s="197"/>
      <c r="J268" s="14"/>
      <c r="K268" s="14"/>
      <c r="L268" s="193"/>
      <c r="M268" s="198"/>
      <c r="N268" s="199"/>
      <c r="O268" s="199"/>
      <c r="P268" s="199"/>
      <c r="Q268" s="199"/>
      <c r="R268" s="199"/>
      <c r="S268" s="199"/>
      <c r="T268" s="200"/>
      <c r="U268" s="14"/>
      <c r="V268" s="14"/>
      <c r="W268" s="14"/>
      <c r="X268" s="14"/>
      <c r="Y268" s="14"/>
      <c r="Z268" s="14"/>
      <c r="AA268" s="14"/>
      <c r="AB268" s="14"/>
      <c r="AC268" s="14"/>
      <c r="AD268" s="14"/>
      <c r="AE268" s="14"/>
      <c r="AT268" s="194" t="s">
        <v>142</v>
      </c>
      <c r="AU268" s="194" t="s">
        <v>84</v>
      </c>
      <c r="AV268" s="14" t="s">
        <v>79</v>
      </c>
      <c r="AW268" s="14" t="s">
        <v>33</v>
      </c>
      <c r="AX268" s="14" t="s">
        <v>71</v>
      </c>
      <c r="AY268" s="194" t="s">
        <v>131</v>
      </c>
    </row>
    <row r="269" spans="1:51" s="14" customFormat="1" ht="12">
      <c r="A269" s="14"/>
      <c r="B269" s="193"/>
      <c r="C269" s="14"/>
      <c r="D269" s="186" t="s">
        <v>142</v>
      </c>
      <c r="E269" s="194" t="s">
        <v>3</v>
      </c>
      <c r="F269" s="195" t="s">
        <v>542</v>
      </c>
      <c r="G269" s="14"/>
      <c r="H269" s="196">
        <v>-2.3</v>
      </c>
      <c r="I269" s="197"/>
      <c r="J269" s="14"/>
      <c r="K269" s="14"/>
      <c r="L269" s="193"/>
      <c r="M269" s="198"/>
      <c r="N269" s="199"/>
      <c r="O269" s="199"/>
      <c r="P269" s="199"/>
      <c r="Q269" s="199"/>
      <c r="R269" s="199"/>
      <c r="S269" s="199"/>
      <c r="T269" s="200"/>
      <c r="U269" s="14"/>
      <c r="V269" s="14"/>
      <c r="W269" s="14"/>
      <c r="X269" s="14"/>
      <c r="Y269" s="14"/>
      <c r="Z269" s="14"/>
      <c r="AA269" s="14"/>
      <c r="AB269" s="14"/>
      <c r="AC269" s="14"/>
      <c r="AD269" s="14"/>
      <c r="AE269" s="14"/>
      <c r="AT269" s="194" t="s">
        <v>142</v>
      </c>
      <c r="AU269" s="194" t="s">
        <v>84</v>
      </c>
      <c r="AV269" s="14" t="s">
        <v>79</v>
      </c>
      <c r="AW269" s="14" t="s">
        <v>33</v>
      </c>
      <c r="AX269" s="14" t="s">
        <v>71</v>
      </c>
      <c r="AY269" s="194" t="s">
        <v>131</v>
      </c>
    </row>
    <row r="270" spans="1:51" s="13" customFormat="1" ht="12">
      <c r="A270" s="13"/>
      <c r="B270" s="185"/>
      <c r="C270" s="13"/>
      <c r="D270" s="186" t="s">
        <v>142</v>
      </c>
      <c r="E270" s="187" t="s">
        <v>3</v>
      </c>
      <c r="F270" s="188" t="s">
        <v>543</v>
      </c>
      <c r="G270" s="13"/>
      <c r="H270" s="187" t="s">
        <v>3</v>
      </c>
      <c r="I270" s="189"/>
      <c r="J270" s="13"/>
      <c r="K270" s="13"/>
      <c r="L270" s="185"/>
      <c r="M270" s="190"/>
      <c r="N270" s="191"/>
      <c r="O270" s="191"/>
      <c r="P270" s="191"/>
      <c r="Q270" s="191"/>
      <c r="R270" s="191"/>
      <c r="S270" s="191"/>
      <c r="T270" s="192"/>
      <c r="U270" s="13"/>
      <c r="V270" s="13"/>
      <c r="W270" s="13"/>
      <c r="X270" s="13"/>
      <c r="Y270" s="13"/>
      <c r="Z270" s="13"/>
      <c r="AA270" s="13"/>
      <c r="AB270" s="13"/>
      <c r="AC270" s="13"/>
      <c r="AD270" s="13"/>
      <c r="AE270" s="13"/>
      <c r="AT270" s="187" t="s">
        <v>142</v>
      </c>
      <c r="AU270" s="187" t="s">
        <v>84</v>
      </c>
      <c r="AV270" s="13" t="s">
        <v>15</v>
      </c>
      <c r="AW270" s="13" t="s">
        <v>33</v>
      </c>
      <c r="AX270" s="13" t="s">
        <v>71</v>
      </c>
      <c r="AY270" s="187" t="s">
        <v>131</v>
      </c>
    </row>
    <row r="271" spans="1:51" s="14" customFormat="1" ht="12">
      <c r="A271" s="14"/>
      <c r="B271" s="193"/>
      <c r="C271" s="14"/>
      <c r="D271" s="186" t="s">
        <v>142</v>
      </c>
      <c r="E271" s="194" t="s">
        <v>3</v>
      </c>
      <c r="F271" s="195" t="s">
        <v>544</v>
      </c>
      <c r="G271" s="14"/>
      <c r="H271" s="196">
        <v>7.3</v>
      </c>
      <c r="I271" s="197"/>
      <c r="J271" s="14"/>
      <c r="K271" s="14"/>
      <c r="L271" s="193"/>
      <c r="M271" s="198"/>
      <c r="N271" s="199"/>
      <c r="O271" s="199"/>
      <c r="P271" s="199"/>
      <c r="Q271" s="199"/>
      <c r="R271" s="199"/>
      <c r="S271" s="199"/>
      <c r="T271" s="200"/>
      <c r="U271" s="14"/>
      <c r="V271" s="14"/>
      <c r="W271" s="14"/>
      <c r="X271" s="14"/>
      <c r="Y271" s="14"/>
      <c r="Z271" s="14"/>
      <c r="AA271" s="14"/>
      <c r="AB271" s="14"/>
      <c r="AC271" s="14"/>
      <c r="AD271" s="14"/>
      <c r="AE271" s="14"/>
      <c r="AT271" s="194" t="s">
        <v>142</v>
      </c>
      <c r="AU271" s="194" t="s">
        <v>84</v>
      </c>
      <c r="AV271" s="14" t="s">
        <v>79</v>
      </c>
      <c r="AW271" s="14" t="s">
        <v>33</v>
      </c>
      <c r="AX271" s="14" t="s">
        <v>71</v>
      </c>
      <c r="AY271" s="194" t="s">
        <v>131</v>
      </c>
    </row>
    <row r="272" spans="1:51" s="14" customFormat="1" ht="12">
      <c r="A272" s="14"/>
      <c r="B272" s="193"/>
      <c r="C272" s="14"/>
      <c r="D272" s="186" t="s">
        <v>142</v>
      </c>
      <c r="E272" s="194" t="s">
        <v>3</v>
      </c>
      <c r="F272" s="195" t="s">
        <v>545</v>
      </c>
      <c r="G272" s="14"/>
      <c r="H272" s="196">
        <v>-1</v>
      </c>
      <c r="I272" s="197"/>
      <c r="J272" s="14"/>
      <c r="K272" s="14"/>
      <c r="L272" s="193"/>
      <c r="M272" s="198"/>
      <c r="N272" s="199"/>
      <c r="O272" s="199"/>
      <c r="P272" s="199"/>
      <c r="Q272" s="199"/>
      <c r="R272" s="199"/>
      <c r="S272" s="199"/>
      <c r="T272" s="200"/>
      <c r="U272" s="14"/>
      <c r="V272" s="14"/>
      <c r="W272" s="14"/>
      <c r="X272" s="14"/>
      <c r="Y272" s="14"/>
      <c r="Z272" s="14"/>
      <c r="AA272" s="14"/>
      <c r="AB272" s="14"/>
      <c r="AC272" s="14"/>
      <c r="AD272" s="14"/>
      <c r="AE272" s="14"/>
      <c r="AT272" s="194" t="s">
        <v>142</v>
      </c>
      <c r="AU272" s="194" t="s">
        <v>84</v>
      </c>
      <c r="AV272" s="14" t="s">
        <v>79</v>
      </c>
      <c r="AW272" s="14" t="s">
        <v>33</v>
      </c>
      <c r="AX272" s="14" t="s">
        <v>71</v>
      </c>
      <c r="AY272" s="194" t="s">
        <v>131</v>
      </c>
    </row>
    <row r="273" spans="1:51" s="13" customFormat="1" ht="12">
      <c r="A273" s="13"/>
      <c r="B273" s="185"/>
      <c r="C273" s="13"/>
      <c r="D273" s="186" t="s">
        <v>142</v>
      </c>
      <c r="E273" s="187" t="s">
        <v>3</v>
      </c>
      <c r="F273" s="188" t="s">
        <v>546</v>
      </c>
      <c r="G273" s="13"/>
      <c r="H273" s="187" t="s">
        <v>3</v>
      </c>
      <c r="I273" s="189"/>
      <c r="J273" s="13"/>
      <c r="K273" s="13"/>
      <c r="L273" s="185"/>
      <c r="M273" s="190"/>
      <c r="N273" s="191"/>
      <c r="O273" s="191"/>
      <c r="P273" s="191"/>
      <c r="Q273" s="191"/>
      <c r="R273" s="191"/>
      <c r="S273" s="191"/>
      <c r="T273" s="192"/>
      <c r="U273" s="13"/>
      <c r="V273" s="13"/>
      <c r="W273" s="13"/>
      <c r="X273" s="13"/>
      <c r="Y273" s="13"/>
      <c r="Z273" s="13"/>
      <c r="AA273" s="13"/>
      <c r="AB273" s="13"/>
      <c r="AC273" s="13"/>
      <c r="AD273" s="13"/>
      <c r="AE273" s="13"/>
      <c r="AT273" s="187" t="s">
        <v>142</v>
      </c>
      <c r="AU273" s="187" t="s">
        <v>84</v>
      </c>
      <c r="AV273" s="13" t="s">
        <v>15</v>
      </c>
      <c r="AW273" s="13" t="s">
        <v>33</v>
      </c>
      <c r="AX273" s="13" t="s">
        <v>71</v>
      </c>
      <c r="AY273" s="187" t="s">
        <v>131</v>
      </c>
    </row>
    <row r="274" spans="1:51" s="14" customFormat="1" ht="12">
      <c r="A274" s="14"/>
      <c r="B274" s="193"/>
      <c r="C274" s="14"/>
      <c r="D274" s="186" t="s">
        <v>142</v>
      </c>
      <c r="E274" s="194" t="s">
        <v>3</v>
      </c>
      <c r="F274" s="195" t="s">
        <v>547</v>
      </c>
      <c r="G274" s="14"/>
      <c r="H274" s="196">
        <v>4.7</v>
      </c>
      <c r="I274" s="197"/>
      <c r="J274" s="14"/>
      <c r="K274" s="14"/>
      <c r="L274" s="193"/>
      <c r="M274" s="198"/>
      <c r="N274" s="199"/>
      <c r="O274" s="199"/>
      <c r="P274" s="199"/>
      <c r="Q274" s="199"/>
      <c r="R274" s="199"/>
      <c r="S274" s="199"/>
      <c r="T274" s="200"/>
      <c r="U274" s="14"/>
      <c r="V274" s="14"/>
      <c r="W274" s="14"/>
      <c r="X274" s="14"/>
      <c r="Y274" s="14"/>
      <c r="Z274" s="14"/>
      <c r="AA274" s="14"/>
      <c r="AB274" s="14"/>
      <c r="AC274" s="14"/>
      <c r="AD274" s="14"/>
      <c r="AE274" s="14"/>
      <c r="AT274" s="194" t="s">
        <v>142</v>
      </c>
      <c r="AU274" s="194" t="s">
        <v>84</v>
      </c>
      <c r="AV274" s="14" t="s">
        <v>79</v>
      </c>
      <c r="AW274" s="14" t="s">
        <v>33</v>
      </c>
      <c r="AX274" s="14" t="s">
        <v>71</v>
      </c>
      <c r="AY274" s="194" t="s">
        <v>131</v>
      </c>
    </row>
    <row r="275" spans="1:51" s="14" customFormat="1" ht="12">
      <c r="A275" s="14"/>
      <c r="B275" s="193"/>
      <c r="C275" s="14"/>
      <c r="D275" s="186" t="s">
        <v>142</v>
      </c>
      <c r="E275" s="194" t="s">
        <v>3</v>
      </c>
      <c r="F275" s="195" t="s">
        <v>540</v>
      </c>
      <c r="G275" s="14"/>
      <c r="H275" s="196">
        <v>-1.5</v>
      </c>
      <c r="I275" s="197"/>
      <c r="J275" s="14"/>
      <c r="K275" s="14"/>
      <c r="L275" s="193"/>
      <c r="M275" s="198"/>
      <c r="N275" s="199"/>
      <c r="O275" s="199"/>
      <c r="P275" s="199"/>
      <c r="Q275" s="199"/>
      <c r="R275" s="199"/>
      <c r="S275" s="199"/>
      <c r="T275" s="200"/>
      <c r="U275" s="14"/>
      <c r="V275" s="14"/>
      <c r="W275" s="14"/>
      <c r="X275" s="14"/>
      <c r="Y275" s="14"/>
      <c r="Z275" s="14"/>
      <c r="AA275" s="14"/>
      <c r="AB275" s="14"/>
      <c r="AC275" s="14"/>
      <c r="AD275" s="14"/>
      <c r="AE275" s="14"/>
      <c r="AT275" s="194" t="s">
        <v>142</v>
      </c>
      <c r="AU275" s="194" t="s">
        <v>84</v>
      </c>
      <c r="AV275" s="14" t="s">
        <v>79</v>
      </c>
      <c r="AW275" s="14" t="s">
        <v>33</v>
      </c>
      <c r="AX275" s="14" t="s">
        <v>71</v>
      </c>
      <c r="AY275" s="194" t="s">
        <v>131</v>
      </c>
    </row>
    <row r="276" spans="1:51" s="13" customFormat="1" ht="12">
      <c r="A276" s="13"/>
      <c r="B276" s="185"/>
      <c r="C276" s="13"/>
      <c r="D276" s="186" t="s">
        <v>142</v>
      </c>
      <c r="E276" s="187" t="s">
        <v>3</v>
      </c>
      <c r="F276" s="188" t="s">
        <v>548</v>
      </c>
      <c r="G276" s="13"/>
      <c r="H276" s="187" t="s">
        <v>3</v>
      </c>
      <c r="I276" s="189"/>
      <c r="J276" s="13"/>
      <c r="K276" s="13"/>
      <c r="L276" s="185"/>
      <c r="M276" s="190"/>
      <c r="N276" s="191"/>
      <c r="O276" s="191"/>
      <c r="P276" s="191"/>
      <c r="Q276" s="191"/>
      <c r="R276" s="191"/>
      <c r="S276" s="191"/>
      <c r="T276" s="192"/>
      <c r="U276" s="13"/>
      <c r="V276" s="13"/>
      <c r="W276" s="13"/>
      <c r="X276" s="13"/>
      <c r="Y276" s="13"/>
      <c r="Z276" s="13"/>
      <c r="AA276" s="13"/>
      <c r="AB276" s="13"/>
      <c r="AC276" s="13"/>
      <c r="AD276" s="13"/>
      <c r="AE276" s="13"/>
      <c r="AT276" s="187" t="s">
        <v>142</v>
      </c>
      <c r="AU276" s="187" t="s">
        <v>84</v>
      </c>
      <c r="AV276" s="13" t="s">
        <v>15</v>
      </c>
      <c r="AW276" s="13" t="s">
        <v>33</v>
      </c>
      <c r="AX276" s="13" t="s">
        <v>71</v>
      </c>
      <c r="AY276" s="187" t="s">
        <v>131</v>
      </c>
    </row>
    <row r="277" spans="1:51" s="14" customFormat="1" ht="12">
      <c r="A277" s="14"/>
      <c r="B277" s="193"/>
      <c r="C277" s="14"/>
      <c r="D277" s="186" t="s">
        <v>142</v>
      </c>
      <c r="E277" s="194" t="s">
        <v>3</v>
      </c>
      <c r="F277" s="195" t="s">
        <v>549</v>
      </c>
      <c r="G277" s="14"/>
      <c r="H277" s="196">
        <v>4.9</v>
      </c>
      <c r="I277" s="197"/>
      <c r="J277" s="14"/>
      <c r="K277" s="14"/>
      <c r="L277" s="193"/>
      <c r="M277" s="198"/>
      <c r="N277" s="199"/>
      <c r="O277" s="199"/>
      <c r="P277" s="199"/>
      <c r="Q277" s="199"/>
      <c r="R277" s="199"/>
      <c r="S277" s="199"/>
      <c r="T277" s="200"/>
      <c r="U277" s="14"/>
      <c r="V277" s="14"/>
      <c r="W277" s="14"/>
      <c r="X277" s="14"/>
      <c r="Y277" s="14"/>
      <c r="Z277" s="14"/>
      <c r="AA277" s="14"/>
      <c r="AB277" s="14"/>
      <c r="AC277" s="14"/>
      <c r="AD277" s="14"/>
      <c r="AE277" s="14"/>
      <c r="AT277" s="194" t="s">
        <v>142</v>
      </c>
      <c r="AU277" s="194" t="s">
        <v>84</v>
      </c>
      <c r="AV277" s="14" t="s">
        <v>79</v>
      </c>
      <c r="AW277" s="14" t="s">
        <v>33</v>
      </c>
      <c r="AX277" s="14" t="s">
        <v>71</v>
      </c>
      <c r="AY277" s="194" t="s">
        <v>131</v>
      </c>
    </row>
    <row r="278" spans="1:51" s="14" customFormat="1" ht="12">
      <c r="A278" s="14"/>
      <c r="B278" s="193"/>
      <c r="C278" s="14"/>
      <c r="D278" s="186" t="s">
        <v>142</v>
      </c>
      <c r="E278" s="194" t="s">
        <v>3</v>
      </c>
      <c r="F278" s="195" t="s">
        <v>550</v>
      </c>
      <c r="G278" s="14"/>
      <c r="H278" s="196">
        <v>-0.7</v>
      </c>
      <c r="I278" s="197"/>
      <c r="J278" s="14"/>
      <c r="K278" s="14"/>
      <c r="L278" s="193"/>
      <c r="M278" s="198"/>
      <c r="N278" s="199"/>
      <c r="O278" s="199"/>
      <c r="P278" s="199"/>
      <c r="Q278" s="199"/>
      <c r="R278" s="199"/>
      <c r="S278" s="199"/>
      <c r="T278" s="200"/>
      <c r="U278" s="14"/>
      <c r="V278" s="14"/>
      <c r="W278" s="14"/>
      <c r="X278" s="14"/>
      <c r="Y278" s="14"/>
      <c r="Z278" s="14"/>
      <c r="AA278" s="14"/>
      <c r="AB278" s="14"/>
      <c r="AC278" s="14"/>
      <c r="AD278" s="14"/>
      <c r="AE278" s="14"/>
      <c r="AT278" s="194" t="s">
        <v>142</v>
      </c>
      <c r="AU278" s="194" t="s">
        <v>84</v>
      </c>
      <c r="AV278" s="14" t="s">
        <v>79</v>
      </c>
      <c r="AW278" s="14" t="s">
        <v>33</v>
      </c>
      <c r="AX278" s="14" t="s">
        <v>71</v>
      </c>
      <c r="AY278" s="194" t="s">
        <v>131</v>
      </c>
    </row>
    <row r="279" spans="1:51" s="13" customFormat="1" ht="12">
      <c r="A279" s="13"/>
      <c r="B279" s="185"/>
      <c r="C279" s="13"/>
      <c r="D279" s="186" t="s">
        <v>142</v>
      </c>
      <c r="E279" s="187" t="s">
        <v>3</v>
      </c>
      <c r="F279" s="188" t="s">
        <v>551</v>
      </c>
      <c r="G279" s="13"/>
      <c r="H279" s="187" t="s">
        <v>3</v>
      </c>
      <c r="I279" s="189"/>
      <c r="J279" s="13"/>
      <c r="K279" s="13"/>
      <c r="L279" s="185"/>
      <c r="M279" s="190"/>
      <c r="N279" s="191"/>
      <c r="O279" s="191"/>
      <c r="P279" s="191"/>
      <c r="Q279" s="191"/>
      <c r="R279" s="191"/>
      <c r="S279" s="191"/>
      <c r="T279" s="192"/>
      <c r="U279" s="13"/>
      <c r="V279" s="13"/>
      <c r="W279" s="13"/>
      <c r="X279" s="13"/>
      <c r="Y279" s="13"/>
      <c r="Z279" s="13"/>
      <c r="AA279" s="13"/>
      <c r="AB279" s="13"/>
      <c r="AC279" s="13"/>
      <c r="AD279" s="13"/>
      <c r="AE279" s="13"/>
      <c r="AT279" s="187" t="s">
        <v>142</v>
      </c>
      <c r="AU279" s="187" t="s">
        <v>84</v>
      </c>
      <c r="AV279" s="13" t="s">
        <v>15</v>
      </c>
      <c r="AW279" s="13" t="s">
        <v>33</v>
      </c>
      <c r="AX279" s="13" t="s">
        <v>71</v>
      </c>
      <c r="AY279" s="187" t="s">
        <v>131</v>
      </c>
    </row>
    <row r="280" spans="1:51" s="14" customFormat="1" ht="12">
      <c r="A280" s="14"/>
      <c r="B280" s="193"/>
      <c r="C280" s="14"/>
      <c r="D280" s="186" t="s">
        <v>142</v>
      </c>
      <c r="E280" s="194" t="s">
        <v>3</v>
      </c>
      <c r="F280" s="195" t="s">
        <v>552</v>
      </c>
      <c r="G280" s="14"/>
      <c r="H280" s="196">
        <v>5.6</v>
      </c>
      <c r="I280" s="197"/>
      <c r="J280" s="14"/>
      <c r="K280" s="14"/>
      <c r="L280" s="193"/>
      <c r="M280" s="198"/>
      <c r="N280" s="199"/>
      <c r="O280" s="199"/>
      <c r="P280" s="199"/>
      <c r="Q280" s="199"/>
      <c r="R280" s="199"/>
      <c r="S280" s="199"/>
      <c r="T280" s="200"/>
      <c r="U280" s="14"/>
      <c r="V280" s="14"/>
      <c r="W280" s="14"/>
      <c r="X280" s="14"/>
      <c r="Y280" s="14"/>
      <c r="Z280" s="14"/>
      <c r="AA280" s="14"/>
      <c r="AB280" s="14"/>
      <c r="AC280" s="14"/>
      <c r="AD280" s="14"/>
      <c r="AE280" s="14"/>
      <c r="AT280" s="194" t="s">
        <v>142</v>
      </c>
      <c r="AU280" s="194" t="s">
        <v>84</v>
      </c>
      <c r="AV280" s="14" t="s">
        <v>79</v>
      </c>
      <c r="AW280" s="14" t="s">
        <v>33</v>
      </c>
      <c r="AX280" s="14" t="s">
        <v>71</v>
      </c>
      <c r="AY280" s="194" t="s">
        <v>131</v>
      </c>
    </row>
    <row r="281" spans="1:51" s="14" customFormat="1" ht="12">
      <c r="A281" s="14"/>
      <c r="B281" s="193"/>
      <c r="C281" s="14"/>
      <c r="D281" s="186" t="s">
        <v>142</v>
      </c>
      <c r="E281" s="194" t="s">
        <v>3</v>
      </c>
      <c r="F281" s="195" t="s">
        <v>550</v>
      </c>
      <c r="G281" s="14"/>
      <c r="H281" s="196">
        <v>-0.7</v>
      </c>
      <c r="I281" s="197"/>
      <c r="J281" s="14"/>
      <c r="K281" s="14"/>
      <c r="L281" s="193"/>
      <c r="M281" s="198"/>
      <c r="N281" s="199"/>
      <c r="O281" s="199"/>
      <c r="P281" s="199"/>
      <c r="Q281" s="199"/>
      <c r="R281" s="199"/>
      <c r="S281" s="199"/>
      <c r="T281" s="200"/>
      <c r="U281" s="14"/>
      <c r="V281" s="14"/>
      <c r="W281" s="14"/>
      <c r="X281" s="14"/>
      <c r="Y281" s="14"/>
      <c r="Z281" s="14"/>
      <c r="AA281" s="14"/>
      <c r="AB281" s="14"/>
      <c r="AC281" s="14"/>
      <c r="AD281" s="14"/>
      <c r="AE281" s="14"/>
      <c r="AT281" s="194" t="s">
        <v>142</v>
      </c>
      <c r="AU281" s="194" t="s">
        <v>84</v>
      </c>
      <c r="AV281" s="14" t="s">
        <v>79</v>
      </c>
      <c r="AW281" s="14" t="s">
        <v>33</v>
      </c>
      <c r="AX281" s="14" t="s">
        <v>71</v>
      </c>
      <c r="AY281" s="194" t="s">
        <v>131</v>
      </c>
    </row>
    <row r="282" spans="1:51" s="13" customFormat="1" ht="12">
      <c r="A282" s="13"/>
      <c r="B282" s="185"/>
      <c r="C282" s="13"/>
      <c r="D282" s="186" t="s">
        <v>142</v>
      </c>
      <c r="E282" s="187" t="s">
        <v>3</v>
      </c>
      <c r="F282" s="188" t="s">
        <v>469</v>
      </c>
      <c r="G282" s="13"/>
      <c r="H282" s="187" t="s">
        <v>3</v>
      </c>
      <c r="I282" s="189"/>
      <c r="J282" s="13"/>
      <c r="K282" s="13"/>
      <c r="L282" s="185"/>
      <c r="M282" s="190"/>
      <c r="N282" s="191"/>
      <c r="O282" s="191"/>
      <c r="P282" s="191"/>
      <c r="Q282" s="191"/>
      <c r="R282" s="191"/>
      <c r="S282" s="191"/>
      <c r="T282" s="192"/>
      <c r="U282" s="13"/>
      <c r="V282" s="13"/>
      <c r="W282" s="13"/>
      <c r="X282" s="13"/>
      <c r="Y282" s="13"/>
      <c r="Z282" s="13"/>
      <c r="AA282" s="13"/>
      <c r="AB282" s="13"/>
      <c r="AC282" s="13"/>
      <c r="AD282" s="13"/>
      <c r="AE282" s="13"/>
      <c r="AT282" s="187" t="s">
        <v>142</v>
      </c>
      <c r="AU282" s="187" t="s">
        <v>84</v>
      </c>
      <c r="AV282" s="13" t="s">
        <v>15</v>
      </c>
      <c r="AW282" s="13" t="s">
        <v>33</v>
      </c>
      <c r="AX282" s="13" t="s">
        <v>71</v>
      </c>
      <c r="AY282" s="187" t="s">
        <v>131</v>
      </c>
    </row>
    <row r="283" spans="1:51" s="14" customFormat="1" ht="12">
      <c r="A283" s="14"/>
      <c r="B283" s="193"/>
      <c r="C283" s="14"/>
      <c r="D283" s="186" t="s">
        <v>142</v>
      </c>
      <c r="E283" s="194" t="s">
        <v>3</v>
      </c>
      <c r="F283" s="195" t="s">
        <v>553</v>
      </c>
      <c r="G283" s="14"/>
      <c r="H283" s="196">
        <v>1.8</v>
      </c>
      <c r="I283" s="197"/>
      <c r="J283" s="14"/>
      <c r="K283" s="14"/>
      <c r="L283" s="193"/>
      <c r="M283" s="198"/>
      <c r="N283" s="199"/>
      <c r="O283" s="199"/>
      <c r="P283" s="199"/>
      <c r="Q283" s="199"/>
      <c r="R283" s="199"/>
      <c r="S283" s="199"/>
      <c r="T283" s="200"/>
      <c r="U283" s="14"/>
      <c r="V283" s="14"/>
      <c r="W283" s="14"/>
      <c r="X283" s="14"/>
      <c r="Y283" s="14"/>
      <c r="Z283" s="14"/>
      <c r="AA283" s="14"/>
      <c r="AB283" s="14"/>
      <c r="AC283" s="14"/>
      <c r="AD283" s="14"/>
      <c r="AE283" s="14"/>
      <c r="AT283" s="194" t="s">
        <v>142</v>
      </c>
      <c r="AU283" s="194" t="s">
        <v>84</v>
      </c>
      <c r="AV283" s="14" t="s">
        <v>79</v>
      </c>
      <c r="AW283" s="14" t="s">
        <v>33</v>
      </c>
      <c r="AX283" s="14" t="s">
        <v>71</v>
      </c>
      <c r="AY283" s="194" t="s">
        <v>131</v>
      </c>
    </row>
    <row r="284" spans="1:51" s="13" customFormat="1" ht="12">
      <c r="A284" s="13"/>
      <c r="B284" s="185"/>
      <c r="C284" s="13"/>
      <c r="D284" s="186" t="s">
        <v>142</v>
      </c>
      <c r="E284" s="187" t="s">
        <v>3</v>
      </c>
      <c r="F284" s="188" t="s">
        <v>504</v>
      </c>
      <c r="G284" s="13"/>
      <c r="H284" s="187" t="s">
        <v>3</v>
      </c>
      <c r="I284" s="189"/>
      <c r="J284" s="13"/>
      <c r="K284" s="13"/>
      <c r="L284" s="185"/>
      <c r="M284" s="190"/>
      <c r="N284" s="191"/>
      <c r="O284" s="191"/>
      <c r="P284" s="191"/>
      <c r="Q284" s="191"/>
      <c r="R284" s="191"/>
      <c r="S284" s="191"/>
      <c r="T284" s="192"/>
      <c r="U284" s="13"/>
      <c r="V284" s="13"/>
      <c r="W284" s="13"/>
      <c r="X284" s="13"/>
      <c r="Y284" s="13"/>
      <c r="Z284" s="13"/>
      <c r="AA284" s="13"/>
      <c r="AB284" s="13"/>
      <c r="AC284" s="13"/>
      <c r="AD284" s="13"/>
      <c r="AE284" s="13"/>
      <c r="AT284" s="187" t="s">
        <v>142</v>
      </c>
      <c r="AU284" s="187" t="s">
        <v>84</v>
      </c>
      <c r="AV284" s="13" t="s">
        <v>15</v>
      </c>
      <c r="AW284" s="13" t="s">
        <v>33</v>
      </c>
      <c r="AX284" s="13" t="s">
        <v>71</v>
      </c>
      <c r="AY284" s="187" t="s">
        <v>131</v>
      </c>
    </row>
    <row r="285" spans="1:51" s="14" customFormat="1" ht="12">
      <c r="A285" s="14"/>
      <c r="B285" s="193"/>
      <c r="C285" s="14"/>
      <c r="D285" s="186" t="s">
        <v>142</v>
      </c>
      <c r="E285" s="194" t="s">
        <v>3</v>
      </c>
      <c r="F285" s="195" t="s">
        <v>554</v>
      </c>
      <c r="G285" s="14"/>
      <c r="H285" s="196">
        <v>1.6</v>
      </c>
      <c r="I285" s="197"/>
      <c r="J285" s="14"/>
      <c r="K285" s="14"/>
      <c r="L285" s="193"/>
      <c r="M285" s="198"/>
      <c r="N285" s="199"/>
      <c r="O285" s="199"/>
      <c r="P285" s="199"/>
      <c r="Q285" s="199"/>
      <c r="R285" s="199"/>
      <c r="S285" s="199"/>
      <c r="T285" s="200"/>
      <c r="U285" s="14"/>
      <c r="V285" s="14"/>
      <c r="W285" s="14"/>
      <c r="X285" s="14"/>
      <c r="Y285" s="14"/>
      <c r="Z285" s="14"/>
      <c r="AA285" s="14"/>
      <c r="AB285" s="14"/>
      <c r="AC285" s="14"/>
      <c r="AD285" s="14"/>
      <c r="AE285" s="14"/>
      <c r="AT285" s="194" t="s">
        <v>142</v>
      </c>
      <c r="AU285" s="194" t="s">
        <v>84</v>
      </c>
      <c r="AV285" s="14" t="s">
        <v>79</v>
      </c>
      <c r="AW285" s="14" t="s">
        <v>33</v>
      </c>
      <c r="AX285" s="14" t="s">
        <v>71</v>
      </c>
      <c r="AY285" s="194" t="s">
        <v>131</v>
      </c>
    </row>
    <row r="286" spans="1:51" s="13" customFormat="1" ht="12">
      <c r="A286" s="13"/>
      <c r="B286" s="185"/>
      <c r="C286" s="13"/>
      <c r="D286" s="186" t="s">
        <v>142</v>
      </c>
      <c r="E286" s="187" t="s">
        <v>3</v>
      </c>
      <c r="F286" s="188" t="s">
        <v>478</v>
      </c>
      <c r="G286" s="13"/>
      <c r="H286" s="187" t="s">
        <v>3</v>
      </c>
      <c r="I286" s="189"/>
      <c r="J286" s="13"/>
      <c r="K286" s="13"/>
      <c r="L286" s="185"/>
      <c r="M286" s="190"/>
      <c r="N286" s="191"/>
      <c r="O286" s="191"/>
      <c r="P286" s="191"/>
      <c r="Q286" s="191"/>
      <c r="R286" s="191"/>
      <c r="S286" s="191"/>
      <c r="T286" s="192"/>
      <c r="U286" s="13"/>
      <c r="V286" s="13"/>
      <c r="W286" s="13"/>
      <c r="X286" s="13"/>
      <c r="Y286" s="13"/>
      <c r="Z286" s="13"/>
      <c r="AA286" s="13"/>
      <c r="AB286" s="13"/>
      <c r="AC286" s="13"/>
      <c r="AD286" s="13"/>
      <c r="AE286" s="13"/>
      <c r="AT286" s="187" t="s">
        <v>142</v>
      </c>
      <c r="AU286" s="187" t="s">
        <v>84</v>
      </c>
      <c r="AV286" s="13" t="s">
        <v>15</v>
      </c>
      <c r="AW286" s="13" t="s">
        <v>33</v>
      </c>
      <c r="AX286" s="13" t="s">
        <v>71</v>
      </c>
      <c r="AY286" s="187" t="s">
        <v>131</v>
      </c>
    </row>
    <row r="287" spans="1:51" s="14" customFormat="1" ht="12">
      <c r="A287" s="14"/>
      <c r="B287" s="193"/>
      <c r="C287" s="14"/>
      <c r="D287" s="186" t="s">
        <v>142</v>
      </c>
      <c r="E287" s="194" t="s">
        <v>3</v>
      </c>
      <c r="F287" s="195" t="s">
        <v>555</v>
      </c>
      <c r="G287" s="14"/>
      <c r="H287" s="196">
        <v>1.4</v>
      </c>
      <c r="I287" s="197"/>
      <c r="J287" s="14"/>
      <c r="K287" s="14"/>
      <c r="L287" s="193"/>
      <c r="M287" s="198"/>
      <c r="N287" s="199"/>
      <c r="O287" s="199"/>
      <c r="P287" s="199"/>
      <c r="Q287" s="199"/>
      <c r="R287" s="199"/>
      <c r="S287" s="199"/>
      <c r="T287" s="200"/>
      <c r="U287" s="14"/>
      <c r="V287" s="14"/>
      <c r="W287" s="14"/>
      <c r="X287" s="14"/>
      <c r="Y287" s="14"/>
      <c r="Z287" s="14"/>
      <c r="AA287" s="14"/>
      <c r="AB287" s="14"/>
      <c r="AC287" s="14"/>
      <c r="AD287" s="14"/>
      <c r="AE287" s="14"/>
      <c r="AT287" s="194" t="s">
        <v>142</v>
      </c>
      <c r="AU287" s="194" t="s">
        <v>84</v>
      </c>
      <c r="AV287" s="14" t="s">
        <v>79</v>
      </c>
      <c r="AW287" s="14" t="s">
        <v>33</v>
      </c>
      <c r="AX287" s="14" t="s">
        <v>71</v>
      </c>
      <c r="AY287" s="194" t="s">
        <v>131</v>
      </c>
    </row>
    <row r="288" spans="1:51" s="13" customFormat="1" ht="12">
      <c r="A288" s="13"/>
      <c r="B288" s="185"/>
      <c r="C288" s="13"/>
      <c r="D288" s="186" t="s">
        <v>142</v>
      </c>
      <c r="E288" s="187" t="s">
        <v>3</v>
      </c>
      <c r="F288" s="188" t="s">
        <v>507</v>
      </c>
      <c r="G288" s="13"/>
      <c r="H288" s="187" t="s">
        <v>3</v>
      </c>
      <c r="I288" s="189"/>
      <c r="J288" s="13"/>
      <c r="K288" s="13"/>
      <c r="L288" s="185"/>
      <c r="M288" s="190"/>
      <c r="N288" s="191"/>
      <c r="O288" s="191"/>
      <c r="P288" s="191"/>
      <c r="Q288" s="191"/>
      <c r="R288" s="191"/>
      <c r="S288" s="191"/>
      <c r="T288" s="192"/>
      <c r="U288" s="13"/>
      <c r="V288" s="13"/>
      <c r="W288" s="13"/>
      <c r="X288" s="13"/>
      <c r="Y288" s="13"/>
      <c r="Z288" s="13"/>
      <c r="AA288" s="13"/>
      <c r="AB288" s="13"/>
      <c r="AC288" s="13"/>
      <c r="AD288" s="13"/>
      <c r="AE288" s="13"/>
      <c r="AT288" s="187" t="s">
        <v>142</v>
      </c>
      <c r="AU288" s="187" t="s">
        <v>84</v>
      </c>
      <c r="AV288" s="13" t="s">
        <v>15</v>
      </c>
      <c r="AW288" s="13" t="s">
        <v>33</v>
      </c>
      <c r="AX288" s="13" t="s">
        <v>71</v>
      </c>
      <c r="AY288" s="187" t="s">
        <v>131</v>
      </c>
    </row>
    <row r="289" spans="1:51" s="14" customFormat="1" ht="12">
      <c r="A289" s="14"/>
      <c r="B289" s="193"/>
      <c r="C289" s="14"/>
      <c r="D289" s="186" t="s">
        <v>142</v>
      </c>
      <c r="E289" s="194" t="s">
        <v>3</v>
      </c>
      <c r="F289" s="195" t="s">
        <v>556</v>
      </c>
      <c r="G289" s="14"/>
      <c r="H289" s="196">
        <v>7.8</v>
      </c>
      <c r="I289" s="197"/>
      <c r="J289" s="14"/>
      <c r="K289" s="14"/>
      <c r="L289" s="193"/>
      <c r="M289" s="198"/>
      <c r="N289" s="199"/>
      <c r="O289" s="199"/>
      <c r="P289" s="199"/>
      <c r="Q289" s="199"/>
      <c r="R289" s="199"/>
      <c r="S289" s="199"/>
      <c r="T289" s="200"/>
      <c r="U289" s="14"/>
      <c r="V289" s="14"/>
      <c r="W289" s="14"/>
      <c r="X289" s="14"/>
      <c r="Y289" s="14"/>
      <c r="Z289" s="14"/>
      <c r="AA289" s="14"/>
      <c r="AB289" s="14"/>
      <c r="AC289" s="14"/>
      <c r="AD289" s="14"/>
      <c r="AE289" s="14"/>
      <c r="AT289" s="194" t="s">
        <v>142</v>
      </c>
      <c r="AU289" s="194" t="s">
        <v>84</v>
      </c>
      <c r="AV289" s="14" t="s">
        <v>79</v>
      </c>
      <c r="AW289" s="14" t="s">
        <v>33</v>
      </c>
      <c r="AX289" s="14" t="s">
        <v>71</v>
      </c>
      <c r="AY289" s="194" t="s">
        <v>131</v>
      </c>
    </row>
    <row r="290" spans="1:51" s="14" customFormat="1" ht="12">
      <c r="A290" s="14"/>
      <c r="B290" s="193"/>
      <c r="C290" s="14"/>
      <c r="D290" s="186" t="s">
        <v>142</v>
      </c>
      <c r="E290" s="194" t="s">
        <v>3</v>
      </c>
      <c r="F290" s="195" t="s">
        <v>550</v>
      </c>
      <c r="G290" s="14"/>
      <c r="H290" s="196">
        <v>-0.7</v>
      </c>
      <c r="I290" s="197"/>
      <c r="J290" s="14"/>
      <c r="K290" s="14"/>
      <c r="L290" s="193"/>
      <c r="M290" s="198"/>
      <c r="N290" s="199"/>
      <c r="O290" s="199"/>
      <c r="P290" s="199"/>
      <c r="Q290" s="199"/>
      <c r="R290" s="199"/>
      <c r="S290" s="199"/>
      <c r="T290" s="200"/>
      <c r="U290" s="14"/>
      <c r="V290" s="14"/>
      <c r="W290" s="14"/>
      <c r="X290" s="14"/>
      <c r="Y290" s="14"/>
      <c r="Z290" s="14"/>
      <c r="AA290" s="14"/>
      <c r="AB290" s="14"/>
      <c r="AC290" s="14"/>
      <c r="AD290" s="14"/>
      <c r="AE290" s="14"/>
      <c r="AT290" s="194" t="s">
        <v>142</v>
      </c>
      <c r="AU290" s="194" t="s">
        <v>84</v>
      </c>
      <c r="AV290" s="14" t="s">
        <v>79</v>
      </c>
      <c r="AW290" s="14" t="s">
        <v>33</v>
      </c>
      <c r="AX290" s="14" t="s">
        <v>71</v>
      </c>
      <c r="AY290" s="194" t="s">
        <v>131</v>
      </c>
    </row>
    <row r="291" spans="1:51" s="13" customFormat="1" ht="12">
      <c r="A291" s="13"/>
      <c r="B291" s="185"/>
      <c r="C291" s="13"/>
      <c r="D291" s="186" t="s">
        <v>142</v>
      </c>
      <c r="E291" s="187" t="s">
        <v>3</v>
      </c>
      <c r="F291" s="188" t="s">
        <v>485</v>
      </c>
      <c r="G291" s="13"/>
      <c r="H291" s="187" t="s">
        <v>3</v>
      </c>
      <c r="I291" s="189"/>
      <c r="J291" s="13"/>
      <c r="K291" s="13"/>
      <c r="L291" s="185"/>
      <c r="M291" s="190"/>
      <c r="N291" s="191"/>
      <c r="O291" s="191"/>
      <c r="P291" s="191"/>
      <c r="Q291" s="191"/>
      <c r="R291" s="191"/>
      <c r="S291" s="191"/>
      <c r="T291" s="192"/>
      <c r="U291" s="13"/>
      <c r="V291" s="13"/>
      <c r="W291" s="13"/>
      <c r="X291" s="13"/>
      <c r="Y291" s="13"/>
      <c r="Z291" s="13"/>
      <c r="AA291" s="13"/>
      <c r="AB291" s="13"/>
      <c r="AC291" s="13"/>
      <c r="AD291" s="13"/>
      <c r="AE291" s="13"/>
      <c r="AT291" s="187" t="s">
        <v>142</v>
      </c>
      <c r="AU291" s="187" t="s">
        <v>84</v>
      </c>
      <c r="AV291" s="13" t="s">
        <v>15</v>
      </c>
      <c r="AW291" s="13" t="s">
        <v>33</v>
      </c>
      <c r="AX291" s="13" t="s">
        <v>71</v>
      </c>
      <c r="AY291" s="187" t="s">
        <v>131</v>
      </c>
    </row>
    <row r="292" spans="1:51" s="14" customFormat="1" ht="12">
      <c r="A292" s="14"/>
      <c r="B292" s="193"/>
      <c r="C292" s="14"/>
      <c r="D292" s="186" t="s">
        <v>142</v>
      </c>
      <c r="E292" s="194" t="s">
        <v>3</v>
      </c>
      <c r="F292" s="195" t="s">
        <v>557</v>
      </c>
      <c r="G292" s="14"/>
      <c r="H292" s="196">
        <v>6.2</v>
      </c>
      <c r="I292" s="197"/>
      <c r="J292" s="14"/>
      <c r="K292" s="14"/>
      <c r="L292" s="193"/>
      <c r="M292" s="198"/>
      <c r="N292" s="199"/>
      <c r="O292" s="199"/>
      <c r="P292" s="199"/>
      <c r="Q292" s="199"/>
      <c r="R292" s="199"/>
      <c r="S292" s="199"/>
      <c r="T292" s="200"/>
      <c r="U292" s="14"/>
      <c r="V292" s="14"/>
      <c r="W292" s="14"/>
      <c r="X292" s="14"/>
      <c r="Y292" s="14"/>
      <c r="Z292" s="14"/>
      <c r="AA292" s="14"/>
      <c r="AB292" s="14"/>
      <c r="AC292" s="14"/>
      <c r="AD292" s="14"/>
      <c r="AE292" s="14"/>
      <c r="AT292" s="194" t="s">
        <v>142</v>
      </c>
      <c r="AU292" s="194" t="s">
        <v>84</v>
      </c>
      <c r="AV292" s="14" t="s">
        <v>79</v>
      </c>
      <c r="AW292" s="14" t="s">
        <v>33</v>
      </c>
      <c r="AX292" s="14" t="s">
        <v>71</v>
      </c>
      <c r="AY292" s="194" t="s">
        <v>131</v>
      </c>
    </row>
    <row r="293" spans="1:51" s="14" customFormat="1" ht="12">
      <c r="A293" s="14"/>
      <c r="B293" s="193"/>
      <c r="C293" s="14"/>
      <c r="D293" s="186" t="s">
        <v>142</v>
      </c>
      <c r="E293" s="194" t="s">
        <v>3</v>
      </c>
      <c r="F293" s="195" t="s">
        <v>558</v>
      </c>
      <c r="G293" s="14"/>
      <c r="H293" s="196">
        <v>-1.2</v>
      </c>
      <c r="I293" s="197"/>
      <c r="J293" s="14"/>
      <c r="K293" s="14"/>
      <c r="L293" s="193"/>
      <c r="M293" s="198"/>
      <c r="N293" s="199"/>
      <c r="O293" s="199"/>
      <c r="P293" s="199"/>
      <c r="Q293" s="199"/>
      <c r="R293" s="199"/>
      <c r="S293" s="199"/>
      <c r="T293" s="200"/>
      <c r="U293" s="14"/>
      <c r="V293" s="14"/>
      <c r="W293" s="14"/>
      <c r="X293" s="14"/>
      <c r="Y293" s="14"/>
      <c r="Z293" s="14"/>
      <c r="AA293" s="14"/>
      <c r="AB293" s="14"/>
      <c r="AC293" s="14"/>
      <c r="AD293" s="14"/>
      <c r="AE293" s="14"/>
      <c r="AT293" s="194" t="s">
        <v>142</v>
      </c>
      <c r="AU293" s="194" t="s">
        <v>84</v>
      </c>
      <c r="AV293" s="14" t="s">
        <v>79</v>
      </c>
      <c r="AW293" s="14" t="s">
        <v>33</v>
      </c>
      <c r="AX293" s="14" t="s">
        <v>71</v>
      </c>
      <c r="AY293" s="194" t="s">
        <v>131</v>
      </c>
    </row>
    <row r="294" spans="1:51" s="13" customFormat="1" ht="12">
      <c r="A294" s="13"/>
      <c r="B294" s="185"/>
      <c r="C294" s="13"/>
      <c r="D294" s="186" t="s">
        <v>142</v>
      </c>
      <c r="E294" s="187" t="s">
        <v>3</v>
      </c>
      <c r="F294" s="188" t="s">
        <v>483</v>
      </c>
      <c r="G294" s="13"/>
      <c r="H294" s="187" t="s">
        <v>3</v>
      </c>
      <c r="I294" s="189"/>
      <c r="J294" s="13"/>
      <c r="K294" s="13"/>
      <c r="L294" s="185"/>
      <c r="M294" s="190"/>
      <c r="N294" s="191"/>
      <c r="O294" s="191"/>
      <c r="P294" s="191"/>
      <c r="Q294" s="191"/>
      <c r="R294" s="191"/>
      <c r="S294" s="191"/>
      <c r="T294" s="192"/>
      <c r="U294" s="13"/>
      <c r="V294" s="13"/>
      <c r="W294" s="13"/>
      <c r="X294" s="13"/>
      <c r="Y294" s="13"/>
      <c r="Z294" s="13"/>
      <c r="AA294" s="13"/>
      <c r="AB294" s="13"/>
      <c r="AC294" s="13"/>
      <c r="AD294" s="13"/>
      <c r="AE294" s="13"/>
      <c r="AT294" s="187" t="s">
        <v>142</v>
      </c>
      <c r="AU294" s="187" t="s">
        <v>84</v>
      </c>
      <c r="AV294" s="13" t="s">
        <v>15</v>
      </c>
      <c r="AW294" s="13" t="s">
        <v>33</v>
      </c>
      <c r="AX294" s="13" t="s">
        <v>71</v>
      </c>
      <c r="AY294" s="187" t="s">
        <v>131</v>
      </c>
    </row>
    <row r="295" spans="1:51" s="14" customFormat="1" ht="12">
      <c r="A295" s="14"/>
      <c r="B295" s="193"/>
      <c r="C295" s="14"/>
      <c r="D295" s="186" t="s">
        <v>142</v>
      </c>
      <c r="E295" s="194" t="s">
        <v>3</v>
      </c>
      <c r="F295" s="195" t="s">
        <v>559</v>
      </c>
      <c r="G295" s="14"/>
      <c r="H295" s="196">
        <v>5.2</v>
      </c>
      <c r="I295" s="197"/>
      <c r="J295" s="14"/>
      <c r="K295" s="14"/>
      <c r="L295" s="193"/>
      <c r="M295" s="198"/>
      <c r="N295" s="199"/>
      <c r="O295" s="199"/>
      <c r="P295" s="199"/>
      <c r="Q295" s="199"/>
      <c r="R295" s="199"/>
      <c r="S295" s="199"/>
      <c r="T295" s="200"/>
      <c r="U295" s="14"/>
      <c r="V295" s="14"/>
      <c r="W295" s="14"/>
      <c r="X295" s="14"/>
      <c r="Y295" s="14"/>
      <c r="Z295" s="14"/>
      <c r="AA295" s="14"/>
      <c r="AB295" s="14"/>
      <c r="AC295" s="14"/>
      <c r="AD295" s="14"/>
      <c r="AE295" s="14"/>
      <c r="AT295" s="194" t="s">
        <v>142</v>
      </c>
      <c r="AU295" s="194" t="s">
        <v>84</v>
      </c>
      <c r="AV295" s="14" t="s">
        <v>79</v>
      </c>
      <c r="AW295" s="14" t="s">
        <v>33</v>
      </c>
      <c r="AX295" s="14" t="s">
        <v>71</v>
      </c>
      <c r="AY295" s="194" t="s">
        <v>131</v>
      </c>
    </row>
    <row r="296" spans="1:51" s="14" customFormat="1" ht="12">
      <c r="A296" s="14"/>
      <c r="B296" s="193"/>
      <c r="C296" s="14"/>
      <c r="D296" s="186" t="s">
        <v>142</v>
      </c>
      <c r="E296" s="194" t="s">
        <v>3</v>
      </c>
      <c r="F296" s="195" t="s">
        <v>560</v>
      </c>
      <c r="G296" s="14"/>
      <c r="H296" s="196">
        <v>-1.185</v>
      </c>
      <c r="I296" s="197"/>
      <c r="J296" s="14"/>
      <c r="K296" s="14"/>
      <c r="L296" s="193"/>
      <c r="M296" s="198"/>
      <c r="N296" s="199"/>
      <c r="O296" s="199"/>
      <c r="P296" s="199"/>
      <c r="Q296" s="199"/>
      <c r="R296" s="199"/>
      <c r="S296" s="199"/>
      <c r="T296" s="200"/>
      <c r="U296" s="14"/>
      <c r="V296" s="14"/>
      <c r="W296" s="14"/>
      <c r="X296" s="14"/>
      <c r="Y296" s="14"/>
      <c r="Z296" s="14"/>
      <c r="AA296" s="14"/>
      <c r="AB296" s="14"/>
      <c r="AC296" s="14"/>
      <c r="AD296" s="14"/>
      <c r="AE296" s="14"/>
      <c r="AT296" s="194" t="s">
        <v>142</v>
      </c>
      <c r="AU296" s="194" t="s">
        <v>84</v>
      </c>
      <c r="AV296" s="14" t="s">
        <v>79</v>
      </c>
      <c r="AW296" s="14" t="s">
        <v>33</v>
      </c>
      <c r="AX296" s="14" t="s">
        <v>71</v>
      </c>
      <c r="AY296" s="194" t="s">
        <v>131</v>
      </c>
    </row>
    <row r="297" spans="1:51" s="15" customFormat="1" ht="12">
      <c r="A297" s="15"/>
      <c r="B297" s="201"/>
      <c r="C297" s="15"/>
      <c r="D297" s="186" t="s">
        <v>142</v>
      </c>
      <c r="E297" s="202" t="s">
        <v>3</v>
      </c>
      <c r="F297" s="203" t="s">
        <v>152</v>
      </c>
      <c r="G297" s="15"/>
      <c r="H297" s="204">
        <v>73.315</v>
      </c>
      <c r="I297" s="205"/>
      <c r="J297" s="15"/>
      <c r="K297" s="15"/>
      <c r="L297" s="201"/>
      <c r="M297" s="206"/>
      <c r="N297" s="207"/>
      <c r="O297" s="207"/>
      <c r="P297" s="207"/>
      <c r="Q297" s="207"/>
      <c r="R297" s="207"/>
      <c r="S297" s="207"/>
      <c r="T297" s="208"/>
      <c r="U297" s="15"/>
      <c r="V297" s="15"/>
      <c r="W297" s="15"/>
      <c r="X297" s="15"/>
      <c r="Y297" s="15"/>
      <c r="Z297" s="15"/>
      <c r="AA297" s="15"/>
      <c r="AB297" s="15"/>
      <c r="AC297" s="15"/>
      <c r="AD297" s="15"/>
      <c r="AE297" s="15"/>
      <c r="AT297" s="202" t="s">
        <v>142</v>
      </c>
      <c r="AU297" s="202" t="s">
        <v>84</v>
      </c>
      <c r="AV297" s="15" t="s">
        <v>87</v>
      </c>
      <c r="AW297" s="15" t="s">
        <v>33</v>
      </c>
      <c r="AX297" s="15" t="s">
        <v>15</v>
      </c>
      <c r="AY297" s="202" t="s">
        <v>131</v>
      </c>
    </row>
    <row r="298" spans="1:65" s="2" customFormat="1" ht="44.25" customHeight="1">
      <c r="A298" s="40"/>
      <c r="B298" s="166"/>
      <c r="C298" s="167" t="s">
        <v>275</v>
      </c>
      <c r="D298" s="167" t="s">
        <v>134</v>
      </c>
      <c r="E298" s="168" t="s">
        <v>561</v>
      </c>
      <c r="F298" s="169" t="s">
        <v>562</v>
      </c>
      <c r="G298" s="170" t="s">
        <v>192</v>
      </c>
      <c r="H298" s="171">
        <v>148.125</v>
      </c>
      <c r="I298" s="172"/>
      <c r="J298" s="173">
        <f>ROUND(I298*H298,2)</f>
        <v>0</v>
      </c>
      <c r="K298" s="169" t="s">
        <v>138</v>
      </c>
      <c r="L298" s="41"/>
      <c r="M298" s="174" t="s">
        <v>3</v>
      </c>
      <c r="N298" s="175" t="s">
        <v>42</v>
      </c>
      <c r="O298" s="74"/>
      <c r="P298" s="176">
        <f>O298*H298</f>
        <v>0</v>
      </c>
      <c r="Q298" s="176">
        <v>0</v>
      </c>
      <c r="R298" s="176">
        <f>Q298*H298</f>
        <v>0</v>
      </c>
      <c r="S298" s="176">
        <v>0</v>
      </c>
      <c r="T298" s="177">
        <f>S298*H298</f>
        <v>0</v>
      </c>
      <c r="U298" s="40"/>
      <c r="V298" s="40"/>
      <c r="W298" s="40"/>
      <c r="X298" s="40"/>
      <c r="Y298" s="40"/>
      <c r="Z298" s="40"/>
      <c r="AA298" s="40"/>
      <c r="AB298" s="40"/>
      <c r="AC298" s="40"/>
      <c r="AD298" s="40"/>
      <c r="AE298" s="40"/>
      <c r="AR298" s="178" t="s">
        <v>87</v>
      </c>
      <c r="AT298" s="178" t="s">
        <v>134</v>
      </c>
      <c r="AU298" s="178" t="s">
        <v>84</v>
      </c>
      <c r="AY298" s="21" t="s">
        <v>131</v>
      </c>
      <c r="BE298" s="179">
        <f>IF(N298="základní",J298,0)</f>
        <v>0</v>
      </c>
      <c r="BF298" s="179">
        <f>IF(N298="snížená",J298,0)</f>
        <v>0</v>
      </c>
      <c r="BG298" s="179">
        <f>IF(N298="zákl. přenesená",J298,0)</f>
        <v>0</v>
      </c>
      <c r="BH298" s="179">
        <f>IF(N298="sníž. přenesená",J298,0)</f>
        <v>0</v>
      </c>
      <c r="BI298" s="179">
        <f>IF(N298="nulová",J298,0)</f>
        <v>0</v>
      </c>
      <c r="BJ298" s="21" t="s">
        <v>15</v>
      </c>
      <c r="BK298" s="179">
        <f>ROUND(I298*H298,2)</f>
        <v>0</v>
      </c>
      <c r="BL298" s="21" t="s">
        <v>87</v>
      </c>
      <c r="BM298" s="178" t="s">
        <v>563</v>
      </c>
    </row>
    <row r="299" spans="1:47" s="2" customFormat="1" ht="12">
      <c r="A299" s="40"/>
      <c r="B299" s="41"/>
      <c r="C299" s="40"/>
      <c r="D299" s="180" t="s">
        <v>140</v>
      </c>
      <c r="E299" s="40"/>
      <c r="F299" s="181" t="s">
        <v>564</v>
      </c>
      <c r="G299" s="40"/>
      <c r="H299" s="40"/>
      <c r="I299" s="182"/>
      <c r="J299" s="40"/>
      <c r="K299" s="40"/>
      <c r="L299" s="41"/>
      <c r="M299" s="183"/>
      <c r="N299" s="184"/>
      <c r="O299" s="74"/>
      <c r="P299" s="74"/>
      <c r="Q299" s="74"/>
      <c r="R299" s="74"/>
      <c r="S299" s="74"/>
      <c r="T299" s="75"/>
      <c r="U299" s="40"/>
      <c r="V299" s="40"/>
      <c r="W299" s="40"/>
      <c r="X299" s="40"/>
      <c r="Y299" s="40"/>
      <c r="Z299" s="40"/>
      <c r="AA299" s="40"/>
      <c r="AB299" s="40"/>
      <c r="AC299" s="40"/>
      <c r="AD299" s="40"/>
      <c r="AE299" s="40"/>
      <c r="AT299" s="21" t="s">
        <v>140</v>
      </c>
      <c r="AU299" s="21" t="s">
        <v>84</v>
      </c>
    </row>
    <row r="300" spans="1:51" s="13" customFormat="1" ht="12">
      <c r="A300" s="13"/>
      <c r="B300" s="185"/>
      <c r="C300" s="13"/>
      <c r="D300" s="186" t="s">
        <v>142</v>
      </c>
      <c r="E300" s="187" t="s">
        <v>3</v>
      </c>
      <c r="F300" s="188" t="s">
        <v>565</v>
      </c>
      <c r="G300" s="13"/>
      <c r="H300" s="187" t="s">
        <v>3</v>
      </c>
      <c r="I300" s="189"/>
      <c r="J300" s="13"/>
      <c r="K300" s="13"/>
      <c r="L300" s="185"/>
      <c r="M300" s="190"/>
      <c r="N300" s="191"/>
      <c r="O300" s="191"/>
      <c r="P300" s="191"/>
      <c r="Q300" s="191"/>
      <c r="R300" s="191"/>
      <c r="S300" s="191"/>
      <c r="T300" s="192"/>
      <c r="U300" s="13"/>
      <c r="V300" s="13"/>
      <c r="W300" s="13"/>
      <c r="X300" s="13"/>
      <c r="Y300" s="13"/>
      <c r="Z300" s="13"/>
      <c r="AA300" s="13"/>
      <c r="AB300" s="13"/>
      <c r="AC300" s="13"/>
      <c r="AD300" s="13"/>
      <c r="AE300" s="13"/>
      <c r="AT300" s="187" t="s">
        <v>142</v>
      </c>
      <c r="AU300" s="187" t="s">
        <v>84</v>
      </c>
      <c r="AV300" s="13" t="s">
        <v>15</v>
      </c>
      <c r="AW300" s="13" t="s">
        <v>33</v>
      </c>
      <c r="AX300" s="13" t="s">
        <v>71</v>
      </c>
      <c r="AY300" s="187" t="s">
        <v>131</v>
      </c>
    </row>
    <row r="301" spans="1:51" s="14" customFormat="1" ht="12">
      <c r="A301" s="14"/>
      <c r="B301" s="193"/>
      <c r="C301" s="14"/>
      <c r="D301" s="186" t="s">
        <v>142</v>
      </c>
      <c r="E301" s="194" t="s">
        <v>3</v>
      </c>
      <c r="F301" s="195" t="s">
        <v>566</v>
      </c>
      <c r="G301" s="14"/>
      <c r="H301" s="196">
        <v>66.925</v>
      </c>
      <c r="I301" s="197"/>
      <c r="J301" s="14"/>
      <c r="K301" s="14"/>
      <c r="L301" s="193"/>
      <c r="M301" s="198"/>
      <c r="N301" s="199"/>
      <c r="O301" s="199"/>
      <c r="P301" s="199"/>
      <c r="Q301" s="199"/>
      <c r="R301" s="199"/>
      <c r="S301" s="199"/>
      <c r="T301" s="200"/>
      <c r="U301" s="14"/>
      <c r="V301" s="14"/>
      <c r="W301" s="14"/>
      <c r="X301" s="14"/>
      <c r="Y301" s="14"/>
      <c r="Z301" s="14"/>
      <c r="AA301" s="14"/>
      <c r="AB301" s="14"/>
      <c r="AC301" s="14"/>
      <c r="AD301" s="14"/>
      <c r="AE301" s="14"/>
      <c r="AT301" s="194" t="s">
        <v>142</v>
      </c>
      <c r="AU301" s="194" t="s">
        <v>84</v>
      </c>
      <c r="AV301" s="14" t="s">
        <v>79</v>
      </c>
      <c r="AW301" s="14" t="s">
        <v>33</v>
      </c>
      <c r="AX301" s="14" t="s">
        <v>71</v>
      </c>
      <c r="AY301" s="194" t="s">
        <v>131</v>
      </c>
    </row>
    <row r="302" spans="1:51" s="13" customFormat="1" ht="12">
      <c r="A302" s="13"/>
      <c r="B302" s="185"/>
      <c r="C302" s="13"/>
      <c r="D302" s="186" t="s">
        <v>142</v>
      </c>
      <c r="E302" s="187" t="s">
        <v>3</v>
      </c>
      <c r="F302" s="188" t="s">
        <v>567</v>
      </c>
      <c r="G302" s="13"/>
      <c r="H302" s="187" t="s">
        <v>3</v>
      </c>
      <c r="I302" s="189"/>
      <c r="J302" s="13"/>
      <c r="K302" s="13"/>
      <c r="L302" s="185"/>
      <c r="M302" s="190"/>
      <c r="N302" s="191"/>
      <c r="O302" s="191"/>
      <c r="P302" s="191"/>
      <c r="Q302" s="191"/>
      <c r="R302" s="191"/>
      <c r="S302" s="191"/>
      <c r="T302" s="192"/>
      <c r="U302" s="13"/>
      <c r="V302" s="13"/>
      <c r="W302" s="13"/>
      <c r="X302" s="13"/>
      <c r="Y302" s="13"/>
      <c r="Z302" s="13"/>
      <c r="AA302" s="13"/>
      <c r="AB302" s="13"/>
      <c r="AC302" s="13"/>
      <c r="AD302" s="13"/>
      <c r="AE302" s="13"/>
      <c r="AT302" s="187" t="s">
        <v>142</v>
      </c>
      <c r="AU302" s="187" t="s">
        <v>84</v>
      </c>
      <c r="AV302" s="13" t="s">
        <v>15</v>
      </c>
      <c r="AW302" s="13" t="s">
        <v>33</v>
      </c>
      <c r="AX302" s="13" t="s">
        <v>71</v>
      </c>
      <c r="AY302" s="187" t="s">
        <v>131</v>
      </c>
    </row>
    <row r="303" spans="1:51" s="14" customFormat="1" ht="12">
      <c r="A303" s="14"/>
      <c r="B303" s="193"/>
      <c r="C303" s="14"/>
      <c r="D303" s="186" t="s">
        <v>142</v>
      </c>
      <c r="E303" s="194" t="s">
        <v>3</v>
      </c>
      <c r="F303" s="195" t="s">
        <v>568</v>
      </c>
      <c r="G303" s="14"/>
      <c r="H303" s="196">
        <v>81.2</v>
      </c>
      <c r="I303" s="197"/>
      <c r="J303" s="14"/>
      <c r="K303" s="14"/>
      <c r="L303" s="193"/>
      <c r="M303" s="198"/>
      <c r="N303" s="199"/>
      <c r="O303" s="199"/>
      <c r="P303" s="199"/>
      <c r="Q303" s="199"/>
      <c r="R303" s="199"/>
      <c r="S303" s="199"/>
      <c r="T303" s="200"/>
      <c r="U303" s="14"/>
      <c r="V303" s="14"/>
      <c r="W303" s="14"/>
      <c r="X303" s="14"/>
      <c r="Y303" s="14"/>
      <c r="Z303" s="14"/>
      <c r="AA303" s="14"/>
      <c r="AB303" s="14"/>
      <c r="AC303" s="14"/>
      <c r="AD303" s="14"/>
      <c r="AE303" s="14"/>
      <c r="AT303" s="194" t="s">
        <v>142</v>
      </c>
      <c r="AU303" s="194" t="s">
        <v>84</v>
      </c>
      <c r="AV303" s="14" t="s">
        <v>79</v>
      </c>
      <c r="AW303" s="14" t="s">
        <v>33</v>
      </c>
      <c r="AX303" s="14" t="s">
        <v>71</v>
      </c>
      <c r="AY303" s="194" t="s">
        <v>131</v>
      </c>
    </row>
    <row r="304" spans="1:51" s="15" customFormat="1" ht="12">
      <c r="A304" s="15"/>
      <c r="B304" s="201"/>
      <c r="C304" s="15"/>
      <c r="D304" s="186" t="s">
        <v>142</v>
      </c>
      <c r="E304" s="202" t="s">
        <v>3</v>
      </c>
      <c r="F304" s="203" t="s">
        <v>152</v>
      </c>
      <c r="G304" s="15"/>
      <c r="H304" s="204">
        <v>148.125</v>
      </c>
      <c r="I304" s="205"/>
      <c r="J304" s="15"/>
      <c r="K304" s="15"/>
      <c r="L304" s="201"/>
      <c r="M304" s="206"/>
      <c r="N304" s="207"/>
      <c r="O304" s="207"/>
      <c r="P304" s="207"/>
      <c r="Q304" s="207"/>
      <c r="R304" s="207"/>
      <c r="S304" s="207"/>
      <c r="T304" s="208"/>
      <c r="U304" s="15"/>
      <c r="V304" s="15"/>
      <c r="W304" s="15"/>
      <c r="X304" s="15"/>
      <c r="Y304" s="15"/>
      <c r="Z304" s="15"/>
      <c r="AA304" s="15"/>
      <c r="AB304" s="15"/>
      <c r="AC304" s="15"/>
      <c r="AD304" s="15"/>
      <c r="AE304" s="15"/>
      <c r="AT304" s="202" t="s">
        <v>142</v>
      </c>
      <c r="AU304" s="202" t="s">
        <v>84</v>
      </c>
      <c r="AV304" s="15" t="s">
        <v>87</v>
      </c>
      <c r="AW304" s="15" t="s">
        <v>33</v>
      </c>
      <c r="AX304" s="15" t="s">
        <v>15</v>
      </c>
      <c r="AY304" s="202" t="s">
        <v>131</v>
      </c>
    </row>
    <row r="305" spans="1:65" s="2" customFormat="1" ht="24.15" customHeight="1">
      <c r="A305" s="40"/>
      <c r="B305" s="166"/>
      <c r="C305" s="220" t="s">
        <v>8</v>
      </c>
      <c r="D305" s="220" t="s">
        <v>569</v>
      </c>
      <c r="E305" s="221" t="s">
        <v>570</v>
      </c>
      <c r="F305" s="222" t="s">
        <v>571</v>
      </c>
      <c r="G305" s="223" t="s">
        <v>192</v>
      </c>
      <c r="H305" s="224">
        <v>155.531</v>
      </c>
      <c r="I305" s="225"/>
      <c r="J305" s="226">
        <f>ROUND(I305*H305,2)</f>
        <v>0</v>
      </c>
      <c r="K305" s="222" t="s">
        <v>138</v>
      </c>
      <c r="L305" s="227"/>
      <c r="M305" s="228" t="s">
        <v>3</v>
      </c>
      <c r="N305" s="229" t="s">
        <v>42</v>
      </c>
      <c r="O305" s="74"/>
      <c r="P305" s="176">
        <f>O305*H305</f>
        <v>0</v>
      </c>
      <c r="Q305" s="176">
        <v>0.00011</v>
      </c>
      <c r="R305" s="176">
        <f>Q305*H305</f>
        <v>0.01710841</v>
      </c>
      <c r="S305" s="176">
        <v>0</v>
      </c>
      <c r="T305" s="177">
        <f>S305*H305</f>
        <v>0</v>
      </c>
      <c r="U305" s="40"/>
      <c r="V305" s="40"/>
      <c r="W305" s="40"/>
      <c r="X305" s="40"/>
      <c r="Y305" s="40"/>
      <c r="Z305" s="40"/>
      <c r="AA305" s="40"/>
      <c r="AB305" s="40"/>
      <c r="AC305" s="40"/>
      <c r="AD305" s="40"/>
      <c r="AE305" s="40"/>
      <c r="AR305" s="178" t="s">
        <v>198</v>
      </c>
      <c r="AT305" s="178" t="s">
        <v>569</v>
      </c>
      <c r="AU305" s="178" t="s">
        <v>84</v>
      </c>
      <c r="AY305" s="21" t="s">
        <v>131</v>
      </c>
      <c r="BE305" s="179">
        <f>IF(N305="základní",J305,0)</f>
        <v>0</v>
      </c>
      <c r="BF305" s="179">
        <f>IF(N305="snížená",J305,0)</f>
        <v>0</v>
      </c>
      <c r="BG305" s="179">
        <f>IF(N305="zákl. přenesená",J305,0)</f>
        <v>0</v>
      </c>
      <c r="BH305" s="179">
        <f>IF(N305="sníž. přenesená",J305,0)</f>
        <v>0</v>
      </c>
      <c r="BI305" s="179">
        <f>IF(N305="nulová",J305,0)</f>
        <v>0</v>
      </c>
      <c r="BJ305" s="21" t="s">
        <v>15</v>
      </c>
      <c r="BK305" s="179">
        <f>ROUND(I305*H305,2)</f>
        <v>0</v>
      </c>
      <c r="BL305" s="21" t="s">
        <v>87</v>
      </c>
      <c r="BM305" s="178" t="s">
        <v>572</v>
      </c>
    </row>
    <row r="306" spans="1:51" s="14" customFormat="1" ht="12">
      <c r="A306" s="14"/>
      <c r="B306" s="193"/>
      <c r="C306" s="14"/>
      <c r="D306" s="186" t="s">
        <v>142</v>
      </c>
      <c r="E306" s="14"/>
      <c r="F306" s="195" t="s">
        <v>573</v>
      </c>
      <c r="G306" s="14"/>
      <c r="H306" s="196">
        <v>155.531</v>
      </c>
      <c r="I306" s="197"/>
      <c r="J306" s="14"/>
      <c r="K306" s="14"/>
      <c r="L306" s="193"/>
      <c r="M306" s="198"/>
      <c r="N306" s="199"/>
      <c r="O306" s="199"/>
      <c r="P306" s="199"/>
      <c r="Q306" s="199"/>
      <c r="R306" s="199"/>
      <c r="S306" s="199"/>
      <c r="T306" s="200"/>
      <c r="U306" s="14"/>
      <c r="V306" s="14"/>
      <c r="W306" s="14"/>
      <c r="X306" s="14"/>
      <c r="Y306" s="14"/>
      <c r="Z306" s="14"/>
      <c r="AA306" s="14"/>
      <c r="AB306" s="14"/>
      <c r="AC306" s="14"/>
      <c r="AD306" s="14"/>
      <c r="AE306" s="14"/>
      <c r="AT306" s="194" t="s">
        <v>142</v>
      </c>
      <c r="AU306" s="194" t="s">
        <v>84</v>
      </c>
      <c r="AV306" s="14" t="s">
        <v>79</v>
      </c>
      <c r="AW306" s="14" t="s">
        <v>4</v>
      </c>
      <c r="AX306" s="14" t="s">
        <v>15</v>
      </c>
      <c r="AY306" s="194" t="s">
        <v>131</v>
      </c>
    </row>
    <row r="307" spans="1:65" s="2" customFormat="1" ht="55.5" customHeight="1">
      <c r="A307" s="40"/>
      <c r="B307" s="166"/>
      <c r="C307" s="167" t="s">
        <v>285</v>
      </c>
      <c r="D307" s="167" t="s">
        <v>134</v>
      </c>
      <c r="E307" s="168" t="s">
        <v>574</v>
      </c>
      <c r="F307" s="169" t="s">
        <v>575</v>
      </c>
      <c r="G307" s="170" t="s">
        <v>192</v>
      </c>
      <c r="H307" s="171">
        <v>66.925</v>
      </c>
      <c r="I307" s="172"/>
      <c r="J307" s="173">
        <f>ROUND(I307*H307,2)</f>
        <v>0</v>
      </c>
      <c r="K307" s="169" t="s">
        <v>138</v>
      </c>
      <c r="L307" s="41"/>
      <c r="M307" s="174" t="s">
        <v>3</v>
      </c>
      <c r="N307" s="175" t="s">
        <v>42</v>
      </c>
      <c r="O307" s="74"/>
      <c r="P307" s="176">
        <f>O307*H307</f>
        <v>0</v>
      </c>
      <c r="Q307" s="176">
        <v>0</v>
      </c>
      <c r="R307" s="176">
        <f>Q307*H307</f>
        <v>0</v>
      </c>
      <c r="S307" s="176">
        <v>0</v>
      </c>
      <c r="T307" s="177">
        <f>S307*H307</f>
        <v>0</v>
      </c>
      <c r="U307" s="40"/>
      <c r="V307" s="40"/>
      <c r="W307" s="40"/>
      <c r="X307" s="40"/>
      <c r="Y307" s="40"/>
      <c r="Z307" s="40"/>
      <c r="AA307" s="40"/>
      <c r="AB307" s="40"/>
      <c r="AC307" s="40"/>
      <c r="AD307" s="40"/>
      <c r="AE307" s="40"/>
      <c r="AR307" s="178" t="s">
        <v>87</v>
      </c>
      <c r="AT307" s="178" t="s">
        <v>134</v>
      </c>
      <c r="AU307" s="178" t="s">
        <v>84</v>
      </c>
      <c r="AY307" s="21" t="s">
        <v>131</v>
      </c>
      <c r="BE307" s="179">
        <f>IF(N307="základní",J307,0)</f>
        <v>0</v>
      </c>
      <c r="BF307" s="179">
        <f>IF(N307="snížená",J307,0)</f>
        <v>0</v>
      </c>
      <c r="BG307" s="179">
        <f>IF(N307="zákl. přenesená",J307,0)</f>
        <v>0</v>
      </c>
      <c r="BH307" s="179">
        <f>IF(N307="sníž. přenesená",J307,0)</f>
        <v>0</v>
      </c>
      <c r="BI307" s="179">
        <f>IF(N307="nulová",J307,0)</f>
        <v>0</v>
      </c>
      <c r="BJ307" s="21" t="s">
        <v>15</v>
      </c>
      <c r="BK307" s="179">
        <f>ROUND(I307*H307,2)</f>
        <v>0</v>
      </c>
      <c r="BL307" s="21" t="s">
        <v>87</v>
      </c>
      <c r="BM307" s="178" t="s">
        <v>576</v>
      </c>
    </row>
    <row r="308" spans="1:47" s="2" customFormat="1" ht="12">
      <c r="A308" s="40"/>
      <c r="B308" s="41"/>
      <c r="C308" s="40"/>
      <c r="D308" s="180" t="s">
        <v>140</v>
      </c>
      <c r="E308" s="40"/>
      <c r="F308" s="181" t="s">
        <v>577</v>
      </c>
      <c r="G308" s="40"/>
      <c r="H308" s="40"/>
      <c r="I308" s="182"/>
      <c r="J308" s="40"/>
      <c r="K308" s="40"/>
      <c r="L308" s="41"/>
      <c r="M308" s="183"/>
      <c r="N308" s="184"/>
      <c r="O308" s="74"/>
      <c r="P308" s="74"/>
      <c r="Q308" s="74"/>
      <c r="R308" s="74"/>
      <c r="S308" s="74"/>
      <c r="T308" s="75"/>
      <c r="U308" s="40"/>
      <c r="V308" s="40"/>
      <c r="W308" s="40"/>
      <c r="X308" s="40"/>
      <c r="Y308" s="40"/>
      <c r="Z308" s="40"/>
      <c r="AA308" s="40"/>
      <c r="AB308" s="40"/>
      <c r="AC308" s="40"/>
      <c r="AD308" s="40"/>
      <c r="AE308" s="40"/>
      <c r="AT308" s="21" t="s">
        <v>140</v>
      </c>
      <c r="AU308" s="21" t="s">
        <v>84</v>
      </c>
    </row>
    <row r="309" spans="1:51" s="13" customFormat="1" ht="12">
      <c r="A309" s="13"/>
      <c r="B309" s="185"/>
      <c r="C309" s="13"/>
      <c r="D309" s="186" t="s">
        <v>142</v>
      </c>
      <c r="E309" s="187" t="s">
        <v>3</v>
      </c>
      <c r="F309" s="188" t="s">
        <v>168</v>
      </c>
      <c r="G309" s="13"/>
      <c r="H309" s="187" t="s">
        <v>3</v>
      </c>
      <c r="I309" s="189"/>
      <c r="J309" s="13"/>
      <c r="K309" s="13"/>
      <c r="L309" s="185"/>
      <c r="M309" s="190"/>
      <c r="N309" s="191"/>
      <c r="O309" s="191"/>
      <c r="P309" s="191"/>
      <c r="Q309" s="191"/>
      <c r="R309" s="191"/>
      <c r="S309" s="191"/>
      <c r="T309" s="192"/>
      <c r="U309" s="13"/>
      <c r="V309" s="13"/>
      <c r="W309" s="13"/>
      <c r="X309" s="13"/>
      <c r="Y309" s="13"/>
      <c r="Z309" s="13"/>
      <c r="AA309" s="13"/>
      <c r="AB309" s="13"/>
      <c r="AC309" s="13"/>
      <c r="AD309" s="13"/>
      <c r="AE309" s="13"/>
      <c r="AT309" s="187" t="s">
        <v>142</v>
      </c>
      <c r="AU309" s="187" t="s">
        <v>84</v>
      </c>
      <c r="AV309" s="13" t="s">
        <v>15</v>
      </c>
      <c r="AW309" s="13" t="s">
        <v>33</v>
      </c>
      <c r="AX309" s="13" t="s">
        <v>71</v>
      </c>
      <c r="AY309" s="187" t="s">
        <v>131</v>
      </c>
    </row>
    <row r="310" spans="1:51" s="14" customFormat="1" ht="12">
      <c r="A310" s="14"/>
      <c r="B310" s="193"/>
      <c r="C310" s="14"/>
      <c r="D310" s="186" t="s">
        <v>142</v>
      </c>
      <c r="E310" s="194" t="s">
        <v>3</v>
      </c>
      <c r="F310" s="195" t="s">
        <v>578</v>
      </c>
      <c r="G310" s="14"/>
      <c r="H310" s="196">
        <v>5.65</v>
      </c>
      <c r="I310" s="197"/>
      <c r="J310" s="14"/>
      <c r="K310" s="14"/>
      <c r="L310" s="193"/>
      <c r="M310" s="198"/>
      <c r="N310" s="199"/>
      <c r="O310" s="199"/>
      <c r="P310" s="199"/>
      <c r="Q310" s="199"/>
      <c r="R310" s="199"/>
      <c r="S310" s="199"/>
      <c r="T310" s="200"/>
      <c r="U310" s="14"/>
      <c r="V310" s="14"/>
      <c r="W310" s="14"/>
      <c r="X310" s="14"/>
      <c r="Y310" s="14"/>
      <c r="Z310" s="14"/>
      <c r="AA310" s="14"/>
      <c r="AB310" s="14"/>
      <c r="AC310" s="14"/>
      <c r="AD310" s="14"/>
      <c r="AE310" s="14"/>
      <c r="AT310" s="194" t="s">
        <v>142</v>
      </c>
      <c r="AU310" s="194" t="s">
        <v>84</v>
      </c>
      <c r="AV310" s="14" t="s">
        <v>79</v>
      </c>
      <c r="AW310" s="14" t="s">
        <v>33</v>
      </c>
      <c r="AX310" s="14" t="s">
        <v>71</v>
      </c>
      <c r="AY310" s="194" t="s">
        <v>131</v>
      </c>
    </row>
    <row r="311" spans="1:51" s="14" customFormat="1" ht="12">
      <c r="A311" s="14"/>
      <c r="B311" s="193"/>
      <c r="C311" s="14"/>
      <c r="D311" s="186" t="s">
        <v>142</v>
      </c>
      <c r="E311" s="194" t="s">
        <v>3</v>
      </c>
      <c r="F311" s="195" t="s">
        <v>579</v>
      </c>
      <c r="G311" s="14"/>
      <c r="H311" s="196">
        <v>5.33</v>
      </c>
      <c r="I311" s="197"/>
      <c r="J311" s="14"/>
      <c r="K311" s="14"/>
      <c r="L311" s="193"/>
      <c r="M311" s="198"/>
      <c r="N311" s="199"/>
      <c r="O311" s="199"/>
      <c r="P311" s="199"/>
      <c r="Q311" s="199"/>
      <c r="R311" s="199"/>
      <c r="S311" s="199"/>
      <c r="T311" s="200"/>
      <c r="U311" s="14"/>
      <c r="V311" s="14"/>
      <c r="W311" s="14"/>
      <c r="X311" s="14"/>
      <c r="Y311" s="14"/>
      <c r="Z311" s="14"/>
      <c r="AA311" s="14"/>
      <c r="AB311" s="14"/>
      <c r="AC311" s="14"/>
      <c r="AD311" s="14"/>
      <c r="AE311" s="14"/>
      <c r="AT311" s="194" t="s">
        <v>142</v>
      </c>
      <c r="AU311" s="194" t="s">
        <v>84</v>
      </c>
      <c r="AV311" s="14" t="s">
        <v>79</v>
      </c>
      <c r="AW311" s="14" t="s">
        <v>33</v>
      </c>
      <c r="AX311" s="14" t="s">
        <v>71</v>
      </c>
      <c r="AY311" s="194" t="s">
        <v>131</v>
      </c>
    </row>
    <row r="312" spans="1:51" s="14" customFormat="1" ht="12">
      <c r="A312" s="14"/>
      <c r="B312" s="193"/>
      <c r="C312" s="14"/>
      <c r="D312" s="186" t="s">
        <v>142</v>
      </c>
      <c r="E312" s="194" t="s">
        <v>3</v>
      </c>
      <c r="F312" s="195" t="s">
        <v>580</v>
      </c>
      <c r="G312" s="14"/>
      <c r="H312" s="196">
        <v>5.045</v>
      </c>
      <c r="I312" s="197"/>
      <c r="J312" s="14"/>
      <c r="K312" s="14"/>
      <c r="L312" s="193"/>
      <c r="M312" s="198"/>
      <c r="N312" s="199"/>
      <c r="O312" s="199"/>
      <c r="P312" s="199"/>
      <c r="Q312" s="199"/>
      <c r="R312" s="199"/>
      <c r="S312" s="199"/>
      <c r="T312" s="200"/>
      <c r="U312" s="14"/>
      <c r="V312" s="14"/>
      <c r="W312" s="14"/>
      <c r="X312" s="14"/>
      <c r="Y312" s="14"/>
      <c r="Z312" s="14"/>
      <c r="AA312" s="14"/>
      <c r="AB312" s="14"/>
      <c r="AC312" s="14"/>
      <c r="AD312" s="14"/>
      <c r="AE312" s="14"/>
      <c r="AT312" s="194" t="s">
        <v>142</v>
      </c>
      <c r="AU312" s="194" t="s">
        <v>84</v>
      </c>
      <c r="AV312" s="14" t="s">
        <v>79</v>
      </c>
      <c r="AW312" s="14" t="s">
        <v>33</v>
      </c>
      <c r="AX312" s="14" t="s">
        <v>71</v>
      </c>
      <c r="AY312" s="194" t="s">
        <v>131</v>
      </c>
    </row>
    <row r="313" spans="1:51" s="14" customFormat="1" ht="12">
      <c r="A313" s="14"/>
      <c r="B313" s="193"/>
      <c r="C313" s="14"/>
      <c r="D313" s="186" t="s">
        <v>142</v>
      </c>
      <c r="E313" s="194" t="s">
        <v>3</v>
      </c>
      <c r="F313" s="195" t="s">
        <v>581</v>
      </c>
      <c r="G313" s="14"/>
      <c r="H313" s="196">
        <v>10.02</v>
      </c>
      <c r="I313" s="197"/>
      <c r="J313" s="14"/>
      <c r="K313" s="14"/>
      <c r="L313" s="193"/>
      <c r="M313" s="198"/>
      <c r="N313" s="199"/>
      <c r="O313" s="199"/>
      <c r="P313" s="199"/>
      <c r="Q313" s="199"/>
      <c r="R313" s="199"/>
      <c r="S313" s="199"/>
      <c r="T313" s="200"/>
      <c r="U313" s="14"/>
      <c r="V313" s="14"/>
      <c r="W313" s="14"/>
      <c r="X313" s="14"/>
      <c r="Y313" s="14"/>
      <c r="Z313" s="14"/>
      <c r="AA313" s="14"/>
      <c r="AB313" s="14"/>
      <c r="AC313" s="14"/>
      <c r="AD313" s="14"/>
      <c r="AE313" s="14"/>
      <c r="AT313" s="194" t="s">
        <v>142</v>
      </c>
      <c r="AU313" s="194" t="s">
        <v>84</v>
      </c>
      <c r="AV313" s="14" t="s">
        <v>79</v>
      </c>
      <c r="AW313" s="14" t="s">
        <v>33</v>
      </c>
      <c r="AX313" s="14" t="s">
        <v>71</v>
      </c>
      <c r="AY313" s="194" t="s">
        <v>131</v>
      </c>
    </row>
    <row r="314" spans="1:51" s="14" customFormat="1" ht="12">
      <c r="A314" s="14"/>
      <c r="B314" s="193"/>
      <c r="C314" s="14"/>
      <c r="D314" s="186" t="s">
        <v>142</v>
      </c>
      <c r="E314" s="194" t="s">
        <v>3</v>
      </c>
      <c r="F314" s="195" t="s">
        <v>582</v>
      </c>
      <c r="G314" s="14"/>
      <c r="H314" s="196">
        <v>5.71</v>
      </c>
      <c r="I314" s="197"/>
      <c r="J314" s="14"/>
      <c r="K314" s="14"/>
      <c r="L314" s="193"/>
      <c r="M314" s="198"/>
      <c r="N314" s="199"/>
      <c r="O314" s="199"/>
      <c r="P314" s="199"/>
      <c r="Q314" s="199"/>
      <c r="R314" s="199"/>
      <c r="S314" s="199"/>
      <c r="T314" s="200"/>
      <c r="U314" s="14"/>
      <c r="V314" s="14"/>
      <c r="W314" s="14"/>
      <c r="X314" s="14"/>
      <c r="Y314" s="14"/>
      <c r="Z314" s="14"/>
      <c r="AA314" s="14"/>
      <c r="AB314" s="14"/>
      <c r="AC314" s="14"/>
      <c r="AD314" s="14"/>
      <c r="AE314" s="14"/>
      <c r="AT314" s="194" t="s">
        <v>142</v>
      </c>
      <c r="AU314" s="194" t="s">
        <v>84</v>
      </c>
      <c r="AV314" s="14" t="s">
        <v>79</v>
      </c>
      <c r="AW314" s="14" t="s">
        <v>33</v>
      </c>
      <c r="AX314" s="14" t="s">
        <v>71</v>
      </c>
      <c r="AY314" s="194" t="s">
        <v>131</v>
      </c>
    </row>
    <row r="315" spans="1:51" s="14" customFormat="1" ht="12">
      <c r="A315" s="14"/>
      <c r="B315" s="193"/>
      <c r="C315" s="14"/>
      <c r="D315" s="186" t="s">
        <v>142</v>
      </c>
      <c r="E315" s="194" t="s">
        <v>3</v>
      </c>
      <c r="F315" s="195" t="s">
        <v>583</v>
      </c>
      <c r="G315" s="14"/>
      <c r="H315" s="196">
        <v>5.17</v>
      </c>
      <c r="I315" s="197"/>
      <c r="J315" s="14"/>
      <c r="K315" s="14"/>
      <c r="L315" s="193"/>
      <c r="M315" s="198"/>
      <c r="N315" s="199"/>
      <c r="O315" s="199"/>
      <c r="P315" s="199"/>
      <c r="Q315" s="199"/>
      <c r="R315" s="199"/>
      <c r="S315" s="199"/>
      <c r="T315" s="200"/>
      <c r="U315" s="14"/>
      <c r="V315" s="14"/>
      <c r="W315" s="14"/>
      <c r="X315" s="14"/>
      <c r="Y315" s="14"/>
      <c r="Z315" s="14"/>
      <c r="AA315" s="14"/>
      <c r="AB315" s="14"/>
      <c r="AC315" s="14"/>
      <c r="AD315" s="14"/>
      <c r="AE315" s="14"/>
      <c r="AT315" s="194" t="s">
        <v>142</v>
      </c>
      <c r="AU315" s="194" t="s">
        <v>84</v>
      </c>
      <c r="AV315" s="14" t="s">
        <v>79</v>
      </c>
      <c r="AW315" s="14" t="s">
        <v>33</v>
      </c>
      <c r="AX315" s="14" t="s">
        <v>71</v>
      </c>
      <c r="AY315" s="194" t="s">
        <v>131</v>
      </c>
    </row>
    <row r="316" spans="1:51" s="14" customFormat="1" ht="12">
      <c r="A316" s="14"/>
      <c r="B316" s="193"/>
      <c r="C316" s="14"/>
      <c r="D316" s="186" t="s">
        <v>142</v>
      </c>
      <c r="E316" s="194" t="s">
        <v>3</v>
      </c>
      <c r="F316" s="195" t="s">
        <v>584</v>
      </c>
      <c r="G316" s="14"/>
      <c r="H316" s="196">
        <v>4.41</v>
      </c>
      <c r="I316" s="197"/>
      <c r="J316" s="14"/>
      <c r="K316" s="14"/>
      <c r="L316" s="193"/>
      <c r="M316" s="198"/>
      <c r="N316" s="199"/>
      <c r="O316" s="199"/>
      <c r="P316" s="199"/>
      <c r="Q316" s="199"/>
      <c r="R316" s="199"/>
      <c r="S316" s="199"/>
      <c r="T316" s="200"/>
      <c r="U316" s="14"/>
      <c r="V316" s="14"/>
      <c r="W316" s="14"/>
      <c r="X316" s="14"/>
      <c r="Y316" s="14"/>
      <c r="Z316" s="14"/>
      <c r="AA316" s="14"/>
      <c r="AB316" s="14"/>
      <c r="AC316" s="14"/>
      <c r="AD316" s="14"/>
      <c r="AE316" s="14"/>
      <c r="AT316" s="194" t="s">
        <v>142</v>
      </c>
      <c r="AU316" s="194" t="s">
        <v>84</v>
      </c>
      <c r="AV316" s="14" t="s">
        <v>79</v>
      </c>
      <c r="AW316" s="14" t="s">
        <v>33</v>
      </c>
      <c r="AX316" s="14" t="s">
        <v>71</v>
      </c>
      <c r="AY316" s="194" t="s">
        <v>131</v>
      </c>
    </row>
    <row r="317" spans="1:51" s="14" customFormat="1" ht="12">
      <c r="A317" s="14"/>
      <c r="B317" s="193"/>
      <c r="C317" s="14"/>
      <c r="D317" s="186" t="s">
        <v>142</v>
      </c>
      <c r="E317" s="194" t="s">
        <v>3</v>
      </c>
      <c r="F317" s="195" t="s">
        <v>585</v>
      </c>
      <c r="G317" s="14"/>
      <c r="H317" s="196">
        <v>4.925</v>
      </c>
      <c r="I317" s="197"/>
      <c r="J317" s="14"/>
      <c r="K317" s="14"/>
      <c r="L317" s="193"/>
      <c r="M317" s="198"/>
      <c r="N317" s="199"/>
      <c r="O317" s="199"/>
      <c r="P317" s="199"/>
      <c r="Q317" s="199"/>
      <c r="R317" s="199"/>
      <c r="S317" s="199"/>
      <c r="T317" s="200"/>
      <c r="U317" s="14"/>
      <c r="V317" s="14"/>
      <c r="W317" s="14"/>
      <c r="X317" s="14"/>
      <c r="Y317" s="14"/>
      <c r="Z317" s="14"/>
      <c r="AA317" s="14"/>
      <c r="AB317" s="14"/>
      <c r="AC317" s="14"/>
      <c r="AD317" s="14"/>
      <c r="AE317" s="14"/>
      <c r="AT317" s="194" t="s">
        <v>142</v>
      </c>
      <c r="AU317" s="194" t="s">
        <v>84</v>
      </c>
      <c r="AV317" s="14" t="s">
        <v>79</v>
      </c>
      <c r="AW317" s="14" t="s">
        <v>33</v>
      </c>
      <c r="AX317" s="14" t="s">
        <v>71</v>
      </c>
      <c r="AY317" s="194" t="s">
        <v>131</v>
      </c>
    </row>
    <row r="318" spans="1:51" s="14" customFormat="1" ht="12">
      <c r="A318" s="14"/>
      <c r="B318" s="193"/>
      <c r="C318" s="14"/>
      <c r="D318" s="186" t="s">
        <v>142</v>
      </c>
      <c r="E318" s="194" t="s">
        <v>3</v>
      </c>
      <c r="F318" s="195" t="s">
        <v>586</v>
      </c>
      <c r="G318" s="14"/>
      <c r="H318" s="196">
        <v>4.895</v>
      </c>
      <c r="I318" s="197"/>
      <c r="J318" s="14"/>
      <c r="K318" s="14"/>
      <c r="L318" s="193"/>
      <c r="M318" s="198"/>
      <c r="N318" s="199"/>
      <c r="O318" s="199"/>
      <c r="P318" s="199"/>
      <c r="Q318" s="199"/>
      <c r="R318" s="199"/>
      <c r="S318" s="199"/>
      <c r="T318" s="200"/>
      <c r="U318" s="14"/>
      <c r="V318" s="14"/>
      <c r="W318" s="14"/>
      <c r="X318" s="14"/>
      <c r="Y318" s="14"/>
      <c r="Z318" s="14"/>
      <c r="AA318" s="14"/>
      <c r="AB318" s="14"/>
      <c r="AC318" s="14"/>
      <c r="AD318" s="14"/>
      <c r="AE318" s="14"/>
      <c r="AT318" s="194" t="s">
        <v>142</v>
      </c>
      <c r="AU318" s="194" t="s">
        <v>84</v>
      </c>
      <c r="AV318" s="14" t="s">
        <v>79</v>
      </c>
      <c r="AW318" s="14" t="s">
        <v>33</v>
      </c>
      <c r="AX318" s="14" t="s">
        <v>71</v>
      </c>
      <c r="AY318" s="194" t="s">
        <v>131</v>
      </c>
    </row>
    <row r="319" spans="1:51" s="14" customFormat="1" ht="12">
      <c r="A319" s="14"/>
      <c r="B319" s="193"/>
      <c r="C319" s="14"/>
      <c r="D319" s="186" t="s">
        <v>142</v>
      </c>
      <c r="E319" s="194" t="s">
        <v>3</v>
      </c>
      <c r="F319" s="195" t="s">
        <v>587</v>
      </c>
      <c r="G319" s="14"/>
      <c r="H319" s="196">
        <v>3.49</v>
      </c>
      <c r="I319" s="197"/>
      <c r="J319" s="14"/>
      <c r="K319" s="14"/>
      <c r="L319" s="193"/>
      <c r="M319" s="198"/>
      <c r="N319" s="199"/>
      <c r="O319" s="199"/>
      <c r="P319" s="199"/>
      <c r="Q319" s="199"/>
      <c r="R319" s="199"/>
      <c r="S319" s="199"/>
      <c r="T319" s="200"/>
      <c r="U319" s="14"/>
      <c r="V319" s="14"/>
      <c r="W319" s="14"/>
      <c r="X319" s="14"/>
      <c r="Y319" s="14"/>
      <c r="Z319" s="14"/>
      <c r="AA319" s="14"/>
      <c r="AB319" s="14"/>
      <c r="AC319" s="14"/>
      <c r="AD319" s="14"/>
      <c r="AE319" s="14"/>
      <c r="AT319" s="194" t="s">
        <v>142</v>
      </c>
      <c r="AU319" s="194" t="s">
        <v>84</v>
      </c>
      <c r="AV319" s="14" t="s">
        <v>79</v>
      </c>
      <c r="AW319" s="14" t="s">
        <v>33</v>
      </c>
      <c r="AX319" s="14" t="s">
        <v>71</v>
      </c>
      <c r="AY319" s="194" t="s">
        <v>131</v>
      </c>
    </row>
    <row r="320" spans="1:51" s="14" customFormat="1" ht="12">
      <c r="A320" s="14"/>
      <c r="B320" s="193"/>
      <c r="C320" s="14"/>
      <c r="D320" s="186" t="s">
        <v>142</v>
      </c>
      <c r="E320" s="194" t="s">
        <v>3</v>
      </c>
      <c r="F320" s="195" t="s">
        <v>588</v>
      </c>
      <c r="G320" s="14"/>
      <c r="H320" s="196">
        <v>3.81</v>
      </c>
      <c r="I320" s="197"/>
      <c r="J320" s="14"/>
      <c r="K320" s="14"/>
      <c r="L320" s="193"/>
      <c r="M320" s="198"/>
      <c r="N320" s="199"/>
      <c r="O320" s="199"/>
      <c r="P320" s="199"/>
      <c r="Q320" s="199"/>
      <c r="R320" s="199"/>
      <c r="S320" s="199"/>
      <c r="T320" s="200"/>
      <c r="U320" s="14"/>
      <c r="V320" s="14"/>
      <c r="W320" s="14"/>
      <c r="X320" s="14"/>
      <c r="Y320" s="14"/>
      <c r="Z320" s="14"/>
      <c r="AA320" s="14"/>
      <c r="AB320" s="14"/>
      <c r="AC320" s="14"/>
      <c r="AD320" s="14"/>
      <c r="AE320" s="14"/>
      <c r="AT320" s="194" t="s">
        <v>142</v>
      </c>
      <c r="AU320" s="194" t="s">
        <v>84</v>
      </c>
      <c r="AV320" s="14" t="s">
        <v>79</v>
      </c>
      <c r="AW320" s="14" t="s">
        <v>33</v>
      </c>
      <c r="AX320" s="14" t="s">
        <v>71</v>
      </c>
      <c r="AY320" s="194" t="s">
        <v>131</v>
      </c>
    </row>
    <row r="321" spans="1:51" s="13" customFormat="1" ht="12">
      <c r="A321" s="13"/>
      <c r="B321" s="185"/>
      <c r="C321" s="13"/>
      <c r="D321" s="186" t="s">
        <v>142</v>
      </c>
      <c r="E321" s="187" t="s">
        <v>3</v>
      </c>
      <c r="F321" s="188" t="s">
        <v>178</v>
      </c>
      <c r="G321" s="13"/>
      <c r="H321" s="187" t="s">
        <v>3</v>
      </c>
      <c r="I321" s="189"/>
      <c r="J321" s="13"/>
      <c r="K321" s="13"/>
      <c r="L321" s="185"/>
      <c r="M321" s="190"/>
      <c r="N321" s="191"/>
      <c r="O321" s="191"/>
      <c r="P321" s="191"/>
      <c r="Q321" s="191"/>
      <c r="R321" s="191"/>
      <c r="S321" s="191"/>
      <c r="T321" s="192"/>
      <c r="U321" s="13"/>
      <c r="V321" s="13"/>
      <c r="W321" s="13"/>
      <c r="X321" s="13"/>
      <c r="Y321" s="13"/>
      <c r="Z321" s="13"/>
      <c r="AA321" s="13"/>
      <c r="AB321" s="13"/>
      <c r="AC321" s="13"/>
      <c r="AD321" s="13"/>
      <c r="AE321" s="13"/>
      <c r="AT321" s="187" t="s">
        <v>142</v>
      </c>
      <c r="AU321" s="187" t="s">
        <v>84</v>
      </c>
      <c r="AV321" s="13" t="s">
        <v>15</v>
      </c>
      <c r="AW321" s="13" t="s">
        <v>33</v>
      </c>
      <c r="AX321" s="13" t="s">
        <v>71</v>
      </c>
      <c r="AY321" s="187" t="s">
        <v>131</v>
      </c>
    </row>
    <row r="322" spans="1:51" s="14" customFormat="1" ht="12">
      <c r="A322" s="14"/>
      <c r="B322" s="193"/>
      <c r="C322" s="14"/>
      <c r="D322" s="186" t="s">
        <v>142</v>
      </c>
      <c r="E322" s="194" t="s">
        <v>3</v>
      </c>
      <c r="F322" s="195" t="s">
        <v>589</v>
      </c>
      <c r="G322" s="14"/>
      <c r="H322" s="196">
        <v>5.05</v>
      </c>
      <c r="I322" s="197"/>
      <c r="J322" s="14"/>
      <c r="K322" s="14"/>
      <c r="L322" s="193"/>
      <c r="M322" s="198"/>
      <c r="N322" s="199"/>
      <c r="O322" s="199"/>
      <c r="P322" s="199"/>
      <c r="Q322" s="199"/>
      <c r="R322" s="199"/>
      <c r="S322" s="199"/>
      <c r="T322" s="200"/>
      <c r="U322" s="14"/>
      <c r="V322" s="14"/>
      <c r="W322" s="14"/>
      <c r="X322" s="14"/>
      <c r="Y322" s="14"/>
      <c r="Z322" s="14"/>
      <c r="AA322" s="14"/>
      <c r="AB322" s="14"/>
      <c r="AC322" s="14"/>
      <c r="AD322" s="14"/>
      <c r="AE322" s="14"/>
      <c r="AT322" s="194" t="s">
        <v>142</v>
      </c>
      <c r="AU322" s="194" t="s">
        <v>84</v>
      </c>
      <c r="AV322" s="14" t="s">
        <v>79</v>
      </c>
      <c r="AW322" s="14" t="s">
        <v>33</v>
      </c>
      <c r="AX322" s="14" t="s">
        <v>71</v>
      </c>
      <c r="AY322" s="194" t="s">
        <v>131</v>
      </c>
    </row>
    <row r="323" spans="1:51" s="14" customFormat="1" ht="12">
      <c r="A323" s="14"/>
      <c r="B323" s="193"/>
      <c r="C323" s="14"/>
      <c r="D323" s="186" t="s">
        <v>142</v>
      </c>
      <c r="E323" s="194" t="s">
        <v>3</v>
      </c>
      <c r="F323" s="195" t="s">
        <v>590</v>
      </c>
      <c r="G323" s="14"/>
      <c r="H323" s="196">
        <v>1.69</v>
      </c>
      <c r="I323" s="197"/>
      <c r="J323" s="14"/>
      <c r="K323" s="14"/>
      <c r="L323" s="193"/>
      <c r="M323" s="198"/>
      <c r="N323" s="199"/>
      <c r="O323" s="199"/>
      <c r="P323" s="199"/>
      <c r="Q323" s="199"/>
      <c r="R323" s="199"/>
      <c r="S323" s="199"/>
      <c r="T323" s="200"/>
      <c r="U323" s="14"/>
      <c r="V323" s="14"/>
      <c r="W323" s="14"/>
      <c r="X323" s="14"/>
      <c r="Y323" s="14"/>
      <c r="Z323" s="14"/>
      <c r="AA323" s="14"/>
      <c r="AB323" s="14"/>
      <c r="AC323" s="14"/>
      <c r="AD323" s="14"/>
      <c r="AE323" s="14"/>
      <c r="AT323" s="194" t="s">
        <v>142</v>
      </c>
      <c r="AU323" s="194" t="s">
        <v>84</v>
      </c>
      <c r="AV323" s="14" t="s">
        <v>79</v>
      </c>
      <c r="AW323" s="14" t="s">
        <v>33</v>
      </c>
      <c r="AX323" s="14" t="s">
        <v>71</v>
      </c>
      <c r="AY323" s="194" t="s">
        <v>131</v>
      </c>
    </row>
    <row r="324" spans="1:51" s="14" customFormat="1" ht="12">
      <c r="A324" s="14"/>
      <c r="B324" s="193"/>
      <c r="C324" s="14"/>
      <c r="D324" s="186" t="s">
        <v>142</v>
      </c>
      <c r="E324" s="194" t="s">
        <v>3</v>
      </c>
      <c r="F324" s="195" t="s">
        <v>591</v>
      </c>
      <c r="G324" s="14"/>
      <c r="H324" s="196">
        <v>1.73</v>
      </c>
      <c r="I324" s="197"/>
      <c r="J324" s="14"/>
      <c r="K324" s="14"/>
      <c r="L324" s="193"/>
      <c r="M324" s="198"/>
      <c r="N324" s="199"/>
      <c r="O324" s="199"/>
      <c r="P324" s="199"/>
      <c r="Q324" s="199"/>
      <c r="R324" s="199"/>
      <c r="S324" s="199"/>
      <c r="T324" s="200"/>
      <c r="U324" s="14"/>
      <c r="V324" s="14"/>
      <c r="W324" s="14"/>
      <c r="X324" s="14"/>
      <c r="Y324" s="14"/>
      <c r="Z324" s="14"/>
      <c r="AA324" s="14"/>
      <c r="AB324" s="14"/>
      <c r="AC324" s="14"/>
      <c r="AD324" s="14"/>
      <c r="AE324" s="14"/>
      <c r="AT324" s="194" t="s">
        <v>142</v>
      </c>
      <c r="AU324" s="194" t="s">
        <v>84</v>
      </c>
      <c r="AV324" s="14" t="s">
        <v>79</v>
      </c>
      <c r="AW324" s="14" t="s">
        <v>33</v>
      </c>
      <c r="AX324" s="14" t="s">
        <v>71</v>
      </c>
      <c r="AY324" s="194" t="s">
        <v>131</v>
      </c>
    </row>
    <row r="325" spans="1:51" s="15" customFormat="1" ht="12">
      <c r="A325" s="15"/>
      <c r="B325" s="201"/>
      <c r="C325" s="15"/>
      <c r="D325" s="186" t="s">
        <v>142</v>
      </c>
      <c r="E325" s="202" t="s">
        <v>3</v>
      </c>
      <c r="F325" s="203" t="s">
        <v>152</v>
      </c>
      <c r="G325" s="15"/>
      <c r="H325" s="204">
        <v>66.925</v>
      </c>
      <c r="I325" s="205"/>
      <c r="J325" s="15"/>
      <c r="K325" s="15"/>
      <c r="L325" s="201"/>
      <c r="M325" s="206"/>
      <c r="N325" s="207"/>
      <c r="O325" s="207"/>
      <c r="P325" s="207"/>
      <c r="Q325" s="207"/>
      <c r="R325" s="207"/>
      <c r="S325" s="207"/>
      <c r="T325" s="208"/>
      <c r="U325" s="15"/>
      <c r="V325" s="15"/>
      <c r="W325" s="15"/>
      <c r="X325" s="15"/>
      <c r="Y325" s="15"/>
      <c r="Z325" s="15"/>
      <c r="AA325" s="15"/>
      <c r="AB325" s="15"/>
      <c r="AC325" s="15"/>
      <c r="AD325" s="15"/>
      <c r="AE325" s="15"/>
      <c r="AT325" s="202" t="s">
        <v>142</v>
      </c>
      <c r="AU325" s="202" t="s">
        <v>84</v>
      </c>
      <c r="AV325" s="15" t="s">
        <v>87</v>
      </c>
      <c r="AW325" s="15" t="s">
        <v>33</v>
      </c>
      <c r="AX325" s="15" t="s">
        <v>15</v>
      </c>
      <c r="AY325" s="202" t="s">
        <v>131</v>
      </c>
    </row>
    <row r="326" spans="1:65" s="2" customFormat="1" ht="24.15" customHeight="1">
      <c r="A326" s="40"/>
      <c r="B326" s="166"/>
      <c r="C326" s="220" t="s">
        <v>294</v>
      </c>
      <c r="D326" s="220" t="s">
        <v>569</v>
      </c>
      <c r="E326" s="221" t="s">
        <v>592</v>
      </c>
      <c r="F326" s="222" t="s">
        <v>593</v>
      </c>
      <c r="G326" s="223" t="s">
        <v>192</v>
      </c>
      <c r="H326" s="224">
        <v>70.271</v>
      </c>
      <c r="I326" s="225"/>
      <c r="J326" s="226">
        <f>ROUND(I326*H326,2)</f>
        <v>0</v>
      </c>
      <c r="K326" s="222" t="s">
        <v>138</v>
      </c>
      <c r="L326" s="227"/>
      <c r="M326" s="228" t="s">
        <v>3</v>
      </c>
      <c r="N326" s="229" t="s">
        <v>42</v>
      </c>
      <c r="O326" s="74"/>
      <c r="P326" s="176">
        <f>O326*H326</f>
        <v>0</v>
      </c>
      <c r="Q326" s="176">
        <v>4E-05</v>
      </c>
      <c r="R326" s="176">
        <f>Q326*H326</f>
        <v>0.00281084</v>
      </c>
      <c r="S326" s="176">
        <v>0</v>
      </c>
      <c r="T326" s="177">
        <f>S326*H326</f>
        <v>0</v>
      </c>
      <c r="U326" s="40"/>
      <c r="V326" s="40"/>
      <c r="W326" s="40"/>
      <c r="X326" s="40"/>
      <c r="Y326" s="40"/>
      <c r="Z326" s="40"/>
      <c r="AA326" s="40"/>
      <c r="AB326" s="40"/>
      <c r="AC326" s="40"/>
      <c r="AD326" s="40"/>
      <c r="AE326" s="40"/>
      <c r="AR326" s="178" t="s">
        <v>198</v>
      </c>
      <c r="AT326" s="178" t="s">
        <v>569</v>
      </c>
      <c r="AU326" s="178" t="s">
        <v>84</v>
      </c>
      <c r="AY326" s="21" t="s">
        <v>131</v>
      </c>
      <c r="BE326" s="179">
        <f>IF(N326="základní",J326,0)</f>
        <v>0</v>
      </c>
      <c r="BF326" s="179">
        <f>IF(N326="snížená",J326,0)</f>
        <v>0</v>
      </c>
      <c r="BG326" s="179">
        <f>IF(N326="zákl. přenesená",J326,0)</f>
        <v>0</v>
      </c>
      <c r="BH326" s="179">
        <f>IF(N326="sníž. přenesená",J326,0)</f>
        <v>0</v>
      </c>
      <c r="BI326" s="179">
        <f>IF(N326="nulová",J326,0)</f>
        <v>0</v>
      </c>
      <c r="BJ326" s="21" t="s">
        <v>15</v>
      </c>
      <c r="BK326" s="179">
        <f>ROUND(I326*H326,2)</f>
        <v>0</v>
      </c>
      <c r="BL326" s="21" t="s">
        <v>87</v>
      </c>
      <c r="BM326" s="178" t="s">
        <v>594</v>
      </c>
    </row>
    <row r="327" spans="1:51" s="14" customFormat="1" ht="12">
      <c r="A327" s="14"/>
      <c r="B327" s="193"/>
      <c r="C327" s="14"/>
      <c r="D327" s="186" t="s">
        <v>142</v>
      </c>
      <c r="E327" s="14"/>
      <c r="F327" s="195" t="s">
        <v>595</v>
      </c>
      <c r="G327" s="14"/>
      <c r="H327" s="196">
        <v>70.271</v>
      </c>
      <c r="I327" s="197"/>
      <c r="J327" s="14"/>
      <c r="K327" s="14"/>
      <c r="L327" s="193"/>
      <c r="M327" s="198"/>
      <c r="N327" s="199"/>
      <c r="O327" s="199"/>
      <c r="P327" s="199"/>
      <c r="Q327" s="199"/>
      <c r="R327" s="199"/>
      <c r="S327" s="199"/>
      <c r="T327" s="200"/>
      <c r="U327" s="14"/>
      <c r="V327" s="14"/>
      <c r="W327" s="14"/>
      <c r="X327" s="14"/>
      <c r="Y327" s="14"/>
      <c r="Z327" s="14"/>
      <c r="AA327" s="14"/>
      <c r="AB327" s="14"/>
      <c r="AC327" s="14"/>
      <c r="AD327" s="14"/>
      <c r="AE327" s="14"/>
      <c r="AT327" s="194" t="s">
        <v>142</v>
      </c>
      <c r="AU327" s="194" t="s">
        <v>84</v>
      </c>
      <c r="AV327" s="14" t="s">
        <v>79</v>
      </c>
      <c r="AW327" s="14" t="s">
        <v>4</v>
      </c>
      <c r="AX327" s="14" t="s">
        <v>15</v>
      </c>
      <c r="AY327" s="194" t="s">
        <v>131</v>
      </c>
    </row>
    <row r="328" spans="1:65" s="2" customFormat="1" ht="24.15" customHeight="1">
      <c r="A328" s="40"/>
      <c r="B328" s="166"/>
      <c r="C328" s="167" t="s">
        <v>301</v>
      </c>
      <c r="D328" s="167" t="s">
        <v>134</v>
      </c>
      <c r="E328" s="168" t="s">
        <v>596</v>
      </c>
      <c r="F328" s="169" t="s">
        <v>597</v>
      </c>
      <c r="G328" s="170" t="s">
        <v>165</v>
      </c>
      <c r="H328" s="171">
        <v>152.53</v>
      </c>
      <c r="I328" s="172"/>
      <c r="J328" s="173">
        <f>ROUND(I328*H328,2)</f>
        <v>0</v>
      </c>
      <c r="K328" s="169" t="s">
        <v>138</v>
      </c>
      <c r="L328" s="41"/>
      <c r="M328" s="174" t="s">
        <v>3</v>
      </c>
      <c r="N328" s="175" t="s">
        <v>42</v>
      </c>
      <c r="O328" s="74"/>
      <c r="P328" s="176">
        <f>O328*H328</f>
        <v>0</v>
      </c>
      <c r="Q328" s="176">
        <v>6E-05</v>
      </c>
      <c r="R328" s="176">
        <f>Q328*H328</f>
        <v>0.0091518</v>
      </c>
      <c r="S328" s="176">
        <v>6E-05</v>
      </c>
      <c r="T328" s="177">
        <f>S328*H328</f>
        <v>0.0091518</v>
      </c>
      <c r="U328" s="40"/>
      <c r="V328" s="40"/>
      <c r="W328" s="40"/>
      <c r="X328" s="40"/>
      <c r="Y328" s="40"/>
      <c r="Z328" s="40"/>
      <c r="AA328" s="40"/>
      <c r="AB328" s="40"/>
      <c r="AC328" s="40"/>
      <c r="AD328" s="40"/>
      <c r="AE328" s="40"/>
      <c r="AR328" s="178" t="s">
        <v>87</v>
      </c>
      <c r="AT328" s="178" t="s">
        <v>134</v>
      </c>
      <c r="AU328" s="178" t="s">
        <v>84</v>
      </c>
      <c r="AY328" s="21" t="s">
        <v>131</v>
      </c>
      <c r="BE328" s="179">
        <f>IF(N328="základní",J328,0)</f>
        <v>0</v>
      </c>
      <c r="BF328" s="179">
        <f>IF(N328="snížená",J328,0)</f>
        <v>0</v>
      </c>
      <c r="BG328" s="179">
        <f>IF(N328="zákl. přenesená",J328,0)</f>
        <v>0</v>
      </c>
      <c r="BH328" s="179">
        <f>IF(N328="sníž. přenesená",J328,0)</f>
        <v>0</v>
      </c>
      <c r="BI328" s="179">
        <f>IF(N328="nulová",J328,0)</f>
        <v>0</v>
      </c>
      <c r="BJ328" s="21" t="s">
        <v>15</v>
      </c>
      <c r="BK328" s="179">
        <f>ROUND(I328*H328,2)</f>
        <v>0</v>
      </c>
      <c r="BL328" s="21" t="s">
        <v>87</v>
      </c>
      <c r="BM328" s="178" t="s">
        <v>598</v>
      </c>
    </row>
    <row r="329" spans="1:47" s="2" customFormat="1" ht="12">
      <c r="A329" s="40"/>
      <c r="B329" s="41"/>
      <c r="C329" s="40"/>
      <c r="D329" s="180" t="s">
        <v>140</v>
      </c>
      <c r="E329" s="40"/>
      <c r="F329" s="181" t="s">
        <v>599</v>
      </c>
      <c r="G329" s="40"/>
      <c r="H329" s="40"/>
      <c r="I329" s="182"/>
      <c r="J329" s="40"/>
      <c r="K329" s="40"/>
      <c r="L329" s="41"/>
      <c r="M329" s="183"/>
      <c r="N329" s="184"/>
      <c r="O329" s="74"/>
      <c r="P329" s="74"/>
      <c r="Q329" s="74"/>
      <c r="R329" s="74"/>
      <c r="S329" s="74"/>
      <c r="T329" s="75"/>
      <c r="U329" s="40"/>
      <c r="V329" s="40"/>
      <c r="W329" s="40"/>
      <c r="X329" s="40"/>
      <c r="Y329" s="40"/>
      <c r="Z329" s="40"/>
      <c r="AA329" s="40"/>
      <c r="AB329" s="40"/>
      <c r="AC329" s="40"/>
      <c r="AD329" s="40"/>
      <c r="AE329" s="40"/>
      <c r="AT329" s="21" t="s">
        <v>140</v>
      </c>
      <c r="AU329" s="21" t="s">
        <v>84</v>
      </c>
    </row>
    <row r="330" spans="1:51" s="13" customFormat="1" ht="12">
      <c r="A330" s="13"/>
      <c r="B330" s="185"/>
      <c r="C330" s="13"/>
      <c r="D330" s="186" t="s">
        <v>142</v>
      </c>
      <c r="E330" s="187" t="s">
        <v>3</v>
      </c>
      <c r="F330" s="188" t="s">
        <v>168</v>
      </c>
      <c r="G330" s="13"/>
      <c r="H330" s="187" t="s">
        <v>3</v>
      </c>
      <c r="I330" s="189"/>
      <c r="J330" s="13"/>
      <c r="K330" s="13"/>
      <c r="L330" s="185"/>
      <c r="M330" s="190"/>
      <c r="N330" s="191"/>
      <c r="O330" s="191"/>
      <c r="P330" s="191"/>
      <c r="Q330" s="191"/>
      <c r="R330" s="191"/>
      <c r="S330" s="191"/>
      <c r="T330" s="192"/>
      <c r="U330" s="13"/>
      <c r="V330" s="13"/>
      <c r="W330" s="13"/>
      <c r="X330" s="13"/>
      <c r="Y330" s="13"/>
      <c r="Z330" s="13"/>
      <c r="AA330" s="13"/>
      <c r="AB330" s="13"/>
      <c r="AC330" s="13"/>
      <c r="AD330" s="13"/>
      <c r="AE330" s="13"/>
      <c r="AT330" s="187" t="s">
        <v>142</v>
      </c>
      <c r="AU330" s="187" t="s">
        <v>84</v>
      </c>
      <c r="AV330" s="13" t="s">
        <v>15</v>
      </c>
      <c r="AW330" s="13" t="s">
        <v>33</v>
      </c>
      <c r="AX330" s="13" t="s">
        <v>71</v>
      </c>
      <c r="AY330" s="187" t="s">
        <v>131</v>
      </c>
    </row>
    <row r="331" spans="1:51" s="14" customFormat="1" ht="12">
      <c r="A331" s="14"/>
      <c r="B331" s="193"/>
      <c r="C331" s="14"/>
      <c r="D331" s="186" t="s">
        <v>142</v>
      </c>
      <c r="E331" s="194" t="s">
        <v>3</v>
      </c>
      <c r="F331" s="195" t="s">
        <v>600</v>
      </c>
      <c r="G331" s="14"/>
      <c r="H331" s="196">
        <v>152.53</v>
      </c>
      <c r="I331" s="197"/>
      <c r="J331" s="14"/>
      <c r="K331" s="14"/>
      <c r="L331" s="193"/>
      <c r="M331" s="198"/>
      <c r="N331" s="199"/>
      <c r="O331" s="199"/>
      <c r="P331" s="199"/>
      <c r="Q331" s="199"/>
      <c r="R331" s="199"/>
      <c r="S331" s="199"/>
      <c r="T331" s="200"/>
      <c r="U331" s="14"/>
      <c r="V331" s="14"/>
      <c r="W331" s="14"/>
      <c r="X331" s="14"/>
      <c r="Y331" s="14"/>
      <c r="Z331" s="14"/>
      <c r="AA331" s="14"/>
      <c r="AB331" s="14"/>
      <c r="AC331" s="14"/>
      <c r="AD331" s="14"/>
      <c r="AE331" s="14"/>
      <c r="AT331" s="194" t="s">
        <v>142</v>
      </c>
      <c r="AU331" s="194" t="s">
        <v>84</v>
      </c>
      <c r="AV331" s="14" t="s">
        <v>79</v>
      </c>
      <c r="AW331" s="14" t="s">
        <v>33</v>
      </c>
      <c r="AX331" s="14" t="s">
        <v>15</v>
      </c>
      <c r="AY331" s="194" t="s">
        <v>131</v>
      </c>
    </row>
    <row r="332" spans="1:65" s="2" customFormat="1" ht="37.8" customHeight="1">
      <c r="A332" s="40"/>
      <c r="B332" s="166"/>
      <c r="C332" s="167" t="s">
        <v>309</v>
      </c>
      <c r="D332" s="167" t="s">
        <v>134</v>
      </c>
      <c r="E332" s="168" t="s">
        <v>601</v>
      </c>
      <c r="F332" s="169" t="s">
        <v>602</v>
      </c>
      <c r="G332" s="170" t="s">
        <v>165</v>
      </c>
      <c r="H332" s="171">
        <v>25.621</v>
      </c>
      <c r="I332" s="172"/>
      <c r="J332" s="173">
        <f>ROUND(I332*H332,2)</f>
        <v>0</v>
      </c>
      <c r="K332" s="169" t="s">
        <v>138</v>
      </c>
      <c r="L332" s="41"/>
      <c r="M332" s="174" t="s">
        <v>3</v>
      </c>
      <c r="N332" s="175" t="s">
        <v>42</v>
      </c>
      <c r="O332" s="74"/>
      <c r="P332" s="176">
        <f>O332*H332</f>
        <v>0</v>
      </c>
      <c r="Q332" s="176">
        <v>0</v>
      </c>
      <c r="R332" s="176">
        <f>Q332*H332</f>
        <v>0</v>
      </c>
      <c r="S332" s="176">
        <v>1E-05</v>
      </c>
      <c r="T332" s="177">
        <f>S332*H332</f>
        <v>0.00025621</v>
      </c>
      <c r="U332" s="40"/>
      <c r="V332" s="40"/>
      <c r="W332" s="40"/>
      <c r="X332" s="40"/>
      <c r="Y332" s="40"/>
      <c r="Z332" s="40"/>
      <c r="AA332" s="40"/>
      <c r="AB332" s="40"/>
      <c r="AC332" s="40"/>
      <c r="AD332" s="40"/>
      <c r="AE332" s="40"/>
      <c r="AR332" s="178" t="s">
        <v>87</v>
      </c>
      <c r="AT332" s="178" t="s">
        <v>134</v>
      </c>
      <c r="AU332" s="178" t="s">
        <v>84</v>
      </c>
      <c r="AY332" s="21" t="s">
        <v>131</v>
      </c>
      <c r="BE332" s="179">
        <f>IF(N332="základní",J332,0)</f>
        <v>0</v>
      </c>
      <c r="BF332" s="179">
        <f>IF(N332="snížená",J332,0)</f>
        <v>0</v>
      </c>
      <c r="BG332" s="179">
        <f>IF(N332="zákl. přenesená",J332,0)</f>
        <v>0</v>
      </c>
      <c r="BH332" s="179">
        <f>IF(N332="sníž. přenesená",J332,0)</f>
        <v>0</v>
      </c>
      <c r="BI332" s="179">
        <f>IF(N332="nulová",J332,0)</f>
        <v>0</v>
      </c>
      <c r="BJ332" s="21" t="s">
        <v>15</v>
      </c>
      <c r="BK332" s="179">
        <f>ROUND(I332*H332,2)</f>
        <v>0</v>
      </c>
      <c r="BL332" s="21" t="s">
        <v>87</v>
      </c>
      <c r="BM332" s="178" t="s">
        <v>603</v>
      </c>
    </row>
    <row r="333" spans="1:47" s="2" customFormat="1" ht="12">
      <c r="A333" s="40"/>
      <c r="B333" s="41"/>
      <c r="C333" s="40"/>
      <c r="D333" s="180" t="s">
        <v>140</v>
      </c>
      <c r="E333" s="40"/>
      <c r="F333" s="181" t="s">
        <v>604</v>
      </c>
      <c r="G333" s="40"/>
      <c r="H333" s="40"/>
      <c r="I333" s="182"/>
      <c r="J333" s="40"/>
      <c r="K333" s="40"/>
      <c r="L333" s="41"/>
      <c r="M333" s="183"/>
      <c r="N333" s="184"/>
      <c r="O333" s="74"/>
      <c r="P333" s="74"/>
      <c r="Q333" s="74"/>
      <c r="R333" s="74"/>
      <c r="S333" s="74"/>
      <c r="T333" s="75"/>
      <c r="U333" s="40"/>
      <c r="V333" s="40"/>
      <c r="W333" s="40"/>
      <c r="X333" s="40"/>
      <c r="Y333" s="40"/>
      <c r="Z333" s="40"/>
      <c r="AA333" s="40"/>
      <c r="AB333" s="40"/>
      <c r="AC333" s="40"/>
      <c r="AD333" s="40"/>
      <c r="AE333" s="40"/>
      <c r="AT333" s="21" t="s">
        <v>140</v>
      </c>
      <c r="AU333" s="21" t="s">
        <v>84</v>
      </c>
    </row>
    <row r="334" spans="1:51" s="14" customFormat="1" ht="12">
      <c r="A334" s="14"/>
      <c r="B334" s="193"/>
      <c r="C334" s="14"/>
      <c r="D334" s="186" t="s">
        <v>142</v>
      </c>
      <c r="E334" s="194" t="s">
        <v>3</v>
      </c>
      <c r="F334" s="195" t="s">
        <v>605</v>
      </c>
      <c r="G334" s="14"/>
      <c r="H334" s="196">
        <v>2.621</v>
      </c>
      <c r="I334" s="197"/>
      <c r="J334" s="14"/>
      <c r="K334" s="14"/>
      <c r="L334" s="193"/>
      <c r="M334" s="198"/>
      <c r="N334" s="199"/>
      <c r="O334" s="199"/>
      <c r="P334" s="199"/>
      <c r="Q334" s="199"/>
      <c r="R334" s="199"/>
      <c r="S334" s="199"/>
      <c r="T334" s="200"/>
      <c r="U334" s="14"/>
      <c r="V334" s="14"/>
      <c r="W334" s="14"/>
      <c r="X334" s="14"/>
      <c r="Y334" s="14"/>
      <c r="Z334" s="14"/>
      <c r="AA334" s="14"/>
      <c r="AB334" s="14"/>
      <c r="AC334" s="14"/>
      <c r="AD334" s="14"/>
      <c r="AE334" s="14"/>
      <c r="AT334" s="194" t="s">
        <v>142</v>
      </c>
      <c r="AU334" s="194" t="s">
        <v>84</v>
      </c>
      <c r="AV334" s="14" t="s">
        <v>79</v>
      </c>
      <c r="AW334" s="14" t="s">
        <v>33</v>
      </c>
      <c r="AX334" s="14" t="s">
        <v>71</v>
      </c>
      <c r="AY334" s="194" t="s">
        <v>131</v>
      </c>
    </row>
    <row r="335" spans="1:51" s="14" customFormat="1" ht="12">
      <c r="A335" s="14"/>
      <c r="B335" s="193"/>
      <c r="C335" s="14"/>
      <c r="D335" s="186" t="s">
        <v>142</v>
      </c>
      <c r="E335" s="194" t="s">
        <v>3</v>
      </c>
      <c r="F335" s="195" t="s">
        <v>606</v>
      </c>
      <c r="G335" s="14"/>
      <c r="H335" s="196">
        <v>1.904</v>
      </c>
      <c r="I335" s="197"/>
      <c r="J335" s="14"/>
      <c r="K335" s="14"/>
      <c r="L335" s="193"/>
      <c r="M335" s="198"/>
      <c r="N335" s="199"/>
      <c r="O335" s="199"/>
      <c r="P335" s="199"/>
      <c r="Q335" s="199"/>
      <c r="R335" s="199"/>
      <c r="S335" s="199"/>
      <c r="T335" s="200"/>
      <c r="U335" s="14"/>
      <c r="V335" s="14"/>
      <c r="W335" s="14"/>
      <c r="X335" s="14"/>
      <c r="Y335" s="14"/>
      <c r="Z335" s="14"/>
      <c r="AA335" s="14"/>
      <c r="AB335" s="14"/>
      <c r="AC335" s="14"/>
      <c r="AD335" s="14"/>
      <c r="AE335" s="14"/>
      <c r="AT335" s="194" t="s">
        <v>142</v>
      </c>
      <c r="AU335" s="194" t="s">
        <v>84</v>
      </c>
      <c r="AV335" s="14" t="s">
        <v>79</v>
      </c>
      <c r="AW335" s="14" t="s">
        <v>33</v>
      </c>
      <c r="AX335" s="14" t="s">
        <v>71</v>
      </c>
      <c r="AY335" s="194" t="s">
        <v>131</v>
      </c>
    </row>
    <row r="336" spans="1:51" s="14" customFormat="1" ht="12">
      <c r="A336" s="14"/>
      <c r="B336" s="193"/>
      <c r="C336" s="14"/>
      <c r="D336" s="186" t="s">
        <v>142</v>
      </c>
      <c r="E336" s="194" t="s">
        <v>3</v>
      </c>
      <c r="F336" s="195" t="s">
        <v>607</v>
      </c>
      <c r="G336" s="14"/>
      <c r="H336" s="196">
        <v>1.969</v>
      </c>
      <c r="I336" s="197"/>
      <c r="J336" s="14"/>
      <c r="K336" s="14"/>
      <c r="L336" s="193"/>
      <c r="M336" s="198"/>
      <c r="N336" s="199"/>
      <c r="O336" s="199"/>
      <c r="P336" s="199"/>
      <c r="Q336" s="199"/>
      <c r="R336" s="199"/>
      <c r="S336" s="199"/>
      <c r="T336" s="200"/>
      <c r="U336" s="14"/>
      <c r="V336" s="14"/>
      <c r="W336" s="14"/>
      <c r="X336" s="14"/>
      <c r="Y336" s="14"/>
      <c r="Z336" s="14"/>
      <c r="AA336" s="14"/>
      <c r="AB336" s="14"/>
      <c r="AC336" s="14"/>
      <c r="AD336" s="14"/>
      <c r="AE336" s="14"/>
      <c r="AT336" s="194" t="s">
        <v>142</v>
      </c>
      <c r="AU336" s="194" t="s">
        <v>84</v>
      </c>
      <c r="AV336" s="14" t="s">
        <v>79</v>
      </c>
      <c r="AW336" s="14" t="s">
        <v>33</v>
      </c>
      <c r="AX336" s="14" t="s">
        <v>71</v>
      </c>
      <c r="AY336" s="194" t="s">
        <v>131</v>
      </c>
    </row>
    <row r="337" spans="1:51" s="14" customFormat="1" ht="12">
      <c r="A337" s="14"/>
      <c r="B337" s="193"/>
      <c r="C337" s="14"/>
      <c r="D337" s="186" t="s">
        <v>142</v>
      </c>
      <c r="E337" s="194" t="s">
        <v>3</v>
      </c>
      <c r="F337" s="195" t="s">
        <v>608</v>
      </c>
      <c r="G337" s="14"/>
      <c r="H337" s="196">
        <v>3.536</v>
      </c>
      <c r="I337" s="197"/>
      <c r="J337" s="14"/>
      <c r="K337" s="14"/>
      <c r="L337" s="193"/>
      <c r="M337" s="198"/>
      <c r="N337" s="199"/>
      <c r="O337" s="199"/>
      <c r="P337" s="199"/>
      <c r="Q337" s="199"/>
      <c r="R337" s="199"/>
      <c r="S337" s="199"/>
      <c r="T337" s="200"/>
      <c r="U337" s="14"/>
      <c r="V337" s="14"/>
      <c r="W337" s="14"/>
      <c r="X337" s="14"/>
      <c r="Y337" s="14"/>
      <c r="Z337" s="14"/>
      <c r="AA337" s="14"/>
      <c r="AB337" s="14"/>
      <c r="AC337" s="14"/>
      <c r="AD337" s="14"/>
      <c r="AE337" s="14"/>
      <c r="AT337" s="194" t="s">
        <v>142</v>
      </c>
      <c r="AU337" s="194" t="s">
        <v>84</v>
      </c>
      <c r="AV337" s="14" t="s">
        <v>79</v>
      </c>
      <c r="AW337" s="14" t="s">
        <v>33</v>
      </c>
      <c r="AX337" s="14" t="s">
        <v>71</v>
      </c>
      <c r="AY337" s="194" t="s">
        <v>131</v>
      </c>
    </row>
    <row r="338" spans="1:51" s="14" customFormat="1" ht="12">
      <c r="A338" s="14"/>
      <c r="B338" s="193"/>
      <c r="C338" s="14"/>
      <c r="D338" s="186" t="s">
        <v>142</v>
      </c>
      <c r="E338" s="194" t="s">
        <v>3</v>
      </c>
      <c r="F338" s="195" t="s">
        <v>609</v>
      </c>
      <c r="G338" s="14"/>
      <c r="H338" s="196">
        <v>2.755</v>
      </c>
      <c r="I338" s="197"/>
      <c r="J338" s="14"/>
      <c r="K338" s="14"/>
      <c r="L338" s="193"/>
      <c r="M338" s="198"/>
      <c r="N338" s="199"/>
      <c r="O338" s="199"/>
      <c r="P338" s="199"/>
      <c r="Q338" s="199"/>
      <c r="R338" s="199"/>
      <c r="S338" s="199"/>
      <c r="T338" s="200"/>
      <c r="U338" s="14"/>
      <c r="V338" s="14"/>
      <c r="W338" s="14"/>
      <c r="X338" s="14"/>
      <c r="Y338" s="14"/>
      <c r="Z338" s="14"/>
      <c r="AA338" s="14"/>
      <c r="AB338" s="14"/>
      <c r="AC338" s="14"/>
      <c r="AD338" s="14"/>
      <c r="AE338" s="14"/>
      <c r="AT338" s="194" t="s">
        <v>142</v>
      </c>
      <c r="AU338" s="194" t="s">
        <v>84</v>
      </c>
      <c r="AV338" s="14" t="s">
        <v>79</v>
      </c>
      <c r="AW338" s="14" t="s">
        <v>33</v>
      </c>
      <c r="AX338" s="14" t="s">
        <v>71</v>
      </c>
      <c r="AY338" s="194" t="s">
        <v>131</v>
      </c>
    </row>
    <row r="339" spans="1:51" s="14" customFormat="1" ht="12">
      <c r="A339" s="14"/>
      <c r="B339" s="193"/>
      <c r="C339" s="14"/>
      <c r="D339" s="186" t="s">
        <v>142</v>
      </c>
      <c r="E339" s="194" t="s">
        <v>3</v>
      </c>
      <c r="F339" s="195" t="s">
        <v>610</v>
      </c>
      <c r="G339" s="14"/>
      <c r="H339" s="196">
        <v>2.283</v>
      </c>
      <c r="I339" s="197"/>
      <c r="J339" s="14"/>
      <c r="K339" s="14"/>
      <c r="L339" s="193"/>
      <c r="M339" s="198"/>
      <c r="N339" s="199"/>
      <c r="O339" s="199"/>
      <c r="P339" s="199"/>
      <c r="Q339" s="199"/>
      <c r="R339" s="199"/>
      <c r="S339" s="199"/>
      <c r="T339" s="200"/>
      <c r="U339" s="14"/>
      <c r="V339" s="14"/>
      <c r="W339" s="14"/>
      <c r="X339" s="14"/>
      <c r="Y339" s="14"/>
      <c r="Z339" s="14"/>
      <c r="AA339" s="14"/>
      <c r="AB339" s="14"/>
      <c r="AC339" s="14"/>
      <c r="AD339" s="14"/>
      <c r="AE339" s="14"/>
      <c r="AT339" s="194" t="s">
        <v>142</v>
      </c>
      <c r="AU339" s="194" t="s">
        <v>84</v>
      </c>
      <c r="AV339" s="14" t="s">
        <v>79</v>
      </c>
      <c r="AW339" s="14" t="s">
        <v>33</v>
      </c>
      <c r="AX339" s="14" t="s">
        <v>71</v>
      </c>
      <c r="AY339" s="194" t="s">
        <v>131</v>
      </c>
    </row>
    <row r="340" spans="1:51" s="14" customFormat="1" ht="12">
      <c r="A340" s="14"/>
      <c r="B340" s="193"/>
      <c r="C340" s="14"/>
      <c r="D340" s="186" t="s">
        <v>142</v>
      </c>
      <c r="E340" s="194" t="s">
        <v>3</v>
      </c>
      <c r="F340" s="195" t="s">
        <v>611</v>
      </c>
      <c r="G340" s="14"/>
      <c r="H340" s="196">
        <v>1.668</v>
      </c>
      <c r="I340" s="197"/>
      <c r="J340" s="14"/>
      <c r="K340" s="14"/>
      <c r="L340" s="193"/>
      <c r="M340" s="198"/>
      <c r="N340" s="199"/>
      <c r="O340" s="199"/>
      <c r="P340" s="199"/>
      <c r="Q340" s="199"/>
      <c r="R340" s="199"/>
      <c r="S340" s="199"/>
      <c r="T340" s="200"/>
      <c r="U340" s="14"/>
      <c r="V340" s="14"/>
      <c r="W340" s="14"/>
      <c r="X340" s="14"/>
      <c r="Y340" s="14"/>
      <c r="Z340" s="14"/>
      <c r="AA340" s="14"/>
      <c r="AB340" s="14"/>
      <c r="AC340" s="14"/>
      <c r="AD340" s="14"/>
      <c r="AE340" s="14"/>
      <c r="AT340" s="194" t="s">
        <v>142</v>
      </c>
      <c r="AU340" s="194" t="s">
        <v>84</v>
      </c>
      <c r="AV340" s="14" t="s">
        <v>79</v>
      </c>
      <c r="AW340" s="14" t="s">
        <v>33</v>
      </c>
      <c r="AX340" s="14" t="s">
        <v>71</v>
      </c>
      <c r="AY340" s="194" t="s">
        <v>131</v>
      </c>
    </row>
    <row r="341" spans="1:51" s="14" customFormat="1" ht="12">
      <c r="A341" s="14"/>
      <c r="B341" s="193"/>
      <c r="C341" s="14"/>
      <c r="D341" s="186" t="s">
        <v>142</v>
      </c>
      <c r="E341" s="194" t="s">
        <v>3</v>
      </c>
      <c r="F341" s="195" t="s">
        <v>612</v>
      </c>
      <c r="G341" s="14"/>
      <c r="H341" s="196">
        <v>2.083</v>
      </c>
      <c r="I341" s="197"/>
      <c r="J341" s="14"/>
      <c r="K341" s="14"/>
      <c r="L341" s="193"/>
      <c r="M341" s="198"/>
      <c r="N341" s="199"/>
      <c r="O341" s="199"/>
      <c r="P341" s="199"/>
      <c r="Q341" s="199"/>
      <c r="R341" s="199"/>
      <c r="S341" s="199"/>
      <c r="T341" s="200"/>
      <c r="U341" s="14"/>
      <c r="V341" s="14"/>
      <c r="W341" s="14"/>
      <c r="X341" s="14"/>
      <c r="Y341" s="14"/>
      <c r="Z341" s="14"/>
      <c r="AA341" s="14"/>
      <c r="AB341" s="14"/>
      <c r="AC341" s="14"/>
      <c r="AD341" s="14"/>
      <c r="AE341" s="14"/>
      <c r="AT341" s="194" t="s">
        <v>142</v>
      </c>
      <c r="AU341" s="194" t="s">
        <v>84</v>
      </c>
      <c r="AV341" s="14" t="s">
        <v>79</v>
      </c>
      <c r="AW341" s="14" t="s">
        <v>33</v>
      </c>
      <c r="AX341" s="14" t="s">
        <v>71</v>
      </c>
      <c r="AY341" s="194" t="s">
        <v>131</v>
      </c>
    </row>
    <row r="342" spans="1:51" s="14" customFormat="1" ht="12">
      <c r="A342" s="14"/>
      <c r="B342" s="193"/>
      <c r="C342" s="14"/>
      <c r="D342" s="186" t="s">
        <v>142</v>
      </c>
      <c r="E342" s="194" t="s">
        <v>3</v>
      </c>
      <c r="F342" s="195" t="s">
        <v>613</v>
      </c>
      <c r="G342" s="14"/>
      <c r="H342" s="196">
        <v>2.026</v>
      </c>
      <c r="I342" s="197"/>
      <c r="J342" s="14"/>
      <c r="K342" s="14"/>
      <c r="L342" s="193"/>
      <c r="M342" s="198"/>
      <c r="N342" s="199"/>
      <c r="O342" s="199"/>
      <c r="P342" s="199"/>
      <c r="Q342" s="199"/>
      <c r="R342" s="199"/>
      <c r="S342" s="199"/>
      <c r="T342" s="200"/>
      <c r="U342" s="14"/>
      <c r="V342" s="14"/>
      <c r="W342" s="14"/>
      <c r="X342" s="14"/>
      <c r="Y342" s="14"/>
      <c r="Z342" s="14"/>
      <c r="AA342" s="14"/>
      <c r="AB342" s="14"/>
      <c r="AC342" s="14"/>
      <c r="AD342" s="14"/>
      <c r="AE342" s="14"/>
      <c r="AT342" s="194" t="s">
        <v>142</v>
      </c>
      <c r="AU342" s="194" t="s">
        <v>84</v>
      </c>
      <c r="AV342" s="14" t="s">
        <v>79</v>
      </c>
      <c r="AW342" s="14" t="s">
        <v>33</v>
      </c>
      <c r="AX342" s="14" t="s">
        <v>71</v>
      </c>
      <c r="AY342" s="194" t="s">
        <v>131</v>
      </c>
    </row>
    <row r="343" spans="1:51" s="14" customFormat="1" ht="12">
      <c r="A343" s="14"/>
      <c r="B343" s="193"/>
      <c r="C343" s="14"/>
      <c r="D343" s="186" t="s">
        <v>142</v>
      </c>
      <c r="E343" s="194" t="s">
        <v>3</v>
      </c>
      <c r="F343" s="195" t="s">
        <v>614</v>
      </c>
      <c r="G343" s="14"/>
      <c r="H343" s="196">
        <v>0.679</v>
      </c>
      <c r="I343" s="197"/>
      <c r="J343" s="14"/>
      <c r="K343" s="14"/>
      <c r="L343" s="193"/>
      <c r="M343" s="198"/>
      <c r="N343" s="199"/>
      <c r="O343" s="199"/>
      <c r="P343" s="199"/>
      <c r="Q343" s="199"/>
      <c r="R343" s="199"/>
      <c r="S343" s="199"/>
      <c r="T343" s="200"/>
      <c r="U343" s="14"/>
      <c r="V343" s="14"/>
      <c r="W343" s="14"/>
      <c r="X343" s="14"/>
      <c r="Y343" s="14"/>
      <c r="Z343" s="14"/>
      <c r="AA343" s="14"/>
      <c r="AB343" s="14"/>
      <c r="AC343" s="14"/>
      <c r="AD343" s="14"/>
      <c r="AE343" s="14"/>
      <c r="AT343" s="194" t="s">
        <v>142</v>
      </c>
      <c r="AU343" s="194" t="s">
        <v>84</v>
      </c>
      <c r="AV343" s="14" t="s">
        <v>79</v>
      </c>
      <c r="AW343" s="14" t="s">
        <v>33</v>
      </c>
      <c r="AX343" s="14" t="s">
        <v>71</v>
      </c>
      <c r="AY343" s="194" t="s">
        <v>131</v>
      </c>
    </row>
    <row r="344" spans="1:51" s="14" customFormat="1" ht="12">
      <c r="A344" s="14"/>
      <c r="B344" s="193"/>
      <c r="C344" s="14"/>
      <c r="D344" s="186" t="s">
        <v>142</v>
      </c>
      <c r="E344" s="194" t="s">
        <v>3</v>
      </c>
      <c r="F344" s="195" t="s">
        <v>615</v>
      </c>
      <c r="G344" s="14"/>
      <c r="H344" s="196">
        <v>1.359</v>
      </c>
      <c r="I344" s="197"/>
      <c r="J344" s="14"/>
      <c r="K344" s="14"/>
      <c r="L344" s="193"/>
      <c r="M344" s="198"/>
      <c r="N344" s="199"/>
      <c r="O344" s="199"/>
      <c r="P344" s="199"/>
      <c r="Q344" s="199"/>
      <c r="R344" s="199"/>
      <c r="S344" s="199"/>
      <c r="T344" s="200"/>
      <c r="U344" s="14"/>
      <c r="V344" s="14"/>
      <c r="W344" s="14"/>
      <c r="X344" s="14"/>
      <c r="Y344" s="14"/>
      <c r="Z344" s="14"/>
      <c r="AA344" s="14"/>
      <c r="AB344" s="14"/>
      <c r="AC344" s="14"/>
      <c r="AD344" s="14"/>
      <c r="AE344" s="14"/>
      <c r="AT344" s="194" t="s">
        <v>142</v>
      </c>
      <c r="AU344" s="194" t="s">
        <v>84</v>
      </c>
      <c r="AV344" s="14" t="s">
        <v>79</v>
      </c>
      <c r="AW344" s="14" t="s">
        <v>33</v>
      </c>
      <c r="AX344" s="14" t="s">
        <v>71</v>
      </c>
      <c r="AY344" s="194" t="s">
        <v>131</v>
      </c>
    </row>
    <row r="345" spans="1:51" s="14" customFormat="1" ht="12">
      <c r="A345" s="14"/>
      <c r="B345" s="193"/>
      <c r="C345" s="14"/>
      <c r="D345" s="186" t="s">
        <v>142</v>
      </c>
      <c r="E345" s="194" t="s">
        <v>3</v>
      </c>
      <c r="F345" s="195" t="s">
        <v>179</v>
      </c>
      <c r="G345" s="14"/>
      <c r="H345" s="196">
        <v>2.1</v>
      </c>
      <c r="I345" s="197"/>
      <c r="J345" s="14"/>
      <c r="K345" s="14"/>
      <c r="L345" s="193"/>
      <c r="M345" s="198"/>
      <c r="N345" s="199"/>
      <c r="O345" s="199"/>
      <c r="P345" s="199"/>
      <c r="Q345" s="199"/>
      <c r="R345" s="199"/>
      <c r="S345" s="199"/>
      <c r="T345" s="200"/>
      <c r="U345" s="14"/>
      <c r="V345" s="14"/>
      <c r="W345" s="14"/>
      <c r="X345" s="14"/>
      <c r="Y345" s="14"/>
      <c r="Z345" s="14"/>
      <c r="AA345" s="14"/>
      <c r="AB345" s="14"/>
      <c r="AC345" s="14"/>
      <c r="AD345" s="14"/>
      <c r="AE345" s="14"/>
      <c r="AT345" s="194" t="s">
        <v>142</v>
      </c>
      <c r="AU345" s="194" t="s">
        <v>84</v>
      </c>
      <c r="AV345" s="14" t="s">
        <v>79</v>
      </c>
      <c r="AW345" s="14" t="s">
        <v>33</v>
      </c>
      <c r="AX345" s="14" t="s">
        <v>71</v>
      </c>
      <c r="AY345" s="194" t="s">
        <v>131</v>
      </c>
    </row>
    <row r="346" spans="1:51" s="14" customFormat="1" ht="12">
      <c r="A346" s="14"/>
      <c r="B346" s="193"/>
      <c r="C346" s="14"/>
      <c r="D346" s="186" t="s">
        <v>142</v>
      </c>
      <c r="E346" s="194" t="s">
        <v>3</v>
      </c>
      <c r="F346" s="195" t="s">
        <v>616</v>
      </c>
      <c r="G346" s="14"/>
      <c r="H346" s="196">
        <v>0.307</v>
      </c>
      <c r="I346" s="197"/>
      <c r="J346" s="14"/>
      <c r="K346" s="14"/>
      <c r="L346" s="193"/>
      <c r="M346" s="198"/>
      <c r="N346" s="199"/>
      <c r="O346" s="199"/>
      <c r="P346" s="199"/>
      <c r="Q346" s="199"/>
      <c r="R346" s="199"/>
      <c r="S346" s="199"/>
      <c r="T346" s="200"/>
      <c r="U346" s="14"/>
      <c r="V346" s="14"/>
      <c r="W346" s="14"/>
      <c r="X346" s="14"/>
      <c r="Y346" s="14"/>
      <c r="Z346" s="14"/>
      <c r="AA346" s="14"/>
      <c r="AB346" s="14"/>
      <c r="AC346" s="14"/>
      <c r="AD346" s="14"/>
      <c r="AE346" s="14"/>
      <c r="AT346" s="194" t="s">
        <v>142</v>
      </c>
      <c r="AU346" s="194" t="s">
        <v>84</v>
      </c>
      <c r="AV346" s="14" t="s">
        <v>79</v>
      </c>
      <c r="AW346" s="14" t="s">
        <v>33</v>
      </c>
      <c r="AX346" s="14" t="s">
        <v>71</v>
      </c>
      <c r="AY346" s="194" t="s">
        <v>131</v>
      </c>
    </row>
    <row r="347" spans="1:51" s="14" customFormat="1" ht="12">
      <c r="A347" s="14"/>
      <c r="B347" s="193"/>
      <c r="C347" s="14"/>
      <c r="D347" s="186" t="s">
        <v>142</v>
      </c>
      <c r="E347" s="194" t="s">
        <v>3</v>
      </c>
      <c r="F347" s="195" t="s">
        <v>617</v>
      </c>
      <c r="G347" s="14"/>
      <c r="H347" s="196">
        <v>0.331</v>
      </c>
      <c r="I347" s="197"/>
      <c r="J347" s="14"/>
      <c r="K347" s="14"/>
      <c r="L347" s="193"/>
      <c r="M347" s="198"/>
      <c r="N347" s="199"/>
      <c r="O347" s="199"/>
      <c r="P347" s="199"/>
      <c r="Q347" s="199"/>
      <c r="R347" s="199"/>
      <c r="S347" s="199"/>
      <c r="T347" s="200"/>
      <c r="U347" s="14"/>
      <c r="V347" s="14"/>
      <c r="W347" s="14"/>
      <c r="X347" s="14"/>
      <c r="Y347" s="14"/>
      <c r="Z347" s="14"/>
      <c r="AA347" s="14"/>
      <c r="AB347" s="14"/>
      <c r="AC347" s="14"/>
      <c r="AD347" s="14"/>
      <c r="AE347" s="14"/>
      <c r="AT347" s="194" t="s">
        <v>142</v>
      </c>
      <c r="AU347" s="194" t="s">
        <v>84</v>
      </c>
      <c r="AV347" s="14" t="s">
        <v>79</v>
      </c>
      <c r="AW347" s="14" t="s">
        <v>33</v>
      </c>
      <c r="AX347" s="14" t="s">
        <v>71</v>
      </c>
      <c r="AY347" s="194" t="s">
        <v>131</v>
      </c>
    </row>
    <row r="348" spans="1:51" s="15" customFormat="1" ht="12">
      <c r="A348" s="15"/>
      <c r="B348" s="201"/>
      <c r="C348" s="15"/>
      <c r="D348" s="186" t="s">
        <v>142</v>
      </c>
      <c r="E348" s="202" t="s">
        <v>3</v>
      </c>
      <c r="F348" s="203" t="s">
        <v>152</v>
      </c>
      <c r="G348" s="15"/>
      <c r="H348" s="204">
        <v>25.621000000000002</v>
      </c>
      <c r="I348" s="205"/>
      <c r="J348" s="15"/>
      <c r="K348" s="15"/>
      <c r="L348" s="201"/>
      <c r="M348" s="206"/>
      <c r="N348" s="207"/>
      <c r="O348" s="207"/>
      <c r="P348" s="207"/>
      <c r="Q348" s="207"/>
      <c r="R348" s="207"/>
      <c r="S348" s="207"/>
      <c r="T348" s="208"/>
      <c r="U348" s="15"/>
      <c r="V348" s="15"/>
      <c r="W348" s="15"/>
      <c r="X348" s="15"/>
      <c r="Y348" s="15"/>
      <c r="Z348" s="15"/>
      <c r="AA348" s="15"/>
      <c r="AB348" s="15"/>
      <c r="AC348" s="15"/>
      <c r="AD348" s="15"/>
      <c r="AE348" s="15"/>
      <c r="AT348" s="202" t="s">
        <v>142</v>
      </c>
      <c r="AU348" s="202" t="s">
        <v>84</v>
      </c>
      <c r="AV348" s="15" t="s">
        <v>87</v>
      </c>
      <c r="AW348" s="15" t="s">
        <v>33</v>
      </c>
      <c r="AX348" s="15" t="s">
        <v>15</v>
      </c>
      <c r="AY348" s="202" t="s">
        <v>131</v>
      </c>
    </row>
    <row r="349" spans="1:63" s="12" customFormat="1" ht="20.85" customHeight="1">
      <c r="A349" s="12"/>
      <c r="B349" s="153"/>
      <c r="C349" s="12"/>
      <c r="D349" s="154" t="s">
        <v>70</v>
      </c>
      <c r="E349" s="164" t="s">
        <v>618</v>
      </c>
      <c r="F349" s="164" t="s">
        <v>619</v>
      </c>
      <c r="G349" s="12"/>
      <c r="H349" s="12"/>
      <c r="I349" s="156"/>
      <c r="J349" s="165">
        <f>BK349</f>
        <v>0</v>
      </c>
      <c r="K349" s="12"/>
      <c r="L349" s="153"/>
      <c r="M349" s="158"/>
      <c r="N349" s="159"/>
      <c r="O349" s="159"/>
      <c r="P349" s="160">
        <f>SUM(P350:P380)</f>
        <v>0</v>
      </c>
      <c r="Q349" s="159"/>
      <c r="R349" s="160">
        <f>SUM(R350:R380)</f>
        <v>0.26206593</v>
      </c>
      <c r="S349" s="159"/>
      <c r="T349" s="161">
        <f>SUM(T350:T380)</f>
        <v>4.3830000000000006E-05</v>
      </c>
      <c r="U349" s="12"/>
      <c r="V349" s="12"/>
      <c r="W349" s="12"/>
      <c r="X349" s="12"/>
      <c r="Y349" s="12"/>
      <c r="Z349" s="12"/>
      <c r="AA349" s="12"/>
      <c r="AB349" s="12"/>
      <c r="AC349" s="12"/>
      <c r="AD349" s="12"/>
      <c r="AE349" s="12"/>
      <c r="AR349" s="154" t="s">
        <v>15</v>
      </c>
      <c r="AT349" s="162" t="s">
        <v>70</v>
      </c>
      <c r="AU349" s="162" t="s">
        <v>79</v>
      </c>
      <c r="AY349" s="154" t="s">
        <v>131</v>
      </c>
      <c r="BK349" s="163">
        <f>SUM(BK350:BK380)</f>
        <v>0</v>
      </c>
    </row>
    <row r="350" spans="1:65" s="2" customFormat="1" ht="33" customHeight="1">
      <c r="A350" s="40"/>
      <c r="B350" s="166"/>
      <c r="C350" s="167" t="s">
        <v>316</v>
      </c>
      <c r="D350" s="167" t="s">
        <v>134</v>
      </c>
      <c r="E350" s="168" t="s">
        <v>620</v>
      </c>
      <c r="F350" s="169" t="s">
        <v>621</v>
      </c>
      <c r="G350" s="170" t="s">
        <v>184</v>
      </c>
      <c r="H350" s="171">
        <v>1</v>
      </c>
      <c r="I350" s="172"/>
      <c r="J350" s="173">
        <f>ROUND(I350*H350,2)</f>
        <v>0</v>
      </c>
      <c r="K350" s="169" t="s">
        <v>138</v>
      </c>
      <c r="L350" s="41"/>
      <c r="M350" s="174" t="s">
        <v>3</v>
      </c>
      <c r="N350" s="175" t="s">
        <v>42</v>
      </c>
      <c r="O350" s="74"/>
      <c r="P350" s="176">
        <f>O350*H350</f>
        <v>0</v>
      </c>
      <c r="Q350" s="176">
        <v>0.1575</v>
      </c>
      <c r="R350" s="176">
        <f>Q350*H350</f>
        <v>0.1575</v>
      </c>
      <c r="S350" s="176">
        <v>0</v>
      </c>
      <c r="T350" s="177">
        <f>S350*H350</f>
        <v>0</v>
      </c>
      <c r="U350" s="40"/>
      <c r="V350" s="40"/>
      <c r="W350" s="40"/>
      <c r="X350" s="40"/>
      <c r="Y350" s="40"/>
      <c r="Z350" s="40"/>
      <c r="AA350" s="40"/>
      <c r="AB350" s="40"/>
      <c r="AC350" s="40"/>
      <c r="AD350" s="40"/>
      <c r="AE350" s="40"/>
      <c r="AR350" s="178" t="s">
        <v>87</v>
      </c>
      <c r="AT350" s="178" t="s">
        <v>134</v>
      </c>
      <c r="AU350" s="178" t="s">
        <v>84</v>
      </c>
      <c r="AY350" s="21" t="s">
        <v>131</v>
      </c>
      <c r="BE350" s="179">
        <f>IF(N350="základní",J350,0)</f>
        <v>0</v>
      </c>
      <c r="BF350" s="179">
        <f>IF(N350="snížená",J350,0)</f>
        <v>0</v>
      </c>
      <c r="BG350" s="179">
        <f>IF(N350="zákl. přenesená",J350,0)</f>
        <v>0</v>
      </c>
      <c r="BH350" s="179">
        <f>IF(N350="sníž. přenesená",J350,0)</f>
        <v>0</v>
      </c>
      <c r="BI350" s="179">
        <f>IF(N350="nulová",J350,0)</f>
        <v>0</v>
      </c>
      <c r="BJ350" s="21" t="s">
        <v>15</v>
      </c>
      <c r="BK350" s="179">
        <f>ROUND(I350*H350,2)</f>
        <v>0</v>
      </c>
      <c r="BL350" s="21" t="s">
        <v>87</v>
      </c>
      <c r="BM350" s="178" t="s">
        <v>622</v>
      </c>
    </row>
    <row r="351" spans="1:47" s="2" customFormat="1" ht="12">
      <c r="A351" s="40"/>
      <c r="B351" s="41"/>
      <c r="C351" s="40"/>
      <c r="D351" s="180" t="s">
        <v>140</v>
      </c>
      <c r="E351" s="40"/>
      <c r="F351" s="181" t="s">
        <v>623</v>
      </c>
      <c r="G351" s="40"/>
      <c r="H351" s="40"/>
      <c r="I351" s="182"/>
      <c r="J351" s="40"/>
      <c r="K351" s="40"/>
      <c r="L351" s="41"/>
      <c r="M351" s="183"/>
      <c r="N351" s="184"/>
      <c r="O351" s="74"/>
      <c r="P351" s="74"/>
      <c r="Q351" s="74"/>
      <c r="R351" s="74"/>
      <c r="S351" s="74"/>
      <c r="T351" s="75"/>
      <c r="U351" s="40"/>
      <c r="V351" s="40"/>
      <c r="W351" s="40"/>
      <c r="X351" s="40"/>
      <c r="Y351" s="40"/>
      <c r="Z351" s="40"/>
      <c r="AA351" s="40"/>
      <c r="AB351" s="40"/>
      <c r="AC351" s="40"/>
      <c r="AD351" s="40"/>
      <c r="AE351" s="40"/>
      <c r="AT351" s="21" t="s">
        <v>140</v>
      </c>
      <c r="AU351" s="21" t="s">
        <v>84</v>
      </c>
    </row>
    <row r="352" spans="1:51" s="13" customFormat="1" ht="12">
      <c r="A352" s="13"/>
      <c r="B352" s="185"/>
      <c r="C352" s="13"/>
      <c r="D352" s="186" t="s">
        <v>142</v>
      </c>
      <c r="E352" s="187" t="s">
        <v>3</v>
      </c>
      <c r="F352" s="188" t="s">
        <v>624</v>
      </c>
      <c r="G352" s="13"/>
      <c r="H352" s="187" t="s">
        <v>3</v>
      </c>
      <c r="I352" s="189"/>
      <c r="J352" s="13"/>
      <c r="K352" s="13"/>
      <c r="L352" s="185"/>
      <c r="M352" s="190"/>
      <c r="N352" s="191"/>
      <c r="O352" s="191"/>
      <c r="P352" s="191"/>
      <c r="Q352" s="191"/>
      <c r="R352" s="191"/>
      <c r="S352" s="191"/>
      <c r="T352" s="192"/>
      <c r="U352" s="13"/>
      <c r="V352" s="13"/>
      <c r="W352" s="13"/>
      <c r="X352" s="13"/>
      <c r="Y352" s="13"/>
      <c r="Z352" s="13"/>
      <c r="AA352" s="13"/>
      <c r="AB352" s="13"/>
      <c r="AC352" s="13"/>
      <c r="AD352" s="13"/>
      <c r="AE352" s="13"/>
      <c r="AT352" s="187" t="s">
        <v>142</v>
      </c>
      <c r="AU352" s="187" t="s">
        <v>84</v>
      </c>
      <c r="AV352" s="13" t="s">
        <v>15</v>
      </c>
      <c r="AW352" s="13" t="s">
        <v>33</v>
      </c>
      <c r="AX352" s="13" t="s">
        <v>71</v>
      </c>
      <c r="AY352" s="187" t="s">
        <v>131</v>
      </c>
    </row>
    <row r="353" spans="1:51" s="14" customFormat="1" ht="12">
      <c r="A353" s="14"/>
      <c r="B353" s="193"/>
      <c r="C353" s="14"/>
      <c r="D353" s="186" t="s">
        <v>142</v>
      </c>
      <c r="E353" s="194" t="s">
        <v>3</v>
      </c>
      <c r="F353" s="195" t="s">
        <v>15</v>
      </c>
      <c r="G353" s="14"/>
      <c r="H353" s="196">
        <v>1</v>
      </c>
      <c r="I353" s="197"/>
      <c r="J353" s="14"/>
      <c r="K353" s="14"/>
      <c r="L353" s="193"/>
      <c r="M353" s="198"/>
      <c r="N353" s="199"/>
      <c r="O353" s="199"/>
      <c r="P353" s="199"/>
      <c r="Q353" s="199"/>
      <c r="R353" s="199"/>
      <c r="S353" s="199"/>
      <c r="T353" s="200"/>
      <c r="U353" s="14"/>
      <c r="V353" s="14"/>
      <c r="W353" s="14"/>
      <c r="X353" s="14"/>
      <c r="Y353" s="14"/>
      <c r="Z353" s="14"/>
      <c r="AA353" s="14"/>
      <c r="AB353" s="14"/>
      <c r="AC353" s="14"/>
      <c r="AD353" s="14"/>
      <c r="AE353" s="14"/>
      <c r="AT353" s="194" t="s">
        <v>142</v>
      </c>
      <c r="AU353" s="194" t="s">
        <v>84</v>
      </c>
      <c r="AV353" s="14" t="s">
        <v>79</v>
      </c>
      <c r="AW353" s="14" t="s">
        <v>33</v>
      </c>
      <c r="AX353" s="14" t="s">
        <v>15</v>
      </c>
      <c r="AY353" s="194" t="s">
        <v>131</v>
      </c>
    </row>
    <row r="354" spans="1:65" s="2" customFormat="1" ht="24.15" customHeight="1">
      <c r="A354" s="40"/>
      <c r="B354" s="166"/>
      <c r="C354" s="167" t="s">
        <v>325</v>
      </c>
      <c r="D354" s="167" t="s">
        <v>134</v>
      </c>
      <c r="E354" s="168" t="s">
        <v>625</v>
      </c>
      <c r="F354" s="169" t="s">
        <v>626</v>
      </c>
      <c r="G354" s="170" t="s">
        <v>165</v>
      </c>
      <c r="H354" s="171">
        <v>3.066</v>
      </c>
      <c r="I354" s="172"/>
      <c r="J354" s="173">
        <f>ROUND(I354*H354,2)</f>
        <v>0</v>
      </c>
      <c r="K354" s="169" t="s">
        <v>138</v>
      </c>
      <c r="L354" s="41"/>
      <c r="M354" s="174" t="s">
        <v>3</v>
      </c>
      <c r="N354" s="175" t="s">
        <v>42</v>
      </c>
      <c r="O354" s="74"/>
      <c r="P354" s="176">
        <f>O354*H354</f>
        <v>0</v>
      </c>
      <c r="Q354" s="176">
        <v>0.03358</v>
      </c>
      <c r="R354" s="176">
        <f>Q354*H354</f>
        <v>0.10295628</v>
      </c>
      <c r="S354" s="176">
        <v>0</v>
      </c>
      <c r="T354" s="177">
        <f>S354*H354</f>
        <v>0</v>
      </c>
      <c r="U354" s="40"/>
      <c r="V354" s="40"/>
      <c r="W354" s="40"/>
      <c r="X354" s="40"/>
      <c r="Y354" s="40"/>
      <c r="Z354" s="40"/>
      <c r="AA354" s="40"/>
      <c r="AB354" s="40"/>
      <c r="AC354" s="40"/>
      <c r="AD354" s="40"/>
      <c r="AE354" s="40"/>
      <c r="AR354" s="178" t="s">
        <v>87</v>
      </c>
      <c r="AT354" s="178" t="s">
        <v>134</v>
      </c>
      <c r="AU354" s="178" t="s">
        <v>84</v>
      </c>
      <c r="AY354" s="21" t="s">
        <v>131</v>
      </c>
      <c r="BE354" s="179">
        <f>IF(N354="základní",J354,0)</f>
        <v>0</v>
      </c>
      <c r="BF354" s="179">
        <f>IF(N354="snížená",J354,0)</f>
        <v>0</v>
      </c>
      <c r="BG354" s="179">
        <f>IF(N354="zákl. přenesená",J354,0)</f>
        <v>0</v>
      </c>
      <c r="BH354" s="179">
        <f>IF(N354="sníž. přenesená",J354,0)</f>
        <v>0</v>
      </c>
      <c r="BI354" s="179">
        <f>IF(N354="nulová",J354,0)</f>
        <v>0</v>
      </c>
      <c r="BJ354" s="21" t="s">
        <v>15</v>
      </c>
      <c r="BK354" s="179">
        <f>ROUND(I354*H354,2)</f>
        <v>0</v>
      </c>
      <c r="BL354" s="21" t="s">
        <v>87</v>
      </c>
      <c r="BM354" s="178" t="s">
        <v>627</v>
      </c>
    </row>
    <row r="355" spans="1:47" s="2" customFormat="1" ht="12">
      <c r="A355" s="40"/>
      <c r="B355" s="41"/>
      <c r="C355" s="40"/>
      <c r="D355" s="180" t="s">
        <v>140</v>
      </c>
      <c r="E355" s="40"/>
      <c r="F355" s="181" t="s">
        <v>628</v>
      </c>
      <c r="G355" s="40"/>
      <c r="H355" s="40"/>
      <c r="I355" s="182"/>
      <c r="J355" s="40"/>
      <c r="K355" s="40"/>
      <c r="L355" s="41"/>
      <c r="M355" s="183"/>
      <c r="N355" s="184"/>
      <c r="O355" s="74"/>
      <c r="P355" s="74"/>
      <c r="Q355" s="74"/>
      <c r="R355" s="74"/>
      <c r="S355" s="74"/>
      <c r="T355" s="75"/>
      <c r="U355" s="40"/>
      <c r="V355" s="40"/>
      <c r="W355" s="40"/>
      <c r="X355" s="40"/>
      <c r="Y355" s="40"/>
      <c r="Z355" s="40"/>
      <c r="AA355" s="40"/>
      <c r="AB355" s="40"/>
      <c r="AC355" s="40"/>
      <c r="AD355" s="40"/>
      <c r="AE355" s="40"/>
      <c r="AT355" s="21" t="s">
        <v>140</v>
      </c>
      <c r="AU355" s="21" t="s">
        <v>84</v>
      </c>
    </row>
    <row r="356" spans="1:51" s="13" customFormat="1" ht="12">
      <c r="A356" s="13"/>
      <c r="B356" s="185"/>
      <c r="C356" s="13"/>
      <c r="D356" s="186" t="s">
        <v>142</v>
      </c>
      <c r="E356" s="187" t="s">
        <v>3</v>
      </c>
      <c r="F356" s="188" t="s">
        <v>629</v>
      </c>
      <c r="G356" s="13"/>
      <c r="H356" s="187" t="s">
        <v>3</v>
      </c>
      <c r="I356" s="189"/>
      <c r="J356" s="13"/>
      <c r="K356" s="13"/>
      <c r="L356" s="185"/>
      <c r="M356" s="190"/>
      <c r="N356" s="191"/>
      <c r="O356" s="191"/>
      <c r="P356" s="191"/>
      <c r="Q356" s="191"/>
      <c r="R356" s="191"/>
      <c r="S356" s="191"/>
      <c r="T356" s="192"/>
      <c r="U356" s="13"/>
      <c r="V356" s="13"/>
      <c r="W356" s="13"/>
      <c r="X356" s="13"/>
      <c r="Y356" s="13"/>
      <c r="Z356" s="13"/>
      <c r="AA356" s="13"/>
      <c r="AB356" s="13"/>
      <c r="AC356" s="13"/>
      <c r="AD356" s="13"/>
      <c r="AE356" s="13"/>
      <c r="AT356" s="187" t="s">
        <v>142</v>
      </c>
      <c r="AU356" s="187" t="s">
        <v>84</v>
      </c>
      <c r="AV356" s="13" t="s">
        <v>15</v>
      </c>
      <c r="AW356" s="13" t="s">
        <v>33</v>
      </c>
      <c r="AX356" s="13" t="s">
        <v>71</v>
      </c>
      <c r="AY356" s="187" t="s">
        <v>131</v>
      </c>
    </row>
    <row r="357" spans="1:51" s="14" customFormat="1" ht="12">
      <c r="A357" s="14"/>
      <c r="B357" s="193"/>
      <c r="C357" s="14"/>
      <c r="D357" s="186" t="s">
        <v>142</v>
      </c>
      <c r="E357" s="194" t="s">
        <v>3</v>
      </c>
      <c r="F357" s="195" t="s">
        <v>630</v>
      </c>
      <c r="G357" s="14"/>
      <c r="H357" s="196">
        <v>1.551</v>
      </c>
      <c r="I357" s="197"/>
      <c r="J357" s="14"/>
      <c r="K357" s="14"/>
      <c r="L357" s="193"/>
      <c r="M357" s="198"/>
      <c r="N357" s="199"/>
      <c r="O357" s="199"/>
      <c r="P357" s="199"/>
      <c r="Q357" s="199"/>
      <c r="R357" s="199"/>
      <c r="S357" s="199"/>
      <c r="T357" s="200"/>
      <c r="U357" s="14"/>
      <c r="V357" s="14"/>
      <c r="W357" s="14"/>
      <c r="X357" s="14"/>
      <c r="Y357" s="14"/>
      <c r="Z357" s="14"/>
      <c r="AA357" s="14"/>
      <c r="AB357" s="14"/>
      <c r="AC357" s="14"/>
      <c r="AD357" s="14"/>
      <c r="AE357" s="14"/>
      <c r="AT357" s="194" t="s">
        <v>142</v>
      </c>
      <c r="AU357" s="194" t="s">
        <v>84</v>
      </c>
      <c r="AV357" s="14" t="s">
        <v>79</v>
      </c>
      <c r="AW357" s="14" t="s">
        <v>33</v>
      </c>
      <c r="AX357" s="14" t="s">
        <v>71</v>
      </c>
      <c r="AY357" s="194" t="s">
        <v>131</v>
      </c>
    </row>
    <row r="358" spans="1:51" s="14" customFormat="1" ht="12">
      <c r="A358" s="14"/>
      <c r="B358" s="193"/>
      <c r="C358" s="14"/>
      <c r="D358" s="186" t="s">
        <v>142</v>
      </c>
      <c r="E358" s="194" t="s">
        <v>3</v>
      </c>
      <c r="F358" s="195" t="s">
        <v>631</v>
      </c>
      <c r="G358" s="14"/>
      <c r="H358" s="196">
        <v>1.515</v>
      </c>
      <c r="I358" s="197"/>
      <c r="J358" s="14"/>
      <c r="K358" s="14"/>
      <c r="L358" s="193"/>
      <c r="M358" s="198"/>
      <c r="N358" s="199"/>
      <c r="O358" s="199"/>
      <c r="P358" s="199"/>
      <c r="Q358" s="199"/>
      <c r="R358" s="199"/>
      <c r="S358" s="199"/>
      <c r="T358" s="200"/>
      <c r="U358" s="14"/>
      <c r="V358" s="14"/>
      <c r="W358" s="14"/>
      <c r="X358" s="14"/>
      <c r="Y358" s="14"/>
      <c r="Z358" s="14"/>
      <c r="AA358" s="14"/>
      <c r="AB358" s="14"/>
      <c r="AC358" s="14"/>
      <c r="AD358" s="14"/>
      <c r="AE358" s="14"/>
      <c r="AT358" s="194" t="s">
        <v>142</v>
      </c>
      <c r="AU358" s="194" t="s">
        <v>84</v>
      </c>
      <c r="AV358" s="14" t="s">
        <v>79</v>
      </c>
      <c r="AW358" s="14" t="s">
        <v>33</v>
      </c>
      <c r="AX358" s="14" t="s">
        <v>71</v>
      </c>
      <c r="AY358" s="194" t="s">
        <v>131</v>
      </c>
    </row>
    <row r="359" spans="1:51" s="15" customFormat="1" ht="12">
      <c r="A359" s="15"/>
      <c r="B359" s="201"/>
      <c r="C359" s="15"/>
      <c r="D359" s="186" t="s">
        <v>142</v>
      </c>
      <c r="E359" s="202" t="s">
        <v>3</v>
      </c>
      <c r="F359" s="203" t="s">
        <v>152</v>
      </c>
      <c r="G359" s="15"/>
      <c r="H359" s="204">
        <v>3.066</v>
      </c>
      <c r="I359" s="205"/>
      <c r="J359" s="15"/>
      <c r="K359" s="15"/>
      <c r="L359" s="201"/>
      <c r="M359" s="206"/>
      <c r="N359" s="207"/>
      <c r="O359" s="207"/>
      <c r="P359" s="207"/>
      <c r="Q359" s="207"/>
      <c r="R359" s="207"/>
      <c r="S359" s="207"/>
      <c r="T359" s="208"/>
      <c r="U359" s="15"/>
      <c r="V359" s="15"/>
      <c r="W359" s="15"/>
      <c r="X359" s="15"/>
      <c r="Y359" s="15"/>
      <c r="Z359" s="15"/>
      <c r="AA359" s="15"/>
      <c r="AB359" s="15"/>
      <c r="AC359" s="15"/>
      <c r="AD359" s="15"/>
      <c r="AE359" s="15"/>
      <c r="AT359" s="202" t="s">
        <v>142</v>
      </c>
      <c r="AU359" s="202" t="s">
        <v>84</v>
      </c>
      <c r="AV359" s="15" t="s">
        <v>87</v>
      </c>
      <c r="AW359" s="15" t="s">
        <v>33</v>
      </c>
      <c r="AX359" s="15" t="s">
        <v>15</v>
      </c>
      <c r="AY359" s="202" t="s">
        <v>131</v>
      </c>
    </row>
    <row r="360" spans="1:65" s="2" customFormat="1" ht="44.25" customHeight="1">
      <c r="A360" s="40"/>
      <c r="B360" s="166"/>
      <c r="C360" s="167" t="s">
        <v>332</v>
      </c>
      <c r="D360" s="167" t="s">
        <v>134</v>
      </c>
      <c r="E360" s="168" t="s">
        <v>561</v>
      </c>
      <c r="F360" s="169" t="s">
        <v>562</v>
      </c>
      <c r="G360" s="170" t="s">
        <v>192</v>
      </c>
      <c r="H360" s="171">
        <v>10.22</v>
      </c>
      <c r="I360" s="172"/>
      <c r="J360" s="173">
        <f>ROUND(I360*H360,2)</f>
        <v>0</v>
      </c>
      <c r="K360" s="169" t="s">
        <v>138</v>
      </c>
      <c r="L360" s="41"/>
      <c r="M360" s="174" t="s">
        <v>3</v>
      </c>
      <c r="N360" s="175" t="s">
        <v>42</v>
      </c>
      <c r="O360" s="74"/>
      <c r="P360" s="176">
        <f>O360*H360</f>
        <v>0</v>
      </c>
      <c r="Q360" s="176">
        <v>0</v>
      </c>
      <c r="R360" s="176">
        <f>Q360*H360</f>
        <v>0</v>
      </c>
      <c r="S360" s="176">
        <v>0</v>
      </c>
      <c r="T360" s="177">
        <f>S360*H360</f>
        <v>0</v>
      </c>
      <c r="U360" s="40"/>
      <c r="V360" s="40"/>
      <c r="W360" s="40"/>
      <c r="X360" s="40"/>
      <c r="Y360" s="40"/>
      <c r="Z360" s="40"/>
      <c r="AA360" s="40"/>
      <c r="AB360" s="40"/>
      <c r="AC360" s="40"/>
      <c r="AD360" s="40"/>
      <c r="AE360" s="40"/>
      <c r="AR360" s="178" t="s">
        <v>87</v>
      </c>
      <c r="AT360" s="178" t="s">
        <v>134</v>
      </c>
      <c r="AU360" s="178" t="s">
        <v>84</v>
      </c>
      <c r="AY360" s="21" t="s">
        <v>131</v>
      </c>
      <c r="BE360" s="179">
        <f>IF(N360="základní",J360,0)</f>
        <v>0</v>
      </c>
      <c r="BF360" s="179">
        <f>IF(N360="snížená",J360,0)</f>
        <v>0</v>
      </c>
      <c r="BG360" s="179">
        <f>IF(N360="zákl. přenesená",J360,0)</f>
        <v>0</v>
      </c>
      <c r="BH360" s="179">
        <f>IF(N360="sníž. přenesená",J360,0)</f>
        <v>0</v>
      </c>
      <c r="BI360" s="179">
        <f>IF(N360="nulová",J360,0)</f>
        <v>0</v>
      </c>
      <c r="BJ360" s="21" t="s">
        <v>15</v>
      </c>
      <c r="BK360" s="179">
        <f>ROUND(I360*H360,2)</f>
        <v>0</v>
      </c>
      <c r="BL360" s="21" t="s">
        <v>87</v>
      </c>
      <c r="BM360" s="178" t="s">
        <v>632</v>
      </c>
    </row>
    <row r="361" spans="1:47" s="2" customFormat="1" ht="12">
      <c r="A361" s="40"/>
      <c r="B361" s="41"/>
      <c r="C361" s="40"/>
      <c r="D361" s="180" t="s">
        <v>140</v>
      </c>
      <c r="E361" s="40"/>
      <c r="F361" s="181" t="s">
        <v>564</v>
      </c>
      <c r="G361" s="40"/>
      <c r="H361" s="40"/>
      <c r="I361" s="182"/>
      <c r="J361" s="40"/>
      <c r="K361" s="40"/>
      <c r="L361" s="41"/>
      <c r="M361" s="183"/>
      <c r="N361" s="184"/>
      <c r="O361" s="74"/>
      <c r="P361" s="74"/>
      <c r="Q361" s="74"/>
      <c r="R361" s="74"/>
      <c r="S361" s="74"/>
      <c r="T361" s="75"/>
      <c r="U361" s="40"/>
      <c r="V361" s="40"/>
      <c r="W361" s="40"/>
      <c r="X361" s="40"/>
      <c r="Y361" s="40"/>
      <c r="Z361" s="40"/>
      <c r="AA361" s="40"/>
      <c r="AB361" s="40"/>
      <c r="AC361" s="40"/>
      <c r="AD361" s="40"/>
      <c r="AE361" s="40"/>
      <c r="AT361" s="21" t="s">
        <v>140</v>
      </c>
      <c r="AU361" s="21" t="s">
        <v>84</v>
      </c>
    </row>
    <row r="362" spans="1:51" s="13" customFormat="1" ht="12">
      <c r="A362" s="13"/>
      <c r="B362" s="185"/>
      <c r="C362" s="13"/>
      <c r="D362" s="186" t="s">
        <v>142</v>
      </c>
      <c r="E362" s="187" t="s">
        <v>3</v>
      </c>
      <c r="F362" s="188" t="s">
        <v>565</v>
      </c>
      <c r="G362" s="13"/>
      <c r="H362" s="187" t="s">
        <v>3</v>
      </c>
      <c r="I362" s="189"/>
      <c r="J362" s="13"/>
      <c r="K362" s="13"/>
      <c r="L362" s="185"/>
      <c r="M362" s="190"/>
      <c r="N362" s="191"/>
      <c r="O362" s="191"/>
      <c r="P362" s="191"/>
      <c r="Q362" s="191"/>
      <c r="R362" s="191"/>
      <c r="S362" s="191"/>
      <c r="T362" s="192"/>
      <c r="U362" s="13"/>
      <c r="V362" s="13"/>
      <c r="W362" s="13"/>
      <c r="X362" s="13"/>
      <c r="Y362" s="13"/>
      <c r="Z362" s="13"/>
      <c r="AA362" s="13"/>
      <c r="AB362" s="13"/>
      <c r="AC362" s="13"/>
      <c r="AD362" s="13"/>
      <c r="AE362" s="13"/>
      <c r="AT362" s="187" t="s">
        <v>142</v>
      </c>
      <c r="AU362" s="187" t="s">
        <v>84</v>
      </c>
      <c r="AV362" s="13" t="s">
        <v>15</v>
      </c>
      <c r="AW362" s="13" t="s">
        <v>33</v>
      </c>
      <c r="AX362" s="13" t="s">
        <v>71</v>
      </c>
      <c r="AY362" s="187" t="s">
        <v>131</v>
      </c>
    </row>
    <row r="363" spans="1:51" s="14" customFormat="1" ht="12">
      <c r="A363" s="14"/>
      <c r="B363" s="193"/>
      <c r="C363" s="14"/>
      <c r="D363" s="186" t="s">
        <v>142</v>
      </c>
      <c r="E363" s="194" t="s">
        <v>3</v>
      </c>
      <c r="F363" s="195" t="s">
        <v>633</v>
      </c>
      <c r="G363" s="14"/>
      <c r="H363" s="196">
        <v>10.22</v>
      </c>
      <c r="I363" s="197"/>
      <c r="J363" s="14"/>
      <c r="K363" s="14"/>
      <c r="L363" s="193"/>
      <c r="M363" s="198"/>
      <c r="N363" s="199"/>
      <c r="O363" s="199"/>
      <c r="P363" s="199"/>
      <c r="Q363" s="199"/>
      <c r="R363" s="199"/>
      <c r="S363" s="199"/>
      <c r="T363" s="200"/>
      <c r="U363" s="14"/>
      <c r="V363" s="14"/>
      <c r="W363" s="14"/>
      <c r="X363" s="14"/>
      <c r="Y363" s="14"/>
      <c r="Z363" s="14"/>
      <c r="AA363" s="14"/>
      <c r="AB363" s="14"/>
      <c r="AC363" s="14"/>
      <c r="AD363" s="14"/>
      <c r="AE363" s="14"/>
      <c r="AT363" s="194" t="s">
        <v>142</v>
      </c>
      <c r="AU363" s="194" t="s">
        <v>84</v>
      </c>
      <c r="AV363" s="14" t="s">
        <v>79</v>
      </c>
      <c r="AW363" s="14" t="s">
        <v>33</v>
      </c>
      <c r="AX363" s="14" t="s">
        <v>71</v>
      </c>
      <c r="AY363" s="194" t="s">
        <v>131</v>
      </c>
    </row>
    <row r="364" spans="1:51" s="15" customFormat="1" ht="12">
      <c r="A364" s="15"/>
      <c r="B364" s="201"/>
      <c r="C364" s="15"/>
      <c r="D364" s="186" t="s">
        <v>142</v>
      </c>
      <c r="E364" s="202" t="s">
        <v>3</v>
      </c>
      <c r="F364" s="203" t="s">
        <v>152</v>
      </c>
      <c r="G364" s="15"/>
      <c r="H364" s="204">
        <v>10.22</v>
      </c>
      <c r="I364" s="205"/>
      <c r="J364" s="15"/>
      <c r="K364" s="15"/>
      <c r="L364" s="201"/>
      <c r="M364" s="206"/>
      <c r="N364" s="207"/>
      <c r="O364" s="207"/>
      <c r="P364" s="207"/>
      <c r="Q364" s="207"/>
      <c r="R364" s="207"/>
      <c r="S364" s="207"/>
      <c r="T364" s="208"/>
      <c r="U364" s="15"/>
      <c r="V364" s="15"/>
      <c r="W364" s="15"/>
      <c r="X364" s="15"/>
      <c r="Y364" s="15"/>
      <c r="Z364" s="15"/>
      <c r="AA364" s="15"/>
      <c r="AB364" s="15"/>
      <c r="AC364" s="15"/>
      <c r="AD364" s="15"/>
      <c r="AE364" s="15"/>
      <c r="AT364" s="202" t="s">
        <v>142</v>
      </c>
      <c r="AU364" s="202" t="s">
        <v>84</v>
      </c>
      <c r="AV364" s="15" t="s">
        <v>87</v>
      </c>
      <c r="AW364" s="15" t="s">
        <v>33</v>
      </c>
      <c r="AX364" s="15" t="s">
        <v>15</v>
      </c>
      <c r="AY364" s="202" t="s">
        <v>131</v>
      </c>
    </row>
    <row r="365" spans="1:65" s="2" customFormat="1" ht="24.15" customHeight="1">
      <c r="A365" s="40"/>
      <c r="B365" s="166"/>
      <c r="C365" s="220" t="s">
        <v>339</v>
      </c>
      <c r="D365" s="220" t="s">
        <v>569</v>
      </c>
      <c r="E365" s="221" t="s">
        <v>570</v>
      </c>
      <c r="F365" s="222" t="s">
        <v>571</v>
      </c>
      <c r="G365" s="223" t="s">
        <v>192</v>
      </c>
      <c r="H365" s="224">
        <v>10.731</v>
      </c>
      <c r="I365" s="225"/>
      <c r="J365" s="226">
        <f>ROUND(I365*H365,2)</f>
        <v>0</v>
      </c>
      <c r="K365" s="222" t="s">
        <v>138</v>
      </c>
      <c r="L365" s="227"/>
      <c r="M365" s="228" t="s">
        <v>3</v>
      </c>
      <c r="N365" s="229" t="s">
        <v>42</v>
      </c>
      <c r="O365" s="74"/>
      <c r="P365" s="176">
        <f>O365*H365</f>
        <v>0</v>
      </c>
      <c r="Q365" s="176">
        <v>0.00011</v>
      </c>
      <c r="R365" s="176">
        <f>Q365*H365</f>
        <v>0.00118041</v>
      </c>
      <c r="S365" s="176">
        <v>0</v>
      </c>
      <c r="T365" s="177">
        <f>S365*H365</f>
        <v>0</v>
      </c>
      <c r="U365" s="40"/>
      <c r="V365" s="40"/>
      <c r="W365" s="40"/>
      <c r="X365" s="40"/>
      <c r="Y365" s="40"/>
      <c r="Z365" s="40"/>
      <c r="AA365" s="40"/>
      <c r="AB365" s="40"/>
      <c r="AC365" s="40"/>
      <c r="AD365" s="40"/>
      <c r="AE365" s="40"/>
      <c r="AR365" s="178" t="s">
        <v>198</v>
      </c>
      <c r="AT365" s="178" t="s">
        <v>569</v>
      </c>
      <c r="AU365" s="178" t="s">
        <v>84</v>
      </c>
      <c r="AY365" s="21" t="s">
        <v>131</v>
      </c>
      <c r="BE365" s="179">
        <f>IF(N365="základní",J365,0)</f>
        <v>0</v>
      </c>
      <c r="BF365" s="179">
        <f>IF(N365="snížená",J365,0)</f>
        <v>0</v>
      </c>
      <c r="BG365" s="179">
        <f>IF(N365="zákl. přenesená",J365,0)</f>
        <v>0</v>
      </c>
      <c r="BH365" s="179">
        <f>IF(N365="sníž. přenesená",J365,0)</f>
        <v>0</v>
      </c>
      <c r="BI365" s="179">
        <f>IF(N365="nulová",J365,0)</f>
        <v>0</v>
      </c>
      <c r="BJ365" s="21" t="s">
        <v>15</v>
      </c>
      <c r="BK365" s="179">
        <f>ROUND(I365*H365,2)</f>
        <v>0</v>
      </c>
      <c r="BL365" s="21" t="s">
        <v>87</v>
      </c>
      <c r="BM365" s="178" t="s">
        <v>634</v>
      </c>
    </row>
    <row r="366" spans="1:51" s="14" customFormat="1" ht="12">
      <c r="A366" s="14"/>
      <c r="B366" s="193"/>
      <c r="C366" s="14"/>
      <c r="D366" s="186" t="s">
        <v>142</v>
      </c>
      <c r="E366" s="14"/>
      <c r="F366" s="195" t="s">
        <v>635</v>
      </c>
      <c r="G366" s="14"/>
      <c r="H366" s="196">
        <v>10.731</v>
      </c>
      <c r="I366" s="197"/>
      <c r="J366" s="14"/>
      <c r="K366" s="14"/>
      <c r="L366" s="193"/>
      <c r="M366" s="198"/>
      <c r="N366" s="199"/>
      <c r="O366" s="199"/>
      <c r="P366" s="199"/>
      <c r="Q366" s="199"/>
      <c r="R366" s="199"/>
      <c r="S366" s="199"/>
      <c r="T366" s="200"/>
      <c r="U366" s="14"/>
      <c r="V366" s="14"/>
      <c r="W366" s="14"/>
      <c r="X366" s="14"/>
      <c r="Y366" s="14"/>
      <c r="Z366" s="14"/>
      <c r="AA366" s="14"/>
      <c r="AB366" s="14"/>
      <c r="AC366" s="14"/>
      <c r="AD366" s="14"/>
      <c r="AE366" s="14"/>
      <c r="AT366" s="194" t="s">
        <v>142</v>
      </c>
      <c r="AU366" s="194" t="s">
        <v>84</v>
      </c>
      <c r="AV366" s="14" t="s">
        <v>79</v>
      </c>
      <c r="AW366" s="14" t="s">
        <v>4</v>
      </c>
      <c r="AX366" s="14" t="s">
        <v>15</v>
      </c>
      <c r="AY366" s="194" t="s">
        <v>131</v>
      </c>
    </row>
    <row r="367" spans="1:65" s="2" customFormat="1" ht="55.5" customHeight="1">
      <c r="A367" s="40"/>
      <c r="B367" s="166"/>
      <c r="C367" s="167" t="s">
        <v>347</v>
      </c>
      <c r="D367" s="167" t="s">
        <v>134</v>
      </c>
      <c r="E367" s="168" t="s">
        <v>574</v>
      </c>
      <c r="F367" s="169" t="s">
        <v>575</v>
      </c>
      <c r="G367" s="170" t="s">
        <v>192</v>
      </c>
      <c r="H367" s="171">
        <v>10.22</v>
      </c>
      <c r="I367" s="172"/>
      <c r="J367" s="173">
        <f>ROUND(I367*H367,2)</f>
        <v>0</v>
      </c>
      <c r="K367" s="169" t="s">
        <v>138</v>
      </c>
      <c r="L367" s="41"/>
      <c r="M367" s="174" t="s">
        <v>3</v>
      </c>
      <c r="N367" s="175" t="s">
        <v>42</v>
      </c>
      <c r="O367" s="74"/>
      <c r="P367" s="176">
        <f>O367*H367</f>
        <v>0</v>
      </c>
      <c r="Q367" s="176">
        <v>0</v>
      </c>
      <c r="R367" s="176">
        <f>Q367*H367</f>
        <v>0</v>
      </c>
      <c r="S367" s="176">
        <v>0</v>
      </c>
      <c r="T367" s="177">
        <f>S367*H367</f>
        <v>0</v>
      </c>
      <c r="U367" s="40"/>
      <c r="V367" s="40"/>
      <c r="W367" s="40"/>
      <c r="X367" s="40"/>
      <c r="Y367" s="40"/>
      <c r="Z367" s="40"/>
      <c r="AA367" s="40"/>
      <c r="AB367" s="40"/>
      <c r="AC367" s="40"/>
      <c r="AD367" s="40"/>
      <c r="AE367" s="40"/>
      <c r="AR367" s="178" t="s">
        <v>87</v>
      </c>
      <c r="AT367" s="178" t="s">
        <v>134</v>
      </c>
      <c r="AU367" s="178" t="s">
        <v>84</v>
      </c>
      <c r="AY367" s="21" t="s">
        <v>131</v>
      </c>
      <c r="BE367" s="179">
        <f>IF(N367="základní",J367,0)</f>
        <v>0</v>
      </c>
      <c r="BF367" s="179">
        <f>IF(N367="snížená",J367,0)</f>
        <v>0</v>
      </c>
      <c r="BG367" s="179">
        <f>IF(N367="zákl. přenesená",J367,0)</f>
        <v>0</v>
      </c>
      <c r="BH367" s="179">
        <f>IF(N367="sníž. přenesená",J367,0)</f>
        <v>0</v>
      </c>
      <c r="BI367" s="179">
        <f>IF(N367="nulová",J367,0)</f>
        <v>0</v>
      </c>
      <c r="BJ367" s="21" t="s">
        <v>15</v>
      </c>
      <c r="BK367" s="179">
        <f>ROUND(I367*H367,2)</f>
        <v>0</v>
      </c>
      <c r="BL367" s="21" t="s">
        <v>87</v>
      </c>
      <c r="BM367" s="178" t="s">
        <v>636</v>
      </c>
    </row>
    <row r="368" spans="1:47" s="2" customFormat="1" ht="12">
      <c r="A368" s="40"/>
      <c r="B368" s="41"/>
      <c r="C368" s="40"/>
      <c r="D368" s="180" t="s">
        <v>140</v>
      </c>
      <c r="E368" s="40"/>
      <c r="F368" s="181" t="s">
        <v>577</v>
      </c>
      <c r="G368" s="40"/>
      <c r="H368" s="40"/>
      <c r="I368" s="182"/>
      <c r="J368" s="40"/>
      <c r="K368" s="40"/>
      <c r="L368" s="41"/>
      <c r="M368" s="183"/>
      <c r="N368" s="184"/>
      <c r="O368" s="74"/>
      <c r="P368" s="74"/>
      <c r="Q368" s="74"/>
      <c r="R368" s="74"/>
      <c r="S368" s="74"/>
      <c r="T368" s="75"/>
      <c r="U368" s="40"/>
      <c r="V368" s="40"/>
      <c r="W368" s="40"/>
      <c r="X368" s="40"/>
      <c r="Y368" s="40"/>
      <c r="Z368" s="40"/>
      <c r="AA368" s="40"/>
      <c r="AB368" s="40"/>
      <c r="AC368" s="40"/>
      <c r="AD368" s="40"/>
      <c r="AE368" s="40"/>
      <c r="AT368" s="21" t="s">
        <v>140</v>
      </c>
      <c r="AU368" s="21" t="s">
        <v>84</v>
      </c>
    </row>
    <row r="369" spans="1:51" s="13" customFormat="1" ht="12">
      <c r="A369" s="13"/>
      <c r="B369" s="185"/>
      <c r="C369" s="13"/>
      <c r="D369" s="186" t="s">
        <v>142</v>
      </c>
      <c r="E369" s="187" t="s">
        <v>3</v>
      </c>
      <c r="F369" s="188" t="s">
        <v>629</v>
      </c>
      <c r="G369" s="13"/>
      <c r="H369" s="187" t="s">
        <v>3</v>
      </c>
      <c r="I369" s="189"/>
      <c r="J369" s="13"/>
      <c r="K369" s="13"/>
      <c r="L369" s="185"/>
      <c r="M369" s="190"/>
      <c r="N369" s="191"/>
      <c r="O369" s="191"/>
      <c r="P369" s="191"/>
      <c r="Q369" s="191"/>
      <c r="R369" s="191"/>
      <c r="S369" s="191"/>
      <c r="T369" s="192"/>
      <c r="U369" s="13"/>
      <c r="V369" s="13"/>
      <c r="W369" s="13"/>
      <c r="X369" s="13"/>
      <c r="Y369" s="13"/>
      <c r="Z369" s="13"/>
      <c r="AA369" s="13"/>
      <c r="AB369" s="13"/>
      <c r="AC369" s="13"/>
      <c r="AD369" s="13"/>
      <c r="AE369" s="13"/>
      <c r="AT369" s="187" t="s">
        <v>142</v>
      </c>
      <c r="AU369" s="187" t="s">
        <v>84</v>
      </c>
      <c r="AV369" s="13" t="s">
        <v>15</v>
      </c>
      <c r="AW369" s="13" t="s">
        <v>33</v>
      </c>
      <c r="AX369" s="13" t="s">
        <v>71</v>
      </c>
      <c r="AY369" s="187" t="s">
        <v>131</v>
      </c>
    </row>
    <row r="370" spans="1:51" s="14" customFormat="1" ht="12">
      <c r="A370" s="14"/>
      <c r="B370" s="193"/>
      <c r="C370" s="14"/>
      <c r="D370" s="186" t="s">
        <v>142</v>
      </c>
      <c r="E370" s="194" t="s">
        <v>3</v>
      </c>
      <c r="F370" s="195" t="s">
        <v>583</v>
      </c>
      <c r="G370" s="14"/>
      <c r="H370" s="196">
        <v>5.17</v>
      </c>
      <c r="I370" s="197"/>
      <c r="J370" s="14"/>
      <c r="K370" s="14"/>
      <c r="L370" s="193"/>
      <c r="M370" s="198"/>
      <c r="N370" s="199"/>
      <c r="O370" s="199"/>
      <c r="P370" s="199"/>
      <c r="Q370" s="199"/>
      <c r="R370" s="199"/>
      <c r="S370" s="199"/>
      <c r="T370" s="200"/>
      <c r="U370" s="14"/>
      <c r="V370" s="14"/>
      <c r="W370" s="14"/>
      <c r="X370" s="14"/>
      <c r="Y370" s="14"/>
      <c r="Z370" s="14"/>
      <c r="AA370" s="14"/>
      <c r="AB370" s="14"/>
      <c r="AC370" s="14"/>
      <c r="AD370" s="14"/>
      <c r="AE370" s="14"/>
      <c r="AT370" s="194" t="s">
        <v>142</v>
      </c>
      <c r="AU370" s="194" t="s">
        <v>84</v>
      </c>
      <c r="AV370" s="14" t="s">
        <v>79</v>
      </c>
      <c r="AW370" s="14" t="s">
        <v>33</v>
      </c>
      <c r="AX370" s="14" t="s">
        <v>71</v>
      </c>
      <c r="AY370" s="194" t="s">
        <v>131</v>
      </c>
    </row>
    <row r="371" spans="1:51" s="14" customFormat="1" ht="12">
      <c r="A371" s="14"/>
      <c r="B371" s="193"/>
      <c r="C371" s="14"/>
      <c r="D371" s="186" t="s">
        <v>142</v>
      </c>
      <c r="E371" s="194" t="s">
        <v>3</v>
      </c>
      <c r="F371" s="195" t="s">
        <v>589</v>
      </c>
      <c r="G371" s="14"/>
      <c r="H371" s="196">
        <v>5.05</v>
      </c>
      <c r="I371" s="197"/>
      <c r="J371" s="14"/>
      <c r="K371" s="14"/>
      <c r="L371" s="193"/>
      <c r="M371" s="198"/>
      <c r="N371" s="199"/>
      <c r="O371" s="199"/>
      <c r="P371" s="199"/>
      <c r="Q371" s="199"/>
      <c r="R371" s="199"/>
      <c r="S371" s="199"/>
      <c r="T371" s="200"/>
      <c r="U371" s="14"/>
      <c r="V371" s="14"/>
      <c r="W371" s="14"/>
      <c r="X371" s="14"/>
      <c r="Y371" s="14"/>
      <c r="Z371" s="14"/>
      <c r="AA371" s="14"/>
      <c r="AB371" s="14"/>
      <c r="AC371" s="14"/>
      <c r="AD371" s="14"/>
      <c r="AE371" s="14"/>
      <c r="AT371" s="194" t="s">
        <v>142</v>
      </c>
      <c r="AU371" s="194" t="s">
        <v>84</v>
      </c>
      <c r="AV371" s="14" t="s">
        <v>79</v>
      </c>
      <c r="AW371" s="14" t="s">
        <v>33</v>
      </c>
      <c r="AX371" s="14" t="s">
        <v>71</v>
      </c>
      <c r="AY371" s="194" t="s">
        <v>131</v>
      </c>
    </row>
    <row r="372" spans="1:51" s="15" customFormat="1" ht="12">
      <c r="A372" s="15"/>
      <c r="B372" s="201"/>
      <c r="C372" s="15"/>
      <c r="D372" s="186" t="s">
        <v>142</v>
      </c>
      <c r="E372" s="202" t="s">
        <v>3</v>
      </c>
      <c r="F372" s="203" t="s">
        <v>152</v>
      </c>
      <c r="G372" s="15"/>
      <c r="H372" s="204">
        <v>10.22</v>
      </c>
      <c r="I372" s="205"/>
      <c r="J372" s="15"/>
      <c r="K372" s="15"/>
      <c r="L372" s="201"/>
      <c r="M372" s="206"/>
      <c r="N372" s="207"/>
      <c r="O372" s="207"/>
      <c r="P372" s="207"/>
      <c r="Q372" s="207"/>
      <c r="R372" s="207"/>
      <c r="S372" s="207"/>
      <c r="T372" s="208"/>
      <c r="U372" s="15"/>
      <c r="V372" s="15"/>
      <c r="W372" s="15"/>
      <c r="X372" s="15"/>
      <c r="Y372" s="15"/>
      <c r="Z372" s="15"/>
      <c r="AA372" s="15"/>
      <c r="AB372" s="15"/>
      <c r="AC372" s="15"/>
      <c r="AD372" s="15"/>
      <c r="AE372" s="15"/>
      <c r="AT372" s="202" t="s">
        <v>142</v>
      </c>
      <c r="AU372" s="202" t="s">
        <v>84</v>
      </c>
      <c r="AV372" s="15" t="s">
        <v>87</v>
      </c>
      <c r="AW372" s="15" t="s">
        <v>33</v>
      </c>
      <c r="AX372" s="15" t="s">
        <v>15</v>
      </c>
      <c r="AY372" s="202" t="s">
        <v>131</v>
      </c>
    </row>
    <row r="373" spans="1:65" s="2" customFormat="1" ht="24.15" customHeight="1">
      <c r="A373" s="40"/>
      <c r="B373" s="166"/>
      <c r="C373" s="220" t="s">
        <v>637</v>
      </c>
      <c r="D373" s="220" t="s">
        <v>569</v>
      </c>
      <c r="E373" s="221" t="s">
        <v>592</v>
      </c>
      <c r="F373" s="222" t="s">
        <v>593</v>
      </c>
      <c r="G373" s="223" t="s">
        <v>192</v>
      </c>
      <c r="H373" s="224">
        <v>10.731</v>
      </c>
      <c r="I373" s="225"/>
      <c r="J373" s="226">
        <f>ROUND(I373*H373,2)</f>
        <v>0</v>
      </c>
      <c r="K373" s="222" t="s">
        <v>138</v>
      </c>
      <c r="L373" s="227"/>
      <c r="M373" s="228" t="s">
        <v>3</v>
      </c>
      <c r="N373" s="229" t="s">
        <v>42</v>
      </c>
      <c r="O373" s="74"/>
      <c r="P373" s="176">
        <f>O373*H373</f>
        <v>0</v>
      </c>
      <c r="Q373" s="176">
        <v>4E-05</v>
      </c>
      <c r="R373" s="176">
        <f>Q373*H373</f>
        <v>0.00042924</v>
      </c>
      <c r="S373" s="176">
        <v>0</v>
      </c>
      <c r="T373" s="177">
        <f>S373*H373</f>
        <v>0</v>
      </c>
      <c r="U373" s="40"/>
      <c r="V373" s="40"/>
      <c r="W373" s="40"/>
      <c r="X373" s="40"/>
      <c r="Y373" s="40"/>
      <c r="Z373" s="40"/>
      <c r="AA373" s="40"/>
      <c r="AB373" s="40"/>
      <c r="AC373" s="40"/>
      <c r="AD373" s="40"/>
      <c r="AE373" s="40"/>
      <c r="AR373" s="178" t="s">
        <v>198</v>
      </c>
      <c r="AT373" s="178" t="s">
        <v>569</v>
      </c>
      <c r="AU373" s="178" t="s">
        <v>84</v>
      </c>
      <c r="AY373" s="21" t="s">
        <v>131</v>
      </c>
      <c r="BE373" s="179">
        <f>IF(N373="základní",J373,0)</f>
        <v>0</v>
      </c>
      <c r="BF373" s="179">
        <f>IF(N373="snížená",J373,0)</f>
        <v>0</v>
      </c>
      <c r="BG373" s="179">
        <f>IF(N373="zákl. přenesená",J373,0)</f>
        <v>0</v>
      </c>
      <c r="BH373" s="179">
        <f>IF(N373="sníž. přenesená",J373,0)</f>
        <v>0</v>
      </c>
      <c r="BI373" s="179">
        <f>IF(N373="nulová",J373,0)</f>
        <v>0</v>
      </c>
      <c r="BJ373" s="21" t="s">
        <v>15</v>
      </c>
      <c r="BK373" s="179">
        <f>ROUND(I373*H373,2)</f>
        <v>0</v>
      </c>
      <c r="BL373" s="21" t="s">
        <v>87</v>
      </c>
      <c r="BM373" s="178" t="s">
        <v>638</v>
      </c>
    </row>
    <row r="374" spans="1:51" s="14" customFormat="1" ht="12">
      <c r="A374" s="14"/>
      <c r="B374" s="193"/>
      <c r="C374" s="14"/>
      <c r="D374" s="186" t="s">
        <v>142</v>
      </c>
      <c r="E374" s="14"/>
      <c r="F374" s="195" t="s">
        <v>635</v>
      </c>
      <c r="G374" s="14"/>
      <c r="H374" s="196">
        <v>10.731</v>
      </c>
      <c r="I374" s="197"/>
      <c r="J374" s="14"/>
      <c r="K374" s="14"/>
      <c r="L374" s="193"/>
      <c r="M374" s="198"/>
      <c r="N374" s="199"/>
      <c r="O374" s="199"/>
      <c r="P374" s="199"/>
      <c r="Q374" s="199"/>
      <c r="R374" s="199"/>
      <c r="S374" s="199"/>
      <c r="T374" s="200"/>
      <c r="U374" s="14"/>
      <c r="V374" s="14"/>
      <c r="W374" s="14"/>
      <c r="X374" s="14"/>
      <c r="Y374" s="14"/>
      <c r="Z374" s="14"/>
      <c r="AA374" s="14"/>
      <c r="AB374" s="14"/>
      <c r="AC374" s="14"/>
      <c r="AD374" s="14"/>
      <c r="AE374" s="14"/>
      <c r="AT374" s="194" t="s">
        <v>142</v>
      </c>
      <c r="AU374" s="194" t="s">
        <v>84</v>
      </c>
      <c r="AV374" s="14" t="s">
        <v>79</v>
      </c>
      <c r="AW374" s="14" t="s">
        <v>4</v>
      </c>
      <c r="AX374" s="14" t="s">
        <v>15</v>
      </c>
      <c r="AY374" s="194" t="s">
        <v>131</v>
      </c>
    </row>
    <row r="375" spans="1:65" s="2" customFormat="1" ht="37.8" customHeight="1">
      <c r="A375" s="40"/>
      <c r="B375" s="166"/>
      <c r="C375" s="167" t="s">
        <v>639</v>
      </c>
      <c r="D375" s="167" t="s">
        <v>134</v>
      </c>
      <c r="E375" s="168" t="s">
        <v>601</v>
      </c>
      <c r="F375" s="169" t="s">
        <v>602</v>
      </c>
      <c r="G375" s="170" t="s">
        <v>165</v>
      </c>
      <c r="H375" s="171">
        <v>4.383</v>
      </c>
      <c r="I375" s="172"/>
      <c r="J375" s="173">
        <f>ROUND(I375*H375,2)</f>
        <v>0</v>
      </c>
      <c r="K375" s="169" t="s">
        <v>138</v>
      </c>
      <c r="L375" s="41"/>
      <c r="M375" s="174" t="s">
        <v>3</v>
      </c>
      <c r="N375" s="175" t="s">
        <v>42</v>
      </c>
      <c r="O375" s="74"/>
      <c r="P375" s="176">
        <f>O375*H375</f>
        <v>0</v>
      </c>
      <c r="Q375" s="176">
        <v>0</v>
      </c>
      <c r="R375" s="176">
        <f>Q375*H375</f>
        <v>0</v>
      </c>
      <c r="S375" s="176">
        <v>1E-05</v>
      </c>
      <c r="T375" s="177">
        <f>S375*H375</f>
        <v>4.3830000000000006E-05</v>
      </c>
      <c r="U375" s="40"/>
      <c r="V375" s="40"/>
      <c r="W375" s="40"/>
      <c r="X375" s="40"/>
      <c r="Y375" s="40"/>
      <c r="Z375" s="40"/>
      <c r="AA375" s="40"/>
      <c r="AB375" s="40"/>
      <c r="AC375" s="40"/>
      <c r="AD375" s="40"/>
      <c r="AE375" s="40"/>
      <c r="AR375" s="178" t="s">
        <v>87</v>
      </c>
      <c r="AT375" s="178" t="s">
        <v>134</v>
      </c>
      <c r="AU375" s="178" t="s">
        <v>84</v>
      </c>
      <c r="AY375" s="21" t="s">
        <v>131</v>
      </c>
      <c r="BE375" s="179">
        <f>IF(N375="základní",J375,0)</f>
        <v>0</v>
      </c>
      <c r="BF375" s="179">
        <f>IF(N375="snížená",J375,0)</f>
        <v>0</v>
      </c>
      <c r="BG375" s="179">
        <f>IF(N375="zákl. přenesená",J375,0)</f>
        <v>0</v>
      </c>
      <c r="BH375" s="179">
        <f>IF(N375="sníž. přenesená",J375,0)</f>
        <v>0</v>
      </c>
      <c r="BI375" s="179">
        <f>IF(N375="nulová",J375,0)</f>
        <v>0</v>
      </c>
      <c r="BJ375" s="21" t="s">
        <v>15</v>
      </c>
      <c r="BK375" s="179">
        <f>ROUND(I375*H375,2)</f>
        <v>0</v>
      </c>
      <c r="BL375" s="21" t="s">
        <v>87</v>
      </c>
      <c r="BM375" s="178" t="s">
        <v>640</v>
      </c>
    </row>
    <row r="376" spans="1:47" s="2" customFormat="1" ht="12">
      <c r="A376" s="40"/>
      <c r="B376" s="41"/>
      <c r="C376" s="40"/>
      <c r="D376" s="180" t="s">
        <v>140</v>
      </c>
      <c r="E376" s="40"/>
      <c r="F376" s="181" t="s">
        <v>604</v>
      </c>
      <c r="G376" s="40"/>
      <c r="H376" s="40"/>
      <c r="I376" s="182"/>
      <c r="J376" s="40"/>
      <c r="K376" s="40"/>
      <c r="L376" s="41"/>
      <c r="M376" s="183"/>
      <c r="N376" s="184"/>
      <c r="O376" s="74"/>
      <c r="P376" s="74"/>
      <c r="Q376" s="74"/>
      <c r="R376" s="74"/>
      <c r="S376" s="74"/>
      <c r="T376" s="75"/>
      <c r="U376" s="40"/>
      <c r="V376" s="40"/>
      <c r="W376" s="40"/>
      <c r="X376" s="40"/>
      <c r="Y376" s="40"/>
      <c r="Z376" s="40"/>
      <c r="AA376" s="40"/>
      <c r="AB376" s="40"/>
      <c r="AC376" s="40"/>
      <c r="AD376" s="40"/>
      <c r="AE376" s="40"/>
      <c r="AT376" s="21" t="s">
        <v>140</v>
      </c>
      <c r="AU376" s="21" t="s">
        <v>84</v>
      </c>
    </row>
    <row r="377" spans="1:51" s="13" customFormat="1" ht="12">
      <c r="A377" s="13"/>
      <c r="B377" s="185"/>
      <c r="C377" s="13"/>
      <c r="D377" s="186" t="s">
        <v>142</v>
      </c>
      <c r="E377" s="187" t="s">
        <v>3</v>
      </c>
      <c r="F377" s="188" t="s">
        <v>629</v>
      </c>
      <c r="G377" s="13"/>
      <c r="H377" s="187" t="s">
        <v>3</v>
      </c>
      <c r="I377" s="189"/>
      <c r="J377" s="13"/>
      <c r="K377" s="13"/>
      <c r="L377" s="185"/>
      <c r="M377" s="190"/>
      <c r="N377" s="191"/>
      <c r="O377" s="191"/>
      <c r="P377" s="191"/>
      <c r="Q377" s="191"/>
      <c r="R377" s="191"/>
      <c r="S377" s="191"/>
      <c r="T377" s="192"/>
      <c r="U377" s="13"/>
      <c r="V377" s="13"/>
      <c r="W377" s="13"/>
      <c r="X377" s="13"/>
      <c r="Y377" s="13"/>
      <c r="Z377" s="13"/>
      <c r="AA377" s="13"/>
      <c r="AB377" s="13"/>
      <c r="AC377" s="13"/>
      <c r="AD377" s="13"/>
      <c r="AE377" s="13"/>
      <c r="AT377" s="187" t="s">
        <v>142</v>
      </c>
      <c r="AU377" s="187" t="s">
        <v>84</v>
      </c>
      <c r="AV377" s="13" t="s">
        <v>15</v>
      </c>
      <c r="AW377" s="13" t="s">
        <v>33</v>
      </c>
      <c r="AX377" s="13" t="s">
        <v>71</v>
      </c>
      <c r="AY377" s="187" t="s">
        <v>131</v>
      </c>
    </row>
    <row r="378" spans="1:51" s="14" customFormat="1" ht="12">
      <c r="A378" s="14"/>
      <c r="B378" s="193"/>
      <c r="C378" s="14"/>
      <c r="D378" s="186" t="s">
        <v>142</v>
      </c>
      <c r="E378" s="194" t="s">
        <v>3</v>
      </c>
      <c r="F378" s="195" t="s">
        <v>610</v>
      </c>
      <c r="G378" s="14"/>
      <c r="H378" s="196">
        <v>2.283</v>
      </c>
      <c r="I378" s="197"/>
      <c r="J378" s="14"/>
      <c r="K378" s="14"/>
      <c r="L378" s="193"/>
      <c r="M378" s="198"/>
      <c r="N378" s="199"/>
      <c r="O378" s="199"/>
      <c r="P378" s="199"/>
      <c r="Q378" s="199"/>
      <c r="R378" s="199"/>
      <c r="S378" s="199"/>
      <c r="T378" s="200"/>
      <c r="U378" s="14"/>
      <c r="V378" s="14"/>
      <c r="W378" s="14"/>
      <c r="X378" s="14"/>
      <c r="Y378" s="14"/>
      <c r="Z378" s="14"/>
      <c r="AA378" s="14"/>
      <c r="AB378" s="14"/>
      <c r="AC378" s="14"/>
      <c r="AD378" s="14"/>
      <c r="AE378" s="14"/>
      <c r="AT378" s="194" t="s">
        <v>142</v>
      </c>
      <c r="AU378" s="194" t="s">
        <v>84</v>
      </c>
      <c r="AV378" s="14" t="s">
        <v>79</v>
      </c>
      <c r="AW378" s="14" t="s">
        <v>33</v>
      </c>
      <c r="AX378" s="14" t="s">
        <v>71</v>
      </c>
      <c r="AY378" s="194" t="s">
        <v>131</v>
      </c>
    </row>
    <row r="379" spans="1:51" s="14" customFormat="1" ht="12">
      <c r="A379" s="14"/>
      <c r="B379" s="193"/>
      <c r="C379" s="14"/>
      <c r="D379" s="186" t="s">
        <v>142</v>
      </c>
      <c r="E379" s="194" t="s">
        <v>3</v>
      </c>
      <c r="F379" s="195" t="s">
        <v>179</v>
      </c>
      <c r="G379" s="14"/>
      <c r="H379" s="196">
        <v>2.1</v>
      </c>
      <c r="I379" s="197"/>
      <c r="J379" s="14"/>
      <c r="K379" s="14"/>
      <c r="L379" s="193"/>
      <c r="M379" s="198"/>
      <c r="N379" s="199"/>
      <c r="O379" s="199"/>
      <c r="P379" s="199"/>
      <c r="Q379" s="199"/>
      <c r="R379" s="199"/>
      <c r="S379" s="199"/>
      <c r="T379" s="200"/>
      <c r="U379" s="14"/>
      <c r="V379" s="14"/>
      <c r="W379" s="14"/>
      <c r="X379" s="14"/>
      <c r="Y379" s="14"/>
      <c r="Z379" s="14"/>
      <c r="AA379" s="14"/>
      <c r="AB379" s="14"/>
      <c r="AC379" s="14"/>
      <c r="AD379" s="14"/>
      <c r="AE379" s="14"/>
      <c r="AT379" s="194" t="s">
        <v>142</v>
      </c>
      <c r="AU379" s="194" t="s">
        <v>84</v>
      </c>
      <c r="AV379" s="14" t="s">
        <v>79</v>
      </c>
      <c r="AW379" s="14" t="s">
        <v>33</v>
      </c>
      <c r="AX379" s="14" t="s">
        <v>71</v>
      </c>
      <c r="AY379" s="194" t="s">
        <v>131</v>
      </c>
    </row>
    <row r="380" spans="1:51" s="15" customFormat="1" ht="12">
      <c r="A380" s="15"/>
      <c r="B380" s="201"/>
      <c r="C380" s="15"/>
      <c r="D380" s="186" t="s">
        <v>142</v>
      </c>
      <c r="E380" s="202" t="s">
        <v>3</v>
      </c>
      <c r="F380" s="203" t="s">
        <v>152</v>
      </c>
      <c r="G380" s="15"/>
      <c r="H380" s="204">
        <v>4.383</v>
      </c>
      <c r="I380" s="205"/>
      <c r="J380" s="15"/>
      <c r="K380" s="15"/>
      <c r="L380" s="201"/>
      <c r="M380" s="206"/>
      <c r="N380" s="207"/>
      <c r="O380" s="207"/>
      <c r="P380" s="207"/>
      <c r="Q380" s="207"/>
      <c r="R380" s="207"/>
      <c r="S380" s="207"/>
      <c r="T380" s="208"/>
      <c r="U380" s="15"/>
      <c r="V380" s="15"/>
      <c r="W380" s="15"/>
      <c r="X380" s="15"/>
      <c r="Y380" s="15"/>
      <c r="Z380" s="15"/>
      <c r="AA380" s="15"/>
      <c r="AB380" s="15"/>
      <c r="AC380" s="15"/>
      <c r="AD380" s="15"/>
      <c r="AE380" s="15"/>
      <c r="AT380" s="202" t="s">
        <v>142</v>
      </c>
      <c r="AU380" s="202" t="s">
        <v>84</v>
      </c>
      <c r="AV380" s="15" t="s">
        <v>87</v>
      </c>
      <c r="AW380" s="15" t="s">
        <v>33</v>
      </c>
      <c r="AX380" s="15" t="s">
        <v>15</v>
      </c>
      <c r="AY380" s="202" t="s">
        <v>131</v>
      </c>
    </row>
    <row r="381" spans="1:63" s="12" customFormat="1" ht="20.85" customHeight="1">
      <c r="A381" s="12"/>
      <c r="B381" s="153"/>
      <c r="C381" s="12"/>
      <c r="D381" s="154" t="s">
        <v>70</v>
      </c>
      <c r="E381" s="164" t="s">
        <v>641</v>
      </c>
      <c r="F381" s="164" t="s">
        <v>642</v>
      </c>
      <c r="G381" s="12"/>
      <c r="H381" s="12"/>
      <c r="I381" s="156"/>
      <c r="J381" s="165">
        <f>BK381</f>
        <v>0</v>
      </c>
      <c r="K381" s="12"/>
      <c r="L381" s="153"/>
      <c r="M381" s="158"/>
      <c r="N381" s="159"/>
      <c r="O381" s="159"/>
      <c r="P381" s="160">
        <f>SUM(P382:P410)</f>
        <v>0</v>
      </c>
      <c r="Q381" s="159"/>
      <c r="R381" s="160">
        <f>SUM(R382:R410)</f>
        <v>2.04602004</v>
      </c>
      <c r="S381" s="159"/>
      <c r="T381" s="161">
        <f>SUM(T382:T410)</f>
        <v>0</v>
      </c>
      <c r="U381" s="12"/>
      <c r="V381" s="12"/>
      <c r="W381" s="12"/>
      <c r="X381" s="12"/>
      <c r="Y381" s="12"/>
      <c r="Z381" s="12"/>
      <c r="AA381" s="12"/>
      <c r="AB381" s="12"/>
      <c r="AC381" s="12"/>
      <c r="AD381" s="12"/>
      <c r="AE381" s="12"/>
      <c r="AR381" s="154" t="s">
        <v>15</v>
      </c>
      <c r="AT381" s="162" t="s">
        <v>70</v>
      </c>
      <c r="AU381" s="162" t="s">
        <v>79</v>
      </c>
      <c r="AY381" s="154" t="s">
        <v>131</v>
      </c>
      <c r="BK381" s="163">
        <f>SUM(BK382:BK410)</f>
        <v>0</v>
      </c>
    </row>
    <row r="382" spans="1:65" s="2" customFormat="1" ht="37.8" customHeight="1">
      <c r="A382" s="40"/>
      <c r="B382" s="166"/>
      <c r="C382" s="167" t="s">
        <v>643</v>
      </c>
      <c r="D382" s="167" t="s">
        <v>134</v>
      </c>
      <c r="E382" s="168" t="s">
        <v>644</v>
      </c>
      <c r="F382" s="169" t="s">
        <v>645</v>
      </c>
      <c r="G382" s="170" t="s">
        <v>137</v>
      </c>
      <c r="H382" s="171">
        <v>0.545</v>
      </c>
      <c r="I382" s="172"/>
      <c r="J382" s="173">
        <f>ROUND(I382*H382,2)</f>
        <v>0</v>
      </c>
      <c r="K382" s="169" t="s">
        <v>138</v>
      </c>
      <c r="L382" s="41"/>
      <c r="M382" s="174" t="s">
        <v>3</v>
      </c>
      <c r="N382" s="175" t="s">
        <v>42</v>
      </c>
      <c r="O382" s="74"/>
      <c r="P382" s="176">
        <f>O382*H382</f>
        <v>0</v>
      </c>
      <c r="Q382" s="176">
        <v>2.30102</v>
      </c>
      <c r="R382" s="176">
        <f>Q382*H382</f>
        <v>1.2540559</v>
      </c>
      <c r="S382" s="176">
        <v>0</v>
      </c>
      <c r="T382" s="177">
        <f>S382*H382</f>
        <v>0</v>
      </c>
      <c r="U382" s="40"/>
      <c r="V382" s="40"/>
      <c r="W382" s="40"/>
      <c r="X382" s="40"/>
      <c r="Y382" s="40"/>
      <c r="Z382" s="40"/>
      <c r="AA382" s="40"/>
      <c r="AB382" s="40"/>
      <c r="AC382" s="40"/>
      <c r="AD382" s="40"/>
      <c r="AE382" s="40"/>
      <c r="AR382" s="178" t="s">
        <v>87</v>
      </c>
      <c r="AT382" s="178" t="s">
        <v>134</v>
      </c>
      <c r="AU382" s="178" t="s">
        <v>84</v>
      </c>
      <c r="AY382" s="21" t="s">
        <v>131</v>
      </c>
      <c r="BE382" s="179">
        <f>IF(N382="základní",J382,0)</f>
        <v>0</v>
      </c>
      <c r="BF382" s="179">
        <f>IF(N382="snížená",J382,0)</f>
        <v>0</v>
      </c>
      <c r="BG382" s="179">
        <f>IF(N382="zákl. přenesená",J382,0)</f>
        <v>0</v>
      </c>
      <c r="BH382" s="179">
        <f>IF(N382="sníž. přenesená",J382,0)</f>
        <v>0</v>
      </c>
      <c r="BI382" s="179">
        <f>IF(N382="nulová",J382,0)</f>
        <v>0</v>
      </c>
      <c r="BJ382" s="21" t="s">
        <v>15</v>
      </c>
      <c r="BK382" s="179">
        <f>ROUND(I382*H382,2)</f>
        <v>0</v>
      </c>
      <c r="BL382" s="21" t="s">
        <v>87</v>
      </c>
      <c r="BM382" s="178" t="s">
        <v>646</v>
      </c>
    </row>
    <row r="383" spans="1:47" s="2" customFormat="1" ht="12">
      <c r="A383" s="40"/>
      <c r="B383" s="41"/>
      <c r="C383" s="40"/>
      <c r="D383" s="180" t="s">
        <v>140</v>
      </c>
      <c r="E383" s="40"/>
      <c r="F383" s="181" t="s">
        <v>647</v>
      </c>
      <c r="G383" s="40"/>
      <c r="H383" s="40"/>
      <c r="I383" s="182"/>
      <c r="J383" s="40"/>
      <c r="K383" s="40"/>
      <c r="L383" s="41"/>
      <c r="M383" s="183"/>
      <c r="N383" s="184"/>
      <c r="O383" s="74"/>
      <c r="P383" s="74"/>
      <c r="Q383" s="74"/>
      <c r="R383" s="74"/>
      <c r="S383" s="74"/>
      <c r="T383" s="75"/>
      <c r="U383" s="40"/>
      <c r="V383" s="40"/>
      <c r="W383" s="40"/>
      <c r="X383" s="40"/>
      <c r="Y383" s="40"/>
      <c r="Z383" s="40"/>
      <c r="AA383" s="40"/>
      <c r="AB383" s="40"/>
      <c r="AC383" s="40"/>
      <c r="AD383" s="40"/>
      <c r="AE383" s="40"/>
      <c r="AT383" s="21" t="s">
        <v>140</v>
      </c>
      <c r="AU383" s="21" t="s">
        <v>84</v>
      </c>
    </row>
    <row r="384" spans="1:51" s="13" customFormat="1" ht="12">
      <c r="A384" s="13"/>
      <c r="B384" s="185"/>
      <c r="C384" s="13"/>
      <c r="D384" s="186" t="s">
        <v>142</v>
      </c>
      <c r="E384" s="187" t="s">
        <v>3</v>
      </c>
      <c r="F384" s="188" t="s">
        <v>376</v>
      </c>
      <c r="G384" s="13"/>
      <c r="H384" s="187" t="s">
        <v>3</v>
      </c>
      <c r="I384" s="189"/>
      <c r="J384" s="13"/>
      <c r="K384" s="13"/>
      <c r="L384" s="185"/>
      <c r="M384" s="190"/>
      <c r="N384" s="191"/>
      <c r="O384" s="191"/>
      <c r="P384" s="191"/>
      <c r="Q384" s="191"/>
      <c r="R384" s="191"/>
      <c r="S384" s="191"/>
      <c r="T384" s="192"/>
      <c r="U384" s="13"/>
      <c r="V384" s="13"/>
      <c r="W384" s="13"/>
      <c r="X384" s="13"/>
      <c r="Y384" s="13"/>
      <c r="Z384" s="13"/>
      <c r="AA384" s="13"/>
      <c r="AB384" s="13"/>
      <c r="AC384" s="13"/>
      <c r="AD384" s="13"/>
      <c r="AE384" s="13"/>
      <c r="AT384" s="187" t="s">
        <v>142</v>
      </c>
      <c r="AU384" s="187" t="s">
        <v>84</v>
      </c>
      <c r="AV384" s="13" t="s">
        <v>15</v>
      </c>
      <c r="AW384" s="13" t="s">
        <v>33</v>
      </c>
      <c r="AX384" s="13" t="s">
        <v>71</v>
      </c>
      <c r="AY384" s="187" t="s">
        <v>131</v>
      </c>
    </row>
    <row r="385" spans="1:51" s="14" customFormat="1" ht="12">
      <c r="A385" s="14"/>
      <c r="B385" s="193"/>
      <c r="C385" s="14"/>
      <c r="D385" s="186" t="s">
        <v>142</v>
      </c>
      <c r="E385" s="194" t="s">
        <v>3</v>
      </c>
      <c r="F385" s="195" t="s">
        <v>648</v>
      </c>
      <c r="G385" s="14"/>
      <c r="H385" s="196">
        <v>0.234</v>
      </c>
      <c r="I385" s="197"/>
      <c r="J385" s="14"/>
      <c r="K385" s="14"/>
      <c r="L385" s="193"/>
      <c r="M385" s="198"/>
      <c r="N385" s="199"/>
      <c r="O385" s="199"/>
      <c r="P385" s="199"/>
      <c r="Q385" s="199"/>
      <c r="R385" s="199"/>
      <c r="S385" s="199"/>
      <c r="T385" s="200"/>
      <c r="U385" s="14"/>
      <c r="V385" s="14"/>
      <c r="W385" s="14"/>
      <c r="X385" s="14"/>
      <c r="Y385" s="14"/>
      <c r="Z385" s="14"/>
      <c r="AA385" s="14"/>
      <c r="AB385" s="14"/>
      <c r="AC385" s="14"/>
      <c r="AD385" s="14"/>
      <c r="AE385" s="14"/>
      <c r="AT385" s="194" t="s">
        <v>142</v>
      </c>
      <c r="AU385" s="194" t="s">
        <v>84</v>
      </c>
      <c r="AV385" s="14" t="s">
        <v>79</v>
      </c>
      <c r="AW385" s="14" t="s">
        <v>33</v>
      </c>
      <c r="AX385" s="14" t="s">
        <v>71</v>
      </c>
      <c r="AY385" s="194" t="s">
        <v>131</v>
      </c>
    </row>
    <row r="386" spans="1:51" s="13" customFormat="1" ht="12">
      <c r="A386" s="13"/>
      <c r="B386" s="185"/>
      <c r="C386" s="13"/>
      <c r="D386" s="186" t="s">
        <v>142</v>
      </c>
      <c r="E386" s="187" t="s">
        <v>3</v>
      </c>
      <c r="F386" s="188" t="s">
        <v>649</v>
      </c>
      <c r="G386" s="13"/>
      <c r="H386" s="187" t="s">
        <v>3</v>
      </c>
      <c r="I386" s="189"/>
      <c r="J386" s="13"/>
      <c r="K386" s="13"/>
      <c r="L386" s="185"/>
      <c r="M386" s="190"/>
      <c r="N386" s="191"/>
      <c r="O386" s="191"/>
      <c r="P386" s="191"/>
      <c r="Q386" s="191"/>
      <c r="R386" s="191"/>
      <c r="S386" s="191"/>
      <c r="T386" s="192"/>
      <c r="U386" s="13"/>
      <c r="V386" s="13"/>
      <c r="W386" s="13"/>
      <c r="X386" s="13"/>
      <c r="Y386" s="13"/>
      <c r="Z386" s="13"/>
      <c r="AA386" s="13"/>
      <c r="AB386" s="13"/>
      <c r="AC386" s="13"/>
      <c r="AD386" s="13"/>
      <c r="AE386" s="13"/>
      <c r="AT386" s="187" t="s">
        <v>142</v>
      </c>
      <c r="AU386" s="187" t="s">
        <v>84</v>
      </c>
      <c r="AV386" s="13" t="s">
        <v>15</v>
      </c>
      <c r="AW386" s="13" t="s">
        <v>33</v>
      </c>
      <c r="AX386" s="13" t="s">
        <v>71</v>
      </c>
      <c r="AY386" s="187" t="s">
        <v>131</v>
      </c>
    </row>
    <row r="387" spans="1:51" s="14" customFormat="1" ht="12">
      <c r="A387" s="14"/>
      <c r="B387" s="193"/>
      <c r="C387" s="14"/>
      <c r="D387" s="186" t="s">
        <v>142</v>
      </c>
      <c r="E387" s="194" t="s">
        <v>3</v>
      </c>
      <c r="F387" s="195" t="s">
        <v>650</v>
      </c>
      <c r="G387" s="14"/>
      <c r="H387" s="196">
        <v>0.084</v>
      </c>
      <c r="I387" s="197"/>
      <c r="J387" s="14"/>
      <c r="K387" s="14"/>
      <c r="L387" s="193"/>
      <c r="M387" s="198"/>
      <c r="N387" s="199"/>
      <c r="O387" s="199"/>
      <c r="P387" s="199"/>
      <c r="Q387" s="199"/>
      <c r="R387" s="199"/>
      <c r="S387" s="199"/>
      <c r="T387" s="200"/>
      <c r="U387" s="14"/>
      <c r="V387" s="14"/>
      <c r="W387" s="14"/>
      <c r="X387" s="14"/>
      <c r="Y387" s="14"/>
      <c r="Z387" s="14"/>
      <c r="AA387" s="14"/>
      <c r="AB387" s="14"/>
      <c r="AC387" s="14"/>
      <c r="AD387" s="14"/>
      <c r="AE387" s="14"/>
      <c r="AT387" s="194" t="s">
        <v>142</v>
      </c>
      <c r="AU387" s="194" t="s">
        <v>84</v>
      </c>
      <c r="AV387" s="14" t="s">
        <v>79</v>
      </c>
      <c r="AW387" s="14" t="s">
        <v>33</v>
      </c>
      <c r="AX387" s="14" t="s">
        <v>71</v>
      </c>
      <c r="AY387" s="194" t="s">
        <v>131</v>
      </c>
    </row>
    <row r="388" spans="1:51" s="14" customFormat="1" ht="12">
      <c r="A388" s="14"/>
      <c r="B388" s="193"/>
      <c r="C388" s="14"/>
      <c r="D388" s="186" t="s">
        <v>142</v>
      </c>
      <c r="E388" s="194" t="s">
        <v>3</v>
      </c>
      <c r="F388" s="195" t="s">
        <v>651</v>
      </c>
      <c r="G388" s="14"/>
      <c r="H388" s="196">
        <v>0.033</v>
      </c>
      <c r="I388" s="197"/>
      <c r="J388" s="14"/>
      <c r="K388" s="14"/>
      <c r="L388" s="193"/>
      <c r="M388" s="198"/>
      <c r="N388" s="199"/>
      <c r="O388" s="199"/>
      <c r="P388" s="199"/>
      <c r="Q388" s="199"/>
      <c r="R388" s="199"/>
      <c r="S388" s="199"/>
      <c r="T388" s="200"/>
      <c r="U388" s="14"/>
      <c r="V388" s="14"/>
      <c r="W388" s="14"/>
      <c r="X388" s="14"/>
      <c r="Y388" s="14"/>
      <c r="Z388" s="14"/>
      <c r="AA388" s="14"/>
      <c r="AB388" s="14"/>
      <c r="AC388" s="14"/>
      <c r="AD388" s="14"/>
      <c r="AE388" s="14"/>
      <c r="AT388" s="194" t="s">
        <v>142</v>
      </c>
      <c r="AU388" s="194" t="s">
        <v>84</v>
      </c>
      <c r="AV388" s="14" t="s">
        <v>79</v>
      </c>
      <c r="AW388" s="14" t="s">
        <v>33</v>
      </c>
      <c r="AX388" s="14" t="s">
        <v>71</v>
      </c>
      <c r="AY388" s="194" t="s">
        <v>131</v>
      </c>
    </row>
    <row r="389" spans="1:51" s="14" customFormat="1" ht="12">
      <c r="A389" s="14"/>
      <c r="B389" s="193"/>
      <c r="C389" s="14"/>
      <c r="D389" s="186" t="s">
        <v>142</v>
      </c>
      <c r="E389" s="194" t="s">
        <v>3</v>
      </c>
      <c r="F389" s="195" t="s">
        <v>652</v>
      </c>
      <c r="G389" s="14"/>
      <c r="H389" s="196">
        <v>0.017</v>
      </c>
      <c r="I389" s="197"/>
      <c r="J389" s="14"/>
      <c r="K389" s="14"/>
      <c r="L389" s="193"/>
      <c r="M389" s="198"/>
      <c r="N389" s="199"/>
      <c r="O389" s="199"/>
      <c r="P389" s="199"/>
      <c r="Q389" s="199"/>
      <c r="R389" s="199"/>
      <c r="S389" s="199"/>
      <c r="T389" s="200"/>
      <c r="U389" s="14"/>
      <c r="V389" s="14"/>
      <c r="W389" s="14"/>
      <c r="X389" s="14"/>
      <c r="Y389" s="14"/>
      <c r="Z389" s="14"/>
      <c r="AA389" s="14"/>
      <c r="AB389" s="14"/>
      <c r="AC389" s="14"/>
      <c r="AD389" s="14"/>
      <c r="AE389" s="14"/>
      <c r="AT389" s="194" t="s">
        <v>142</v>
      </c>
      <c r="AU389" s="194" t="s">
        <v>84</v>
      </c>
      <c r="AV389" s="14" t="s">
        <v>79</v>
      </c>
      <c r="AW389" s="14" t="s">
        <v>33</v>
      </c>
      <c r="AX389" s="14" t="s">
        <v>71</v>
      </c>
      <c r="AY389" s="194" t="s">
        <v>131</v>
      </c>
    </row>
    <row r="390" spans="1:51" s="14" customFormat="1" ht="12">
      <c r="A390" s="14"/>
      <c r="B390" s="193"/>
      <c r="C390" s="14"/>
      <c r="D390" s="186" t="s">
        <v>142</v>
      </c>
      <c r="E390" s="194" t="s">
        <v>3</v>
      </c>
      <c r="F390" s="195" t="s">
        <v>653</v>
      </c>
      <c r="G390" s="14"/>
      <c r="H390" s="196">
        <v>0.045</v>
      </c>
      <c r="I390" s="197"/>
      <c r="J390" s="14"/>
      <c r="K390" s="14"/>
      <c r="L390" s="193"/>
      <c r="M390" s="198"/>
      <c r="N390" s="199"/>
      <c r="O390" s="199"/>
      <c r="P390" s="199"/>
      <c r="Q390" s="199"/>
      <c r="R390" s="199"/>
      <c r="S390" s="199"/>
      <c r="T390" s="200"/>
      <c r="U390" s="14"/>
      <c r="V390" s="14"/>
      <c r="W390" s="14"/>
      <c r="X390" s="14"/>
      <c r="Y390" s="14"/>
      <c r="Z390" s="14"/>
      <c r="AA390" s="14"/>
      <c r="AB390" s="14"/>
      <c r="AC390" s="14"/>
      <c r="AD390" s="14"/>
      <c r="AE390" s="14"/>
      <c r="AT390" s="194" t="s">
        <v>142</v>
      </c>
      <c r="AU390" s="194" t="s">
        <v>84</v>
      </c>
      <c r="AV390" s="14" t="s">
        <v>79</v>
      </c>
      <c r="AW390" s="14" t="s">
        <v>33</v>
      </c>
      <c r="AX390" s="14" t="s">
        <v>71</v>
      </c>
      <c r="AY390" s="194" t="s">
        <v>131</v>
      </c>
    </row>
    <row r="391" spans="1:51" s="14" customFormat="1" ht="12">
      <c r="A391" s="14"/>
      <c r="B391" s="193"/>
      <c r="C391" s="14"/>
      <c r="D391" s="186" t="s">
        <v>142</v>
      </c>
      <c r="E391" s="194" t="s">
        <v>3</v>
      </c>
      <c r="F391" s="195" t="s">
        <v>654</v>
      </c>
      <c r="G391" s="14"/>
      <c r="H391" s="196">
        <v>0.1</v>
      </c>
      <c r="I391" s="197"/>
      <c r="J391" s="14"/>
      <c r="K391" s="14"/>
      <c r="L391" s="193"/>
      <c r="M391" s="198"/>
      <c r="N391" s="199"/>
      <c r="O391" s="199"/>
      <c r="P391" s="199"/>
      <c r="Q391" s="199"/>
      <c r="R391" s="199"/>
      <c r="S391" s="199"/>
      <c r="T391" s="200"/>
      <c r="U391" s="14"/>
      <c r="V391" s="14"/>
      <c r="W391" s="14"/>
      <c r="X391" s="14"/>
      <c r="Y391" s="14"/>
      <c r="Z391" s="14"/>
      <c r="AA391" s="14"/>
      <c r="AB391" s="14"/>
      <c r="AC391" s="14"/>
      <c r="AD391" s="14"/>
      <c r="AE391" s="14"/>
      <c r="AT391" s="194" t="s">
        <v>142</v>
      </c>
      <c r="AU391" s="194" t="s">
        <v>84</v>
      </c>
      <c r="AV391" s="14" t="s">
        <v>79</v>
      </c>
      <c r="AW391" s="14" t="s">
        <v>33</v>
      </c>
      <c r="AX391" s="14" t="s">
        <v>71</v>
      </c>
      <c r="AY391" s="194" t="s">
        <v>131</v>
      </c>
    </row>
    <row r="392" spans="1:51" s="14" customFormat="1" ht="12">
      <c r="A392" s="14"/>
      <c r="B392" s="193"/>
      <c r="C392" s="14"/>
      <c r="D392" s="186" t="s">
        <v>142</v>
      </c>
      <c r="E392" s="194" t="s">
        <v>3</v>
      </c>
      <c r="F392" s="195" t="s">
        <v>655</v>
      </c>
      <c r="G392" s="14"/>
      <c r="H392" s="196">
        <v>0.032</v>
      </c>
      <c r="I392" s="197"/>
      <c r="J392" s="14"/>
      <c r="K392" s="14"/>
      <c r="L392" s="193"/>
      <c r="M392" s="198"/>
      <c r="N392" s="199"/>
      <c r="O392" s="199"/>
      <c r="P392" s="199"/>
      <c r="Q392" s="199"/>
      <c r="R392" s="199"/>
      <c r="S392" s="199"/>
      <c r="T392" s="200"/>
      <c r="U392" s="14"/>
      <c r="V392" s="14"/>
      <c r="W392" s="14"/>
      <c r="X392" s="14"/>
      <c r="Y392" s="14"/>
      <c r="Z392" s="14"/>
      <c r="AA392" s="14"/>
      <c r="AB392" s="14"/>
      <c r="AC392" s="14"/>
      <c r="AD392" s="14"/>
      <c r="AE392" s="14"/>
      <c r="AT392" s="194" t="s">
        <v>142</v>
      </c>
      <c r="AU392" s="194" t="s">
        <v>84</v>
      </c>
      <c r="AV392" s="14" t="s">
        <v>79</v>
      </c>
      <c r="AW392" s="14" t="s">
        <v>33</v>
      </c>
      <c r="AX392" s="14" t="s">
        <v>71</v>
      </c>
      <c r="AY392" s="194" t="s">
        <v>131</v>
      </c>
    </row>
    <row r="393" spans="1:51" s="15" customFormat="1" ht="12">
      <c r="A393" s="15"/>
      <c r="B393" s="201"/>
      <c r="C393" s="15"/>
      <c r="D393" s="186" t="s">
        <v>142</v>
      </c>
      <c r="E393" s="202" t="s">
        <v>3</v>
      </c>
      <c r="F393" s="203" t="s">
        <v>152</v>
      </c>
      <c r="G393" s="15"/>
      <c r="H393" s="204">
        <v>0.545</v>
      </c>
      <c r="I393" s="205"/>
      <c r="J393" s="15"/>
      <c r="K393" s="15"/>
      <c r="L393" s="201"/>
      <c r="M393" s="206"/>
      <c r="N393" s="207"/>
      <c r="O393" s="207"/>
      <c r="P393" s="207"/>
      <c r="Q393" s="207"/>
      <c r="R393" s="207"/>
      <c r="S393" s="207"/>
      <c r="T393" s="208"/>
      <c r="U393" s="15"/>
      <c r="V393" s="15"/>
      <c r="W393" s="15"/>
      <c r="X393" s="15"/>
      <c r="Y393" s="15"/>
      <c r="Z393" s="15"/>
      <c r="AA393" s="15"/>
      <c r="AB393" s="15"/>
      <c r="AC393" s="15"/>
      <c r="AD393" s="15"/>
      <c r="AE393" s="15"/>
      <c r="AT393" s="202" t="s">
        <v>142</v>
      </c>
      <c r="AU393" s="202" t="s">
        <v>84</v>
      </c>
      <c r="AV393" s="15" t="s">
        <v>87</v>
      </c>
      <c r="AW393" s="15" t="s">
        <v>33</v>
      </c>
      <c r="AX393" s="15" t="s">
        <v>15</v>
      </c>
      <c r="AY393" s="202" t="s">
        <v>131</v>
      </c>
    </row>
    <row r="394" spans="1:65" s="2" customFormat="1" ht="33" customHeight="1">
      <c r="A394" s="40"/>
      <c r="B394" s="166"/>
      <c r="C394" s="167" t="s">
        <v>656</v>
      </c>
      <c r="D394" s="167" t="s">
        <v>134</v>
      </c>
      <c r="E394" s="168" t="s">
        <v>657</v>
      </c>
      <c r="F394" s="169" t="s">
        <v>658</v>
      </c>
      <c r="G394" s="170" t="s">
        <v>137</v>
      </c>
      <c r="H394" s="171">
        <v>0.333</v>
      </c>
      <c r="I394" s="172"/>
      <c r="J394" s="173">
        <f>ROUND(I394*H394,2)</f>
        <v>0</v>
      </c>
      <c r="K394" s="169" t="s">
        <v>138</v>
      </c>
      <c r="L394" s="41"/>
      <c r="M394" s="174" t="s">
        <v>3</v>
      </c>
      <c r="N394" s="175" t="s">
        <v>42</v>
      </c>
      <c r="O394" s="74"/>
      <c r="P394" s="176">
        <f>O394*H394</f>
        <v>0</v>
      </c>
      <c r="Q394" s="176">
        <v>2.30102</v>
      </c>
      <c r="R394" s="176">
        <f>Q394*H394</f>
        <v>0.76623966</v>
      </c>
      <c r="S394" s="176">
        <v>0</v>
      </c>
      <c r="T394" s="177">
        <f>S394*H394</f>
        <v>0</v>
      </c>
      <c r="U394" s="40"/>
      <c r="V394" s="40"/>
      <c r="W394" s="40"/>
      <c r="X394" s="40"/>
      <c r="Y394" s="40"/>
      <c r="Z394" s="40"/>
      <c r="AA394" s="40"/>
      <c r="AB394" s="40"/>
      <c r="AC394" s="40"/>
      <c r="AD394" s="40"/>
      <c r="AE394" s="40"/>
      <c r="AR394" s="178" t="s">
        <v>87</v>
      </c>
      <c r="AT394" s="178" t="s">
        <v>134</v>
      </c>
      <c r="AU394" s="178" t="s">
        <v>84</v>
      </c>
      <c r="AY394" s="21" t="s">
        <v>131</v>
      </c>
      <c r="BE394" s="179">
        <f>IF(N394="základní",J394,0)</f>
        <v>0</v>
      </c>
      <c r="BF394" s="179">
        <f>IF(N394="snížená",J394,0)</f>
        <v>0</v>
      </c>
      <c r="BG394" s="179">
        <f>IF(N394="zákl. přenesená",J394,0)</f>
        <v>0</v>
      </c>
      <c r="BH394" s="179">
        <f>IF(N394="sníž. přenesená",J394,0)</f>
        <v>0</v>
      </c>
      <c r="BI394" s="179">
        <f>IF(N394="nulová",J394,0)</f>
        <v>0</v>
      </c>
      <c r="BJ394" s="21" t="s">
        <v>15</v>
      </c>
      <c r="BK394" s="179">
        <f>ROUND(I394*H394,2)</f>
        <v>0</v>
      </c>
      <c r="BL394" s="21" t="s">
        <v>87</v>
      </c>
      <c r="BM394" s="178" t="s">
        <v>659</v>
      </c>
    </row>
    <row r="395" spans="1:47" s="2" customFormat="1" ht="12">
      <c r="A395" s="40"/>
      <c r="B395" s="41"/>
      <c r="C395" s="40"/>
      <c r="D395" s="180" t="s">
        <v>140</v>
      </c>
      <c r="E395" s="40"/>
      <c r="F395" s="181" t="s">
        <v>660</v>
      </c>
      <c r="G395" s="40"/>
      <c r="H395" s="40"/>
      <c r="I395" s="182"/>
      <c r="J395" s="40"/>
      <c r="K395" s="40"/>
      <c r="L395" s="41"/>
      <c r="M395" s="183"/>
      <c r="N395" s="184"/>
      <c r="O395" s="74"/>
      <c r="P395" s="74"/>
      <c r="Q395" s="74"/>
      <c r="R395" s="74"/>
      <c r="S395" s="74"/>
      <c r="T395" s="75"/>
      <c r="U395" s="40"/>
      <c r="V395" s="40"/>
      <c r="W395" s="40"/>
      <c r="X395" s="40"/>
      <c r="Y395" s="40"/>
      <c r="Z395" s="40"/>
      <c r="AA395" s="40"/>
      <c r="AB395" s="40"/>
      <c r="AC395" s="40"/>
      <c r="AD395" s="40"/>
      <c r="AE395" s="40"/>
      <c r="AT395" s="21" t="s">
        <v>140</v>
      </c>
      <c r="AU395" s="21" t="s">
        <v>84</v>
      </c>
    </row>
    <row r="396" spans="1:51" s="13" customFormat="1" ht="12">
      <c r="A396" s="13"/>
      <c r="B396" s="185"/>
      <c r="C396" s="13"/>
      <c r="D396" s="186" t="s">
        <v>142</v>
      </c>
      <c r="E396" s="187" t="s">
        <v>3</v>
      </c>
      <c r="F396" s="188" t="s">
        <v>187</v>
      </c>
      <c r="G396" s="13"/>
      <c r="H396" s="187" t="s">
        <v>3</v>
      </c>
      <c r="I396" s="189"/>
      <c r="J396" s="13"/>
      <c r="K396" s="13"/>
      <c r="L396" s="185"/>
      <c r="M396" s="190"/>
      <c r="N396" s="191"/>
      <c r="O396" s="191"/>
      <c r="P396" s="191"/>
      <c r="Q396" s="191"/>
      <c r="R396" s="191"/>
      <c r="S396" s="191"/>
      <c r="T396" s="192"/>
      <c r="U396" s="13"/>
      <c r="V396" s="13"/>
      <c r="W396" s="13"/>
      <c r="X396" s="13"/>
      <c r="Y396" s="13"/>
      <c r="Z396" s="13"/>
      <c r="AA396" s="13"/>
      <c r="AB396" s="13"/>
      <c r="AC396" s="13"/>
      <c r="AD396" s="13"/>
      <c r="AE396" s="13"/>
      <c r="AT396" s="187" t="s">
        <v>142</v>
      </c>
      <c r="AU396" s="187" t="s">
        <v>84</v>
      </c>
      <c r="AV396" s="13" t="s">
        <v>15</v>
      </c>
      <c r="AW396" s="13" t="s">
        <v>33</v>
      </c>
      <c r="AX396" s="13" t="s">
        <v>71</v>
      </c>
      <c r="AY396" s="187" t="s">
        <v>131</v>
      </c>
    </row>
    <row r="397" spans="1:51" s="14" customFormat="1" ht="12">
      <c r="A397" s="14"/>
      <c r="B397" s="193"/>
      <c r="C397" s="14"/>
      <c r="D397" s="186" t="s">
        <v>142</v>
      </c>
      <c r="E397" s="194" t="s">
        <v>3</v>
      </c>
      <c r="F397" s="195" t="s">
        <v>661</v>
      </c>
      <c r="G397" s="14"/>
      <c r="H397" s="196">
        <v>0.333</v>
      </c>
      <c r="I397" s="197"/>
      <c r="J397" s="14"/>
      <c r="K397" s="14"/>
      <c r="L397" s="193"/>
      <c r="M397" s="198"/>
      <c r="N397" s="199"/>
      <c r="O397" s="199"/>
      <c r="P397" s="199"/>
      <c r="Q397" s="199"/>
      <c r="R397" s="199"/>
      <c r="S397" s="199"/>
      <c r="T397" s="200"/>
      <c r="U397" s="14"/>
      <c r="V397" s="14"/>
      <c r="W397" s="14"/>
      <c r="X397" s="14"/>
      <c r="Y397" s="14"/>
      <c r="Z397" s="14"/>
      <c r="AA397" s="14"/>
      <c r="AB397" s="14"/>
      <c r="AC397" s="14"/>
      <c r="AD397" s="14"/>
      <c r="AE397" s="14"/>
      <c r="AT397" s="194" t="s">
        <v>142</v>
      </c>
      <c r="AU397" s="194" t="s">
        <v>84</v>
      </c>
      <c r="AV397" s="14" t="s">
        <v>79</v>
      </c>
      <c r="AW397" s="14" t="s">
        <v>33</v>
      </c>
      <c r="AX397" s="14" t="s">
        <v>15</v>
      </c>
      <c r="AY397" s="194" t="s">
        <v>131</v>
      </c>
    </row>
    <row r="398" spans="1:65" s="2" customFormat="1" ht="33" customHeight="1">
      <c r="A398" s="40"/>
      <c r="B398" s="166"/>
      <c r="C398" s="167" t="s">
        <v>662</v>
      </c>
      <c r="D398" s="167" t="s">
        <v>134</v>
      </c>
      <c r="E398" s="168" t="s">
        <v>663</v>
      </c>
      <c r="F398" s="169" t="s">
        <v>664</v>
      </c>
      <c r="G398" s="170" t="s">
        <v>137</v>
      </c>
      <c r="H398" s="171">
        <v>0.333</v>
      </c>
      <c r="I398" s="172"/>
      <c r="J398" s="173">
        <f>ROUND(I398*H398,2)</f>
        <v>0</v>
      </c>
      <c r="K398" s="169" t="s">
        <v>138</v>
      </c>
      <c r="L398" s="41"/>
      <c r="M398" s="174" t="s">
        <v>3</v>
      </c>
      <c r="N398" s="175" t="s">
        <v>42</v>
      </c>
      <c r="O398" s="74"/>
      <c r="P398" s="176">
        <f>O398*H398</f>
        <v>0</v>
      </c>
      <c r="Q398" s="176">
        <v>0</v>
      </c>
      <c r="R398" s="176">
        <f>Q398*H398</f>
        <v>0</v>
      </c>
      <c r="S398" s="176">
        <v>0</v>
      </c>
      <c r="T398" s="177">
        <f>S398*H398</f>
        <v>0</v>
      </c>
      <c r="U398" s="40"/>
      <c r="V398" s="40"/>
      <c r="W398" s="40"/>
      <c r="X398" s="40"/>
      <c r="Y398" s="40"/>
      <c r="Z398" s="40"/>
      <c r="AA398" s="40"/>
      <c r="AB398" s="40"/>
      <c r="AC398" s="40"/>
      <c r="AD398" s="40"/>
      <c r="AE398" s="40"/>
      <c r="AR398" s="178" t="s">
        <v>87</v>
      </c>
      <c r="AT398" s="178" t="s">
        <v>134</v>
      </c>
      <c r="AU398" s="178" t="s">
        <v>84</v>
      </c>
      <c r="AY398" s="21" t="s">
        <v>131</v>
      </c>
      <c r="BE398" s="179">
        <f>IF(N398="základní",J398,0)</f>
        <v>0</v>
      </c>
      <c r="BF398" s="179">
        <f>IF(N398="snížená",J398,0)</f>
        <v>0</v>
      </c>
      <c r="BG398" s="179">
        <f>IF(N398="zákl. přenesená",J398,0)</f>
        <v>0</v>
      </c>
      <c r="BH398" s="179">
        <f>IF(N398="sníž. přenesená",J398,0)</f>
        <v>0</v>
      </c>
      <c r="BI398" s="179">
        <f>IF(N398="nulová",J398,0)</f>
        <v>0</v>
      </c>
      <c r="BJ398" s="21" t="s">
        <v>15</v>
      </c>
      <c r="BK398" s="179">
        <f>ROUND(I398*H398,2)</f>
        <v>0</v>
      </c>
      <c r="BL398" s="21" t="s">
        <v>87</v>
      </c>
      <c r="BM398" s="178" t="s">
        <v>665</v>
      </c>
    </row>
    <row r="399" spans="1:47" s="2" customFormat="1" ht="12">
      <c r="A399" s="40"/>
      <c r="B399" s="41"/>
      <c r="C399" s="40"/>
      <c r="D399" s="180" t="s">
        <v>140</v>
      </c>
      <c r="E399" s="40"/>
      <c r="F399" s="181" t="s">
        <v>666</v>
      </c>
      <c r="G399" s="40"/>
      <c r="H399" s="40"/>
      <c r="I399" s="182"/>
      <c r="J399" s="40"/>
      <c r="K399" s="40"/>
      <c r="L399" s="41"/>
      <c r="M399" s="183"/>
      <c r="N399" s="184"/>
      <c r="O399" s="74"/>
      <c r="P399" s="74"/>
      <c r="Q399" s="74"/>
      <c r="R399" s="74"/>
      <c r="S399" s="74"/>
      <c r="T399" s="75"/>
      <c r="U399" s="40"/>
      <c r="V399" s="40"/>
      <c r="W399" s="40"/>
      <c r="X399" s="40"/>
      <c r="Y399" s="40"/>
      <c r="Z399" s="40"/>
      <c r="AA399" s="40"/>
      <c r="AB399" s="40"/>
      <c r="AC399" s="40"/>
      <c r="AD399" s="40"/>
      <c r="AE399" s="40"/>
      <c r="AT399" s="21" t="s">
        <v>140</v>
      </c>
      <c r="AU399" s="21" t="s">
        <v>84</v>
      </c>
    </row>
    <row r="400" spans="1:65" s="2" customFormat="1" ht="44.25" customHeight="1">
      <c r="A400" s="40"/>
      <c r="B400" s="166"/>
      <c r="C400" s="167" t="s">
        <v>667</v>
      </c>
      <c r="D400" s="167" t="s">
        <v>134</v>
      </c>
      <c r="E400" s="168" t="s">
        <v>668</v>
      </c>
      <c r="F400" s="169" t="s">
        <v>669</v>
      </c>
      <c r="G400" s="170" t="s">
        <v>137</v>
      </c>
      <c r="H400" s="171">
        <v>0.333</v>
      </c>
      <c r="I400" s="172"/>
      <c r="J400" s="173">
        <f>ROUND(I400*H400,2)</f>
        <v>0</v>
      </c>
      <c r="K400" s="169" t="s">
        <v>138</v>
      </c>
      <c r="L400" s="41"/>
      <c r="M400" s="174" t="s">
        <v>3</v>
      </c>
      <c r="N400" s="175" t="s">
        <v>42</v>
      </c>
      <c r="O400" s="74"/>
      <c r="P400" s="176">
        <f>O400*H400</f>
        <v>0</v>
      </c>
      <c r="Q400" s="176">
        <v>0</v>
      </c>
      <c r="R400" s="176">
        <f>Q400*H400</f>
        <v>0</v>
      </c>
      <c r="S400" s="176">
        <v>0</v>
      </c>
      <c r="T400" s="177">
        <f>S400*H400</f>
        <v>0</v>
      </c>
      <c r="U400" s="40"/>
      <c r="V400" s="40"/>
      <c r="W400" s="40"/>
      <c r="X400" s="40"/>
      <c r="Y400" s="40"/>
      <c r="Z400" s="40"/>
      <c r="AA400" s="40"/>
      <c r="AB400" s="40"/>
      <c r="AC400" s="40"/>
      <c r="AD400" s="40"/>
      <c r="AE400" s="40"/>
      <c r="AR400" s="178" t="s">
        <v>87</v>
      </c>
      <c r="AT400" s="178" t="s">
        <v>134</v>
      </c>
      <c r="AU400" s="178" t="s">
        <v>84</v>
      </c>
      <c r="AY400" s="21" t="s">
        <v>131</v>
      </c>
      <c r="BE400" s="179">
        <f>IF(N400="základní",J400,0)</f>
        <v>0</v>
      </c>
      <c r="BF400" s="179">
        <f>IF(N400="snížená",J400,0)</f>
        <v>0</v>
      </c>
      <c r="BG400" s="179">
        <f>IF(N400="zákl. přenesená",J400,0)</f>
        <v>0</v>
      </c>
      <c r="BH400" s="179">
        <f>IF(N400="sníž. přenesená",J400,0)</f>
        <v>0</v>
      </c>
      <c r="BI400" s="179">
        <f>IF(N400="nulová",J400,0)</f>
        <v>0</v>
      </c>
      <c r="BJ400" s="21" t="s">
        <v>15</v>
      </c>
      <c r="BK400" s="179">
        <f>ROUND(I400*H400,2)</f>
        <v>0</v>
      </c>
      <c r="BL400" s="21" t="s">
        <v>87</v>
      </c>
      <c r="BM400" s="178" t="s">
        <v>670</v>
      </c>
    </row>
    <row r="401" spans="1:47" s="2" customFormat="1" ht="12">
      <c r="A401" s="40"/>
      <c r="B401" s="41"/>
      <c r="C401" s="40"/>
      <c r="D401" s="180" t="s">
        <v>140</v>
      </c>
      <c r="E401" s="40"/>
      <c r="F401" s="181" t="s">
        <v>671</v>
      </c>
      <c r="G401" s="40"/>
      <c r="H401" s="40"/>
      <c r="I401" s="182"/>
      <c r="J401" s="40"/>
      <c r="K401" s="40"/>
      <c r="L401" s="41"/>
      <c r="M401" s="183"/>
      <c r="N401" s="184"/>
      <c r="O401" s="74"/>
      <c r="P401" s="74"/>
      <c r="Q401" s="74"/>
      <c r="R401" s="74"/>
      <c r="S401" s="74"/>
      <c r="T401" s="75"/>
      <c r="U401" s="40"/>
      <c r="V401" s="40"/>
      <c r="W401" s="40"/>
      <c r="X401" s="40"/>
      <c r="Y401" s="40"/>
      <c r="Z401" s="40"/>
      <c r="AA401" s="40"/>
      <c r="AB401" s="40"/>
      <c r="AC401" s="40"/>
      <c r="AD401" s="40"/>
      <c r="AE401" s="40"/>
      <c r="AT401" s="21" t="s">
        <v>140</v>
      </c>
      <c r="AU401" s="21" t="s">
        <v>84</v>
      </c>
    </row>
    <row r="402" spans="1:65" s="2" customFormat="1" ht="21.75" customHeight="1">
      <c r="A402" s="40"/>
      <c r="B402" s="166"/>
      <c r="C402" s="167" t="s">
        <v>672</v>
      </c>
      <c r="D402" s="167" t="s">
        <v>134</v>
      </c>
      <c r="E402" s="168" t="s">
        <v>673</v>
      </c>
      <c r="F402" s="169" t="s">
        <v>674</v>
      </c>
      <c r="G402" s="170" t="s">
        <v>272</v>
      </c>
      <c r="H402" s="171">
        <v>0.024</v>
      </c>
      <c r="I402" s="172"/>
      <c r="J402" s="173">
        <f>ROUND(I402*H402,2)</f>
        <v>0</v>
      </c>
      <c r="K402" s="169" t="s">
        <v>138</v>
      </c>
      <c r="L402" s="41"/>
      <c r="M402" s="174" t="s">
        <v>3</v>
      </c>
      <c r="N402" s="175" t="s">
        <v>42</v>
      </c>
      <c r="O402" s="74"/>
      <c r="P402" s="176">
        <f>O402*H402</f>
        <v>0</v>
      </c>
      <c r="Q402" s="176">
        <v>1.06277</v>
      </c>
      <c r="R402" s="176">
        <f>Q402*H402</f>
        <v>0.02550648</v>
      </c>
      <c r="S402" s="176">
        <v>0</v>
      </c>
      <c r="T402" s="177">
        <f>S402*H402</f>
        <v>0</v>
      </c>
      <c r="U402" s="40"/>
      <c r="V402" s="40"/>
      <c r="W402" s="40"/>
      <c r="X402" s="40"/>
      <c r="Y402" s="40"/>
      <c r="Z402" s="40"/>
      <c r="AA402" s="40"/>
      <c r="AB402" s="40"/>
      <c r="AC402" s="40"/>
      <c r="AD402" s="40"/>
      <c r="AE402" s="40"/>
      <c r="AR402" s="178" t="s">
        <v>87</v>
      </c>
      <c r="AT402" s="178" t="s">
        <v>134</v>
      </c>
      <c r="AU402" s="178" t="s">
        <v>84</v>
      </c>
      <c r="AY402" s="21" t="s">
        <v>131</v>
      </c>
      <c r="BE402" s="179">
        <f>IF(N402="základní",J402,0)</f>
        <v>0</v>
      </c>
      <c r="BF402" s="179">
        <f>IF(N402="snížená",J402,0)</f>
        <v>0</v>
      </c>
      <c r="BG402" s="179">
        <f>IF(N402="zákl. přenesená",J402,0)</f>
        <v>0</v>
      </c>
      <c r="BH402" s="179">
        <f>IF(N402="sníž. přenesená",J402,0)</f>
        <v>0</v>
      </c>
      <c r="BI402" s="179">
        <f>IF(N402="nulová",J402,0)</f>
        <v>0</v>
      </c>
      <c r="BJ402" s="21" t="s">
        <v>15</v>
      </c>
      <c r="BK402" s="179">
        <f>ROUND(I402*H402,2)</f>
        <v>0</v>
      </c>
      <c r="BL402" s="21" t="s">
        <v>87</v>
      </c>
      <c r="BM402" s="178" t="s">
        <v>675</v>
      </c>
    </row>
    <row r="403" spans="1:47" s="2" customFormat="1" ht="12">
      <c r="A403" s="40"/>
      <c r="B403" s="41"/>
      <c r="C403" s="40"/>
      <c r="D403" s="180" t="s">
        <v>140</v>
      </c>
      <c r="E403" s="40"/>
      <c r="F403" s="181" t="s">
        <v>676</v>
      </c>
      <c r="G403" s="40"/>
      <c r="H403" s="40"/>
      <c r="I403" s="182"/>
      <c r="J403" s="40"/>
      <c r="K403" s="40"/>
      <c r="L403" s="41"/>
      <c r="M403" s="183"/>
      <c r="N403" s="184"/>
      <c r="O403" s="74"/>
      <c r="P403" s="74"/>
      <c r="Q403" s="74"/>
      <c r="R403" s="74"/>
      <c r="S403" s="74"/>
      <c r="T403" s="75"/>
      <c r="U403" s="40"/>
      <c r="V403" s="40"/>
      <c r="W403" s="40"/>
      <c r="X403" s="40"/>
      <c r="Y403" s="40"/>
      <c r="Z403" s="40"/>
      <c r="AA403" s="40"/>
      <c r="AB403" s="40"/>
      <c r="AC403" s="40"/>
      <c r="AD403" s="40"/>
      <c r="AE403" s="40"/>
      <c r="AT403" s="21" t="s">
        <v>140</v>
      </c>
      <c r="AU403" s="21" t="s">
        <v>84</v>
      </c>
    </row>
    <row r="404" spans="1:51" s="13" customFormat="1" ht="12">
      <c r="A404" s="13"/>
      <c r="B404" s="185"/>
      <c r="C404" s="13"/>
      <c r="D404" s="186" t="s">
        <v>142</v>
      </c>
      <c r="E404" s="187" t="s">
        <v>3</v>
      </c>
      <c r="F404" s="188" t="s">
        <v>187</v>
      </c>
      <c r="G404" s="13"/>
      <c r="H404" s="187" t="s">
        <v>3</v>
      </c>
      <c r="I404" s="189"/>
      <c r="J404" s="13"/>
      <c r="K404" s="13"/>
      <c r="L404" s="185"/>
      <c r="M404" s="190"/>
      <c r="N404" s="191"/>
      <c r="O404" s="191"/>
      <c r="P404" s="191"/>
      <c r="Q404" s="191"/>
      <c r="R404" s="191"/>
      <c r="S404" s="191"/>
      <c r="T404" s="192"/>
      <c r="U404" s="13"/>
      <c r="V404" s="13"/>
      <c r="W404" s="13"/>
      <c r="X404" s="13"/>
      <c r="Y404" s="13"/>
      <c r="Z404" s="13"/>
      <c r="AA404" s="13"/>
      <c r="AB404" s="13"/>
      <c r="AC404" s="13"/>
      <c r="AD404" s="13"/>
      <c r="AE404" s="13"/>
      <c r="AT404" s="187" t="s">
        <v>142</v>
      </c>
      <c r="AU404" s="187" t="s">
        <v>84</v>
      </c>
      <c r="AV404" s="13" t="s">
        <v>15</v>
      </c>
      <c r="AW404" s="13" t="s">
        <v>33</v>
      </c>
      <c r="AX404" s="13" t="s">
        <v>71</v>
      </c>
      <c r="AY404" s="187" t="s">
        <v>131</v>
      </c>
    </row>
    <row r="405" spans="1:51" s="14" customFormat="1" ht="12">
      <c r="A405" s="14"/>
      <c r="B405" s="193"/>
      <c r="C405" s="14"/>
      <c r="D405" s="186" t="s">
        <v>142</v>
      </c>
      <c r="E405" s="194" t="s">
        <v>3</v>
      </c>
      <c r="F405" s="195" t="s">
        <v>677</v>
      </c>
      <c r="G405" s="14"/>
      <c r="H405" s="196">
        <v>0.024</v>
      </c>
      <c r="I405" s="197"/>
      <c r="J405" s="14"/>
      <c r="K405" s="14"/>
      <c r="L405" s="193"/>
      <c r="M405" s="198"/>
      <c r="N405" s="199"/>
      <c r="O405" s="199"/>
      <c r="P405" s="199"/>
      <c r="Q405" s="199"/>
      <c r="R405" s="199"/>
      <c r="S405" s="199"/>
      <c r="T405" s="200"/>
      <c r="U405" s="14"/>
      <c r="V405" s="14"/>
      <c r="W405" s="14"/>
      <c r="X405" s="14"/>
      <c r="Y405" s="14"/>
      <c r="Z405" s="14"/>
      <c r="AA405" s="14"/>
      <c r="AB405" s="14"/>
      <c r="AC405" s="14"/>
      <c r="AD405" s="14"/>
      <c r="AE405" s="14"/>
      <c r="AT405" s="194" t="s">
        <v>142</v>
      </c>
      <c r="AU405" s="194" t="s">
        <v>84</v>
      </c>
      <c r="AV405" s="14" t="s">
        <v>79</v>
      </c>
      <c r="AW405" s="14" t="s">
        <v>33</v>
      </c>
      <c r="AX405" s="14" t="s">
        <v>15</v>
      </c>
      <c r="AY405" s="194" t="s">
        <v>131</v>
      </c>
    </row>
    <row r="406" spans="1:65" s="2" customFormat="1" ht="37.8" customHeight="1">
      <c r="A406" s="40"/>
      <c r="B406" s="166"/>
      <c r="C406" s="167" t="s">
        <v>678</v>
      </c>
      <c r="D406" s="167" t="s">
        <v>134</v>
      </c>
      <c r="E406" s="168" t="s">
        <v>679</v>
      </c>
      <c r="F406" s="169" t="s">
        <v>680</v>
      </c>
      <c r="G406" s="170" t="s">
        <v>192</v>
      </c>
      <c r="H406" s="171">
        <v>10.9</v>
      </c>
      <c r="I406" s="172"/>
      <c r="J406" s="173">
        <f>ROUND(I406*H406,2)</f>
        <v>0</v>
      </c>
      <c r="K406" s="169" t="s">
        <v>138</v>
      </c>
      <c r="L406" s="41"/>
      <c r="M406" s="174" t="s">
        <v>3</v>
      </c>
      <c r="N406" s="175" t="s">
        <v>42</v>
      </c>
      <c r="O406" s="74"/>
      <c r="P406" s="176">
        <f>O406*H406</f>
        <v>0</v>
      </c>
      <c r="Q406" s="176">
        <v>2E-05</v>
      </c>
      <c r="R406" s="176">
        <f>Q406*H406</f>
        <v>0.000218</v>
      </c>
      <c r="S406" s="176">
        <v>0</v>
      </c>
      <c r="T406" s="177">
        <f>S406*H406</f>
        <v>0</v>
      </c>
      <c r="U406" s="40"/>
      <c r="V406" s="40"/>
      <c r="W406" s="40"/>
      <c r="X406" s="40"/>
      <c r="Y406" s="40"/>
      <c r="Z406" s="40"/>
      <c r="AA406" s="40"/>
      <c r="AB406" s="40"/>
      <c r="AC406" s="40"/>
      <c r="AD406" s="40"/>
      <c r="AE406" s="40"/>
      <c r="AR406" s="178" t="s">
        <v>87</v>
      </c>
      <c r="AT406" s="178" t="s">
        <v>134</v>
      </c>
      <c r="AU406" s="178" t="s">
        <v>84</v>
      </c>
      <c r="AY406" s="21" t="s">
        <v>131</v>
      </c>
      <c r="BE406" s="179">
        <f>IF(N406="základní",J406,0)</f>
        <v>0</v>
      </c>
      <c r="BF406" s="179">
        <f>IF(N406="snížená",J406,0)</f>
        <v>0</v>
      </c>
      <c r="BG406" s="179">
        <f>IF(N406="zákl. přenesená",J406,0)</f>
        <v>0</v>
      </c>
      <c r="BH406" s="179">
        <f>IF(N406="sníž. přenesená",J406,0)</f>
        <v>0</v>
      </c>
      <c r="BI406" s="179">
        <f>IF(N406="nulová",J406,0)</f>
        <v>0</v>
      </c>
      <c r="BJ406" s="21" t="s">
        <v>15</v>
      </c>
      <c r="BK406" s="179">
        <f>ROUND(I406*H406,2)</f>
        <v>0</v>
      </c>
      <c r="BL406" s="21" t="s">
        <v>87</v>
      </c>
      <c r="BM406" s="178" t="s">
        <v>681</v>
      </c>
    </row>
    <row r="407" spans="1:47" s="2" customFormat="1" ht="12">
      <c r="A407" s="40"/>
      <c r="B407" s="41"/>
      <c r="C407" s="40"/>
      <c r="D407" s="180" t="s">
        <v>140</v>
      </c>
      <c r="E407" s="40"/>
      <c r="F407" s="181" t="s">
        <v>682</v>
      </c>
      <c r="G407" s="40"/>
      <c r="H407" s="40"/>
      <c r="I407" s="182"/>
      <c r="J407" s="40"/>
      <c r="K407" s="40"/>
      <c r="L407" s="41"/>
      <c r="M407" s="183"/>
      <c r="N407" s="184"/>
      <c r="O407" s="74"/>
      <c r="P407" s="74"/>
      <c r="Q407" s="74"/>
      <c r="R407" s="74"/>
      <c r="S407" s="74"/>
      <c r="T407" s="75"/>
      <c r="U407" s="40"/>
      <c r="V407" s="40"/>
      <c r="W407" s="40"/>
      <c r="X407" s="40"/>
      <c r="Y407" s="40"/>
      <c r="Z407" s="40"/>
      <c r="AA407" s="40"/>
      <c r="AB407" s="40"/>
      <c r="AC407" s="40"/>
      <c r="AD407" s="40"/>
      <c r="AE407" s="40"/>
      <c r="AT407" s="21" t="s">
        <v>140</v>
      </c>
      <c r="AU407" s="21" t="s">
        <v>84</v>
      </c>
    </row>
    <row r="408" spans="1:51" s="13" customFormat="1" ht="12">
      <c r="A408" s="13"/>
      <c r="B408" s="185"/>
      <c r="C408" s="13"/>
      <c r="D408" s="186" t="s">
        <v>142</v>
      </c>
      <c r="E408" s="187" t="s">
        <v>3</v>
      </c>
      <c r="F408" s="188" t="s">
        <v>187</v>
      </c>
      <c r="G408" s="13"/>
      <c r="H408" s="187" t="s">
        <v>3</v>
      </c>
      <c r="I408" s="189"/>
      <c r="J408" s="13"/>
      <c r="K408" s="13"/>
      <c r="L408" s="185"/>
      <c r="M408" s="190"/>
      <c r="N408" s="191"/>
      <c r="O408" s="191"/>
      <c r="P408" s="191"/>
      <c r="Q408" s="191"/>
      <c r="R408" s="191"/>
      <c r="S408" s="191"/>
      <c r="T408" s="192"/>
      <c r="U408" s="13"/>
      <c r="V408" s="13"/>
      <c r="W408" s="13"/>
      <c r="X408" s="13"/>
      <c r="Y408" s="13"/>
      <c r="Z408" s="13"/>
      <c r="AA408" s="13"/>
      <c r="AB408" s="13"/>
      <c r="AC408" s="13"/>
      <c r="AD408" s="13"/>
      <c r="AE408" s="13"/>
      <c r="AT408" s="187" t="s">
        <v>142</v>
      </c>
      <c r="AU408" s="187" t="s">
        <v>84</v>
      </c>
      <c r="AV408" s="13" t="s">
        <v>15</v>
      </c>
      <c r="AW408" s="13" t="s">
        <v>33</v>
      </c>
      <c r="AX408" s="13" t="s">
        <v>71</v>
      </c>
      <c r="AY408" s="187" t="s">
        <v>131</v>
      </c>
    </row>
    <row r="409" spans="1:51" s="14" customFormat="1" ht="12">
      <c r="A409" s="14"/>
      <c r="B409" s="193"/>
      <c r="C409" s="14"/>
      <c r="D409" s="186" t="s">
        <v>142</v>
      </c>
      <c r="E409" s="194" t="s">
        <v>3</v>
      </c>
      <c r="F409" s="195" t="s">
        <v>683</v>
      </c>
      <c r="G409" s="14"/>
      <c r="H409" s="196">
        <v>10.9</v>
      </c>
      <c r="I409" s="197"/>
      <c r="J409" s="14"/>
      <c r="K409" s="14"/>
      <c r="L409" s="193"/>
      <c r="M409" s="198"/>
      <c r="N409" s="199"/>
      <c r="O409" s="199"/>
      <c r="P409" s="199"/>
      <c r="Q409" s="199"/>
      <c r="R409" s="199"/>
      <c r="S409" s="199"/>
      <c r="T409" s="200"/>
      <c r="U409" s="14"/>
      <c r="V409" s="14"/>
      <c r="W409" s="14"/>
      <c r="X409" s="14"/>
      <c r="Y409" s="14"/>
      <c r="Z409" s="14"/>
      <c r="AA409" s="14"/>
      <c r="AB409" s="14"/>
      <c r="AC409" s="14"/>
      <c r="AD409" s="14"/>
      <c r="AE409" s="14"/>
      <c r="AT409" s="194" t="s">
        <v>142</v>
      </c>
      <c r="AU409" s="194" t="s">
        <v>84</v>
      </c>
      <c r="AV409" s="14" t="s">
        <v>79</v>
      </c>
      <c r="AW409" s="14" t="s">
        <v>33</v>
      </c>
      <c r="AX409" s="14" t="s">
        <v>15</v>
      </c>
      <c r="AY409" s="194" t="s">
        <v>131</v>
      </c>
    </row>
    <row r="410" spans="1:65" s="2" customFormat="1" ht="16.5" customHeight="1">
      <c r="A410" s="40"/>
      <c r="B410" s="166"/>
      <c r="C410" s="167" t="s">
        <v>684</v>
      </c>
      <c r="D410" s="167" t="s">
        <v>134</v>
      </c>
      <c r="E410" s="168" t="s">
        <v>685</v>
      </c>
      <c r="F410" s="169" t="s">
        <v>686</v>
      </c>
      <c r="G410" s="170" t="s">
        <v>165</v>
      </c>
      <c r="H410" s="171">
        <v>0.6</v>
      </c>
      <c r="I410" s="172"/>
      <c r="J410" s="173">
        <f>ROUND(I410*H410,2)</f>
        <v>0</v>
      </c>
      <c r="K410" s="169" t="s">
        <v>3</v>
      </c>
      <c r="L410" s="41"/>
      <c r="M410" s="174" t="s">
        <v>3</v>
      </c>
      <c r="N410" s="175" t="s">
        <v>42</v>
      </c>
      <c r="O410" s="74"/>
      <c r="P410" s="176">
        <f>O410*H410</f>
        <v>0</v>
      </c>
      <c r="Q410" s="176">
        <v>0</v>
      </c>
      <c r="R410" s="176">
        <f>Q410*H410</f>
        <v>0</v>
      </c>
      <c r="S410" s="176">
        <v>0</v>
      </c>
      <c r="T410" s="177">
        <f>S410*H410</f>
        <v>0</v>
      </c>
      <c r="U410" s="40"/>
      <c r="V410" s="40"/>
      <c r="W410" s="40"/>
      <c r="X410" s="40"/>
      <c r="Y410" s="40"/>
      <c r="Z410" s="40"/>
      <c r="AA410" s="40"/>
      <c r="AB410" s="40"/>
      <c r="AC410" s="40"/>
      <c r="AD410" s="40"/>
      <c r="AE410" s="40"/>
      <c r="AR410" s="178" t="s">
        <v>87</v>
      </c>
      <c r="AT410" s="178" t="s">
        <v>134</v>
      </c>
      <c r="AU410" s="178" t="s">
        <v>84</v>
      </c>
      <c r="AY410" s="21" t="s">
        <v>131</v>
      </c>
      <c r="BE410" s="179">
        <f>IF(N410="základní",J410,0)</f>
        <v>0</v>
      </c>
      <c r="BF410" s="179">
        <f>IF(N410="snížená",J410,0)</f>
        <v>0</v>
      </c>
      <c r="BG410" s="179">
        <f>IF(N410="zákl. přenesená",J410,0)</f>
        <v>0</v>
      </c>
      <c r="BH410" s="179">
        <f>IF(N410="sníž. přenesená",J410,0)</f>
        <v>0</v>
      </c>
      <c r="BI410" s="179">
        <f>IF(N410="nulová",J410,0)</f>
        <v>0</v>
      </c>
      <c r="BJ410" s="21" t="s">
        <v>15</v>
      </c>
      <c r="BK410" s="179">
        <f>ROUND(I410*H410,2)</f>
        <v>0</v>
      </c>
      <c r="BL410" s="21" t="s">
        <v>87</v>
      </c>
      <c r="BM410" s="178" t="s">
        <v>687</v>
      </c>
    </row>
    <row r="411" spans="1:63" s="12" customFormat="1" ht="22.8" customHeight="1">
      <c r="A411" s="12"/>
      <c r="B411" s="153"/>
      <c r="C411" s="12"/>
      <c r="D411" s="154" t="s">
        <v>70</v>
      </c>
      <c r="E411" s="164" t="s">
        <v>132</v>
      </c>
      <c r="F411" s="164" t="s">
        <v>133</v>
      </c>
      <c r="G411" s="12"/>
      <c r="H411" s="12"/>
      <c r="I411" s="156"/>
      <c r="J411" s="165">
        <f>BK411</f>
        <v>0</v>
      </c>
      <c r="K411" s="12"/>
      <c r="L411" s="153"/>
      <c r="M411" s="158"/>
      <c r="N411" s="159"/>
      <c r="O411" s="159"/>
      <c r="P411" s="160">
        <f>P412+P417</f>
        <v>0</v>
      </c>
      <c r="Q411" s="159"/>
      <c r="R411" s="160">
        <f>R412+R417</f>
        <v>0.0346489</v>
      </c>
      <c r="S411" s="159"/>
      <c r="T411" s="161">
        <f>T412+T417</f>
        <v>0</v>
      </c>
      <c r="U411" s="12"/>
      <c r="V411" s="12"/>
      <c r="W411" s="12"/>
      <c r="X411" s="12"/>
      <c r="Y411" s="12"/>
      <c r="Z411" s="12"/>
      <c r="AA411" s="12"/>
      <c r="AB411" s="12"/>
      <c r="AC411" s="12"/>
      <c r="AD411" s="12"/>
      <c r="AE411" s="12"/>
      <c r="AR411" s="154" t="s">
        <v>15</v>
      </c>
      <c r="AT411" s="162" t="s">
        <v>70</v>
      </c>
      <c r="AU411" s="162" t="s">
        <v>15</v>
      </c>
      <c r="AY411" s="154" t="s">
        <v>131</v>
      </c>
      <c r="BK411" s="163">
        <f>BK412+BK417</f>
        <v>0</v>
      </c>
    </row>
    <row r="412" spans="1:63" s="12" customFormat="1" ht="20.85" customHeight="1">
      <c r="A412" s="12"/>
      <c r="B412" s="153"/>
      <c r="C412" s="12"/>
      <c r="D412" s="154" t="s">
        <v>70</v>
      </c>
      <c r="E412" s="164" t="s">
        <v>688</v>
      </c>
      <c r="F412" s="164" t="s">
        <v>689</v>
      </c>
      <c r="G412" s="12"/>
      <c r="H412" s="12"/>
      <c r="I412" s="156"/>
      <c r="J412" s="165">
        <f>BK412</f>
        <v>0</v>
      </c>
      <c r="K412" s="12"/>
      <c r="L412" s="153"/>
      <c r="M412" s="158"/>
      <c r="N412" s="159"/>
      <c r="O412" s="159"/>
      <c r="P412" s="160">
        <f>SUM(P413:P416)</f>
        <v>0</v>
      </c>
      <c r="Q412" s="159"/>
      <c r="R412" s="160">
        <f>SUM(R413:R416)</f>
        <v>0.0198289</v>
      </c>
      <c r="S412" s="159"/>
      <c r="T412" s="161">
        <f>SUM(T413:T416)</f>
        <v>0</v>
      </c>
      <c r="U412" s="12"/>
      <c r="V412" s="12"/>
      <c r="W412" s="12"/>
      <c r="X412" s="12"/>
      <c r="Y412" s="12"/>
      <c r="Z412" s="12"/>
      <c r="AA412" s="12"/>
      <c r="AB412" s="12"/>
      <c r="AC412" s="12"/>
      <c r="AD412" s="12"/>
      <c r="AE412" s="12"/>
      <c r="AR412" s="154" t="s">
        <v>15</v>
      </c>
      <c r="AT412" s="162" t="s">
        <v>70</v>
      </c>
      <c r="AU412" s="162" t="s">
        <v>79</v>
      </c>
      <c r="AY412" s="154" t="s">
        <v>131</v>
      </c>
      <c r="BK412" s="163">
        <f>SUM(BK413:BK416)</f>
        <v>0</v>
      </c>
    </row>
    <row r="413" spans="1:65" s="2" customFormat="1" ht="37.8" customHeight="1">
      <c r="A413" s="40"/>
      <c r="B413" s="166"/>
      <c r="C413" s="167" t="s">
        <v>690</v>
      </c>
      <c r="D413" s="167" t="s">
        <v>134</v>
      </c>
      <c r="E413" s="168" t="s">
        <v>691</v>
      </c>
      <c r="F413" s="169" t="s">
        <v>692</v>
      </c>
      <c r="G413" s="170" t="s">
        <v>165</v>
      </c>
      <c r="H413" s="171">
        <v>152.53</v>
      </c>
      <c r="I413" s="172"/>
      <c r="J413" s="173">
        <f>ROUND(I413*H413,2)</f>
        <v>0</v>
      </c>
      <c r="K413" s="169" t="s">
        <v>138</v>
      </c>
      <c r="L413" s="41"/>
      <c r="M413" s="174" t="s">
        <v>3</v>
      </c>
      <c r="N413" s="175" t="s">
        <v>42</v>
      </c>
      <c r="O413" s="74"/>
      <c r="P413" s="176">
        <f>O413*H413</f>
        <v>0</v>
      </c>
      <c r="Q413" s="176">
        <v>0.00013</v>
      </c>
      <c r="R413" s="176">
        <f>Q413*H413</f>
        <v>0.0198289</v>
      </c>
      <c r="S413" s="176">
        <v>0</v>
      </c>
      <c r="T413" s="177">
        <f>S413*H413</f>
        <v>0</v>
      </c>
      <c r="U413" s="40"/>
      <c r="V413" s="40"/>
      <c r="W413" s="40"/>
      <c r="X413" s="40"/>
      <c r="Y413" s="40"/>
      <c r="Z413" s="40"/>
      <c r="AA413" s="40"/>
      <c r="AB413" s="40"/>
      <c r="AC413" s="40"/>
      <c r="AD413" s="40"/>
      <c r="AE413" s="40"/>
      <c r="AR413" s="178" t="s">
        <v>87</v>
      </c>
      <c r="AT413" s="178" t="s">
        <v>134</v>
      </c>
      <c r="AU413" s="178" t="s">
        <v>84</v>
      </c>
      <c r="AY413" s="21" t="s">
        <v>131</v>
      </c>
      <c r="BE413" s="179">
        <f>IF(N413="základní",J413,0)</f>
        <v>0</v>
      </c>
      <c r="BF413" s="179">
        <f>IF(N413="snížená",J413,0)</f>
        <v>0</v>
      </c>
      <c r="BG413" s="179">
        <f>IF(N413="zákl. přenesená",J413,0)</f>
        <v>0</v>
      </c>
      <c r="BH413" s="179">
        <f>IF(N413="sníž. přenesená",J413,0)</f>
        <v>0</v>
      </c>
      <c r="BI413" s="179">
        <f>IF(N413="nulová",J413,0)</f>
        <v>0</v>
      </c>
      <c r="BJ413" s="21" t="s">
        <v>15</v>
      </c>
      <c r="BK413" s="179">
        <f>ROUND(I413*H413,2)</f>
        <v>0</v>
      </c>
      <c r="BL413" s="21" t="s">
        <v>87</v>
      </c>
      <c r="BM413" s="178" t="s">
        <v>693</v>
      </c>
    </row>
    <row r="414" spans="1:47" s="2" customFormat="1" ht="12">
      <c r="A414" s="40"/>
      <c r="B414" s="41"/>
      <c r="C414" s="40"/>
      <c r="D414" s="180" t="s">
        <v>140</v>
      </c>
      <c r="E414" s="40"/>
      <c r="F414" s="181" t="s">
        <v>694</v>
      </c>
      <c r="G414" s="40"/>
      <c r="H414" s="40"/>
      <c r="I414" s="182"/>
      <c r="J414" s="40"/>
      <c r="K414" s="40"/>
      <c r="L414" s="41"/>
      <c r="M414" s="183"/>
      <c r="N414" s="184"/>
      <c r="O414" s="74"/>
      <c r="P414" s="74"/>
      <c r="Q414" s="74"/>
      <c r="R414" s="74"/>
      <c r="S414" s="74"/>
      <c r="T414" s="75"/>
      <c r="U414" s="40"/>
      <c r="V414" s="40"/>
      <c r="W414" s="40"/>
      <c r="X414" s="40"/>
      <c r="Y414" s="40"/>
      <c r="Z414" s="40"/>
      <c r="AA414" s="40"/>
      <c r="AB414" s="40"/>
      <c r="AC414" s="40"/>
      <c r="AD414" s="40"/>
      <c r="AE414" s="40"/>
      <c r="AT414" s="21" t="s">
        <v>140</v>
      </c>
      <c r="AU414" s="21" t="s">
        <v>84</v>
      </c>
    </row>
    <row r="415" spans="1:51" s="13" customFormat="1" ht="12">
      <c r="A415" s="13"/>
      <c r="B415" s="185"/>
      <c r="C415" s="13"/>
      <c r="D415" s="186" t="s">
        <v>142</v>
      </c>
      <c r="E415" s="187" t="s">
        <v>3</v>
      </c>
      <c r="F415" s="188" t="s">
        <v>168</v>
      </c>
      <c r="G415" s="13"/>
      <c r="H415" s="187" t="s">
        <v>3</v>
      </c>
      <c r="I415" s="189"/>
      <c r="J415" s="13"/>
      <c r="K415" s="13"/>
      <c r="L415" s="185"/>
      <c r="M415" s="190"/>
      <c r="N415" s="191"/>
      <c r="O415" s="191"/>
      <c r="P415" s="191"/>
      <c r="Q415" s="191"/>
      <c r="R415" s="191"/>
      <c r="S415" s="191"/>
      <c r="T415" s="192"/>
      <c r="U415" s="13"/>
      <c r="V415" s="13"/>
      <c r="W415" s="13"/>
      <c r="X415" s="13"/>
      <c r="Y415" s="13"/>
      <c r="Z415" s="13"/>
      <c r="AA415" s="13"/>
      <c r="AB415" s="13"/>
      <c r="AC415" s="13"/>
      <c r="AD415" s="13"/>
      <c r="AE415" s="13"/>
      <c r="AT415" s="187" t="s">
        <v>142</v>
      </c>
      <c r="AU415" s="187" t="s">
        <v>84</v>
      </c>
      <c r="AV415" s="13" t="s">
        <v>15</v>
      </c>
      <c r="AW415" s="13" t="s">
        <v>33</v>
      </c>
      <c r="AX415" s="13" t="s">
        <v>71</v>
      </c>
      <c r="AY415" s="187" t="s">
        <v>131</v>
      </c>
    </row>
    <row r="416" spans="1:51" s="14" customFormat="1" ht="12">
      <c r="A416" s="14"/>
      <c r="B416" s="193"/>
      <c r="C416" s="14"/>
      <c r="D416" s="186" t="s">
        <v>142</v>
      </c>
      <c r="E416" s="194" t="s">
        <v>3</v>
      </c>
      <c r="F416" s="195" t="s">
        <v>600</v>
      </c>
      <c r="G416" s="14"/>
      <c r="H416" s="196">
        <v>152.53</v>
      </c>
      <c r="I416" s="197"/>
      <c r="J416" s="14"/>
      <c r="K416" s="14"/>
      <c r="L416" s="193"/>
      <c r="M416" s="198"/>
      <c r="N416" s="199"/>
      <c r="O416" s="199"/>
      <c r="P416" s="199"/>
      <c r="Q416" s="199"/>
      <c r="R416" s="199"/>
      <c r="S416" s="199"/>
      <c r="T416" s="200"/>
      <c r="U416" s="14"/>
      <c r="V416" s="14"/>
      <c r="W416" s="14"/>
      <c r="X416" s="14"/>
      <c r="Y416" s="14"/>
      <c r="Z416" s="14"/>
      <c r="AA416" s="14"/>
      <c r="AB416" s="14"/>
      <c r="AC416" s="14"/>
      <c r="AD416" s="14"/>
      <c r="AE416" s="14"/>
      <c r="AT416" s="194" t="s">
        <v>142</v>
      </c>
      <c r="AU416" s="194" t="s">
        <v>84</v>
      </c>
      <c r="AV416" s="14" t="s">
        <v>79</v>
      </c>
      <c r="AW416" s="14" t="s">
        <v>33</v>
      </c>
      <c r="AX416" s="14" t="s">
        <v>15</v>
      </c>
      <c r="AY416" s="194" t="s">
        <v>131</v>
      </c>
    </row>
    <row r="417" spans="1:63" s="12" customFormat="1" ht="20.85" customHeight="1">
      <c r="A417" s="12"/>
      <c r="B417" s="153"/>
      <c r="C417" s="12"/>
      <c r="D417" s="154" t="s">
        <v>70</v>
      </c>
      <c r="E417" s="164" t="s">
        <v>695</v>
      </c>
      <c r="F417" s="164" t="s">
        <v>696</v>
      </c>
      <c r="G417" s="12"/>
      <c r="H417" s="12"/>
      <c r="I417" s="156"/>
      <c r="J417" s="165">
        <f>BK417</f>
        <v>0</v>
      </c>
      <c r="K417" s="12"/>
      <c r="L417" s="153"/>
      <c r="M417" s="158"/>
      <c r="N417" s="159"/>
      <c r="O417" s="159"/>
      <c r="P417" s="160">
        <f>SUM(P418:P431)</f>
        <v>0</v>
      </c>
      <c r="Q417" s="159"/>
      <c r="R417" s="160">
        <f>SUM(R418:R431)</f>
        <v>0.014820000000000002</v>
      </c>
      <c r="S417" s="159"/>
      <c r="T417" s="161">
        <f>SUM(T418:T431)</f>
        <v>0</v>
      </c>
      <c r="U417" s="12"/>
      <c r="V417" s="12"/>
      <c r="W417" s="12"/>
      <c r="X417" s="12"/>
      <c r="Y417" s="12"/>
      <c r="Z417" s="12"/>
      <c r="AA417" s="12"/>
      <c r="AB417" s="12"/>
      <c r="AC417" s="12"/>
      <c r="AD417" s="12"/>
      <c r="AE417" s="12"/>
      <c r="AR417" s="154" t="s">
        <v>15</v>
      </c>
      <c r="AT417" s="162" t="s">
        <v>70</v>
      </c>
      <c r="AU417" s="162" t="s">
        <v>79</v>
      </c>
      <c r="AY417" s="154" t="s">
        <v>131</v>
      </c>
      <c r="BK417" s="163">
        <f>SUM(BK418:BK431)</f>
        <v>0</v>
      </c>
    </row>
    <row r="418" spans="1:65" s="2" customFormat="1" ht="16.5" customHeight="1">
      <c r="A418" s="40"/>
      <c r="B418" s="166"/>
      <c r="C418" s="167" t="s">
        <v>697</v>
      </c>
      <c r="D418" s="167" t="s">
        <v>134</v>
      </c>
      <c r="E418" s="168" t="s">
        <v>698</v>
      </c>
      <c r="F418" s="169" t="s">
        <v>699</v>
      </c>
      <c r="G418" s="170" t="s">
        <v>184</v>
      </c>
      <c r="H418" s="171">
        <v>9</v>
      </c>
      <c r="I418" s="172"/>
      <c r="J418" s="173">
        <f>ROUND(I418*H418,2)</f>
        <v>0</v>
      </c>
      <c r="K418" s="169" t="s">
        <v>3</v>
      </c>
      <c r="L418" s="41"/>
      <c r="M418" s="174" t="s">
        <v>3</v>
      </c>
      <c r="N418" s="175" t="s">
        <v>42</v>
      </c>
      <c r="O418" s="74"/>
      <c r="P418" s="176">
        <f>O418*H418</f>
        <v>0</v>
      </c>
      <c r="Q418" s="176">
        <v>0</v>
      </c>
      <c r="R418" s="176">
        <f>Q418*H418</f>
        <v>0</v>
      </c>
      <c r="S418" s="176">
        <v>0</v>
      </c>
      <c r="T418" s="177">
        <f>S418*H418</f>
        <v>0</v>
      </c>
      <c r="U418" s="40"/>
      <c r="V418" s="40"/>
      <c r="W418" s="40"/>
      <c r="X418" s="40"/>
      <c r="Y418" s="40"/>
      <c r="Z418" s="40"/>
      <c r="AA418" s="40"/>
      <c r="AB418" s="40"/>
      <c r="AC418" s="40"/>
      <c r="AD418" s="40"/>
      <c r="AE418" s="40"/>
      <c r="AR418" s="178" t="s">
        <v>87</v>
      </c>
      <c r="AT418" s="178" t="s">
        <v>134</v>
      </c>
      <c r="AU418" s="178" t="s">
        <v>84</v>
      </c>
      <c r="AY418" s="21" t="s">
        <v>131</v>
      </c>
      <c r="BE418" s="179">
        <f>IF(N418="základní",J418,0)</f>
        <v>0</v>
      </c>
      <c r="BF418" s="179">
        <f>IF(N418="snížená",J418,0)</f>
        <v>0</v>
      </c>
      <c r="BG418" s="179">
        <f>IF(N418="zákl. přenesená",J418,0)</f>
        <v>0</v>
      </c>
      <c r="BH418" s="179">
        <f>IF(N418="sníž. přenesená",J418,0)</f>
        <v>0</v>
      </c>
      <c r="BI418" s="179">
        <f>IF(N418="nulová",J418,0)</f>
        <v>0</v>
      </c>
      <c r="BJ418" s="21" t="s">
        <v>15</v>
      </c>
      <c r="BK418" s="179">
        <f>ROUND(I418*H418,2)</f>
        <v>0</v>
      </c>
      <c r="BL418" s="21" t="s">
        <v>87</v>
      </c>
      <c r="BM418" s="178" t="s">
        <v>700</v>
      </c>
    </row>
    <row r="419" spans="1:65" s="2" customFormat="1" ht="16.5" customHeight="1">
      <c r="A419" s="40"/>
      <c r="B419" s="166"/>
      <c r="C419" s="167" t="s">
        <v>701</v>
      </c>
      <c r="D419" s="167" t="s">
        <v>134</v>
      </c>
      <c r="E419" s="168" t="s">
        <v>702</v>
      </c>
      <c r="F419" s="169" t="s">
        <v>703</v>
      </c>
      <c r="G419" s="170" t="s">
        <v>257</v>
      </c>
      <c r="H419" s="171">
        <v>1</v>
      </c>
      <c r="I419" s="172"/>
      <c r="J419" s="173">
        <f>ROUND(I419*H419,2)</f>
        <v>0</v>
      </c>
      <c r="K419" s="169" t="s">
        <v>3</v>
      </c>
      <c r="L419" s="41"/>
      <c r="M419" s="174" t="s">
        <v>3</v>
      </c>
      <c r="N419" s="175" t="s">
        <v>42</v>
      </c>
      <c r="O419" s="74"/>
      <c r="P419" s="176">
        <f>O419*H419</f>
        <v>0</v>
      </c>
      <c r="Q419" s="176">
        <v>0</v>
      </c>
      <c r="R419" s="176">
        <f>Q419*H419</f>
        <v>0</v>
      </c>
      <c r="S419" s="176">
        <v>0</v>
      </c>
      <c r="T419" s="177">
        <f>S419*H419</f>
        <v>0</v>
      </c>
      <c r="U419" s="40"/>
      <c r="V419" s="40"/>
      <c r="W419" s="40"/>
      <c r="X419" s="40"/>
      <c r="Y419" s="40"/>
      <c r="Z419" s="40"/>
      <c r="AA419" s="40"/>
      <c r="AB419" s="40"/>
      <c r="AC419" s="40"/>
      <c r="AD419" s="40"/>
      <c r="AE419" s="40"/>
      <c r="AR419" s="178" t="s">
        <v>87</v>
      </c>
      <c r="AT419" s="178" t="s">
        <v>134</v>
      </c>
      <c r="AU419" s="178" t="s">
        <v>84</v>
      </c>
      <c r="AY419" s="21" t="s">
        <v>131</v>
      </c>
      <c r="BE419" s="179">
        <f>IF(N419="základní",J419,0)</f>
        <v>0</v>
      </c>
      <c r="BF419" s="179">
        <f>IF(N419="snížená",J419,0)</f>
        <v>0</v>
      </c>
      <c r="BG419" s="179">
        <f>IF(N419="zákl. přenesená",J419,0)</f>
        <v>0</v>
      </c>
      <c r="BH419" s="179">
        <f>IF(N419="sníž. přenesená",J419,0)</f>
        <v>0</v>
      </c>
      <c r="BI419" s="179">
        <f>IF(N419="nulová",J419,0)</f>
        <v>0</v>
      </c>
      <c r="BJ419" s="21" t="s">
        <v>15</v>
      </c>
      <c r="BK419" s="179">
        <f>ROUND(I419*H419,2)</f>
        <v>0</v>
      </c>
      <c r="BL419" s="21" t="s">
        <v>87</v>
      </c>
      <c r="BM419" s="178" t="s">
        <v>704</v>
      </c>
    </row>
    <row r="420" spans="1:65" s="2" customFormat="1" ht="49.05" customHeight="1">
      <c r="A420" s="40"/>
      <c r="B420" s="166"/>
      <c r="C420" s="167" t="s">
        <v>705</v>
      </c>
      <c r="D420" s="167" t="s">
        <v>134</v>
      </c>
      <c r="E420" s="168" t="s">
        <v>706</v>
      </c>
      <c r="F420" s="169" t="s">
        <v>707</v>
      </c>
      <c r="G420" s="170" t="s">
        <v>184</v>
      </c>
      <c r="H420" s="171">
        <v>5</v>
      </c>
      <c r="I420" s="172"/>
      <c r="J420" s="173">
        <f>ROUND(I420*H420,2)</f>
        <v>0</v>
      </c>
      <c r="K420" s="169" t="s">
        <v>3</v>
      </c>
      <c r="L420" s="41"/>
      <c r="M420" s="174" t="s">
        <v>3</v>
      </c>
      <c r="N420" s="175" t="s">
        <v>42</v>
      </c>
      <c r="O420" s="74"/>
      <c r="P420" s="176">
        <f>O420*H420</f>
        <v>0</v>
      </c>
      <c r="Q420" s="176">
        <v>0</v>
      </c>
      <c r="R420" s="176">
        <f>Q420*H420</f>
        <v>0</v>
      </c>
      <c r="S420" s="176">
        <v>0</v>
      </c>
      <c r="T420" s="177">
        <f>S420*H420</f>
        <v>0</v>
      </c>
      <c r="U420" s="40"/>
      <c r="V420" s="40"/>
      <c r="W420" s="40"/>
      <c r="X420" s="40"/>
      <c r="Y420" s="40"/>
      <c r="Z420" s="40"/>
      <c r="AA420" s="40"/>
      <c r="AB420" s="40"/>
      <c r="AC420" s="40"/>
      <c r="AD420" s="40"/>
      <c r="AE420" s="40"/>
      <c r="AR420" s="178" t="s">
        <v>87</v>
      </c>
      <c r="AT420" s="178" t="s">
        <v>134</v>
      </c>
      <c r="AU420" s="178" t="s">
        <v>84</v>
      </c>
      <c r="AY420" s="21" t="s">
        <v>131</v>
      </c>
      <c r="BE420" s="179">
        <f>IF(N420="základní",J420,0)</f>
        <v>0</v>
      </c>
      <c r="BF420" s="179">
        <f>IF(N420="snížená",J420,0)</f>
        <v>0</v>
      </c>
      <c r="BG420" s="179">
        <f>IF(N420="zákl. přenesená",J420,0)</f>
        <v>0</v>
      </c>
      <c r="BH420" s="179">
        <f>IF(N420="sníž. přenesená",J420,0)</f>
        <v>0</v>
      </c>
      <c r="BI420" s="179">
        <f>IF(N420="nulová",J420,0)</f>
        <v>0</v>
      </c>
      <c r="BJ420" s="21" t="s">
        <v>15</v>
      </c>
      <c r="BK420" s="179">
        <f>ROUND(I420*H420,2)</f>
        <v>0</v>
      </c>
      <c r="BL420" s="21" t="s">
        <v>87</v>
      </c>
      <c r="BM420" s="178" t="s">
        <v>708</v>
      </c>
    </row>
    <row r="421" spans="1:65" s="2" customFormat="1" ht="37.8" customHeight="1">
      <c r="A421" s="40"/>
      <c r="B421" s="166"/>
      <c r="C421" s="167" t="s">
        <v>709</v>
      </c>
      <c r="D421" s="167" t="s">
        <v>134</v>
      </c>
      <c r="E421" s="168" t="s">
        <v>710</v>
      </c>
      <c r="F421" s="169" t="s">
        <v>711</v>
      </c>
      <c r="G421" s="170" t="s">
        <v>165</v>
      </c>
      <c r="H421" s="171">
        <v>370.5</v>
      </c>
      <c r="I421" s="172"/>
      <c r="J421" s="173">
        <f>ROUND(I421*H421,2)</f>
        <v>0</v>
      </c>
      <c r="K421" s="169" t="s">
        <v>138</v>
      </c>
      <c r="L421" s="41"/>
      <c r="M421" s="174" t="s">
        <v>3</v>
      </c>
      <c r="N421" s="175" t="s">
        <v>42</v>
      </c>
      <c r="O421" s="74"/>
      <c r="P421" s="176">
        <f>O421*H421</f>
        <v>0</v>
      </c>
      <c r="Q421" s="176">
        <v>4E-05</v>
      </c>
      <c r="R421" s="176">
        <f>Q421*H421</f>
        <v>0.014820000000000002</v>
      </c>
      <c r="S421" s="176">
        <v>0</v>
      </c>
      <c r="T421" s="177">
        <f>S421*H421</f>
        <v>0</v>
      </c>
      <c r="U421" s="40"/>
      <c r="V421" s="40"/>
      <c r="W421" s="40"/>
      <c r="X421" s="40"/>
      <c r="Y421" s="40"/>
      <c r="Z421" s="40"/>
      <c r="AA421" s="40"/>
      <c r="AB421" s="40"/>
      <c r="AC421" s="40"/>
      <c r="AD421" s="40"/>
      <c r="AE421" s="40"/>
      <c r="AR421" s="178" t="s">
        <v>87</v>
      </c>
      <c r="AT421" s="178" t="s">
        <v>134</v>
      </c>
      <c r="AU421" s="178" t="s">
        <v>84</v>
      </c>
      <c r="AY421" s="21" t="s">
        <v>131</v>
      </c>
      <c r="BE421" s="179">
        <f>IF(N421="základní",J421,0)</f>
        <v>0</v>
      </c>
      <c r="BF421" s="179">
        <f>IF(N421="snížená",J421,0)</f>
        <v>0</v>
      </c>
      <c r="BG421" s="179">
        <f>IF(N421="zákl. přenesená",J421,0)</f>
        <v>0</v>
      </c>
      <c r="BH421" s="179">
        <f>IF(N421="sníž. přenesená",J421,0)</f>
        <v>0</v>
      </c>
      <c r="BI421" s="179">
        <f>IF(N421="nulová",J421,0)</f>
        <v>0</v>
      </c>
      <c r="BJ421" s="21" t="s">
        <v>15</v>
      </c>
      <c r="BK421" s="179">
        <f>ROUND(I421*H421,2)</f>
        <v>0</v>
      </c>
      <c r="BL421" s="21" t="s">
        <v>87</v>
      </c>
      <c r="BM421" s="178" t="s">
        <v>712</v>
      </c>
    </row>
    <row r="422" spans="1:47" s="2" customFormat="1" ht="12">
      <c r="A422" s="40"/>
      <c r="B422" s="41"/>
      <c r="C422" s="40"/>
      <c r="D422" s="180" t="s">
        <v>140</v>
      </c>
      <c r="E422" s="40"/>
      <c r="F422" s="181" t="s">
        <v>713</v>
      </c>
      <c r="G422" s="40"/>
      <c r="H422" s="40"/>
      <c r="I422" s="182"/>
      <c r="J422" s="40"/>
      <c r="K422" s="40"/>
      <c r="L422" s="41"/>
      <c r="M422" s="183"/>
      <c r="N422" s="184"/>
      <c r="O422" s="74"/>
      <c r="P422" s="74"/>
      <c r="Q422" s="74"/>
      <c r="R422" s="74"/>
      <c r="S422" s="74"/>
      <c r="T422" s="75"/>
      <c r="U422" s="40"/>
      <c r="V422" s="40"/>
      <c r="W422" s="40"/>
      <c r="X422" s="40"/>
      <c r="Y422" s="40"/>
      <c r="Z422" s="40"/>
      <c r="AA422" s="40"/>
      <c r="AB422" s="40"/>
      <c r="AC422" s="40"/>
      <c r="AD422" s="40"/>
      <c r="AE422" s="40"/>
      <c r="AT422" s="21" t="s">
        <v>140</v>
      </c>
      <c r="AU422" s="21" t="s">
        <v>84</v>
      </c>
    </row>
    <row r="423" spans="1:51" s="13" customFormat="1" ht="12">
      <c r="A423" s="13"/>
      <c r="B423" s="185"/>
      <c r="C423" s="13"/>
      <c r="D423" s="186" t="s">
        <v>142</v>
      </c>
      <c r="E423" s="187" t="s">
        <v>3</v>
      </c>
      <c r="F423" s="188" t="s">
        <v>178</v>
      </c>
      <c r="G423" s="13"/>
      <c r="H423" s="187" t="s">
        <v>3</v>
      </c>
      <c r="I423" s="189"/>
      <c r="J423" s="13"/>
      <c r="K423" s="13"/>
      <c r="L423" s="185"/>
      <c r="M423" s="190"/>
      <c r="N423" s="191"/>
      <c r="O423" s="191"/>
      <c r="P423" s="191"/>
      <c r="Q423" s="191"/>
      <c r="R423" s="191"/>
      <c r="S423" s="191"/>
      <c r="T423" s="192"/>
      <c r="U423" s="13"/>
      <c r="V423" s="13"/>
      <c r="W423" s="13"/>
      <c r="X423" s="13"/>
      <c r="Y423" s="13"/>
      <c r="Z423" s="13"/>
      <c r="AA423" s="13"/>
      <c r="AB423" s="13"/>
      <c r="AC423" s="13"/>
      <c r="AD423" s="13"/>
      <c r="AE423" s="13"/>
      <c r="AT423" s="187" t="s">
        <v>142</v>
      </c>
      <c r="AU423" s="187" t="s">
        <v>84</v>
      </c>
      <c r="AV423" s="13" t="s">
        <v>15</v>
      </c>
      <c r="AW423" s="13" t="s">
        <v>33</v>
      </c>
      <c r="AX423" s="13" t="s">
        <v>71</v>
      </c>
      <c r="AY423" s="187" t="s">
        <v>131</v>
      </c>
    </row>
    <row r="424" spans="1:51" s="14" customFormat="1" ht="12">
      <c r="A424" s="14"/>
      <c r="B424" s="193"/>
      <c r="C424" s="14"/>
      <c r="D424" s="186" t="s">
        <v>142</v>
      </c>
      <c r="E424" s="194" t="s">
        <v>3</v>
      </c>
      <c r="F424" s="195" t="s">
        <v>714</v>
      </c>
      <c r="G424" s="14"/>
      <c r="H424" s="196">
        <v>95</v>
      </c>
      <c r="I424" s="197"/>
      <c r="J424" s="14"/>
      <c r="K424" s="14"/>
      <c r="L424" s="193"/>
      <c r="M424" s="198"/>
      <c r="N424" s="199"/>
      <c r="O424" s="199"/>
      <c r="P424" s="199"/>
      <c r="Q424" s="199"/>
      <c r="R424" s="199"/>
      <c r="S424" s="199"/>
      <c r="T424" s="200"/>
      <c r="U424" s="14"/>
      <c r="V424" s="14"/>
      <c r="W424" s="14"/>
      <c r="X424" s="14"/>
      <c r="Y424" s="14"/>
      <c r="Z424" s="14"/>
      <c r="AA424" s="14"/>
      <c r="AB424" s="14"/>
      <c r="AC424" s="14"/>
      <c r="AD424" s="14"/>
      <c r="AE424" s="14"/>
      <c r="AT424" s="194" t="s">
        <v>142</v>
      </c>
      <c r="AU424" s="194" t="s">
        <v>84</v>
      </c>
      <c r="AV424" s="14" t="s">
        <v>79</v>
      </c>
      <c r="AW424" s="14" t="s">
        <v>33</v>
      </c>
      <c r="AX424" s="14" t="s">
        <v>71</v>
      </c>
      <c r="AY424" s="194" t="s">
        <v>131</v>
      </c>
    </row>
    <row r="425" spans="1:51" s="13" customFormat="1" ht="12">
      <c r="A425" s="13"/>
      <c r="B425" s="185"/>
      <c r="C425" s="13"/>
      <c r="D425" s="186" t="s">
        <v>142</v>
      </c>
      <c r="E425" s="187" t="s">
        <v>3</v>
      </c>
      <c r="F425" s="188" t="s">
        <v>168</v>
      </c>
      <c r="G425" s="13"/>
      <c r="H425" s="187" t="s">
        <v>3</v>
      </c>
      <c r="I425" s="189"/>
      <c r="J425" s="13"/>
      <c r="K425" s="13"/>
      <c r="L425" s="185"/>
      <c r="M425" s="190"/>
      <c r="N425" s="191"/>
      <c r="O425" s="191"/>
      <c r="P425" s="191"/>
      <c r="Q425" s="191"/>
      <c r="R425" s="191"/>
      <c r="S425" s="191"/>
      <c r="T425" s="192"/>
      <c r="U425" s="13"/>
      <c r="V425" s="13"/>
      <c r="W425" s="13"/>
      <c r="X425" s="13"/>
      <c r="Y425" s="13"/>
      <c r="Z425" s="13"/>
      <c r="AA425" s="13"/>
      <c r="AB425" s="13"/>
      <c r="AC425" s="13"/>
      <c r="AD425" s="13"/>
      <c r="AE425" s="13"/>
      <c r="AT425" s="187" t="s">
        <v>142</v>
      </c>
      <c r="AU425" s="187" t="s">
        <v>84</v>
      </c>
      <c r="AV425" s="13" t="s">
        <v>15</v>
      </c>
      <c r="AW425" s="13" t="s">
        <v>33</v>
      </c>
      <c r="AX425" s="13" t="s">
        <v>71</v>
      </c>
      <c r="AY425" s="187" t="s">
        <v>131</v>
      </c>
    </row>
    <row r="426" spans="1:51" s="14" customFormat="1" ht="12">
      <c r="A426" s="14"/>
      <c r="B426" s="193"/>
      <c r="C426" s="14"/>
      <c r="D426" s="186" t="s">
        <v>142</v>
      </c>
      <c r="E426" s="194" t="s">
        <v>3</v>
      </c>
      <c r="F426" s="195" t="s">
        <v>715</v>
      </c>
      <c r="G426" s="14"/>
      <c r="H426" s="196">
        <v>215.5</v>
      </c>
      <c r="I426" s="197"/>
      <c r="J426" s="14"/>
      <c r="K426" s="14"/>
      <c r="L426" s="193"/>
      <c r="M426" s="198"/>
      <c r="N426" s="199"/>
      <c r="O426" s="199"/>
      <c r="P426" s="199"/>
      <c r="Q426" s="199"/>
      <c r="R426" s="199"/>
      <c r="S426" s="199"/>
      <c r="T426" s="200"/>
      <c r="U426" s="14"/>
      <c r="V426" s="14"/>
      <c r="W426" s="14"/>
      <c r="X426" s="14"/>
      <c r="Y426" s="14"/>
      <c r="Z426" s="14"/>
      <c r="AA426" s="14"/>
      <c r="AB426" s="14"/>
      <c r="AC426" s="14"/>
      <c r="AD426" s="14"/>
      <c r="AE426" s="14"/>
      <c r="AT426" s="194" t="s">
        <v>142</v>
      </c>
      <c r="AU426" s="194" t="s">
        <v>84</v>
      </c>
      <c r="AV426" s="14" t="s">
        <v>79</v>
      </c>
      <c r="AW426" s="14" t="s">
        <v>33</v>
      </c>
      <c r="AX426" s="14" t="s">
        <v>71</v>
      </c>
      <c r="AY426" s="194" t="s">
        <v>131</v>
      </c>
    </row>
    <row r="427" spans="1:51" s="13" customFormat="1" ht="12">
      <c r="A427" s="13"/>
      <c r="B427" s="185"/>
      <c r="C427" s="13"/>
      <c r="D427" s="186" t="s">
        <v>142</v>
      </c>
      <c r="E427" s="187" t="s">
        <v>3</v>
      </c>
      <c r="F427" s="188" t="s">
        <v>172</v>
      </c>
      <c r="G427" s="13"/>
      <c r="H427" s="187" t="s">
        <v>3</v>
      </c>
      <c r="I427" s="189"/>
      <c r="J427" s="13"/>
      <c r="K427" s="13"/>
      <c r="L427" s="185"/>
      <c r="M427" s="190"/>
      <c r="N427" s="191"/>
      <c r="O427" s="191"/>
      <c r="P427" s="191"/>
      <c r="Q427" s="191"/>
      <c r="R427" s="191"/>
      <c r="S427" s="191"/>
      <c r="T427" s="192"/>
      <c r="U427" s="13"/>
      <c r="V427" s="13"/>
      <c r="W427" s="13"/>
      <c r="X427" s="13"/>
      <c r="Y427" s="13"/>
      <c r="Z427" s="13"/>
      <c r="AA427" s="13"/>
      <c r="AB427" s="13"/>
      <c r="AC427" s="13"/>
      <c r="AD427" s="13"/>
      <c r="AE427" s="13"/>
      <c r="AT427" s="187" t="s">
        <v>142</v>
      </c>
      <c r="AU427" s="187" t="s">
        <v>84</v>
      </c>
      <c r="AV427" s="13" t="s">
        <v>15</v>
      </c>
      <c r="AW427" s="13" t="s">
        <v>33</v>
      </c>
      <c r="AX427" s="13" t="s">
        <v>71</v>
      </c>
      <c r="AY427" s="187" t="s">
        <v>131</v>
      </c>
    </row>
    <row r="428" spans="1:51" s="14" customFormat="1" ht="12">
      <c r="A428" s="14"/>
      <c r="B428" s="193"/>
      <c r="C428" s="14"/>
      <c r="D428" s="186" t="s">
        <v>142</v>
      </c>
      <c r="E428" s="194" t="s">
        <v>3</v>
      </c>
      <c r="F428" s="195" t="s">
        <v>716</v>
      </c>
      <c r="G428" s="14"/>
      <c r="H428" s="196">
        <v>30</v>
      </c>
      <c r="I428" s="197"/>
      <c r="J428" s="14"/>
      <c r="K428" s="14"/>
      <c r="L428" s="193"/>
      <c r="M428" s="198"/>
      <c r="N428" s="199"/>
      <c r="O428" s="199"/>
      <c r="P428" s="199"/>
      <c r="Q428" s="199"/>
      <c r="R428" s="199"/>
      <c r="S428" s="199"/>
      <c r="T428" s="200"/>
      <c r="U428" s="14"/>
      <c r="V428" s="14"/>
      <c r="W428" s="14"/>
      <c r="X428" s="14"/>
      <c r="Y428" s="14"/>
      <c r="Z428" s="14"/>
      <c r="AA428" s="14"/>
      <c r="AB428" s="14"/>
      <c r="AC428" s="14"/>
      <c r="AD428" s="14"/>
      <c r="AE428" s="14"/>
      <c r="AT428" s="194" t="s">
        <v>142</v>
      </c>
      <c r="AU428" s="194" t="s">
        <v>84</v>
      </c>
      <c r="AV428" s="14" t="s">
        <v>79</v>
      </c>
      <c r="AW428" s="14" t="s">
        <v>33</v>
      </c>
      <c r="AX428" s="14" t="s">
        <v>71</v>
      </c>
      <c r="AY428" s="194" t="s">
        <v>131</v>
      </c>
    </row>
    <row r="429" spans="1:51" s="13" customFormat="1" ht="12">
      <c r="A429" s="13"/>
      <c r="B429" s="185"/>
      <c r="C429" s="13"/>
      <c r="D429" s="186" t="s">
        <v>142</v>
      </c>
      <c r="E429" s="187" t="s">
        <v>3</v>
      </c>
      <c r="F429" s="188" t="s">
        <v>220</v>
      </c>
      <c r="G429" s="13"/>
      <c r="H429" s="187" t="s">
        <v>3</v>
      </c>
      <c r="I429" s="189"/>
      <c r="J429" s="13"/>
      <c r="K429" s="13"/>
      <c r="L429" s="185"/>
      <c r="M429" s="190"/>
      <c r="N429" s="191"/>
      <c r="O429" s="191"/>
      <c r="P429" s="191"/>
      <c r="Q429" s="191"/>
      <c r="R429" s="191"/>
      <c r="S429" s="191"/>
      <c r="T429" s="192"/>
      <c r="U429" s="13"/>
      <c r="V429" s="13"/>
      <c r="W429" s="13"/>
      <c r="X429" s="13"/>
      <c r="Y429" s="13"/>
      <c r="Z429" s="13"/>
      <c r="AA429" s="13"/>
      <c r="AB429" s="13"/>
      <c r="AC429" s="13"/>
      <c r="AD429" s="13"/>
      <c r="AE429" s="13"/>
      <c r="AT429" s="187" t="s">
        <v>142</v>
      </c>
      <c r="AU429" s="187" t="s">
        <v>84</v>
      </c>
      <c r="AV429" s="13" t="s">
        <v>15</v>
      </c>
      <c r="AW429" s="13" t="s">
        <v>33</v>
      </c>
      <c r="AX429" s="13" t="s">
        <v>71</v>
      </c>
      <c r="AY429" s="187" t="s">
        <v>131</v>
      </c>
    </row>
    <row r="430" spans="1:51" s="14" customFormat="1" ht="12">
      <c r="A430" s="14"/>
      <c r="B430" s="193"/>
      <c r="C430" s="14"/>
      <c r="D430" s="186" t="s">
        <v>142</v>
      </c>
      <c r="E430" s="194" t="s">
        <v>3</v>
      </c>
      <c r="F430" s="195" t="s">
        <v>716</v>
      </c>
      <c r="G430" s="14"/>
      <c r="H430" s="196">
        <v>30</v>
      </c>
      <c r="I430" s="197"/>
      <c r="J430" s="14"/>
      <c r="K430" s="14"/>
      <c r="L430" s="193"/>
      <c r="M430" s="198"/>
      <c r="N430" s="199"/>
      <c r="O430" s="199"/>
      <c r="P430" s="199"/>
      <c r="Q430" s="199"/>
      <c r="R430" s="199"/>
      <c r="S430" s="199"/>
      <c r="T430" s="200"/>
      <c r="U430" s="14"/>
      <c r="V430" s="14"/>
      <c r="W430" s="14"/>
      <c r="X430" s="14"/>
      <c r="Y430" s="14"/>
      <c r="Z430" s="14"/>
      <c r="AA430" s="14"/>
      <c r="AB430" s="14"/>
      <c r="AC430" s="14"/>
      <c r="AD430" s="14"/>
      <c r="AE430" s="14"/>
      <c r="AT430" s="194" t="s">
        <v>142</v>
      </c>
      <c r="AU430" s="194" t="s">
        <v>84</v>
      </c>
      <c r="AV430" s="14" t="s">
        <v>79</v>
      </c>
      <c r="AW430" s="14" t="s">
        <v>33</v>
      </c>
      <c r="AX430" s="14" t="s">
        <v>71</v>
      </c>
      <c r="AY430" s="194" t="s">
        <v>131</v>
      </c>
    </row>
    <row r="431" spans="1:51" s="15" customFormat="1" ht="12">
      <c r="A431" s="15"/>
      <c r="B431" s="201"/>
      <c r="C431" s="15"/>
      <c r="D431" s="186" t="s">
        <v>142</v>
      </c>
      <c r="E431" s="202" t="s">
        <v>3</v>
      </c>
      <c r="F431" s="203" t="s">
        <v>152</v>
      </c>
      <c r="G431" s="15"/>
      <c r="H431" s="204">
        <v>370.5</v>
      </c>
      <c r="I431" s="205"/>
      <c r="J431" s="15"/>
      <c r="K431" s="15"/>
      <c r="L431" s="201"/>
      <c r="M431" s="206"/>
      <c r="N431" s="207"/>
      <c r="O431" s="207"/>
      <c r="P431" s="207"/>
      <c r="Q431" s="207"/>
      <c r="R431" s="207"/>
      <c r="S431" s="207"/>
      <c r="T431" s="208"/>
      <c r="U431" s="15"/>
      <c r="V431" s="15"/>
      <c r="W431" s="15"/>
      <c r="X431" s="15"/>
      <c r="Y431" s="15"/>
      <c r="Z431" s="15"/>
      <c r="AA431" s="15"/>
      <c r="AB431" s="15"/>
      <c r="AC431" s="15"/>
      <c r="AD431" s="15"/>
      <c r="AE431" s="15"/>
      <c r="AT431" s="202" t="s">
        <v>142</v>
      </c>
      <c r="AU431" s="202" t="s">
        <v>84</v>
      </c>
      <c r="AV431" s="15" t="s">
        <v>87</v>
      </c>
      <c r="AW431" s="15" t="s">
        <v>33</v>
      </c>
      <c r="AX431" s="15" t="s">
        <v>15</v>
      </c>
      <c r="AY431" s="202" t="s">
        <v>131</v>
      </c>
    </row>
    <row r="432" spans="1:63" s="12" customFormat="1" ht="22.8" customHeight="1">
      <c r="A432" s="12"/>
      <c r="B432" s="153"/>
      <c r="C432" s="12"/>
      <c r="D432" s="154" t="s">
        <v>70</v>
      </c>
      <c r="E432" s="164" t="s">
        <v>717</v>
      </c>
      <c r="F432" s="164" t="s">
        <v>718</v>
      </c>
      <c r="G432" s="12"/>
      <c r="H432" s="12"/>
      <c r="I432" s="156"/>
      <c r="J432" s="165">
        <f>BK432</f>
        <v>0</v>
      </c>
      <c r="K432" s="12"/>
      <c r="L432" s="153"/>
      <c r="M432" s="158"/>
      <c r="N432" s="159"/>
      <c r="O432" s="159"/>
      <c r="P432" s="160">
        <f>SUM(P433:P434)</f>
        <v>0</v>
      </c>
      <c r="Q432" s="159"/>
      <c r="R432" s="160">
        <f>SUM(R433:R434)</f>
        <v>0</v>
      </c>
      <c r="S432" s="159"/>
      <c r="T432" s="161">
        <f>SUM(T433:T434)</f>
        <v>0</v>
      </c>
      <c r="U432" s="12"/>
      <c r="V432" s="12"/>
      <c r="W432" s="12"/>
      <c r="X432" s="12"/>
      <c r="Y432" s="12"/>
      <c r="Z432" s="12"/>
      <c r="AA432" s="12"/>
      <c r="AB432" s="12"/>
      <c r="AC432" s="12"/>
      <c r="AD432" s="12"/>
      <c r="AE432" s="12"/>
      <c r="AR432" s="154" t="s">
        <v>15</v>
      </c>
      <c r="AT432" s="162" t="s">
        <v>70</v>
      </c>
      <c r="AU432" s="162" t="s">
        <v>15</v>
      </c>
      <c r="AY432" s="154" t="s">
        <v>131</v>
      </c>
      <c r="BK432" s="163">
        <f>SUM(BK433:BK434)</f>
        <v>0</v>
      </c>
    </row>
    <row r="433" spans="1:65" s="2" customFormat="1" ht="55.5" customHeight="1">
      <c r="A433" s="40"/>
      <c r="B433" s="166"/>
      <c r="C433" s="167" t="s">
        <v>719</v>
      </c>
      <c r="D433" s="167" t="s">
        <v>134</v>
      </c>
      <c r="E433" s="168" t="s">
        <v>720</v>
      </c>
      <c r="F433" s="169" t="s">
        <v>721</v>
      </c>
      <c r="G433" s="170" t="s">
        <v>272</v>
      </c>
      <c r="H433" s="171">
        <v>22.914</v>
      </c>
      <c r="I433" s="172"/>
      <c r="J433" s="173">
        <f>ROUND(I433*H433,2)</f>
        <v>0</v>
      </c>
      <c r="K433" s="169" t="s">
        <v>138</v>
      </c>
      <c r="L433" s="41"/>
      <c r="M433" s="174" t="s">
        <v>3</v>
      </c>
      <c r="N433" s="175" t="s">
        <v>42</v>
      </c>
      <c r="O433" s="74"/>
      <c r="P433" s="176">
        <f>O433*H433</f>
        <v>0</v>
      </c>
      <c r="Q433" s="176">
        <v>0</v>
      </c>
      <c r="R433" s="176">
        <f>Q433*H433</f>
        <v>0</v>
      </c>
      <c r="S433" s="176">
        <v>0</v>
      </c>
      <c r="T433" s="177">
        <f>S433*H433</f>
        <v>0</v>
      </c>
      <c r="U433" s="40"/>
      <c r="V433" s="40"/>
      <c r="W433" s="40"/>
      <c r="X433" s="40"/>
      <c r="Y433" s="40"/>
      <c r="Z433" s="40"/>
      <c r="AA433" s="40"/>
      <c r="AB433" s="40"/>
      <c r="AC433" s="40"/>
      <c r="AD433" s="40"/>
      <c r="AE433" s="40"/>
      <c r="AR433" s="178" t="s">
        <v>87</v>
      </c>
      <c r="AT433" s="178" t="s">
        <v>134</v>
      </c>
      <c r="AU433" s="178" t="s">
        <v>79</v>
      </c>
      <c r="AY433" s="21" t="s">
        <v>131</v>
      </c>
      <c r="BE433" s="179">
        <f>IF(N433="základní",J433,0)</f>
        <v>0</v>
      </c>
      <c r="BF433" s="179">
        <f>IF(N433="snížená",J433,0)</f>
        <v>0</v>
      </c>
      <c r="BG433" s="179">
        <f>IF(N433="zákl. přenesená",J433,0)</f>
        <v>0</v>
      </c>
      <c r="BH433" s="179">
        <f>IF(N433="sníž. přenesená",J433,0)</f>
        <v>0</v>
      </c>
      <c r="BI433" s="179">
        <f>IF(N433="nulová",J433,0)</f>
        <v>0</v>
      </c>
      <c r="BJ433" s="21" t="s">
        <v>15</v>
      </c>
      <c r="BK433" s="179">
        <f>ROUND(I433*H433,2)</f>
        <v>0</v>
      </c>
      <c r="BL433" s="21" t="s">
        <v>87</v>
      </c>
      <c r="BM433" s="178" t="s">
        <v>722</v>
      </c>
    </row>
    <row r="434" spans="1:47" s="2" customFormat="1" ht="12">
      <c r="A434" s="40"/>
      <c r="B434" s="41"/>
      <c r="C434" s="40"/>
      <c r="D434" s="180" t="s">
        <v>140</v>
      </c>
      <c r="E434" s="40"/>
      <c r="F434" s="181" t="s">
        <v>723</v>
      </c>
      <c r="G434" s="40"/>
      <c r="H434" s="40"/>
      <c r="I434" s="182"/>
      <c r="J434" s="40"/>
      <c r="K434" s="40"/>
      <c r="L434" s="41"/>
      <c r="M434" s="183"/>
      <c r="N434" s="184"/>
      <c r="O434" s="74"/>
      <c r="P434" s="74"/>
      <c r="Q434" s="74"/>
      <c r="R434" s="74"/>
      <c r="S434" s="74"/>
      <c r="T434" s="75"/>
      <c r="U434" s="40"/>
      <c r="V434" s="40"/>
      <c r="W434" s="40"/>
      <c r="X434" s="40"/>
      <c r="Y434" s="40"/>
      <c r="Z434" s="40"/>
      <c r="AA434" s="40"/>
      <c r="AB434" s="40"/>
      <c r="AC434" s="40"/>
      <c r="AD434" s="40"/>
      <c r="AE434" s="40"/>
      <c r="AT434" s="21" t="s">
        <v>140</v>
      </c>
      <c r="AU434" s="21" t="s">
        <v>79</v>
      </c>
    </row>
    <row r="435" spans="1:63" s="12" customFormat="1" ht="25.9" customHeight="1">
      <c r="A435" s="12"/>
      <c r="B435" s="153"/>
      <c r="C435" s="12"/>
      <c r="D435" s="154" t="s">
        <v>70</v>
      </c>
      <c r="E435" s="155" t="s">
        <v>290</v>
      </c>
      <c r="F435" s="155" t="s">
        <v>291</v>
      </c>
      <c r="G435" s="12"/>
      <c r="H435" s="12"/>
      <c r="I435" s="156"/>
      <c r="J435" s="157">
        <f>BK435</f>
        <v>0</v>
      </c>
      <c r="K435" s="12"/>
      <c r="L435" s="153"/>
      <c r="M435" s="158"/>
      <c r="N435" s="159"/>
      <c r="O435" s="159"/>
      <c r="P435" s="160">
        <f>P436+P451+P466+P470+P536+P570+P585+P608+P650+P691+P795+P832</f>
        <v>0</v>
      </c>
      <c r="Q435" s="159"/>
      <c r="R435" s="160">
        <f>R436+R451+R466+R470+R536+R570+R585+R608+R650+R691+R795+R832</f>
        <v>12.833496219999999</v>
      </c>
      <c r="S435" s="159"/>
      <c r="T435" s="161">
        <f>T436+T451+T466+T470+T536+T570+T585+T608+T650+T691+T795+T832</f>
        <v>0</v>
      </c>
      <c r="U435" s="12"/>
      <c r="V435" s="12"/>
      <c r="W435" s="12"/>
      <c r="X435" s="12"/>
      <c r="Y435" s="12"/>
      <c r="Z435" s="12"/>
      <c r="AA435" s="12"/>
      <c r="AB435" s="12"/>
      <c r="AC435" s="12"/>
      <c r="AD435" s="12"/>
      <c r="AE435" s="12"/>
      <c r="AR435" s="154" t="s">
        <v>79</v>
      </c>
      <c r="AT435" s="162" t="s">
        <v>70</v>
      </c>
      <c r="AU435" s="162" t="s">
        <v>71</v>
      </c>
      <c r="AY435" s="154" t="s">
        <v>131</v>
      </c>
      <c r="BK435" s="163">
        <f>BK436+BK451+BK466+BK470+BK536+BK570+BK585+BK608+BK650+BK691+BK795+BK832</f>
        <v>0</v>
      </c>
    </row>
    <row r="436" spans="1:63" s="12" customFormat="1" ht="22.8" customHeight="1">
      <c r="A436" s="12"/>
      <c r="B436" s="153"/>
      <c r="C436" s="12"/>
      <c r="D436" s="154" t="s">
        <v>70</v>
      </c>
      <c r="E436" s="164" t="s">
        <v>724</v>
      </c>
      <c r="F436" s="164" t="s">
        <v>725</v>
      </c>
      <c r="G436" s="12"/>
      <c r="H436" s="12"/>
      <c r="I436" s="156"/>
      <c r="J436" s="165">
        <f>BK436</f>
        <v>0</v>
      </c>
      <c r="K436" s="12"/>
      <c r="L436" s="153"/>
      <c r="M436" s="158"/>
      <c r="N436" s="159"/>
      <c r="O436" s="159"/>
      <c r="P436" s="160">
        <f>SUM(P437:P450)</f>
        <v>0</v>
      </c>
      <c r="Q436" s="159"/>
      <c r="R436" s="160">
        <f>SUM(R437:R450)</f>
        <v>0.027103000000000002</v>
      </c>
      <c r="S436" s="159"/>
      <c r="T436" s="161">
        <f>SUM(T437:T450)</f>
        <v>0</v>
      </c>
      <c r="U436" s="12"/>
      <c r="V436" s="12"/>
      <c r="W436" s="12"/>
      <c r="X436" s="12"/>
      <c r="Y436" s="12"/>
      <c r="Z436" s="12"/>
      <c r="AA436" s="12"/>
      <c r="AB436" s="12"/>
      <c r="AC436" s="12"/>
      <c r="AD436" s="12"/>
      <c r="AE436" s="12"/>
      <c r="AR436" s="154" t="s">
        <v>79</v>
      </c>
      <c r="AT436" s="162" t="s">
        <v>70</v>
      </c>
      <c r="AU436" s="162" t="s">
        <v>15</v>
      </c>
      <c r="AY436" s="154" t="s">
        <v>131</v>
      </c>
      <c r="BK436" s="163">
        <f>SUM(BK437:BK450)</f>
        <v>0</v>
      </c>
    </row>
    <row r="437" spans="1:65" s="2" customFormat="1" ht="37.8" customHeight="1">
      <c r="A437" s="40"/>
      <c r="B437" s="166"/>
      <c r="C437" s="167" t="s">
        <v>726</v>
      </c>
      <c r="D437" s="167" t="s">
        <v>134</v>
      </c>
      <c r="E437" s="168" t="s">
        <v>727</v>
      </c>
      <c r="F437" s="169" t="s">
        <v>728</v>
      </c>
      <c r="G437" s="170" t="s">
        <v>165</v>
      </c>
      <c r="H437" s="171">
        <v>3.9</v>
      </c>
      <c r="I437" s="172"/>
      <c r="J437" s="173">
        <f>ROUND(I437*H437,2)</f>
        <v>0</v>
      </c>
      <c r="K437" s="169" t="s">
        <v>138</v>
      </c>
      <c r="L437" s="41"/>
      <c r="M437" s="174" t="s">
        <v>3</v>
      </c>
      <c r="N437" s="175" t="s">
        <v>42</v>
      </c>
      <c r="O437" s="74"/>
      <c r="P437" s="176">
        <f>O437*H437</f>
        <v>0</v>
      </c>
      <c r="Q437" s="176">
        <v>0</v>
      </c>
      <c r="R437" s="176">
        <f>Q437*H437</f>
        <v>0</v>
      </c>
      <c r="S437" s="176">
        <v>0</v>
      </c>
      <c r="T437" s="177">
        <f>S437*H437</f>
        <v>0</v>
      </c>
      <c r="U437" s="40"/>
      <c r="V437" s="40"/>
      <c r="W437" s="40"/>
      <c r="X437" s="40"/>
      <c r="Y437" s="40"/>
      <c r="Z437" s="40"/>
      <c r="AA437" s="40"/>
      <c r="AB437" s="40"/>
      <c r="AC437" s="40"/>
      <c r="AD437" s="40"/>
      <c r="AE437" s="40"/>
      <c r="AR437" s="178" t="s">
        <v>254</v>
      </c>
      <c r="AT437" s="178" t="s">
        <v>134</v>
      </c>
      <c r="AU437" s="178" t="s">
        <v>79</v>
      </c>
      <c r="AY437" s="21" t="s">
        <v>131</v>
      </c>
      <c r="BE437" s="179">
        <f>IF(N437="základní",J437,0)</f>
        <v>0</v>
      </c>
      <c r="BF437" s="179">
        <f>IF(N437="snížená",J437,0)</f>
        <v>0</v>
      </c>
      <c r="BG437" s="179">
        <f>IF(N437="zákl. přenesená",J437,0)</f>
        <v>0</v>
      </c>
      <c r="BH437" s="179">
        <f>IF(N437="sníž. přenesená",J437,0)</f>
        <v>0</v>
      </c>
      <c r="BI437" s="179">
        <f>IF(N437="nulová",J437,0)</f>
        <v>0</v>
      </c>
      <c r="BJ437" s="21" t="s">
        <v>15</v>
      </c>
      <c r="BK437" s="179">
        <f>ROUND(I437*H437,2)</f>
        <v>0</v>
      </c>
      <c r="BL437" s="21" t="s">
        <v>254</v>
      </c>
      <c r="BM437" s="178" t="s">
        <v>729</v>
      </c>
    </row>
    <row r="438" spans="1:47" s="2" customFormat="1" ht="12">
      <c r="A438" s="40"/>
      <c r="B438" s="41"/>
      <c r="C438" s="40"/>
      <c r="D438" s="180" t="s">
        <v>140</v>
      </c>
      <c r="E438" s="40"/>
      <c r="F438" s="181" t="s">
        <v>730</v>
      </c>
      <c r="G438" s="40"/>
      <c r="H438" s="40"/>
      <c r="I438" s="182"/>
      <c r="J438" s="40"/>
      <c r="K438" s="40"/>
      <c r="L438" s="41"/>
      <c r="M438" s="183"/>
      <c r="N438" s="184"/>
      <c r="O438" s="74"/>
      <c r="P438" s="74"/>
      <c r="Q438" s="74"/>
      <c r="R438" s="74"/>
      <c r="S438" s="74"/>
      <c r="T438" s="75"/>
      <c r="U438" s="40"/>
      <c r="V438" s="40"/>
      <c r="W438" s="40"/>
      <c r="X438" s="40"/>
      <c r="Y438" s="40"/>
      <c r="Z438" s="40"/>
      <c r="AA438" s="40"/>
      <c r="AB438" s="40"/>
      <c r="AC438" s="40"/>
      <c r="AD438" s="40"/>
      <c r="AE438" s="40"/>
      <c r="AT438" s="21" t="s">
        <v>140</v>
      </c>
      <c r="AU438" s="21" t="s">
        <v>79</v>
      </c>
    </row>
    <row r="439" spans="1:51" s="13" customFormat="1" ht="12">
      <c r="A439" s="13"/>
      <c r="B439" s="185"/>
      <c r="C439" s="13"/>
      <c r="D439" s="186" t="s">
        <v>142</v>
      </c>
      <c r="E439" s="187" t="s">
        <v>3</v>
      </c>
      <c r="F439" s="188" t="s">
        <v>376</v>
      </c>
      <c r="G439" s="13"/>
      <c r="H439" s="187" t="s">
        <v>3</v>
      </c>
      <c r="I439" s="189"/>
      <c r="J439" s="13"/>
      <c r="K439" s="13"/>
      <c r="L439" s="185"/>
      <c r="M439" s="190"/>
      <c r="N439" s="191"/>
      <c r="O439" s="191"/>
      <c r="P439" s="191"/>
      <c r="Q439" s="191"/>
      <c r="R439" s="191"/>
      <c r="S439" s="191"/>
      <c r="T439" s="192"/>
      <c r="U439" s="13"/>
      <c r="V439" s="13"/>
      <c r="W439" s="13"/>
      <c r="X439" s="13"/>
      <c r="Y439" s="13"/>
      <c r="Z439" s="13"/>
      <c r="AA439" s="13"/>
      <c r="AB439" s="13"/>
      <c r="AC439" s="13"/>
      <c r="AD439" s="13"/>
      <c r="AE439" s="13"/>
      <c r="AT439" s="187" t="s">
        <v>142</v>
      </c>
      <c r="AU439" s="187" t="s">
        <v>79</v>
      </c>
      <c r="AV439" s="13" t="s">
        <v>15</v>
      </c>
      <c r="AW439" s="13" t="s">
        <v>33</v>
      </c>
      <c r="AX439" s="13" t="s">
        <v>71</v>
      </c>
      <c r="AY439" s="187" t="s">
        <v>131</v>
      </c>
    </row>
    <row r="440" spans="1:51" s="14" customFormat="1" ht="12">
      <c r="A440" s="14"/>
      <c r="B440" s="193"/>
      <c r="C440" s="14"/>
      <c r="D440" s="186" t="s">
        <v>142</v>
      </c>
      <c r="E440" s="194" t="s">
        <v>3</v>
      </c>
      <c r="F440" s="195" t="s">
        <v>731</v>
      </c>
      <c r="G440" s="14"/>
      <c r="H440" s="196">
        <v>3.9</v>
      </c>
      <c r="I440" s="197"/>
      <c r="J440" s="14"/>
      <c r="K440" s="14"/>
      <c r="L440" s="193"/>
      <c r="M440" s="198"/>
      <c r="N440" s="199"/>
      <c r="O440" s="199"/>
      <c r="P440" s="199"/>
      <c r="Q440" s="199"/>
      <c r="R440" s="199"/>
      <c r="S440" s="199"/>
      <c r="T440" s="200"/>
      <c r="U440" s="14"/>
      <c r="V440" s="14"/>
      <c r="W440" s="14"/>
      <c r="X440" s="14"/>
      <c r="Y440" s="14"/>
      <c r="Z440" s="14"/>
      <c r="AA440" s="14"/>
      <c r="AB440" s="14"/>
      <c r="AC440" s="14"/>
      <c r="AD440" s="14"/>
      <c r="AE440" s="14"/>
      <c r="AT440" s="194" t="s">
        <v>142</v>
      </c>
      <c r="AU440" s="194" t="s">
        <v>79</v>
      </c>
      <c r="AV440" s="14" t="s">
        <v>79</v>
      </c>
      <c r="AW440" s="14" t="s">
        <v>33</v>
      </c>
      <c r="AX440" s="14" t="s">
        <v>15</v>
      </c>
      <c r="AY440" s="194" t="s">
        <v>131</v>
      </c>
    </row>
    <row r="441" spans="1:65" s="2" customFormat="1" ht="16.5" customHeight="1">
      <c r="A441" s="40"/>
      <c r="B441" s="166"/>
      <c r="C441" s="220" t="s">
        <v>732</v>
      </c>
      <c r="D441" s="220" t="s">
        <v>569</v>
      </c>
      <c r="E441" s="221" t="s">
        <v>733</v>
      </c>
      <c r="F441" s="222" t="s">
        <v>734</v>
      </c>
      <c r="G441" s="223" t="s">
        <v>272</v>
      </c>
      <c r="H441" s="224">
        <v>0.001</v>
      </c>
      <c r="I441" s="225"/>
      <c r="J441" s="226">
        <f>ROUND(I441*H441,2)</f>
        <v>0</v>
      </c>
      <c r="K441" s="222" t="s">
        <v>138</v>
      </c>
      <c r="L441" s="227"/>
      <c r="M441" s="228" t="s">
        <v>3</v>
      </c>
      <c r="N441" s="229" t="s">
        <v>42</v>
      </c>
      <c r="O441" s="74"/>
      <c r="P441" s="176">
        <f>O441*H441</f>
        <v>0</v>
      </c>
      <c r="Q441" s="176">
        <v>1</v>
      </c>
      <c r="R441" s="176">
        <f>Q441*H441</f>
        <v>0.001</v>
      </c>
      <c r="S441" s="176">
        <v>0</v>
      </c>
      <c r="T441" s="177">
        <f>S441*H441</f>
        <v>0</v>
      </c>
      <c r="U441" s="40"/>
      <c r="V441" s="40"/>
      <c r="W441" s="40"/>
      <c r="X441" s="40"/>
      <c r="Y441" s="40"/>
      <c r="Z441" s="40"/>
      <c r="AA441" s="40"/>
      <c r="AB441" s="40"/>
      <c r="AC441" s="40"/>
      <c r="AD441" s="40"/>
      <c r="AE441" s="40"/>
      <c r="AR441" s="178" t="s">
        <v>639</v>
      </c>
      <c r="AT441" s="178" t="s">
        <v>569</v>
      </c>
      <c r="AU441" s="178" t="s">
        <v>79</v>
      </c>
      <c r="AY441" s="21" t="s">
        <v>131</v>
      </c>
      <c r="BE441" s="179">
        <f>IF(N441="základní",J441,0)</f>
        <v>0</v>
      </c>
      <c r="BF441" s="179">
        <f>IF(N441="snížená",J441,0)</f>
        <v>0</v>
      </c>
      <c r="BG441" s="179">
        <f>IF(N441="zákl. přenesená",J441,0)</f>
        <v>0</v>
      </c>
      <c r="BH441" s="179">
        <f>IF(N441="sníž. přenesená",J441,0)</f>
        <v>0</v>
      </c>
      <c r="BI441" s="179">
        <f>IF(N441="nulová",J441,0)</f>
        <v>0</v>
      </c>
      <c r="BJ441" s="21" t="s">
        <v>15</v>
      </c>
      <c r="BK441" s="179">
        <f>ROUND(I441*H441,2)</f>
        <v>0</v>
      </c>
      <c r="BL441" s="21" t="s">
        <v>254</v>
      </c>
      <c r="BM441" s="178" t="s">
        <v>735</v>
      </c>
    </row>
    <row r="442" spans="1:51" s="14" customFormat="1" ht="12">
      <c r="A442" s="14"/>
      <c r="B442" s="193"/>
      <c r="C442" s="14"/>
      <c r="D442" s="186" t="s">
        <v>142</v>
      </c>
      <c r="E442" s="14"/>
      <c r="F442" s="195" t="s">
        <v>736</v>
      </c>
      <c r="G442" s="14"/>
      <c r="H442" s="196">
        <v>0.001</v>
      </c>
      <c r="I442" s="197"/>
      <c r="J442" s="14"/>
      <c r="K442" s="14"/>
      <c r="L442" s="193"/>
      <c r="M442" s="198"/>
      <c r="N442" s="199"/>
      <c r="O442" s="199"/>
      <c r="P442" s="199"/>
      <c r="Q442" s="199"/>
      <c r="R442" s="199"/>
      <c r="S442" s="199"/>
      <c r="T442" s="200"/>
      <c r="U442" s="14"/>
      <c r="V442" s="14"/>
      <c r="W442" s="14"/>
      <c r="X442" s="14"/>
      <c r="Y442" s="14"/>
      <c r="Z442" s="14"/>
      <c r="AA442" s="14"/>
      <c r="AB442" s="14"/>
      <c r="AC442" s="14"/>
      <c r="AD442" s="14"/>
      <c r="AE442" s="14"/>
      <c r="AT442" s="194" t="s">
        <v>142</v>
      </c>
      <c r="AU442" s="194" t="s">
        <v>79</v>
      </c>
      <c r="AV442" s="14" t="s">
        <v>79</v>
      </c>
      <c r="AW442" s="14" t="s">
        <v>4</v>
      </c>
      <c r="AX442" s="14" t="s">
        <v>15</v>
      </c>
      <c r="AY442" s="194" t="s">
        <v>131</v>
      </c>
    </row>
    <row r="443" spans="1:65" s="2" customFormat="1" ht="24.15" customHeight="1">
      <c r="A443" s="40"/>
      <c r="B443" s="166"/>
      <c r="C443" s="167" t="s">
        <v>737</v>
      </c>
      <c r="D443" s="167" t="s">
        <v>134</v>
      </c>
      <c r="E443" s="168" t="s">
        <v>738</v>
      </c>
      <c r="F443" s="169" t="s">
        <v>739</v>
      </c>
      <c r="G443" s="170" t="s">
        <v>165</v>
      </c>
      <c r="H443" s="171">
        <v>3.9</v>
      </c>
      <c r="I443" s="172"/>
      <c r="J443" s="173">
        <f>ROUND(I443*H443,2)</f>
        <v>0</v>
      </c>
      <c r="K443" s="169" t="s">
        <v>138</v>
      </c>
      <c r="L443" s="41"/>
      <c r="M443" s="174" t="s">
        <v>3</v>
      </c>
      <c r="N443" s="175" t="s">
        <v>42</v>
      </c>
      <c r="O443" s="74"/>
      <c r="P443" s="176">
        <f>O443*H443</f>
        <v>0</v>
      </c>
      <c r="Q443" s="176">
        <v>0.0004</v>
      </c>
      <c r="R443" s="176">
        <f>Q443*H443</f>
        <v>0.00156</v>
      </c>
      <c r="S443" s="176">
        <v>0</v>
      </c>
      <c r="T443" s="177">
        <f>S443*H443</f>
        <v>0</v>
      </c>
      <c r="U443" s="40"/>
      <c r="V443" s="40"/>
      <c r="W443" s="40"/>
      <c r="X443" s="40"/>
      <c r="Y443" s="40"/>
      <c r="Z443" s="40"/>
      <c r="AA443" s="40"/>
      <c r="AB443" s="40"/>
      <c r="AC443" s="40"/>
      <c r="AD443" s="40"/>
      <c r="AE443" s="40"/>
      <c r="AR443" s="178" t="s">
        <v>254</v>
      </c>
      <c r="AT443" s="178" t="s">
        <v>134</v>
      </c>
      <c r="AU443" s="178" t="s">
        <v>79</v>
      </c>
      <c r="AY443" s="21" t="s">
        <v>131</v>
      </c>
      <c r="BE443" s="179">
        <f>IF(N443="základní",J443,0)</f>
        <v>0</v>
      </c>
      <c r="BF443" s="179">
        <f>IF(N443="snížená",J443,0)</f>
        <v>0</v>
      </c>
      <c r="BG443" s="179">
        <f>IF(N443="zákl. přenesená",J443,0)</f>
        <v>0</v>
      </c>
      <c r="BH443" s="179">
        <f>IF(N443="sníž. přenesená",J443,0)</f>
        <v>0</v>
      </c>
      <c r="BI443" s="179">
        <f>IF(N443="nulová",J443,0)</f>
        <v>0</v>
      </c>
      <c r="BJ443" s="21" t="s">
        <v>15</v>
      </c>
      <c r="BK443" s="179">
        <f>ROUND(I443*H443,2)</f>
        <v>0</v>
      </c>
      <c r="BL443" s="21" t="s">
        <v>254</v>
      </c>
      <c r="BM443" s="178" t="s">
        <v>740</v>
      </c>
    </row>
    <row r="444" spans="1:47" s="2" customFormat="1" ht="12">
      <c r="A444" s="40"/>
      <c r="B444" s="41"/>
      <c r="C444" s="40"/>
      <c r="D444" s="180" t="s">
        <v>140</v>
      </c>
      <c r="E444" s="40"/>
      <c r="F444" s="181" t="s">
        <v>741</v>
      </c>
      <c r="G444" s="40"/>
      <c r="H444" s="40"/>
      <c r="I444" s="182"/>
      <c r="J444" s="40"/>
      <c r="K444" s="40"/>
      <c r="L444" s="41"/>
      <c r="M444" s="183"/>
      <c r="N444" s="184"/>
      <c r="O444" s="74"/>
      <c r="P444" s="74"/>
      <c r="Q444" s="74"/>
      <c r="R444" s="74"/>
      <c r="S444" s="74"/>
      <c r="T444" s="75"/>
      <c r="U444" s="40"/>
      <c r="V444" s="40"/>
      <c r="W444" s="40"/>
      <c r="X444" s="40"/>
      <c r="Y444" s="40"/>
      <c r="Z444" s="40"/>
      <c r="AA444" s="40"/>
      <c r="AB444" s="40"/>
      <c r="AC444" s="40"/>
      <c r="AD444" s="40"/>
      <c r="AE444" s="40"/>
      <c r="AT444" s="21" t="s">
        <v>140</v>
      </c>
      <c r="AU444" s="21" t="s">
        <v>79</v>
      </c>
    </row>
    <row r="445" spans="1:51" s="13" customFormat="1" ht="12">
      <c r="A445" s="13"/>
      <c r="B445" s="185"/>
      <c r="C445" s="13"/>
      <c r="D445" s="186" t="s">
        <v>142</v>
      </c>
      <c r="E445" s="187" t="s">
        <v>3</v>
      </c>
      <c r="F445" s="188" t="s">
        <v>376</v>
      </c>
      <c r="G445" s="13"/>
      <c r="H445" s="187" t="s">
        <v>3</v>
      </c>
      <c r="I445" s="189"/>
      <c r="J445" s="13"/>
      <c r="K445" s="13"/>
      <c r="L445" s="185"/>
      <c r="M445" s="190"/>
      <c r="N445" s="191"/>
      <c r="O445" s="191"/>
      <c r="P445" s="191"/>
      <c r="Q445" s="191"/>
      <c r="R445" s="191"/>
      <c r="S445" s="191"/>
      <c r="T445" s="192"/>
      <c r="U445" s="13"/>
      <c r="V445" s="13"/>
      <c r="W445" s="13"/>
      <c r="X445" s="13"/>
      <c r="Y445" s="13"/>
      <c r="Z445" s="13"/>
      <c r="AA445" s="13"/>
      <c r="AB445" s="13"/>
      <c r="AC445" s="13"/>
      <c r="AD445" s="13"/>
      <c r="AE445" s="13"/>
      <c r="AT445" s="187" t="s">
        <v>142</v>
      </c>
      <c r="AU445" s="187" t="s">
        <v>79</v>
      </c>
      <c r="AV445" s="13" t="s">
        <v>15</v>
      </c>
      <c r="AW445" s="13" t="s">
        <v>33</v>
      </c>
      <c r="AX445" s="13" t="s">
        <v>71</v>
      </c>
      <c r="AY445" s="187" t="s">
        <v>131</v>
      </c>
    </row>
    <row r="446" spans="1:51" s="14" customFormat="1" ht="12">
      <c r="A446" s="14"/>
      <c r="B446" s="193"/>
      <c r="C446" s="14"/>
      <c r="D446" s="186" t="s">
        <v>142</v>
      </c>
      <c r="E446" s="194" t="s">
        <v>3</v>
      </c>
      <c r="F446" s="195" t="s">
        <v>731</v>
      </c>
      <c r="G446" s="14"/>
      <c r="H446" s="196">
        <v>3.9</v>
      </c>
      <c r="I446" s="197"/>
      <c r="J446" s="14"/>
      <c r="K446" s="14"/>
      <c r="L446" s="193"/>
      <c r="M446" s="198"/>
      <c r="N446" s="199"/>
      <c r="O446" s="199"/>
      <c r="P446" s="199"/>
      <c r="Q446" s="199"/>
      <c r="R446" s="199"/>
      <c r="S446" s="199"/>
      <c r="T446" s="200"/>
      <c r="U446" s="14"/>
      <c r="V446" s="14"/>
      <c r="W446" s="14"/>
      <c r="X446" s="14"/>
      <c r="Y446" s="14"/>
      <c r="Z446" s="14"/>
      <c r="AA446" s="14"/>
      <c r="AB446" s="14"/>
      <c r="AC446" s="14"/>
      <c r="AD446" s="14"/>
      <c r="AE446" s="14"/>
      <c r="AT446" s="194" t="s">
        <v>142</v>
      </c>
      <c r="AU446" s="194" t="s">
        <v>79</v>
      </c>
      <c r="AV446" s="14" t="s">
        <v>79</v>
      </c>
      <c r="AW446" s="14" t="s">
        <v>33</v>
      </c>
      <c r="AX446" s="14" t="s">
        <v>15</v>
      </c>
      <c r="AY446" s="194" t="s">
        <v>131</v>
      </c>
    </row>
    <row r="447" spans="1:65" s="2" customFormat="1" ht="49.05" customHeight="1">
      <c r="A447" s="40"/>
      <c r="B447" s="166"/>
      <c r="C447" s="220" t="s">
        <v>742</v>
      </c>
      <c r="D447" s="220" t="s">
        <v>569</v>
      </c>
      <c r="E447" s="221" t="s">
        <v>743</v>
      </c>
      <c r="F447" s="222" t="s">
        <v>744</v>
      </c>
      <c r="G447" s="223" t="s">
        <v>165</v>
      </c>
      <c r="H447" s="224">
        <v>4.545</v>
      </c>
      <c r="I447" s="225"/>
      <c r="J447" s="226">
        <f>ROUND(I447*H447,2)</f>
        <v>0</v>
      </c>
      <c r="K447" s="222" t="s">
        <v>138</v>
      </c>
      <c r="L447" s="227"/>
      <c r="M447" s="228" t="s">
        <v>3</v>
      </c>
      <c r="N447" s="229" t="s">
        <v>42</v>
      </c>
      <c r="O447" s="74"/>
      <c r="P447" s="176">
        <f>O447*H447</f>
        <v>0</v>
      </c>
      <c r="Q447" s="176">
        <v>0.0054</v>
      </c>
      <c r="R447" s="176">
        <f>Q447*H447</f>
        <v>0.024543000000000002</v>
      </c>
      <c r="S447" s="176">
        <v>0</v>
      </c>
      <c r="T447" s="177">
        <f>S447*H447</f>
        <v>0</v>
      </c>
      <c r="U447" s="40"/>
      <c r="V447" s="40"/>
      <c r="W447" s="40"/>
      <c r="X447" s="40"/>
      <c r="Y447" s="40"/>
      <c r="Z447" s="40"/>
      <c r="AA447" s="40"/>
      <c r="AB447" s="40"/>
      <c r="AC447" s="40"/>
      <c r="AD447" s="40"/>
      <c r="AE447" s="40"/>
      <c r="AR447" s="178" t="s">
        <v>639</v>
      </c>
      <c r="AT447" s="178" t="s">
        <v>569</v>
      </c>
      <c r="AU447" s="178" t="s">
        <v>79</v>
      </c>
      <c r="AY447" s="21" t="s">
        <v>131</v>
      </c>
      <c r="BE447" s="179">
        <f>IF(N447="základní",J447,0)</f>
        <v>0</v>
      </c>
      <c r="BF447" s="179">
        <f>IF(N447="snížená",J447,0)</f>
        <v>0</v>
      </c>
      <c r="BG447" s="179">
        <f>IF(N447="zákl. přenesená",J447,0)</f>
        <v>0</v>
      </c>
      <c r="BH447" s="179">
        <f>IF(N447="sníž. přenesená",J447,0)</f>
        <v>0</v>
      </c>
      <c r="BI447" s="179">
        <f>IF(N447="nulová",J447,0)</f>
        <v>0</v>
      </c>
      <c r="BJ447" s="21" t="s">
        <v>15</v>
      </c>
      <c r="BK447" s="179">
        <f>ROUND(I447*H447,2)</f>
        <v>0</v>
      </c>
      <c r="BL447" s="21" t="s">
        <v>254</v>
      </c>
      <c r="BM447" s="178" t="s">
        <v>745</v>
      </c>
    </row>
    <row r="448" spans="1:51" s="14" customFormat="1" ht="12">
      <c r="A448" s="14"/>
      <c r="B448" s="193"/>
      <c r="C448" s="14"/>
      <c r="D448" s="186" t="s">
        <v>142</v>
      </c>
      <c r="E448" s="14"/>
      <c r="F448" s="195" t="s">
        <v>746</v>
      </c>
      <c r="G448" s="14"/>
      <c r="H448" s="196">
        <v>4.545</v>
      </c>
      <c r="I448" s="197"/>
      <c r="J448" s="14"/>
      <c r="K448" s="14"/>
      <c r="L448" s="193"/>
      <c r="M448" s="198"/>
      <c r="N448" s="199"/>
      <c r="O448" s="199"/>
      <c r="P448" s="199"/>
      <c r="Q448" s="199"/>
      <c r="R448" s="199"/>
      <c r="S448" s="199"/>
      <c r="T448" s="200"/>
      <c r="U448" s="14"/>
      <c r="V448" s="14"/>
      <c r="W448" s="14"/>
      <c r="X448" s="14"/>
      <c r="Y448" s="14"/>
      <c r="Z448" s="14"/>
      <c r="AA448" s="14"/>
      <c r="AB448" s="14"/>
      <c r="AC448" s="14"/>
      <c r="AD448" s="14"/>
      <c r="AE448" s="14"/>
      <c r="AT448" s="194" t="s">
        <v>142</v>
      </c>
      <c r="AU448" s="194" t="s">
        <v>79</v>
      </c>
      <c r="AV448" s="14" t="s">
        <v>79</v>
      </c>
      <c r="AW448" s="14" t="s">
        <v>4</v>
      </c>
      <c r="AX448" s="14" t="s">
        <v>15</v>
      </c>
      <c r="AY448" s="194" t="s">
        <v>131</v>
      </c>
    </row>
    <row r="449" spans="1:65" s="2" customFormat="1" ht="55.5" customHeight="1">
      <c r="A449" s="40"/>
      <c r="B449" s="166"/>
      <c r="C449" s="167" t="s">
        <v>747</v>
      </c>
      <c r="D449" s="167" t="s">
        <v>134</v>
      </c>
      <c r="E449" s="168" t="s">
        <v>748</v>
      </c>
      <c r="F449" s="169" t="s">
        <v>749</v>
      </c>
      <c r="G449" s="170" t="s">
        <v>272</v>
      </c>
      <c r="H449" s="171">
        <v>0.027</v>
      </c>
      <c r="I449" s="172"/>
      <c r="J449" s="173">
        <f>ROUND(I449*H449,2)</f>
        <v>0</v>
      </c>
      <c r="K449" s="169" t="s">
        <v>138</v>
      </c>
      <c r="L449" s="41"/>
      <c r="M449" s="174" t="s">
        <v>3</v>
      </c>
      <c r="N449" s="175" t="s">
        <v>42</v>
      </c>
      <c r="O449" s="74"/>
      <c r="P449" s="176">
        <f>O449*H449</f>
        <v>0</v>
      </c>
      <c r="Q449" s="176">
        <v>0</v>
      </c>
      <c r="R449" s="176">
        <f>Q449*H449</f>
        <v>0</v>
      </c>
      <c r="S449" s="176">
        <v>0</v>
      </c>
      <c r="T449" s="177">
        <f>S449*H449</f>
        <v>0</v>
      </c>
      <c r="U449" s="40"/>
      <c r="V449" s="40"/>
      <c r="W449" s="40"/>
      <c r="X449" s="40"/>
      <c r="Y449" s="40"/>
      <c r="Z449" s="40"/>
      <c r="AA449" s="40"/>
      <c r="AB449" s="40"/>
      <c r="AC449" s="40"/>
      <c r="AD449" s="40"/>
      <c r="AE449" s="40"/>
      <c r="AR449" s="178" t="s">
        <v>254</v>
      </c>
      <c r="AT449" s="178" t="s">
        <v>134</v>
      </c>
      <c r="AU449" s="178" t="s">
        <v>79</v>
      </c>
      <c r="AY449" s="21" t="s">
        <v>131</v>
      </c>
      <c r="BE449" s="179">
        <f>IF(N449="základní",J449,0)</f>
        <v>0</v>
      </c>
      <c r="BF449" s="179">
        <f>IF(N449="snížená",J449,0)</f>
        <v>0</v>
      </c>
      <c r="BG449" s="179">
        <f>IF(N449="zákl. přenesená",J449,0)</f>
        <v>0</v>
      </c>
      <c r="BH449" s="179">
        <f>IF(N449="sníž. přenesená",J449,0)</f>
        <v>0</v>
      </c>
      <c r="BI449" s="179">
        <f>IF(N449="nulová",J449,0)</f>
        <v>0</v>
      </c>
      <c r="BJ449" s="21" t="s">
        <v>15</v>
      </c>
      <c r="BK449" s="179">
        <f>ROUND(I449*H449,2)</f>
        <v>0</v>
      </c>
      <c r="BL449" s="21" t="s">
        <v>254</v>
      </c>
      <c r="BM449" s="178" t="s">
        <v>750</v>
      </c>
    </row>
    <row r="450" spans="1:47" s="2" customFormat="1" ht="12">
      <c r="A450" s="40"/>
      <c r="B450" s="41"/>
      <c r="C450" s="40"/>
      <c r="D450" s="180" t="s">
        <v>140</v>
      </c>
      <c r="E450" s="40"/>
      <c r="F450" s="181" t="s">
        <v>751</v>
      </c>
      <c r="G450" s="40"/>
      <c r="H450" s="40"/>
      <c r="I450" s="182"/>
      <c r="J450" s="40"/>
      <c r="K450" s="40"/>
      <c r="L450" s="41"/>
      <c r="M450" s="183"/>
      <c r="N450" s="184"/>
      <c r="O450" s="74"/>
      <c r="P450" s="74"/>
      <c r="Q450" s="74"/>
      <c r="R450" s="74"/>
      <c r="S450" s="74"/>
      <c r="T450" s="75"/>
      <c r="U450" s="40"/>
      <c r="V450" s="40"/>
      <c r="W450" s="40"/>
      <c r="X450" s="40"/>
      <c r="Y450" s="40"/>
      <c r="Z450" s="40"/>
      <c r="AA450" s="40"/>
      <c r="AB450" s="40"/>
      <c r="AC450" s="40"/>
      <c r="AD450" s="40"/>
      <c r="AE450" s="40"/>
      <c r="AT450" s="21" t="s">
        <v>140</v>
      </c>
      <c r="AU450" s="21" t="s">
        <v>79</v>
      </c>
    </row>
    <row r="451" spans="1:63" s="12" customFormat="1" ht="22.8" customHeight="1">
      <c r="A451" s="12"/>
      <c r="B451" s="153"/>
      <c r="C451" s="12"/>
      <c r="D451" s="154" t="s">
        <v>70</v>
      </c>
      <c r="E451" s="164" t="s">
        <v>752</v>
      </c>
      <c r="F451" s="164" t="s">
        <v>753</v>
      </c>
      <c r="G451" s="12"/>
      <c r="H451" s="12"/>
      <c r="I451" s="156"/>
      <c r="J451" s="165">
        <f>BK451</f>
        <v>0</v>
      </c>
      <c r="K451" s="12"/>
      <c r="L451" s="153"/>
      <c r="M451" s="158"/>
      <c r="N451" s="159"/>
      <c r="O451" s="159"/>
      <c r="P451" s="160">
        <f>SUM(P452:P465)</f>
        <v>0</v>
      </c>
      <c r="Q451" s="159"/>
      <c r="R451" s="160">
        <f>SUM(R452:R465)</f>
        <v>0.01296087</v>
      </c>
      <c r="S451" s="159"/>
      <c r="T451" s="161">
        <f>SUM(T452:T465)</f>
        <v>0</v>
      </c>
      <c r="U451" s="12"/>
      <c r="V451" s="12"/>
      <c r="W451" s="12"/>
      <c r="X451" s="12"/>
      <c r="Y451" s="12"/>
      <c r="Z451" s="12"/>
      <c r="AA451" s="12"/>
      <c r="AB451" s="12"/>
      <c r="AC451" s="12"/>
      <c r="AD451" s="12"/>
      <c r="AE451" s="12"/>
      <c r="AR451" s="154" t="s">
        <v>79</v>
      </c>
      <c r="AT451" s="162" t="s">
        <v>70</v>
      </c>
      <c r="AU451" s="162" t="s">
        <v>15</v>
      </c>
      <c r="AY451" s="154" t="s">
        <v>131</v>
      </c>
      <c r="BK451" s="163">
        <f>SUM(BK452:BK465)</f>
        <v>0</v>
      </c>
    </row>
    <row r="452" spans="1:65" s="2" customFormat="1" ht="37.8" customHeight="1">
      <c r="A452" s="40"/>
      <c r="B452" s="166"/>
      <c r="C452" s="167" t="s">
        <v>754</v>
      </c>
      <c r="D452" s="167" t="s">
        <v>134</v>
      </c>
      <c r="E452" s="168" t="s">
        <v>755</v>
      </c>
      <c r="F452" s="169" t="s">
        <v>756</v>
      </c>
      <c r="G452" s="170" t="s">
        <v>165</v>
      </c>
      <c r="H452" s="171">
        <v>3.9</v>
      </c>
      <c r="I452" s="172"/>
      <c r="J452" s="173">
        <f>ROUND(I452*H452,2)</f>
        <v>0</v>
      </c>
      <c r="K452" s="169" t="s">
        <v>138</v>
      </c>
      <c r="L452" s="41"/>
      <c r="M452" s="174" t="s">
        <v>3</v>
      </c>
      <c r="N452" s="175" t="s">
        <v>42</v>
      </c>
      <c r="O452" s="74"/>
      <c r="P452" s="176">
        <f>O452*H452</f>
        <v>0</v>
      </c>
      <c r="Q452" s="176">
        <v>0</v>
      </c>
      <c r="R452" s="176">
        <f>Q452*H452</f>
        <v>0</v>
      </c>
      <c r="S452" s="176">
        <v>0</v>
      </c>
      <c r="T452" s="177">
        <f>S452*H452</f>
        <v>0</v>
      </c>
      <c r="U452" s="40"/>
      <c r="V452" s="40"/>
      <c r="W452" s="40"/>
      <c r="X452" s="40"/>
      <c r="Y452" s="40"/>
      <c r="Z452" s="40"/>
      <c r="AA452" s="40"/>
      <c r="AB452" s="40"/>
      <c r="AC452" s="40"/>
      <c r="AD452" s="40"/>
      <c r="AE452" s="40"/>
      <c r="AR452" s="178" t="s">
        <v>254</v>
      </c>
      <c r="AT452" s="178" t="s">
        <v>134</v>
      </c>
      <c r="AU452" s="178" t="s">
        <v>79</v>
      </c>
      <c r="AY452" s="21" t="s">
        <v>131</v>
      </c>
      <c r="BE452" s="179">
        <f>IF(N452="základní",J452,0)</f>
        <v>0</v>
      </c>
      <c r="BF452" s="179">
        <f>IF(N452="snížená",J452,0)</f>
        <v>0</v>
      </c>
      <c r="BG452" s="179">
        <f>IF(N452="zákl. přenesená",J452,0)</f>
        <v>0</v>
      </c>
      <c r="BH452" s="179">
        <f>IF(N452="sníž. přenesená",J452,0)</f>
        <v>0</v>
      </c>
      <c r="BI452" s="179">
        <f>IF(N452="nulová",J452,0)</f>
        <v>0</v>
      </c>
      <c r="BJ452" s="21" t="s">
        <v>15</v>
      </c>
      <c r="BK452" s="179">
        <f>ROUND(I452*H452,2)</f>
        <v>0</v>
      </c>
      <c r="BL452" s="21" t="s">
        <v>254</v>
      </c>
      <c r="BM452" s="178" t="s">
        <v>757</v>
      </c>
    </row>
    <row r="453" spans="1:47" s="2" customFormat="1" ht="12">
      <c r="A453" s="40"/>
      <c r="B453" s="41"/>
      <c r="C453" s="40"/>
      <c r="D453" s="180" t="s">
        <v>140</v>
      </c>
      <c r="E453" s="40"/>
      <c r="F453" s="181" t="s">
        <v>758</v>
      </c>
      <c r="G453" s="40"/>
      <c r="H453" s="40"/>
      <c r="I453" s="182"/>
      <c r="J453" s="40"/>
      <c r="K453" s="40"/>
      <c r="L453" s="41"/>
      <c r="M453" s="183"/>
      <c r="N453" s="184"/>
      <c r="O453" s="74"/>
      <c r="P453" s="74"/>
      <c r="Q453" s="74"/>
      <c r="R453" s="74"/>
      <c r="S453" s="74"/>
      <c r="T453" s="75"/>
      <c r="U453" s="40"/>
      <c r="V453" s="40"/>
      <c r="W453" s="40"/>
      <c r="X453" s="40"/>
      <c r="Y453" s="40"/>
      <c r="Z453" s="40"/>
      <c r="AA453" s="40"/>
      <c r="AB453" s="40"/>
      <c r="AC453" s="40"/>
      <c r="AD453" s="40"/>
      <c r="AE453" s="40"/>
      <c r="AT453" s="21" t="s">
        <v>140</v>
      </c>
      <c r="AU453" s="21" t="s">
        <v>79</v>
      </c>
    </row>
    <row r="454" spans="1:51" s="13" customFormat="1" ht="12">
      <c r="A454" s="13"/>
      <c r="B454" s="185"/>
      <c r="C454" s="13"/>
      <c r="D454" s="186" t="s">
        <v>142</v>
      </c>
      <c r="E454" s="187" t="s">
        <v>3</v>
      </c>
      <c r="F454" s="188" t="s">
        <v>376</v>
      </c>
      <c r="G454" s="13"/>
      <c r="H454" s="187" t="s">
        <v>3</v>
      </c>
      <c r="I454" s="189"/>
      <c r="J454" s="13"/>
      <c r="K454" s="13"/>
      <c r="L454" s="185"/>
      <c r="M454" s="190"/>
      <c r="N454" s="191"/>
      <c r="O454" s="191"/>
      <c r="P454" s="191"/>
      <c r="Q454" s="191"/>
      <c r="R454" s="191"/>
      <c r="S454" s="191"/>
      <c r="T454" s="192"/>
      <c r="U454" s="13"/>
      <c r="V454" s="13"/>
      <c r="W454" s="13"/>
      <c r="X454" s="13"/>
      <c r="Y454" s="13"/>
      <c r="Z454" s="13"/>
      <c r="AA454" s="13"/>
      <c r="AB454" s="13"/>
      <c r="AC454" s="13"/>
      <c r="AD454" s="13"/>
      <c r="AE454" s="13"/>
      <c r="AT454" s="187" t="s">
        <v>142</v>
      </c>
      <c r="AU454" s="187" t="s">
        <v>79</v>
      </c>
      <c r="AV454" s="13" t="s">
        <v>15</v>
      </c>
      <c r="AW454" s="13" t="s">
        <v>33</v>
      </c>
      <c r="AX454" s="13" t="s">
        <v>71</v>
      </c>
      <c r="AY454" s="187" t="s">
        <v>131</v>
      </c>
    </row>
    <row r="455" spans="1:51" s="14" customFormat="1" ht="12">
      <c r="A455" s="14"/>
      <c r="B455" s="193"/>
      <c r="C455" s="14"/>
      <c r="D455" s="186" t="s">
        <v>142</v>
      </c>
      <c r="E455" s="194" t="s">
        <v>3</v>
      </c>
      <c r="F455" s="195" t="s">
        <v>731</v>
      </c>
      <c r="G455" s="14"/>
      <c r="H455" s="196">
        <v>3.9</v>
      </c>
      <c r="I455" s="197"/>
      <c r="J455" s="14"/>
      <c r="K455" s="14"/>
      <c r="L455" s="193"/>
      <c r="M455" s="198"/>
      <c r="N455" s="199"/>
      <c r="O455" s="199"/>
      <c r="P455" s="199"/>
      <c r="Q455" s="199"/>
      <c r="R455" s="199"/>
      <c r="S455" s="199"/>
      <c r="T455" s="200"/>
      <c r="U455" s="14"/>
      <c r="V455" s="14"/>
      <c r="W455" s="14"/>
      <c r="X455" s="14"/>
      <c r="Y455" s="14"/>
      <c r="Z455" s="14"/>
      <c r="AA455" s="14"/>
      <c r="AB455" s="14"/>
      <c r="AC455" s="14"/>
      <c r="AD455" s="14"/>
      <c r="AE455" s="14"/>
      <c r="AT455" s="194" t="s">
        <v>142</v>
      </c>
      <c r="AU455" s="194" t="s">
        <v>79</v>
      </c>
      <c r="AV455" s="14" t="s">
        <v>79</v>
      </c>
      <c r="AW455" s="14" t="s">
        <v>33</v>
      </c>
      <c r="AX455" s="14" t="s">
        <v>15</v>
      </c>
      <c r="AY455" s="194" t="s">
        <v>131</v>
      </c>
    </row>
    <row r="456" spans="1:65" s="2" customFormat="1" ht="24.15" customHeight="1">
      <c r="A456" s="40"/>
      <c r="B456" s="166"/>
      <c r="C456" s="220" t="s">
        <v>759</v>
      </c>
      <c r="D456" s="220" t="s">
        <v>569</v>
      </c>
      <c r="E456" s="221" t="s">
        <v>760</v>
      </c>
      <c r="F456" s="222" t="s">
        <v>761</v>
      </c>
      <c r="G456" s="223" t="s">
        <v>165</v>
      </c>
      <c r="H456" s="224">
        <v>4.095</v>
      </c>
      <c r="I456" s="225"/>
      <c r="J456" s="226">
        <f>ROUND(I456*H456,2)</f>
        <v>0</v>
      </c>
      <c r="K456" s="222" t="s">
        <v>138</v>
      </c>
      <c r="L456" s="227"/>
      <c r="M456" s="228" t="s">
        <v>3</v>
      </c>
      <c r="N456" s="229" t="s">
        <v>42</v>
      </c>
      <c r="O456" s="74"/>
      <c r="P456" s="176">
        <f>O456*H456</f>
        <v>0</v>
      </c>
      <c r="Q456" s="176">
        <v>0.0025</v>
      </c>
      <c r="R456" s="176">
        <f>Q456*H456</f>
        <v>0.0102375</v>
      </c>
      <c r="S456" s="176">
        <v>0</v>
      </c>
      <c r="T456" s="177">
        <f>S456*H456</f>
        <v>0</v>
      </c>
      <c r="U456" s="40"/>
      <c r="V456" s="40"/>
      <c r="W456" s="40"/>
      <c r="X456" s="40"/>
      <c r="Y456" s="40"/>
      <c r="Z456" s="40"/>
      <c r="AA456" s="40"/>
      <c r="AB456" s="40"/>
      <c r="AC456" s="40"/>
      <c r="AD456" s="40"/>
      <c r="AE456" s="40"/>
      <c r="AR456" s="178" t="s">
        <v>639</v>
      </c>
      <c r="AT456" s="178" t="s">
        <v>569</v>
      </c>
      <c r="AU456" s="178" t="s">
        <v>79</v>
      </c>
      <c r="AY456" s="21" t="s">
        <v>131</v>
      </c>
      <c r="BE456" s="179">
        <f>IF(N456="základní",J456,0)</f>
        <v>0</v>
      </c>
      <c r="BF456" s="179">
        <f>IF(N456="snížená",J456,0)</f>
        <v>0</v>
      </c>
      <c r="BG456" s="179">
        <f>IF(N456="zákl. přenesená",J456,0)</f>
        <v>0</v>
      </c>
      <c r="BH456" s="179">
        <f>IF(N456="sníž. přenesená",J456,0)</f>
        <v>0</v>
      </c>
      <c r="BI456" s="179">
        <f>IF(N456="nulová",J456,0)</f>
        <v>0</v>
      </c>
      <c r="BJ456" s="21" t="s">
        <v>15</v>
      </c>
      <c r="BK456" s="179">
        <f>ROUND(I456*H456,2)</f>
        <v>0</v>
      </c>
      <c r="BL456" s="21" t="s">
        <v>254</v>
      </c>
      <c r="BM456" s="178" t="s">
        <v>762</v>
      </c>
    </row>
    <row r="457" spans="1:51" s="14" customFormat="1" ht="12">
      <c r="A457" s="14"/>
      <c r="B457" s="193"/>
      <c r="C457" s="14"/>
      <c r="D457" s="186" t="s">
        <v>142</v>
      </c>
      <c r="E457" s="14"/>
      <c r="F457" s="195" t="s">
        <v>763</v>
      </c>
      <c r="G457" s="14"/>
      <c r="H457" s="196">
        <v>4.095</v>
      </c>
      <c r="I457" s="197"/>
      <c r="J457" s="14"/>
      <c r="K457" s="14"/>
      <c r="L457" s="193"/>
      <c r="M457" s="198"/>
      <c r="N457" s="199"/>
      <c r="O457" s="199"/>
      <c r="P457" s="199"/>
      <c r="Q457" s="199"/>
      <c r="R457" s="199"/>
      <c r="S457" s="199"/>
      <c r="T457" s="200"/>
      <c r="U457" s="14"/>
      <c r="V457" s="14"/>
      <c r="W457" s="14"/>
      <c r="X457" s="14"/>
      <c r="Y457" s="14"/>
      <c r="Z457" s="14"/>
      <c r="AA457" s="14"/>
      <c r="AB457" s="14"/>
      <c r="AC457" s="14"/>
      <c r="AD457" s="14"/>
      <c r="AE457" s="14"/>
      <c r="AT457" s="194" t="s">
        <v>142</v>
      </c>
      <c r="AU457" s="194" t="s">
        <v>79</v>
      </c>
      <c r="AV457" s="14" t="s">
        <v>79</v>
      </c>
      <c r="AW457" s="14" t="s">
        <v>4</v>
      </c>
      <c r="AX457" s="14" t="s">
        <v>15</v>
      </c>
      <c r="AY457" s="194" t="s">
        <v>131</v>
      </c>
    </row>
    <row r="458" spans="1:65" s="2" customFormat="1" ht="37.8" customHeight="1">
      <c r="A458" s="40"/>
      <c r="B458" s="166"/>
      <c r="C458" s="167" t="s">
        <v>764</v>
      </c>
      <c r="D458" s="167" t="s">
        <v>134</v>
      </c>
      <c r="E458" s="168" t="s">
        <v>755</v>
      </c>
      <c r="F458" s="169" t="s">
        <v>756</v>
      </c>
      <c r="G458" s="170" t="s">
        <v>165</v>
      </c>
      <c r="H458" s="171">
        <v>6.65</v>
      </c>
      <c r="I458" s="172"/>
      <c r="J458" s="173">
        <f>ROUND(I458*H458,2)</f>
        <v>0</v>
      </c>
      <c r="K458" s="169" t="s">
        <v>138</v>
      </c>
      <c r="L458" s="41"/>
      <c r="M458" s="174" t="s">
        <v>3</v>
      </c>
      <c r="N458" s="175" t="s">
        <v>42</v>
      </c>
      <c r="O458" s="74"/>
      <c r="P458" s="176">
        <f>O458*H458</f>
        <v>0</v>
      </c>
      <c r="Q458" s="176">
        <v>0</v>
      </c>
      <c r="R458" s="176">
        <f>Q458*H458</f>
        <v>0</v>
      </c>
      <c r="S458" s="176">
        <v>0</v>
      </c>
      <c r="T458" s="177">
        <f>S458*H458</f>
        <v>0</v>
      </c>
      <c r="U458" s="40"/>
      <c r="V458" s="40"/>
      <c r="W458" s="40"/>
      <c r="X458" s="40"/>
      <c r="Y458" s="40"/>
      <c r="Z458" s="40"/>
      <c r="AA458" s="40"/>
      <c r="AB458" s="40"/>
      <c r="AC458" s="40"/>
      <c r="AD458" s="40"/>
      <c r="AE458" s="40"/>
      <c r="AR458" s="178" t="s">
        <v>254</v>
      </c>
      <c r="AT458" s="178" t="s">
        <v>134</v>
      </c>
      <c r="AU458" s="178" t="s">
        <v>79</v>
      </c>
      <c r="AY458" s="21" t="s">
        <v>131</v>
      </c>
      <c r="BE458" s="179">
        <f>IF(N458="základní",J458,0)</f>
        <v>0</v>
      </c>
      <c r="BF458" s="179">
        <f>IF(N458="snížená",J458,0)</f>
        <v>0</v>
      </c>
      <c r="BG458" s="179">
        <f>IF(N458="zákl. přenesená",J458,0)</f>
        <v>0</v>
      </c>
      <c r="BH458" s="179">
        <f>IF(N458="sníž. přenesená",J458,0)</f>
        <v>0</v>
      </c>
      <c r="BI458" s="179">
        <f>IF(N458="nulová",J458,0)</f>
        <v>0</v>
      </c>
      <c r="BJ458" s="21" t="s">
        <v>15</v>
      </c>
      <c r="BK458" s="179">
        <f>ROUND(I458*H458,2)</f>
        <v>0</v>
      </c>
      <c r="BL458" s="21" t="s">
        <v>254</v>
      </c>
      <c r="BM458" s="178" t="s">
        <v>765</v>
      </c>
    </row>
    <row r="459" spans="1:47" s="2" customFormat="1" ht="12">
      <c r="A459" s="40"/>
      <c r="B459" s="41"/>
      <c r="C459" s="40"/>
      <c r="D459" s="180" t="s">
        <v>140</v>
      </c>
      <c r="E459" s="40"/>
      <c r="F459" s="181" t="s">
        <v>758</v>
      </c>
      <c r="G459" s="40"/>
      <c r="H459" s="40"/>
      <c r="I459" s="182"/>
      <c r="J459" s="40"/>
      <c r="K459" s="40"/>
      <c r="L459" s="41"/>
      <c r="M459" s="183"/>
      <c r="N459" s="184"/>
      <c r="O459" s="74"/>
      <c r="P459" s="74"/>
      <c r="Q459" s="74"/>
      <c r="R459" s="74"/>
      <c r="S459" s="74"/>
      <c r="T459" s="75"/>
      <c r="U459" s="40"/>
      <c r="V459" s="40"/>
      <c r="W459" s="40"/>
      <c r="X459" s="40"/>
      <c r="Y459" s="40"/>
      <c r="Z459" s="40"/>
      <c r="AA459" s="40"/>
      <c r="AB459" s="40"/>
      <c r="AC459" s="40"/>
      <c r="AD459" s="40"/>
      <c r="AE459" s="40"/>
      <c r="AT459" s="21" t="s">
        <v>140</v>
      </c>
      <c r="AU459" s="21" t="s">
        <v>79</v>
      </c>
    </row>
    <row r="460" spans="1:51" s="13" customFormat="1" ht="12">
      <c r="A460" s="13"/>
      <c r="B460" s="185"/>
      <c r="C460" s="13"/>
      <c r="D460" s="186" t="s">
        <v>142</v>
      </c>
      <c r="E460" s="187" t="s">
        <v>3</v>
      </c>
      <c r="F460" s="188" t="s">
        <v>187</v>
      </c>
      <c r="G460" s="13"/>
      <c r="H460" s="187" t="s">
        <v>3</v>
      </c>
      <c r="I460" s="189"/>
      <c r="J460" s="13"/>
      <c r="K460" s="13"/>
      <c r="L460" s="185"/>
      <c r="M460" s="190"/>
      <c r="N460" s="191"/>
      <c r="O460" s="191"/>
      <c r="P460" s="191"/>
      <c r="Q460" s="191"/>
      <c r="R460" s="191"/>
      <c r="S460" s="191"/>
      <c r="T460" s="192"/>
      <c r="U460" s="13"/>
      <c r="V460" s="13"/>
      <c r="W460" s="13"/>
      <c r="X460" s="13"/>
      <c r="Y460" s="13"/>
      <c r="Z460" s="13"/>
      <c r="AA460" s="13"/>
      <c r="AB460" s="13"/>
      <c r="AC460" s="13"/>
      <c r="AD460" s="13"/>
      <c r="AE460" s="13"/>
      <c r="AT460" s="187" t="s">
        <v>142</v>
      </c>
      <c r="AU460" s="187" t="s">
        <v>79</v>
      </c>
      <c r="AV460" s="13" t="s">
        <v>15</v>
      </c>
      <c r="AW460" s="13" t="s">
        <v>33</v>
      </c>
      <c r="AX460" s="13" t="s">
        <v>71</v>
      </c>
      <c r="AY460" s="187" t="s">
        <v>131</v>
      </c>
    </row>
    <row r="461" spans="1:51" s="14" customFormat="1" ht="12">
      <c r="A461" s="14"/>
      <c r="B461" s="193"/>
      <c r="C461" s="14"/>
      <c r="D461" s="186" t="s">
        <v>142</v>
      </c>
      <c r="E461" s="194" t="s">
        <v>3</v>
      </c>
      <c r="F461" s="195" t="s">
        <v>766</v>
      </c>
      <c r="G461" s="14"/>
      <c r="H461" s="196">
        <v>6.65</v>
      </c>
      <c r="I461" s="197"/>
      <c r="J461" s="14"/>
      <c r="K461" s="14"/>
      <c r="L461" s="193"/>
      <c r="M461" s="198"/>
      <c r="N461" s="199"/>
      <c r="O461" s="199"/>
      <c r="P461" s="199"/>
      <c r="Q461" s="199"/>
      <c r="R461" s="199"/>
      <c r="S461" s="199"/>
      <c r="T461" s="200"/>
      <c r="U461" s="14"/>
      <c r="V461" s="14"/>
      <c r="W461" s="14"/>
      <c r="X461" s="14"/>
      <c r="Y461" s="14"/>
      <c r="Z461" s="14"/>
      <c r="AA461" s="14"/>
      <c r="AB461" s="14"/>
      <c r="AC461" s="14"/>
      <c r="AD461" s="14"/>
      <c r="AE461" s="14"/>
      <c r="AT461" s="194" t="s">
        <v>142</v>
      </c>
      <c r="AU461" s="194" t="s">
        <v>79</v>
      </c>
      <c r="AV461" s="14" t="s">
        <v>79</v>
      </c>
      <c r="AW461" s="14" t="s">
        <v>33</v>
      </c>
      <c r="AX461" s="14" t="s">
        <v>15</v>
      </c>
      <c r="AY461" s="194" t="s">
        <v>131</v>
      </c>
    </row>
    <row r="462" spans="1:65" s="2" customFormat="1" ht="24.15" customHeight="1">
      <c r="A462" s="40"/>
      <c r="B462" s="166"/>
      <c r="C462" s="220" t="s">
        <v>767</v>
      </c>
      <c r="D462" s="220" t="s">
        <v>569</v>
      </c>
      <c r="E462" s="221" t="s">
        <v>768</v>
      </c>
      <c r="F462" s="222" t="s">
        <v>769</v>
      </c>
      <c r="G462" s="223" t="s">
        <v>165</v>
      </c>
      <c r="H462" s="224">
        <v>6.983</v>
      </c>
      <c r="I462" s="225"/>
      <c r="J462" s="226">
        <f>ROUND(I462*H462,2)</f>
        <v>0</v>
      </c>
      <c r="K462" s="222" t="s">
        <v>138</v>
      </c>
      <c r="L462" s="227"/>
      <c r="M462" s="228" t="s">
        <v>3</v>
      </c>
      <c r="N462" s="229" t="s">
        <v>42</v>
      </c>
      <c r="O462" s="74"/>
      <c r="P462" s="176">
        <f>O462*H462</f>
        <v>0</v>
      </c>
      <c r="Q462" s="176">
        <v>0.00039</v>
      </c>
      <c r="R462" s="176">
        <f>Q462*H462</f>
        <v>0.0027233699999999997</v>
      </c>
      <c r="S462" s="176">
        <v>0</v>
      </c>
      <c r="T462" s="177">
        <f>S462*H462</f>
        <v>0</v>
      </c>
      <c r="U462" s="40"/>
      <c r="V462" s="40"/>
      <c r="W462" s="40"/>
      <c r="X462" s="40"/>
      <c r="Y462" s="40"/>
      <c r="Z462" s="40"/>
      <c r="AA462" s="40"/>
      <c r="AB462" s="40"/>
      <c r="AC462" s="40"/>
      <c r="AD462" s="40"/>
      <c r="AE462" s="40"/>
      <c r="AR462" s="178" t="s">
        <v>639</v>
      </c>
      <c r="AT462" s="178" t="s">
        <v>569</v>
      </c>
      <c r="AU462" s="178" t="s">
        <v>79</v>
      </c>
      <c r="AY462" s="21" t="s">
        <v>131</v>
      </c>
      <c r="BE462" s="179">
        <f>IF(N462="základní",J462,0)</f>
        <v>0</v>
      </c>
      <c r="BF462" s="179">
        <f>IF(N462="snížená",J462,0)</f>
        <v>0</v>
      </c>
      <c r="BG462" s="179">
        <f>IF(N462="zákl. přenesená",J462,0)</f>
        <v>0</v>
      </c>
      <c r="BH462" s="179">
        <f>IF(N462="sníž. přenesená",J462,0)</f>
        <v>0</v>
      </c>
      <c r="BI462" s="179">
        <f>IF(N462="nulová",J462,0)</f>
        <v>0</v>
      </c>
      <c r="BJ462" s="21" t="s">
        <v>15</v>
      </c>
      <c r="BK462" s="179">
        <f>ROUND(I462*H462,2)</f>
        <v>0</v>
      </c>
      <c r="BL462" s="21" t="s">
        <v>254</v>
      </c>
      <c r="BM462" s="178" t="s">
        <v>770</v>
      </c>
    </row>
    <row r="463" spans="1:51" s="14" customFormat="1" ht="12">
      <c r="A463" s="14"/>
      <c r="B463" s="193"/>
      <c r="C463" s="14"/>
      <c r="D463" s="186" t="s">
        <v>142</v>
      </c>
      <c r="E463" s="14"/>
      <c r="F463" s="195" t="s">
        <v>771</v>
      </c>
      <c r="G463" s="14"/>
      <c r="H463" s="196">
        <v>6.983</v>
      </c>
      <c r="I463" s="197"/>
      <c r="J463" s="14"/>
      <c r="K463" s="14"/>
      <c r="L463" s="193"/>
      <c r="M463" s="198"/>
      <c r="N463" s="199"/>
      <c r="O463" s="199"/>
      <c r="P463" s="199"/>
      <c r="Q463" s="199"/>
      <c r="R463" s="199"/>
      <c r="S463" s="199"/>
      <c r="T463" s="200"/>
      <c r="U463" s="14"/>
      <c r="V463" s="14"/>
      <c r="W463" s="14"/>
      <c r="X463" s="14"/>
      <c r="Y463" s="14"/>
      <c r="Z463" s="14"/>
      <c r="AA463" s="14"/>
      <c r="AB463" s="14"/>
      <c r="AC463" s="14"/>
      <c r="AD463" s="14"/>
      <c r="AE463" s="14"/>
      <c r="AT463" s="194" t="s">
        <v>142</v>
      </c>
      <c r="AU463" s="194" t="s">
        <v>79</v>
      </c>
      <c r="AV463" s="14" t="s">
        <v>79</v>
      </c>
      <c r="AW463" s="14" t="s">
        <v>4</v>
      </c>
      <c r="AX463" s="14" t="s">
        <v>15</v>
      </c>
      <c r="AY463" s="194" t="s">
        <v>131</v>
      </c>
    </row>
    <row r="464" spans="1:65" s="2" customFormat="1" ht="49.05" customHeight="1">
      <c r="A464" s="40"/>
      <c r="B464" s="166"/>
      <c r="C464" s="167" t="s">
        <v>772</v>
      </c>
      <c r="D464" s="167" t="s">
        <v>134</v>
      </c>
      <c r="E464" s="168" t="s">
        <v>773</v>
      </c>
      <c r="F464" s="169" t="s">
        <v>774</v>
      </c>
      <c r="G464" s="170" t="s">
        <v>272</v>
      </c>
      <c r="H464" s="171">
        <v>0.013</v>
      </c>
      <c r="I464" s="172"/>
      <c r="J464" s="173">
        <f>ROUND(I464*H464,2)</f>
        <v>0</v>
      </c>
      <c r="K464" s="169" t="s">
        <v>138</v>
      </c>
      <c r="L464" s="41"/>
      <c r="M464" s="174" t="s">
        <v>3</v>
      </c>
      <c r="N464" s="175" t="s">
        <v>42</v>
      </c>
      <c r="O464" s="74"/>
      <c r="P464" s="176">
        <f>O464*H464</f>
        <v>0</v>
      </c>
      <c r="Q464" s="176">
        <v>0</v>
      </c>
      <c r="R464" s="176">
        <f>Q464*H464</f>
        <v>0</v>
      </c>
      <c r="S464" s="176">
        <v>0</v>
      </c>
      <c r="T464" s="177">
        <f>S464*H464</f>
        <v>0</v>
      </c>
      <c r="U464" s="40"/>
      <c r="V464" s="40"/>
      <c r="W464" s="40"/>
      <c r="X464" s="40"/>
      <c r="Y464" s="40"/>
      <c r="Z464" s="40"/>
      <c r="AA464" s="40"/>
      <c r="AB464" s="40"/>
      <c r="AC464" s="40"/>
      <c r="AD464" s="40"/>
      <c r="AE464" s="40"/>
      <c r="AR464" s="178" t="s">
        <v>254</v>
      </c>
      <c r="AT464" s="178" t="s">
        <v>134</v>
      </c>
      <c r="AU464" s="178" t="s">
        <v>79</v>
      </c>
      <c r="AY464" s="21" t="s">
        <v>131</v>
      </c>
      <c r="BE464" s="179">
        <f>IF(N464="základní",J464,0)</f>
        <v>0</v>
      </c>
      <c r="BF464" s="179">
        <f>IF(N464="snížená",J464,0)</f>
        <v>0</v>
      </c>
      <c r="BG464" s="179">
        <f>IF(N464="zákl. přenesená",J464,0)</f>
        <v>0</v>
      </c>
      <c r="BH464" s="179">
        <f>IF(N464="sníž. přenesená",J464,0)</f>
        <v>0</v>
      </c>
      <c r="BI464" s="179">
        <f>IF(N464="nulová",J464,0)</f>
        <v>0</v>
      </c>
      <c r="BJ464" s="21" t="s">
        <v>15</v>
      </c>
      <c r="BK464" s="179">
        <f>ROUND(I464*H464,2)</f>
        <v>0</v>
      </c>
      <c r="BL464" s="21" t="s">
        <v>254</v>
      </c>
      <c r="BM464" s="178" t="s">
        <v>775</v>
      </c>
    </row>
    <row r="465" spans="1:47" s="2" customFormat="1" ht="12">
      <c r="A465" s="40"/>
      <c r="B465" s="41"/>
      <c r="C465" s="40"/>
      <c r="D465" s="180" t="s">
        <v>140</v>
      </c>
      <c r="E465" s="40"/>
      <c r="F465" s="181" t="s">
        <v>776</v>
      </c>
      <c r="G465" s="40"/>
      <c r="H465" s="40"/>
      <c r="I465" s="182"/>
      <c r="J465" s="40"/>
      <c r="K465" s="40"/>
      <c r="L465" s="41"/>
      <c r="M465" s="183"/>
      <c r="N465" s="184"/>
      <c r="O465" s="74"/>
      <c r="P465" s="74"/>
      <c r="Q465" s="74"/>
      <c r="R465" s="74"/>
      <c r="S465" s="74"/>
      <c r="T465" s="75"/>
      <c r="U465" s="40"/>
      <c r="V465" s="40"/>
      <c r="W465" s="40"/>
      <c r="X465" s="40"/>
      <c r="Y465" s="40"/>
      <c r="Z465" s="40"/>
      <c r="AA465" s="40"/>
      <c r="AB465" s="40"/>
      <c r="AC465" s="40"/>
      <c r="AD465" s="40"/>
      <c r="AE465" s="40"/>
      <c r="AT465" s="21" t="s">
        <v>140</v>
      </c>
      <c r="AU465" s="21" t="s">
        <v>79</v>
      </c>
    </row>
    <row r="466" spans="1:63" s="12" customFormat="1" ht="22.8" customHeight="1">
      <c r="A466" s="12"/>
      <c r="B466" s="153"/>
      <c r="C466" s="12"/>
      <c r="D466" s="154" t="s">
        <v>70</v>
      </c>
      <c r="E466" s="164" t="s">
        <v>777</v>
      </c>
      <c r="F466" s="164" t="s">
        <v>778</v>
      </c>
      <c r="G466" s="12"/>
      <c r="H466" s="12"/>
      <c r="I466" s="156"/>
      <c r="J466" s="165">
        <f>BK466</f>
        <v>0</v>
      </c>
      <c r="K466" s="12"/>
      <c r="L466" s="153"/>
      <c r="M466" s="158"/>
      <c r="N466" s="159"/>
      <c r="O466" s="159"/>
      <c r="P466" s="160">
        <f>SUM(P467:P469)</f>
        <v>0</v>
      </c>
      <c r="Q466" s="159"/>
      <c r="R466" s="160">
        <f>SUM(R467:R469)</f>
        <v>0</v>
      </c>
      <c r="S466" s="159"/>
      <c r="T466" s="161">
        <f>SUM(T467:T469)</f>
        <v>0</v>
      </c>
      <c r="U466" s="12"/>
      <c r="V466" s="12"/>
      <c r="W466" s="12"/>
      <c r="X466" s="12"/>
      <c r="Y466" s="12"/>
      <c r="Z466" s="12"/>
      <c r="AA466" s="12"/>
      <c r="AB466" s="12"/>
      <c r="AC466" s="12"/>
      <c r="AD466" s="12"/>
      <c r="AE466" s="12"/>
      <c r="AR466" s="154" t="s">
        <v>79</v>
      </c>
      <c r="AT466" s="162" t="s">
        <v>70</v>
      </c>
      <c r="AU466" s="162" t="s">
        <v>15</v>
      </c>
      <c r="AY466" s="154" t="s">
        <v>131</v>
      </c>
      <c r="BK466" s="163">
        <f>SUM(BK467:BK469)</f>
        <v>0</v>
      </c>
    </row>
    <row r="467" spans="1:65" s="2" customFormat="1" ht="24.15" customHeight="1">
      <c r="A467" s="40"/>
      <c r="B467" s="166"/>
      <c r="C467" s="167" t="s">
        <v>779</v>
      </c>
      <c r="D467" s="167" t="s">
        <v>134</v>
      </c>
      <c r="E467" s="168" t="s">
        <v>780</v>
      </c>
      <c r="F467" s="169" t="s">
        <v>781</v>
      </c>
      <c r="G467" s="170" t="s">
        <v>184</v>
      </c>
      <c r="H467" s="171">
        <v>2</v>
      </c>
      <c r="I467" s="172"/>
      <c r="J467" s="173">
        <f>ROUND(I467*H467,2)</f>
        <v>0</v>
      </c>
      <c r="K467" s="169" t="s">
        <v>3</v>
      </c>
      <c r="L467" s="41"/>
      <c r="M467" s="174" t="s">
        <v>3</v>
      </c>
      <c r="N467" s="175" t="s">
        <v>42</v>
      </c>
      <c r="O467" s="74"/>
      <c r="P467" s="176">
        <f>O467*H467</f>
        <v>0</v>
      </c>
      <c r="Q467" s="176">
        <v>0</v>
      </c>
      <c r="R467" s="176">
        <f>Q467*H467</f>
        <v>0</v>
      </c>
      <c r="S467" s="176">
        <v>0</v>
      </c>
      <c r="T467" s="177">
        <f>S467*H467</f>
        <v>0</v>
      </c>
      <c r="U467" s="40"/>
      <c r="V467" s="40"/>
      <c r="W467" s="40"/>
      <c r="X467" s="40"/>
      <c r="Y467" s="40"/>
      <c r="Z467" s="40"/>
      <c r="AA467" s="40"/>
      <c r="AB467" s="40"/>
      <c r="AC467" s="40"/>
      <c r="AD467" s="40"/>
      <c r="AE467" s="40"/>
      <c r="AR467" s="178" t="s">
        <v>254</v>
      </c>
      <c r="AT467" s="178" t="s">
        <v>134</v>
      </c>
      <c r="AU467" s="178" t="s">
        <v>79</v>
      </c>
      <c r="AY467" s="21" t="s">
        <v>131</v>
      </c>
      <c r="BE467" s="179">
        <f>IF(N467="základní",J467,0)</f>
        <v>0</v>
      </c>
      <c r="BF467" s="179">
        <f>IF(N467="snížená",J467,0)</f>
        <v>0</v>
      </c>
      <c r="BG467" s="179">
        <f>IF(N467="zákl. přenesená",J467,0)</f>
        <v>0</v>
      </c>
      <c r="BH467" s="179">
        <f>IF(N467="sníž. přenesená",J467,0)</f>
        <v>0</v>
      </c>
      <c r="BI467" s="179">
        <f>IF(N467="nulová",J467,0)</f>
        <v>0</v>
      </c>
      <c r="BJ467" s="21" t="s">
        <v>15</v>
      </c>
      <c r="BK467" s="179">
        <f>ROUND(I467*H467,2)</f>
        <v>0</v>
      </c>
      <c r="BL467" s="21" t="s">
        <v>254</v>
      </c>
      <c r="BM467" s="178" t="s">
        <v>782</v>
      </c>
    </row>
    <row r="468" spans="1:65" s="2" customFormat="1" ht="55.5" customHeight="1">
      <c r="A468" s="40"/>
      <c r="B468" s="166"/>
      <c r="C468" s="167" t="s">
        <v>783</v>
      </c>
      <c r="D468" s="167" t="s">
        <v>134</v>
      </c>
      <c r="E468" s="168" t="s">
        <v>784</v>
      </c>
      <c r="F468" s="169" t="s">
        <v>785</v>
      </c>
      <c r="G468" s="170" t="s">
        <v>786</v>
      </c>
      <c r="H468" s="230"/>
      <c r="I468" s="172"/>
      <c r="J468" s="173">
        <f>ROUND(I468*H468,2)</f>
        <v>0</v>
      </c>
      <c r="K468" s="169" t="s">
        <v>138</v>
      </c>
      <c r="L468" s="41"/>
      <c r="M468" s="174" t="s">
        <v>3</v>
      </c>
      <c r="N468" s="175" t="s">
        <v>42</v>
      </c>
      <c r="O468" s="74"/>
      <c r="P468" s="176">
        <f>O468*H468</f>
        <v>0</v>
      </c>
      <c r="Q468" s="176">
        <v>0</v>
      </c>
      <c r="R468" s="176">
        <f>Q468*H468</f>
        <v>0</v>
      </c>
      <c r="S468" s="176">
        <v>0</v>
      </c>
      <c r="T468" s="177">
        <f>S468*H468</f>
        <v>0</v>
      </c>
      <c r="U468" s="40"/>
      <c r="V468" s="40"/>
      <c r="W468" s="40"/>
      <c r="X468" s="40"/>
      <c r="Y468" s="40"/>
      <c r="Z468" s="40"/>
      <c r="AA468" s="40"/>
      <c r="AB468" s="40"/>
      <c r="AC468" s="40"/>
      <c r="AD468" s="40"/>
      <c r="AE468" s="40"/>
      <c r="AR468" s="178" t="s">
        <v>254</v>
      </c>
      <c r="AT468" s="178" t="s">
        <v>134</v>
      </c>
      <c r="AU468" s="178" t="s">
        <v>79</v>
      </c>
      <c r="AY468" s="21" t="s">
        <v>131</v>
      </c>
      <c r="BE468" s="179">
        <f>IF(N468="základní",J468,0)</f>
        <v>0</v>
      </c>
      <c r="BF468" s="179">
        <f>IF(N468="snížená",J468,0)</f>
        <v>0</v>
      </c>
      <c r="BG468" s="179">
        <f>IF(N468="zákl. přenesená",J468,0)</f>
        <v>0</v>
      </c>
      <c r="BH468" s="179">
        <f>IF(N468="sníž. přenesená",J468,0)</f>
        <v>0</v>
      </c>
      <c r="BI468" s="179">
        <f>IF(N468="nulová",J468,0)</f>
        <v>0</v>
      </c>
      <c r="BJ468" s="21" t="s">
        <v>15</v>
      </c>
      <c r="BK468" s="179">
        <f>ROUND(I468*H468,2)</f>
        <v>0</v>
      </c>
      <c r="BL468" s="21" t="s">
        <v>254</v>
      </c>
      <c r="BM468" s="178" t="s">
        <v>787</v>
      </c>
    </row>
    <row r="469" spans="1:47" s="2" customFormat="1" ht="12">
      <c r="A469" s="40"/>
      <c r="B469" s="41"/>
      <c r="C469" s="40"/>
      <c r="D469" s="180" t="s">
        <v>140</v>
      </c>
      <c r="E469" s="40"/>
      <c r="F469" s="181" t="s">
        <v>788</v>
      </c>
      <c r="G469" s="40"/>
      <c r="H469" s="40"/>
      <c r="I469" s="182"/>
      <c r="J469" s="40"/>
      <c r="K469" s="40"/>
      <c r="L469" s="41"/>
      <c r="M469" s="183"/>
      <c r="N469" s="184"/>
      <c r="O469" s="74"/>
      <c r="P469" s="74"/>
      <c r="Q469" s="74"/>
      <c r="R469" s="74"/>
      <c r="S469" s="74"/>
      <c r="T469" s="75"/>
      <c r="U469" s="40"/>
      <c r="V469" s="40"/>
      <c r="W469" s="40"/>
      <c r="X469" s="40"/>
      <c r="Y469" s="40"/>
      <c r="Z469" s="40"/>
      <c r="AA469" s="40"/>
      <c r="AB469" s="40"/>
      <c r="AC469" s="40"/>
      <c r="AD469" s="40"/>
      <c r="AE469" s="40"/>
      <c r="AT469" s="21" t="s">
        <v>140</v>
      </c>
      <c r="AU469" s="21" t="s">
        <v>79</v>
      </c>
    </row>
    <row r="470" spans="1:63" s="12" customFormat="1" ht="22.8" customHeight="1">
      <c r="A470" s="12"/>
      <c r="B470" s="153"/>
      <c r="C470" s="12"/>
      <c r="D470" s="154" t="s">
        <v>70</v>
      </c>
      <c r="E470" s="164" t="s">
        <v>292</v>
      </c>
      <c r="F470" s="164" t="s">
        <v>293</v>
      </c>
      <c r="G470" s="12"/>
      <c r="H470" s="12"/>
      <c r="I470" s="156"/>
      <c r="J470" s="165">
        <f>BK470</f>
        <v>0</v>
      </c>
      <c r="K470" s="12"/>
      <c r="L470" s="153"/>
      <c r="M470" s="158"/>
      <c r="N470" s="159"/>
      <c r="O470" s="159"/>
      <c r="P470" s="160">
        <f>SUM(P471:P535)</f>
        <v>0</v>
      </c>
      <c r="Q470" s="159"/>
      <c r="R470" s="160">
        <f>SUM(R471:R535)</f>
        <v>6.01582964</v>
      </c>
      <c r="S470" s="159"/>
      <c r="T470" s="161">
        <f>SUM(T471:T535)</f>
        <v>0</v>
      </c>
      <c r="U470" s="12"/>
      <c r="V470" s="12"/>
      <c r="W470" s="12"/>
      <c r="X470" s="12"/>
      <c r="Y470" s="12"/>
      <c r="Z470" s="12"/>
      <c r="AA470" s="12"/>
      <c r="AB470" s="12"/>
      <c r="AC470" s="12"/>
      <c r="AD470" s="12"/>
      <c r="AE470" s="12"/>
      <c r="AR470" s="154" t="s">
        <v>79</v>
      </c>
      <c r="AT470" s="162" t="s">
        <v>70</v>
      </c>
      <c r="AU470" s="162" t="s">
        <v>15</v>
      </c>
      <c r="AY470" s="154" t="s">
        <v>131</v>
      </c>
      <c r="BK470" s="163">
        <f>SUM(BK471:BK535)</f>
        <v>0</v>
      </c>
    </row>
    <row r="471" spans="1:65" s="2" customFormat="1" ht="62.7" customHeight="1">
      <c r="A471" s="40"/>
      <c r="B471" s="166"/>
      <c r="C471" s="167" t="s">
        <v>789</v>
      </c>
      <c r="D471" s="167" t="s">
        <v>134</v>
      </c>
      <c r="E471" s="168" t="s">
        <v>790</v>
      </c>
      <c r="F471" s="169" t="s">
        <v>791</v>
      </c>
      <c r="G471" s="170" t="s">
        <v>165</v>
      </c>
      <c r="H471" s="171">
        <v>32.641</v>
      </c>
      <c r="I471" s="172"/>
      <c r="J471" s="173">
        <f>ROUND(I471*H471,2)</f>
        <v>0</v>
      </c>
      <c r="K471" s="169" t="s">
        <v>138</v>
      </c>
      <c r="L471" s="41"/>
      <c r="M471" s="174" t="s">
        <v>3</v>
      </c>
      <c r="N471" s="175" t="s">
        <v>42</v>
      </c>
      <c r="O471" s="74"/>
      <c r="P471" s="176">
        <f>O471*H471</f>
        <v>0</v>
      </c>
      <c r="Q471" s="176">
        <v>0.04554</v>
      </c>
      <c r="R471" s="176">
        <f>Q471*H471</f>
        <v>1.48647114</v>
      </c>
      <c r="S471" s="176">
        <v>0</v>
      </c>
      <c r="T471" s="177">
        <f>S471*H471</f>
        <v>0</v>
      </c>
      <c r="U471" s="40"/>
      <c r="V471" s="40"/>
      <c r="W471" s="40"/>
      <c r="X471" s="40"/>
      <c r="Y471" s="40"/>
      <c r="Z471" s="40"/>
      <c r="AA471" s="40"/>
      <c r="AB471" s="40"/>
      <c r="AC471" s="40"/>
      <c r="AD471" s="40"/>
      <c r="AE471" s="40"/>
      <c r="AR471" s="178" t="s">
        <v>254</v>
      </c>
      <c r="AT471" s="178" t="s">
        <v>134</v>
      </c>
      <c r="AU471" s="178" t="s">
        <v>79</v>
      </c>
      <c r="AY471" s="21" t="s">
        <v>131</v>
      </c>
      <c r="BE471" s="179">
        <f>IF(N471="základní",J471,0)</f>
        <v>0</v>
      </c>
      <c r="BF471" s="179">
        <f>IF(N471="snížená",J471,0)</f>
        <v>0</v>
      </c>
      <c r="BG471" s="179">
        <f>IF(N471="zákl. přenesená",J471,0)</f>
        <v>0</v>
      </c>
      <c r="BH471" s="179">
        <f>IF(N471="sníž. přenesená",J471,0)</f>
        <v>0</v>
      </c>
      <c r="BI471" s="179">
        <f>IF(N471="nulová",J471,0)</f>
        <v>0</v>
      </c>
      <c r="BJ471" s="21" t="s">
        <v>15</v>
      </c>
      <c r="BK471" s="179">
        <f>ROUND(I471*H471,2)</f>
        <v>0</v>
      </c>
      <c r="BL471" s="21" t="s">
        <v>254</v>
      </c>
      <c r="BM471" s="178" t="s">
        <v>792</v>
      </c>
    </row>
    <row r="472" spans="1:47" s="2" customFormat="1" ht="12">
      <c r="A472" s="40"/>
      <c r="B472" s="41"/>
      <c r="C472" s="40"/>
      <c r="D472" s="180" t="s">
        <v>140</v>
      </c>
      <c r="E472" s="40"/>
      <c r="F472" s="181" t="s">
        <v>793</v>
      </c>
      <c r="G472" s="40"/>
      <c r="H472" s="40"/>
      <c r="I472" s="182"/>
      <c r="J472" s="40"/>
      <c r="K472" s="40"/>
      <c r="L472" s="41"/>
      <c r="M472" s="183"/>
      <c r="N472" s="184"/>
      <c r="O472" s="74"/>
      <c r="P472" s="74"/>
      <c r="Q472" s="74"/>
      <c r="R472" s="74"/>
      <c r="S472" s="74"/>
      <c r="T472" s="75"/>
      <c r="U472" s="40"/>
      <c r="V472" s="40"/>
      <c r="W472" s="40"/>
      <c r="X472" s="40"/>
      <c r="Y472" s="40"/>
      <c r="Z472" s="40"/>
      <c r="AA472" s="40"/>
      <c r="AB472" s="40"/>
      <c r="AC472" s="40"/>
      <c r="AD472" s="40"/>
      <c r="AE472" s="40"/>
      <c r="AT472" s="21" t="s">
        <v>140</v>
      </c>
      <c r="AU472" s="21" t="s">
        <v>79</v>
      </c>
    </row>
    <row r="473" spans="1:51" s="13" customFormat="1" ht="12">
      <c r="A473" s="13"/>
      <c r="B473" s="185"/>
      <c r="C473" s="13"/>
      <c r="D473" s="186" t="s">
        <v>142</v>
      </c>
      <c r="E473" s="187" t="s">
        <v>3</v>
      </c>
      <c r="F473" s="188" t="s">
        <v>794</v>
      </c>
      <c r="G473" s="13"/>
      <c r="H473" s="187" t="s">
        <v>3</v>
      </c>
      <c r="I473" s="189"/>
      <c r="J473" s="13"/>
      <c r="K473" s="13"/>
      <c r="L473" s="185"/>
      <c r="M473" s="190"/>
      <c r="N473" s="191"/>
      <c r="O473" s="191"/>
      <c r="P473" s="191"/>
      <c r="Q473" s="191"/>
      <c r="R473" s="191"/>
      <c r="S473" s="191"/>
      <c r="T473" s="192"/>
      <c r="U473" s="13"/>
      <c r="V473" s="13"/>
      <c r="W473" s="13"/>
      <c r="X473" s="13"/>
      <c r="Y473" s="13"/>
      <c r="Z473" s="13"/>
      <c r="AA473" s="13"/>
      <c r="AB473" s="13"/>
      <c r="AC473" s="13"/>
      <c r="AD473" s="13"/>
      <c r="AE473" s="13"/>
      <c r="AT473" s="187" t="s">
        <v>142</v>
      </c>
      <c r="AU473" s="187" t="s">
        <v>79</v>
      </c>
      <c r="AV473" s="13" t="s">
        <v>15</v>
      </c>
      <c r="AW473" s="13" t="s">
        <v>33</v>
      </c>
      <c r="AX473" s="13" t="s">
        <v>71</v>
      </c>
      <c r="AY473" s="187" t="s">
        <v>131</v>
      </c>
    </row>
    <row r="474" spans="1:51" s="13" customFormat="1" ht="12">
      <c r="A474" s="13"/>
      <c r="B474" s="185"/>
      <c r="C474" s="13"/>
      <c r="D474" s="186" t="s">
        <v>142</v>
      </c>
      <c r="E474" s="187" t="s">
        <v>3</v>
      </c>
      <c r="F474" s="188" t="s">
        <v>178</v>
      </c>
      <c r="G474" s="13"/>
      <c r="H474" s="187" t="s">
        <v>3</v>
      </c>
      <c r="I474" s="189"/>
      <c r="J474" s="13"/>
      <c r="K474" s="13"/>
      <c r="L474" s="185"/>
      <c r="M474" s="190"/>
      <c r="N474" s="191"/>
      <c r="O474" s="191"/>
      <c r="P474" s="191"/>
      <c r="Q474" s="191"/>
      <c r="R474" s="191"/>
      <c r="S474" s="191"/>
      <c r="T474" s="192"/>
      <c r="U474" s="13"/>
      <c r="V474" s="13"/>
      <c r="W474" s="13"/>
      <c r="X474" s="13"/>
      <c r="Y474" s="13"/>
      <c r="Z474" s="13"/>
      <c r="AA474" s="13"/>
      <c r="AB474" s="13"/>
      <c r="AC474" s="13"/>
      <c r="AD474" s="13"/>
      <c r="AE474" s="13"/>
      <c r="AT474" s="187" t="s">
        <v>142</v>
      </c>
      <c r="AU474" s="187" t="s">
        <v>79</v>
      </c>
      <c r="AV474" s="13" t="s">
        <v>15</v>
      </c>
      <c r="AW474" s="13" t="s">
        <v>33</v>
      </c>
      <c r="AX474" s="13" t="s">
        <v>71</v>
      </c>
      <c r="AY474" s="187" t="s">
        <v>131</v>
      </c>
    </row>
    <row r="475" spans="1:51" s="14" customFormat="1" ht="12">
      <c r="A475" s="14"/>
      <c r="B475" s="193"/>
      <c r="C475" s="14"/>
      <c r="D475" s="186" t="s">
        <v>142</v>
      </c>
      <c r="E475" s="194" t="s">
        <v>3</v>
      </c>
      <c r="F475" s="195" t="s">
        <v>795</v>
      </c>
      <c r="G475" s="14"/>
      <c r="H475" s="196">
        <v>3.047</v>
      </c>
      <c r="I475" s="197"/>
      <c r="J475" s="14"/>
      <c r="K475" s="14"/>
      <c r="L475" s="193"/>
      <c r="M475" s="198"/>
      <c r="N475" s="199"/>
      <c r="O475" s="199"/>
      <c r="P475" s="199"/>
      <c r="Q475" s="199"/>
      <c r="R475" s="199"/>
      <c r="S475" s="199"/>
      <c r="T475" s="200"/>
      <c r="U475" s="14"/>
      <c r="V475" s="14"/>
      <c r="W475" s="14"/>
      <c r="X475" s="14"/>
      <c r="Y475" s="14"/>
      <c r="Z475" s="14"/>
      <c r="AA475" s="14"/>
      <c r="AB475" s="14"/>
      <c r="AC475" s="14"/>
      <c r="AD475" s="14"/>
      <c r="AE475" s="14"/>
      <c r="AT475" s="194" t="s">
        <v>142</v>
      </c>
      <c r="AU475" s="194" t="s">
        <v>79</v>
      </c>
      <c r="AV475" s="14" t="s">
        <v>79</v>
      </c>
      <c r="AW475" s="14" t="s">
        <v>33</v>
      </c>
      <c r="AX475" s="14" t="s">
        <v>71</v>
      </c>
      <c r="AY475" s="194" t="s">
        <v>131</v>
      </c>
    </row>
    <row r="476" spans="1:51" s="13" customFormat="1" ht="12">
      <c r="A476" s="13"/>
      <c r="B476" s="185"/>
      <c r="C476" s="13"/>
      <c r="D476" s="186" t="s">
        <v>142</v>
      </c>
      <c r="E476" s="187" t="s">
        <v>3</v>
      </c>
      <c r="F476" s="188" t="s">
        <v>168</v>
      </c>
      <c r="G476" s="13"/>
      <c r="H476" s="187" t="s">
        <v>3</v>
      </c>
      <c r="I476" s="189"/>
      <c r="J476" s="13"/>
      <c r="K476" s="13"/>
      <c r="L476" s="185"/>
      <c r="M476" s="190"/>
      <c r="N476" s="191"/>
      <c r="O476" s="191"/>
      <c r="P476" s="191"/>
      <c r="Q476" s="191"/>
      <c r="R476" s="191"/>
      <c r="S476" s="191"/>
      <c r="T476" s="192"/>
      <c r="U476" s="13"/>
      <c r="V476" s="13"/>
      <c r="W476" s="13"/>
      <c r="X476" s="13"/>
      <c r="Y476" s="13"/>
      <c r="Z476" s="13"/>
      <c r="AA476" s="13"/>
      <c r="AB476" s="13"/>
      <c r="AC476" s="13"/>
      <c r="AD476" s="13"/>
      <c r="AE476" s="13"/>
      <c r="AT476" s="187" t="s">
        <v>142</v>
      </c>
      <c r="AU476" s="187" t="s">
        <v>79</v>
      </c>
      <c r="AV476" s="13" t="s">
        <v>15</v>
      </c>
      <c r="AW476" s="13" t="s">
        <v>33</v>
      </c>
      <c r="AX476" s="13" t="s">
        <v>71</v>
      </c>
      <c r="AY476" s="187" t="s">
        <v>131</v>
      </c>
    </row>
    <row r="477" spans="1:51" s="14" customFormat="1" ht="12">
      <c r="A477" s="14"/>
      <c r="B477" s="193"/>
      <c r="C477" s="14"/>
      <c r="D477" s="186" t="s">
        <v>142</v>
      </c>
      <c r="E477" s="194" t="s">
        <v>3</v>
      </c>
      <c r="F477" s="195" t="s">
        <v>796</v>
      </c>
      <c r="G477" s="14"/>
      <c r="H477" s="196">
        <v>29.1</v>
      </c>
      <c r="I477" s="197"/>
      <c r="J477" s="14"/>
      <c r="K477" s="14"/>
      <c r="L477" s="193"/>
      <c r="M477" s="198"/>
      <c r="N477" s="199"/>
      <c r="O477" s="199"/>
      <c r="P477" s="199"/>
      <c r="Q477" s="199"/>
      <c r="R477" s="199"/>
      <c r="S477" s="199"/>
      <c r="T477" s="200"/>
      <c r="U477" s="14"/>
      <c r="V477" s="14"/>
      <c r="W477" s="14"/>
      <c r="X477" s="14"/>
      <c r="Y477" s="14"/>
      <c r="Z477" s="14"/>
      <c r="AA477" s="14"/>
      <c r="AB477" s="14"/>
      <c r="AC477" s="14"/>
      <c r="AD477" s="14"/>
      <c r="AE477" s="14"/>
      <c r="AT477" s="194" t="s">
        <v>142</v>
      </c>
      <c r="AU477" s="194" t="s">
        <v>79</v>
      </c>
      <c r="AV477" s="14" t="s">
        <v>79</v>
      </c>
      <c r="AW477" s="14" t="s">
        <v>33</v>
      </c>
      <c r="AX477" s="14" t="s">
        <v>71</v>
      </c>
      <c r="AY477" s="194" t="s">
        <v>131</v>
      </c>
    </row>
    <row r="478" spans="1:51" s="14" customFormat="1" ht="12">
      <c r="A478" s="14"/>
      <c r="B478" s="193"/>
      <c r="C478" s="14"/>
      <c r="D478" s="186" t="s">
        <v>142</v>
      </c>
      <c r="E478" s="194" t="s">
        <v>3</v>
      </c>
      <c r="F478" s="195" t="s">
        <v>797</v>
      </c>
      <c r="G478" s="14"/>
      <c r="H478" s="196">
        <v>-5.6</v>
      </c>
      <c r="I478" s="197"/>
      <c r="J478" s="14"/>
      <c r="K478" s="14"/>
      <c r="L478" s="193"/>
      <c r="M478" s="198"/>
      <c r="N478" s="199"/>
      <c r="O478" s="199"/>
      <c r="P478" s="199"/>
      <c r="Q478" s="199"/>
      <c r="R478" s="199"/>
      <c r="S478" s="199"/>
      <c r="T478" s="200"/>
      <c r="U478" s="14"/>
      <c r="V478" s="14"/>
      <c r="W478" s="14"/>
      <c r="X478" s="14"/>
      <c r="Y478" s="14"/>
      <c r="Z478" s="14"/>
      <c r="AA478" s="14"/>
      <c r="AB478" s="14"/>
      <c r="AC478" s="14"/>
      <c r="AD478" s="14"/>
      <c r="AE478" s="14"/>
      <c r="AT478" s="194" t="s">
        <v>142</v>
      </c>
      <c r="AU478" s="194" t="s">
        <v>79</v>
      </c>
      <c r="AV478" s="14" t="s">
        <v>79</v>
      </c>
      <c r="AW478" s="14" t="s">
        <v>33</v>
      </c>
      <c r="AX478" s="14" t="s">
        <v>71</v>
      </c>
      <c r="AY478" s="194" t="s">
        <v>131</v>
      </c>
    </row>
    <row r="479" spans="1:51" s="13" customFormat="1" ht="12">
      <c r="A479" s="13"/>
      <c r="B479" s="185"/>
      <c r="C479" s="13"/>
      <c r="D479" s="186" t="s">
        <v>142</v>
      </c>
      <c r="E479" s="187" t="s">
        <v>3</v>
      </c>
      <c r="F479" s="188" t="s">
        <v>172</v>
      </c>
      <c r="G479" s="13"/>
      <c r="H479" s="187" t="s">
        <v>3</v>
      </c>
      <c r="I479" s="189"/>
      <c r="J479" s="13"/>
      <c r="K479" s="13"/>
      <c r="L479" s="185"/>
      <c r="M479" s="190"/>
      <c r="N479" s="191"/>
      <c r="O479" s="191"/>
      <c r="P479" s="191"/>
      <c r="Q479" s="191"/>
      <c r="R479" s="191"/>
      <c r="S479" s="191"/>
      <c r="T479" s="192"/>
      <c r="U479" s="13"/>
      <c r="V479" s="13"/>
      <c r="W479" s="13"/>
      <c r="X479" s="13"/>
      <c r="Y479" s="13"/>
      <c r="Z479" s="13"/>
      <c r="AA479" s="13"/>
      <c r="AB479" s="13"/>
      <c r="AC479" s="13"/>
      <c r="AD479" s="13"/>
      <c r="AE479" s="13"/>
      <c r="AT479" s="187" t="s">
        <v>142</v>
      </c>
      <c r="AU479" s="187" t="s">
        <v>79</v>
      </c>
      <c r="AV479" s="13" t="s">
        <v>15</v>
      </c>
      <c r="AW479" s="13" t="s">
        <v>33</v>
      </c>
      <c r="AX479" s="13" t="s">
        <v>71</v>
      </c>
      <c r="AY479" s="187" t="s">
        <v>131</v>
      </c>
    </row>
    <row r="480" spans="1:51" s="14" customFormat="1" ht="12">
      <c r="A480" s="14"/>
      <c r="B480" s="193"/>
      <c r="C480" s="14"/>
      <c r="D480" s="186" t="s">
        <v>142</v>
      </c>
      <c r="E480" s="194" t="s">
        <v>3</v>
      </c>
      <c r="F480" s="195" t="s">
        <v>795</v>
      </c>
      <c r="G480" s="14"/>
      <c r="H480" s="196">
        <v>3.047</v>
      </c>
      <c r="I480" s="197"/>
      <c r="J480" s="14"/>
      <c r="K480" s="14"/>
      <c r="L480" s="193"/>
      <c r="M480" s="198"/>
      <c r="N480" s="199"/>
      <c r="O480" s="199"/>
      <c r="P480" s="199"/>
      <c r="Q480" s="199"/>
      <c r="R480" s="199"/>
      <c r="S480" s="199"/>
      <c r="T480" s="200"/>
      <c r="U480" s="14"/>
      <c r="V480" s="14"/>
      <c r="W480" s="14"/>
      <c r="X480" s="14"/>
      <c r="Y480" s="14"/>
      <c r="Z480" s="14"/>
      <c r="AA480" s="14"/>
      <c r="AB480" s="14"/>
      <c r="AC480" s="14"/>
      <c r="AD480" s="14"/>
      <c r="AE480" s="14"/>
      <c r="AT480" s="194" t="s">
        <v>142</v>
      </c>
      <c r="AU480" s="194" t="s">
        <v>79</v>
      </c>
      <c r="AV480" s="14" t="s">
        <v>79</v>
      </c>
      <c r="AW480" s="14" t="s">
        <v>33</v>
      </c>
      <c r="AX480" s="14" t="s">
        <v>71</v>
      </c>
      <c r="AY480" s="194" t="s">
        <v>131</v>
      </c>
    </row>
    <row r="481" spans="1:51" s="13" customFormat="1" ht="12">
      <c r="A481" s="13"/>
      <c r="B481" s="185"/>
      <c r="C481" s="13"/>
      <c r="D481" s="186" t="s">
        <v>142</v>
      </c>
      <c r="E481" s="187" t="s">
        <v>3</v>
      </c>
      <c r="F481" s="188" t="s">
        <v>220</v>
      </c>
      <c r="G481" s="13"/>
      <c r="H481" s="187" t="s">
        <v>3</v>
      </c>
      <c r="I481" s="189"/>
      <c r="J481" s="13"/>
      <c r="K481" s="13"/>
      <c r="L481" s="185"/>
      <c r="M481" s="190"/>
      <c r="N481" s="191"/>
      <c r="O481" s="191"/>
      <c r="P481" s="191"/>
      <c r="Q481" s="191"/>
      <c r="R481" s="191"/>
      <c r="S481" s="191"/>
      <c r="T481" s="192"/>
      <c r="U481" s="13"/>
      <c r="V481" s="13"/>
      <c r="W481" s="13"/>
      <c r="X481" s="13"/>
      <c r="Y481" s="13"/>
      <c r="Z481" s="13"/>
      <c r="AA481" s="13"/>
      <c r="AB481" s="13"/>
      <c r="AC481" s="13"/>
      <c r="AD481" s="13"/>
      <c r="AE481" s="13"/>
      <c r="AT481" s="187" t="s">
        <v>142</v>
      </c>
      <c r="AU481" s="187" t="s">
        <v>79</v>
      </c>
      <c r="AV481" s="13" t="s">
        <v>15</v>
      </c>
      <c r="AW481" s="13" t="s">
        <v>33</v>
      </c>
      <c r="AX481" s="13" t="s">
        <v>71</v>
      </c>
      <c r="AY481" s="187" t="s">
        <v>131</v>
      </c>
    </row>
    <row r="482" spans="1:51" s="14" customFormat="1" ht="12">
      <c r="A482" s="14"/>
      <c r="B482" s="193"/>
      <c r="C482" s="14"/>
      <c r="D482" s="186" t="s">
        <v>142</v>
      </c>
      <c r="E482" s="194" t="s">
        <v>3</v>
      </c>
      <c r="F482" s="195" t="s">
        <v>795</v>
      </c>
      <c r="G482" s="14"/>
      <c r="H482" s="196">
        <v>3.047</v>
      </c>
      <c r="I482" s="197"/>
      <c r="J482" s="14"/>
      <c r="K482" s="14"/>
      <c r="L482" s="193"/>
      <c r="M482" s="198"/>
      <c r="N482" s="199"/>
      <c r="O482" s="199"/>
      <c r="P482" s="199"/>
      <c r="Q482" s="199"/>
      <c r="R482" s="199"/>
      <c r="S482" s="199"/>
      <c r="T482" s="200"/>
      <c r="U482" s="14"/>
      <c r="V482" s="14"/>
      <c r="W482" s="14"/>
      <c r="X482" s="14"/>
      <c r="Y482" s="14"/>
      <c r="Z482" s="14"/>
      <c r="AA482" s="14"/>
      <c r="AB482" s="14"/>
      <c r="AC482" s="14"/>
      <c r="AD482" s="14"/>
      <c r="AE482" s="14"/>
      <c r="AT482" s="194" t="s">
        <v>142</v>
      </c>
      <c r="AU482" s="194" t="s">
        <v>79</v>
      </c>
      <c r="AV482" s="14" t="s">
        <v>79</v>
      </c>
      <c r="AW482" s="14" t="s">
        <v>33</v>
      </c>
      <c r="AX482" s="14" t="s">
        <v>71</v>
      </c>
      <c r="AY482" s="194" t="s">
        <v>131</v>
      </c>
    </row>
    <row r="483" spans="1:51" s="15" customFormat="1" ht="12">
      <c r="A483" s="15"/>
      <c r="B483" s="201"/>
      <c r="C483" s="15"/>
      <c r="D483" s="186" t="s">
        <v>142</v>
      </c>
      <c r="E483" s="202" t="s">
        <v>3</v>
      </c>
      <c r="F483" s="203" t="s">
        <v>152</v>
      </c>
      <c r="G483" s="15"/>
      <c r="H483" s="204">
        <v>32.641</v>
      </c>
      <c r="I483" s="205"/>
      <c r="J483" s="15"/>
      <c r="K483" s="15"/>
      <c r="L483" s="201"/>
      <c r="M483" s="206"/>
      <c r="N483" s="207"/>
      <c r="O483" s="207"/>
      <c r="P483" s="207"/>
      <c r="Q483" s="207"/>
      <c r="R483" s="207"/>
      <c r="S483" s="207"/>
      <c r="T483" s="208"/>
      <c r="U483" s="15"/>
      <c r="V483" s="15"/>
      <c r="W483" s="15"/>
      <c r="X483" s="15"/>
      <c r="Y483" s="15"/>
      <c r="Z483" s="15"/>
      <c r="AA483" s="15"/>
      <c r="AB483" s="15"/>
      <c r="AC483" s="15"/>
      <c r="AD483" s="15"/>
      <c r="AE483" s="15"/>
      <c r="AT483" s="202" t="s">
        <v>142</v>
      </c>
      <c r="AU483" s="202" t="s">
        <v>79</v>
      </c>
      <c r="AV483" s="15" t="s">
        <v>87</v>
      </c>
      <c r="AW483" s="15" t="s">
        <v>33</v>
      </c>
      <c r="AX483" s="15" t="s">
        <v>15</v>
      </c>
      <c r="AY483" s="202" t="s">
        <v>131</v>
      </c>
    </row>
    <row r="484" spans="1:65" s="2" customFormat="1" ht="55.5" customHeight="1">
      <c r="A484" s="40"/>
      <c r="B484" s="166"/>
      <c r="C484" s="167" t="s">
        <v>798</v>
      </c>
      <c r="D484" s="167" t="s">
        <v>134</v>
      </c>
      <c r="E484" s="168" t="s">
        <v>799</v>
      </c>
      <c r="F484" s="169" t="s">
        <v>800</v>
      </c>
      <c r="G484" s="170" t="s">
        <v>165</v>
      </c>
      <c r="H484" s="171">
        <v>62.75</v>
      </c>
      <c r="I484" s="172"/>
      <c r="J484" s="173">
        <f>ROUND(I484*H484,2)</f>
        <v>0</v>
      </c>
      <c r="K484" s="169" t="s">
        <v>138</v>
      </c>
      <c r="L484" s="41"/>
      <c r="M484" s="174" t="s">
        <v>3</v>
      </c>
      <c r="N484" s="175" t="s">
        <v>42</v>
      </c>
      <c r="O484" s="74"/>
      <c r="P484" s="176">
        <f>O484*H484</f>
        <v>0</v>
      </c>
      <c r="Q484" s="176">
        <v>0.04503</v>
      </c>
      <c r="R484" s="176">
        <f>Q484*H484</f>
        <v>2.8256325</v>
      </c>
      <c r="S484" s="176">
        <v>0</v>
      </c>
      <c r="T484" s="177">
        <f>S484*H484</f>
        <v>0</v>
      </c>
      <c r="U484" s="40"/>
      <c r="V484" s="40"/>
      <c r="W484" s="40"/>
      <c r="X484" s="40"/>
      <c r="Y484" s="40"/>
      <c r="Z484" s="40"/>
      <c r="AA484" s="40"/>
      <c r="AB484" s="40"/>
      <c r="AC484" s="40"/>
      <c r="AD484" s="40"/>
      <c r="AE484" s="40"/>
      <c r="AR484" s="178" t="s">
        <v>254</v>
      </c>
      <c r="AT484" s="178" t="s">
        <v>134</v>
      </c>
      <c r="AU484" s="178" t="s">
        <v>79</v>
      </c>
      <c r="AY484" s="21" t="s">
        <v>131</v>
      </c>
      <c r="BE484" s="179">
        <f>IF(N484="základní",J484,0)</f>
        <v>0</v>
      </c>
      <c r="BF484" s="179">
        <f>IF(N484="snížená",J484,0)</f>
        <v>0</v>
      </c>
      <c r="BG484" s="179">
        <f>IF(N484="zákl. přenesená",J484,0)</f>
        <v>0</v>
      </c>
      <c r="BH484" s="179">
        <f>IF(N484="sníž. přenesená",J484,0)</f>
        <v>0</v>
      </c>
      <c r="BI484" s="179">
        <f>IF(N484="nulová",J484,0)</f>
        <v>0</v>
      </c>
      <c r="BJ484" s="21" t="s">
        <v>15</v>
      </c>
      <c r="BK484" s="179">
        <f>ROUND(I484*H484,2)</f>
        <v>0</v>
      </c>
      <c r="BL484" s="21" t="s">
        <v>254</v>
      </c>
      <c r="BM484" s="178" t="s">
        <v>801</v>
      </c>
    </row>
    <row r="485" spans="1:47" s="2" customFormat="1" ht="12">
      <c r="A485" s="40"/>
      <c r="B485" s="41"/>
      <c r="C485" s="40"/>
      <c r="D485" s="180" t="s">
        <v>140</v>
      </c>
      <c r="E485" s="40"/>
      <c r="F485" s="181" t="s">
        <v>802</v>
      </c>
      <c r="G485" s="40"/>
      <c r="H485" s="40"/>
      <c r="I485" s="182"/>
      <c r="J485" s="40"/>
      <c r="K485" s="40"/>
      <c r="L485" s="41"/>
      <c r="M485" s="183"/>
      <c r="N485" s="184"/>
      <c r="O485" s="74"/>
      <c r="P485" s="74"/>
      <c r="Q485" s="74"/>
      <c r="R485" s="74"/>
      <c r="S485" s="74"/>
      <c r="T485" s="75"/>
      <c r="U485" s="40"/>
      <c r="V485" s="40"/>
      <c r="W485" s="40"/>
      <c r="X485" s="40"/>
      <c r="Y485" s="40"/>
      <c r="Z485" s="40"/>
      <c r="AA485" s="40"/>
      <c r="AB485" s="40"/>
      <c r="AC485" s="40"/>
      <c r="AD485" s="40"/>
      <c r="AE485" s="40"/>
      <c r="AT485" s="21" t="s">
        <v>140</v>
      </c>
      <c r="AU485" s="21" t="s">
        <v>79</v>
      </c>
    </row>
    <row r="486" spans="1:51" s="13" customFormat="1" ht="12">
      <c r="A486" s="13"/>
      <c r="B486" s="185"/>
      <c r="C486" s="13"/>
      <c r="D486" s="186" t="s">
        <v>142</v>
      </c>
      <c r="E486" s="187" t="s">
        <v>3</v>
      </c>
      <c r="F486" s="188" t="s">
        <v>803</v>
      </c>
      <c r="G486" s="13"/>
      <c r="H486" s="187" t="s">
        <v>3</v>
      </c>
      <c r="I486" s="189"/>
      <c r="J486" s="13"/>
      <c r="K486" s="13"/>
      <c r="L486" s="185"/>
      <c r="M486" s="190"/>
      <c r="N486" s="191"/>
      <c r="O486" s="191"/>
      <c r="P486" s="191"/>
      <c r="Q486" s="191"/>
      <c r="R486" s="191"/>
      <c r="S486" s="191"/>
      <c r="T486" s="192"/>
      <c r="U486" s="13"/>
      <c r="V486" s="13"/>
      <c r="W486" s="13"/>
      <c r="X486" s="13"/>
      <c r="Y486" s="13"/>
      <c r="Z486" s="13"/>
      <c r="AA486" s="13"/>
      <c r="AB486" s="13"/>
      <c r="AC486" s="13"/>
      <c r="AD486" s="13"/>
      <c r="AE486" s="13"/>
      <c r="AT486" s="187" t="s">
        <v>142</v>
      </c>
      <c r="AU486" s="187" t="s">
        <v>79</v>
      </c>
      <c r="AV486" s="13" t="s">
        <v>15</v>
      </c>
      <c r="AW486" s="13" t="s">
        <v>33</v>
      </c>
      <c r="AX486" s="13" t="s">
        <v>71</v>
      </c>
      <c r="AY486" s="187" t="s">
        <v>131</v>
      </c>
    </row>
    <row r="487" spans="1:51" s="13" customFormat="1" ht="12">
      <c r="A487" s="13"/>
      <c r="B487" s="185"/>
      <c r="C487" s="13"/>
      <c r="D487" s="186" t="s">
        <v>142</v>
      </c>
      <c r="E487" s="187" t="s">
        <v>3</v>
      </c>
      <c r="F487" s="188" t="s">
        <v>178</v>
      </c>
      <c r="G487" s="13"/>
      <c r="H487" s="187" t="s">
        <v>3</v>
      </c>
      <c r="I487" s="189"/>
      <c r="J487" s="13"/>
      <c r="K487" s="13"/>
      <c r="L487" s="185"/>
      <c r="M487" s="190"/>
      <c r="N487" s="191"/>
      <c r="O487" s="191"/>
      <c r="P487" s="191"/>
      <c r="Q487" s="191"/>
      <c r="R487" s="191"/>
      <c r="S487" s="191"/>
      <c r="T487" s="192"/>
      <c r="U487" s="13"/>
      <c r="V487" s="13"/>
      <c r="W487" s="13"/>
      <c r="X487" s="13"/>
      <c r="Y487" s="13"/>
      <c r="Z487" s="13"/>
      <c r="AA487" s="13"/>
      <c r="AB487" s="13"/>
      <c r="AC487" s="13"/>
      <c r="AD487" s="13"/>
      <c r="AE487" s="13"/>
      <c r="AT487" s="187" t="s">
        <v>142</v>
      </c>
      <c r="AU487" s="187" t="s">
        <v>79</v>
      </c>
      <c r="AV487" s="13" t="s">
        <v>15</v>
      </c>
      <c r="AW487" s="13" t="s">
        <v>33</v>
      </c>
      <c r="AX487" s="13" t="s">
        <v>71</v>
      </c>
      <c r="AY487" s="187" t="s">
        <v>131</v>
      </c>
    </row>
    <row r="488" spans="1:51" s="14" customFormat="1" ht="12">
      <c r="A488" s="14"/>
      <c r="B488" s="193"/>
      <c r="C488" s="14"/>
      <c r="D488" s="186" t="s">
        <v>142</v>
      </c>
      <c r="E488" s="194" t="s">
        <v>3</v>
      </c>
      <c r="F488" s="195" t="s">
        <v>804</v>
      </c>
      <c r="G488" s="14"/>
      <c r="H488" s="196">
        <v>3.25</v>
      </c>
      <c r="I488" s="197"/>
      <c r="J488" s="14"/>
      <c r="K488" s="14"/>
      <c r="L488" s="193"/>
      <c r="M488" s="198"/>
      <c r="N488" s="199"/>
      <c r="O488" s="199"/>
      <c r="P488" s="199"/>
      <c r="Q488" s="199"/>
      <c r="R488" s="199"/>
      <c r="S488" s="199"/>
      <c r="T488" s="200"/>
      <c r="U488" s="14"/>
      <c r="V488" s="14"/>
      <c r="W488" s="14"/>
      <c r="X488" s="14"/>
      <c r="Y488" s="14"/>
      <c r="Z488" s="14"/>
      <c r="AA488" s="14"/>
      <c r="AB488" s="14"/>
      <c r="AC488" s="14"/>
      <c r="AD488" s="14"/>
      <c r="AE488" s="14"/>
      <c r="AT488" s="194" t="s">
        <v>142</v>
      </c>
      <c r="AU488" s="194" t="s">
        <v>79</v>
      </c>
      <c r="AV488" s="14" t="s">
        <v>79</v>
      </c>
      <c r="AW488" s="14" t="s">
        <v>33</v>
      </c>
      <c r="AX488" s="14" t="s">
        <v>71</v>
      </c>
      <c r="AY488" s="194" t="s">
        <v>131</v>
      </c>
    </row>
    <row r="489" spans="1:51" s="14" customFormat="1" ht="12">
      <c r="A489" s="14"/>
      <c r="B489" s="193"/>
      <c r="C489" s="14"/>
      <c r="D489" s="186" t="s">
        <v>142</v>
      </c>
      <c r="E489" s="194" t="s">
        <v>3</v>
      </c>
      <c r="F489" s="195" t="s">
        <v>805</v>
      </c>
      <c r="G489" s="14"/>
      <c r="H489" s="196">
        <v>-1.8</v>
      </c>
      <c r="I489" s="197"/>
      <c r="J489" s="14"/>
      <c r="K489" s="14"/>
      <c r="L489" s="193"/>
      <c r="M489" s="198"/>
      <c r="N489" s="199"/>
      <c r="O489" s="199"/>
      <c r="P489" s="199"/>
      <c r="Q489" s="199"/>
      <c r="R489" s="199"/>
      <c r="S489" s="199"/>
      <c r="T489" s="200"/>
      <c r="U489" s="14"/>
      <c r="V489" s="14"/>
      <c r="W489" s="14"/>
      <c r="X489" s="14"/>
      <c r="Y489" s="14"/>
      <c r="Z489" s="14"/>
      <c r="AA489" s="14"/>
      <c r="AB489" s="14"/>
      <c r="AC489" s="14"/>
      <c r="AD489" s="14"/>
      <c r="AE489" s="14"/>
      <c r="AT489" s="194" t="s">
        <v>142</v>
      </c>
      <c r="AU489" s="194" t="s">
        <v>79</v>
      </c>
      <c r="AV489" s="14" t="s">
        <v>79</v>
      </c>
      <c r="AW489" s="14" t="s">
        <v>33</v>
      </c>
      <c r="AX489" s="14" t="s">
        <v>71</v>
      </c>
      <c r="AY489" s="194" t="s">
        <v>131</v>
      </c>
    </row>
    <row r="490" spans="1:51" s="14" customFormat="1" ht="12">
      <c r="A490" s="14"/>
      <c r="B490" s="193"/>
      <c r="C490" s="14"/>
      <c r="D490" s="186" t="s">
        <v>142</v>
      </c>
      <c r="E490" s="194" t="s">
        <v>3</v>
      </c>
      <c r="F490" s="195" t="s">
        <v>806</v>
      </c>
      <c r="G490" s="14"/>
      <c r="H490" s="196">
        <v>13.5</v>
      </c>
      <c r="I490" s="197"/>
      <c r="J490" s="14"/>
      <c r="K490" s="14"/>
      <c r="L490" s="193"/>
      <c r="M490" s="198"/>
      <c r="N490" s="199"/>
      <c r="O490" s="199"/>
      <c r="P490" s="199"/>
      <c r="Q490" s="199"/>
      <c r="R490" s="199"/>
      <c r="S490" s="199"/>
      <c r="T490" s="200"/>
      <c r="U490" s="14"/>
      <c r="V490" s="14"/>
      <c r="W490" s="14"/>
      <c r="X490" s="14"/>
      <c r="Y490" s="14"/>
      <c r="Z490" s="14"/>
      <c r="AA490" s="14"/>
      <c r="AB490" s="14"/>
      <c r="AC490" s="14"/>
      <c r="AD490" s="14"/>
      <c r="AE490" s="14"/>
      <c r="AT490" s="194" t="s">
        <v>142</v>
      </c>
      <c r="AU490" s="194" t="s">
        <v>79</v>
      </c>
      <c r="AV490" s="14" t="s">
        <v>79</v>
      </c>
      <c r="AW490" s="14" t="s">
        <v>33</v>
      </c>
      <c r="AX490" s="14" t="s">
        <v>71</v>
      </c>
      <c r="AY490" s="194" t="s">
        <v>131</v>
      </c>
    </row>
    <row r="491" spans="1:51" s="14" customFormat="1" ht="12">
      <c r="A491" s="14"/>
      <c r="B491" s="193"/>
      <c r="C491" s="14"/>
      <c r="D491" s="186" t="s">
        <v>142</v>
      </c>
      <c r="E491" s="194" t="s">
        <v>3</v>
      </c>
      <c r="F491" s="195" t="s">
        <v>807</v>
      </c>
      <c r="G491" s="14"/>
      <c r="H491" s="196">
        <v>-3.2</v>
      </c>
      <c r="I491" s="197"/>
      <c r="J491" s="14"/>
      <c r="K491" s="14"/>
      <c r="L491" s="193"/>
      <c r="M491" s="198"/>
      <c r="N491" s="199"/>
      <c r="O491" s="199"/>
      <c r="P491" s="199"/>
      <c r="Q491" s="199"/>
      <c r="R491" s="199"/>
      <c r="S491" s="199"/>
      <c r="T491" s="200"/>
      <c r="U491" s="14"/>
      <c r="V491" s="14"/>
      <c r="W491" s="14"/>
      <c r="X491" s="14"/>
      <c r="Y491" s="14"/>
      <c r="Z491" s="14"/>
      <c r="AA491" s="14"/>
      <c r="AB491" s="14"/>
      <c r="AC491" s="14"/>
      <c r="AD491" s="14"/>
      <c r="AE491" s="14"/>
      <c r="AT491" s="194" t="s">
        <v>142</v>
      </c>
      <c r="AU491" s="194" t="s">
        <v>79</v>
      </c>
      <c r="AV491" s="14" t="s">
        <v>79</v>
      </c>
      <c r="AW491" s="14" t="s">
        <v>33</v>
      </c>
      <c r="AX491" s="14" t="s">
        <v>71</v>
      </c>
      <c r="AY491" s="194" t="s">
        <v>131</v>
      </c>
    </row>
    <row r="492" spans="1:51" s="13" customFormat="1" ht="12">
      <c r="A492" s="13"/>
      <c r="B492" s="185"/>
      <c r="C492" s="13"/>
      <c r="D492" s="186" t="s">
        <v>142</v>
      </c>
      <c r="E492" s="187" t="s">
        <v>3</v>
      </c>
      <c r="F492" s="188" t="s">
        <v>168</v>
      </c>
      <c r="G492" s="13"/>
      <c r="H492" s="187" t="s">
        <v>3</v>
      </c>
      <c r="I492" s="189"/>
      <c r="J492" s="13"/>
      <c r="K492" s="13"/>
      <c r="L492" s="185"/>
      <c r="M492" s="190"/>
      <c r="N492" s="191"/>
      <c r="O492" s="191"/>
      <c r="P492" s="191"/>
      <c r="Q492" s="191"/>
      <c r="R492" s="191"/>
      <c r="S492" s="191"/>
      <c r="T492" s="192"/>
      <c r="U492" s="13"/>
      <c r="V492" s="13"/>
      <c r="W492" s="13"/>
      <c r="X492" s="13"/>
      <c r="Y492" s="13"/>
      <c r="Z492" s="13"/>
      <c r="AA492" s="13"/>
      <c r="AB492" s="13"/>
      <c r="AC492" s="13"/>
      <c r="AD492" s="13"/>
      <c r="AE492" s="13"/>
      <c r="AT492" s="187" t="s">
        <v>142</v>
      </c>
      <c r="AU492" s="187" t="s">
        <v>79</v>
      </c>
      <c r="AV492" s="13" t="s">
        <v>15</v>
      </c>
      <c r="AW492" s="13" t="s">
        <v>33</v>
      </c>
      <c r="AX492" s="13" t="s">
        <v>71</v>
      </c>
      <c r="AY492" s="187" t="s">
        <v>131</v>
      </c>
    </row>
    <row r="493" spans="1:51" s="14" customFormat="1" ht="12">
      <c r="A493" s="14"/>
      <c r="B493" s="193"/>
      <c r="C493" s="14"/>
      <c r="D493" s="186" t="s">
        <v>142</v>
      </c>
      <c r="E493" s="194" t="s">
        <v>3</v>
      </c>
      <c r="F493" s="195" t="s">
        <v>808</v>
      </c>
      <c r="G493" s="14"/>
      <c r="H493" s="196">
        <v>53.4</v>
      </c>
      <c r="I493" s="197"/>
      <c r="J493" s="14"/>
      <c r="K493" s="14"/>
      <c r="L493" s="193"/>
      <c r="M493" s="198"/>
      <c r="N493" s="199"/>
      <c r="O493" s="199"/>
      <c r="P493" s="199"/>
      <c r="Q493" s="199"/>
      <c r="R493" s="199"/>
      <c r="S493" s="199"/>
      <c r="T493" s="200"/>
      <c r="U493" s="14"/>
      <c r="V493" s="14"/>
      <c r="W493" s="14"/>
      <c r="X493" s="14"/>
      <c r="Y493" s="14"/>
      <c r="Z493" s="14"/>
      <c r="AA493" s="14"/>
      <c r="AB493" s="14"/>
      <c r="AC493" s="14"/>
      <c r="AD493" s="14"/>
      <c r="AE493" s="14"/>
      <c r="AT493" s="194" t="s">
        <v>142</v>
      </c>
      <c r="AU493" s="194" t="s">
        <v>79</v>
      </c>
      <c r="AV493" s="14" t="s">
        <v>79</v>
      </c>
      <c r="AW493" s="14" t="s">
        <v>33</v>
      </c>
      <c r="AX493" s="14" t="s">
        <v>71</v>
      </c>
      <c r="AY493" s="194" t="s">
        <v>131</v>
      </c>
    </row>
    <row r="494" spans="1:51" s="14" customFormat="1" ht="12">
      <c r="A494" s="14"/>
      <c r="B494" s="193"/>
      <c r="C494" s="14"/>
      <c r="D494" s="186" t="s">
        <v>142</v>
      </c>
      <c r="E494" s="194" t="s">
        <v>3</v>
      </c>
      <c r="F494" s="195" t="s">
        <v>809</v>
      </c>
      <c r="G494" s="14"/>
      <c r="H494" s="196">
        <v>-6.6</v>
      </c>
      <c r="I494" s="197"/>
      <c r="J494" s="14"/>
      <c r="K494" s="14"/>
      <c r="L494" s="193"/>
      <c r="M494" s="198"/>
      <c r="N494" s="199"/>
      <c r="O494" s="199"/>
      <c r="P494" s="199"/>
      <c r="Q494" s="199"/>
      <c r="R494" s="199"/>
      <c r="S494" s="199"/>
      <c r="T494" s="200"/>
      <c r="U494" s="14"/>
      <c r="V494" s="14"/>
      <c r="W494" s="14"/>
      <c r="X494" s="14"/>
      <c r="Y494" s="14"/>
      <c r="Z494" s="14"/>
      <c r="AA494" s="14"/>
      <c r="AB494" s="14"/>
      <c r="AC494" s="14"/>
      <c r="AD494" s="14"/>
      <c r="AE494" s="14"/>
      <c r="AT494" s="194" t="s">
        <v>142</v>
      </c>
      <c r="AU494" s="194" t="s">
        <v>79</v>
      </c>
      <c r="AV494" s="14" t="s">
        <v>79</v>
      </c>
      <c r="AW494" s="14" t="s">
        <v>33</v>
      </c>
      <c r="AX494" s="14" t="s">
        <v>71</v>
      </c>
      <c r="AY494" s="194" t="s">
        <v>131</v>
      </c>
    </row>
    <row r="495" spans="1:51" s="13" customFormat="1" ht="12">
      <c r="A495" s="13"/>
      <c r="B495" s="185"/>
      <c r="C495" s="13"/>
      <c r="D495" s="186" t="s">
        <v>142</v>
      </c>
      <c r="E495" s="187" t="s">
        <v>3</v>
      </c>
      <c r="F495" s="188" t="s">
        <v>172</v>
      </c>
      <c r="G495" s="13"/>
      <c r="H495" s="187" t="s">
        <v>3</v>
      </c>
      <c r="I495" s="189"/>
      <c r="J495" s="13"/>
      <c r="K495" s="13"/>
      <c r="L495" s="185"/>
      <c r="M495" s="190"/>
      <c r="N495" s="191"/>
      <c r="O495" s="191"/>
      <c r="P495" s="191"/>
      <c r="Q495" s="191"/>
      <c r="R495" s="191"/>
      <c r="S495" s="191"/>
      <c r="T495" s="192"/>
      <c r="U495" s="13"/>
      <c r="V495" s="13"/>
      <c r="W495" s="13"/>
      <c r="X495" s="13"/>
      <c r="Y495" s="13"/>
      <c r="Z495" s="13"/>
      <c r="AA495" s="13"/>
      <c r="AB495" s="13"/>
      <c r="AC495" s="13"/>
      <c r="AD495" s="13"/>
      <c r="AE495" s="13"/>
      <c r="AT495" s="187" t="s">
        <v>142</v>
      </c>
      <c r="AU495" s="187" t="s">
        <v>79</v>
      </c>
      <c r="AV495" s="13" t="s">
        <v>15</v>
      </c>
      <c r="AW495" s="13" t="s">
        <v>33</v>
      </c>
      <c r="AX495" s="13" t="s">
        <v>71</v>
      </c>
      <c r="AY495" s="187" t="s">
        <v>131</v>
      </c>
    </row>
    <row r="496" spans="1:51" s="14" customFormat="1" ht="12">
      <c r="A496" s="14"/>
      <c r="B496" s="193"/>
      <c r="C496" s="14"/>
      <c r="D496" s="186" t="s">
        <v>142</v>
      </c>
      <c r="E496" s="194" t="s">
        <v>3</v>
      </c>
      <c r="F496" s="195" t="s">
        <v>810</v>
      </c>
      <c r="G496" s="14"/>
      <c r="H496" s="196">
        <v>3.9</v>
      </c>
      <c r="I496" s="197"/>
      <c r="J496" s="14"/>
      <c r="K496" s="14"/>
      <c r="L496" s="193"/>
      <c r="M496" s="198"/>
      <c r="N496" s="199"/>
      <c r="O496" s="199"/>
      <c r="P496" s="199"/>
      <c r="Q496" s="199"/>
      <c r="R496" s="199"/>
      <c r="S496" s="199"/>
      <c r="T496" s="200"/>
      <c r="U496" s="14"/>
      <c r="V496" s="14"/>
      <c r="W496" s="14"/>
      <c r="X496" s="14"/>
      <c r="Y496" s="14"/>
      <c r="Z496" s="14"/>
      <c r="AA496" s="14"/>
      <c r="AB496" s="14"/>
      <c r="AC496" s="14"/>
      <c r="AD496" s="14"/>
      <c r="AE496" s="14"/>
      <c r="AT496" s="194" t="s">
        <v>142</v>
      </c>
      <c r="AU496" s="194" t="s">
        <v>79</v>
      </c>
      <c r="AV496" s="14" t="s">
        <v>79</v>
      </c>
      <c r="AW496" s="14" t="s">
        <v>33</v>
      </c>
      <c r="AX496" s="14" t="s">
        <v>71</v>
      </c>
      <c r="AY496" s="194" t="s">
        <v>131</v>
      </c>
    </row>
    <row r="497" spans="1:51" s="14" customFormat="1" ht="12">
      <c r="A497" s="14"/>
      <c r="B497" s="193"/>
      <c r="C497" s="14"/>
      <c r="D497" s="186" t="s">
        <v>142</v>
      </c>
      <c r="E497" s="194" t="s">
        <v>3</v>
      </c>
      <c r="F497" s="195" t="s">
        <v>805</v>
      </c>
      <c r="G497" s="14"/>
      <c r="H497" s="196">
        <v>-1.8</v>
      </c>
      <c r="I497" s="197"/>
      <c r="J497" s="14"/>
      <c r="K497" s="14"/>
      <c r="L497" s="193"/>
      <c r="M497" s="198"/>
      <c r="N497" s="199"/>
      <c r="O497" s="199"/>
      <c r="P497" s="199"/>
      <c r="Q497" s="199"/>
      <c r="R497" s="199"/>
      <c r="S497" s="199"/>
      <c r="T497" s="200"/>
      <c r="U497" s="14"/>
      <c r="V497" s="14"/>
      <c r="W497" s="14"/>
      <c r="X497" s="14"/>
      <c r="Y497" s="14"/>
      <c r="Z497" s="14"/>
      <c r="AA497" s="14"/>
      <c r="AB497" s="14"/>
      <c r="AC497" s="14"/>
      <c r="AD497" s="14"/>
      <c r="AE497" s="14"/>
      <c r="AT497" s="194" t="s">
        <v>142</v>
      </c>
      <c r="AU497" s="194" t="s">
        <v>79</v>
      </c>
      <c r="AV497" s="14" t="s">
        <v>79</v>
      </c>
      <c r="AW497" s="14" t="s">
        <v>33</v>
      </c>
      <c r="AX497" s="14" t="s">
        <v>71</v>
      </c>
      <c r="AY497" s="194" t="s">
        <v>131</v>
      </c>
    </row>
    <row r="498" spans="1:51" s="13" customFormat="1" ht="12">
      <c r="A498" s="13"/>
      <c r="B498" s="185"/>
      <c r="C498" s="13"/>
      <c r="D498" s="186" t="s">
        <v>142</v>
      </c>
      <c r="E498" s="187" t="s">
        <v>3</v>
      </c>
      <c r="F498" s="188" t="s">
        <v>220</v>
      </c>
      <c r="G498" s="13"/>
      <c r="H498" s="187" t="s">
        <v>3</v>
      </c>
      <c r="I498" s="189"/>
      <c r="J498" s="13"/>
      <c r="K498" s="13"/>
      <c r="L498" s="185"/>
      <c r="M498" s="190"/>
      <c r="N498" s="191"/>
      <c r="O498" s="191"/>
      <c r="P498" s="191"/>
      <c r="Q498" s="191"/>
      <c r="R498" s="191"/>
      <c r="S498" s="191"/>
      <c r="T498" s="192"/>
      <c r="U498" s="13"/>
      <c r="V498" s="13"/>
      <c r="W498" s="13"/>
      <c r="X498" s="13"/>
      <c r="Y498" s="13"/>
      <c r="Z498" s="13"/>
      <c r="AA498" s="13"/>
      <c r="AB498" s="13"/>
      <c r="AC498" s="13"/>
      <c r="AD498" s="13"/>
      <c r="AE498" s="13"/>
      <c r="AT498" s="187" t="s">
        <v>142</v>
      </c>
      <c r="AU498" s="187" t="s">
        <v>79</v>
      </c>
      <c r="AV498" s="13" t="s">
        <v>15</v>
      </c>
      <c r="AW498" s="13" t="s">
        <v>33</v>
      </c>
      <c r="AX498" s="13" t="s">
        <v>71</v>
      </c>
      <c r="AY498" s="187" t="s">
        <v>131</v>
      </c>
    </row>
    <row r="499" spans="1:51" s="14" customFormat="1" ht="12">
      <c r="A499" s="14"/>
      <c r="B499" s="193"/>
      <c r="C499" s="14"/>
      <c r="D499" s="186" t="s">
        <v>142</v>
      </c>
      <c r="E499" s="194" t="s">
        <v>3</v>
      </c>
      <c r="F499" s="195" t="s">
        <v>810</v>
      </c>
      <c r="G499" s="14"/>
      <c r="H499" s="196">
        <v>3.9</v>
      </c>
      <c r="I499" s="197"/>
      <c r="J499" s="14"/>
      <c r="K499" s="14"/>
      <c r="L499" s="193"/>
      <c r="M499" s="198"/>
      <c r="N499" s="199"/>
      <c r="O499" s="199"/>
      <c r="P499" s="199"/>
      <c r="Q499" s="199"/>
      <c r="R499" s="199"/>
      <c r="S499" s="199"/>
      <c r="T499" s="200"/>
      <c r="U499" s="14"/>
      <c r="V499" s="14"/>
      <c r="W499" s="14"/>
      <c r="X499" s="14"/>
      <c r="Y499" s="14"/>
      <c r="Z499" s="14"/>
      <c r="AA499" s="14"/>
      <c r="AB499" s="14"/>
      <c r="AC499" s="14"/>
      <c r="AD499" s="14"/>
      <c r="AE499" s="14"/>
      <c r="AT499" s="194" t="s">
        <v>142</v>
      </c>
      <c r="AU499" s="194" t="s">
        <v>79</v>
      </c>
      <c r="AV499" s="14" t="s">
        <v>79</v>
      </c>
      <c r="AW499" s="14" t="s">
        <v>33</v>
      </c>
      <c r="AX499" s="14" t="s">
        <v>71</v>
      </c>
      <c r="AY499" s="194" t="s">
        <v>131</v>
      </c>
    </row>
    <row r="500" spans="1:51" s="14" customFormat="1" ht="12">
      <c r="A500" s="14"/>
      <c r="B500" s="193"/>
      <c r="C500" s="14"/>
      <c r="D500" s="186" t="s">
        <v>142</v>
      </c>
      <c r="E500" s="194" t="s">
        <v>3</v>
      </c>
      <c r="F500" s="195" t="s">
        <v>805</v>
      </c>
      <c r="G500" s="14"/>
      <c r="H500" s="196">
        <v>-1.8</v>
      </c>
      <c r="I500" s="197"/>
      <c r="J500" s="14"/>
      <c r="K500" s="14"/>
      <c r="L500" s="193"/>
      <c r="M500" s="198"/>
      <c r="N500" s="199"/>
      <c r="O500" s="199"/>
      <c r="P500" s="199"/>
      <c r="Q500" s="199"/>
      <c r="R500" s="199"/>
      <c r="S500" s="199"/>
      <c r="T500" s="200"/>
      <c r="U500" s="14"/>
      <c r="V500" s="14"/>
      <c r="W500" s="14"/>
      <c r="X500" s="14"/>
      <c r="Y500" s="14"/>
      <c r="Z500" s="14"/>
      <c r="AA500" s="14"/>
      <c r="AB500" s="14"/>
      <c r="AC500" s="14"/>
      <c r="AD500" s="14"/>
      <c r="AE500" s="14"/>
      <c r="AT500" s="194" t="s">
        <v>142</v>
      </c>
      <c r="AU500" s="194" t="s">
        <v>79</v>
      </c>
      <c r="AV500" s="14" t="s">
        <v>79</v>
      </c>
      <c r="AW500" s="14" t="s">
        <v>33</v>
      </c>
      <c r="AX500" s="14" t="s">
        <v>71</v>
      </c>
      <c r="AY500" s="194" t="s">
        <v>131</v>
      </c>
    </row>
    <row r="501" spans="1:51" s="15" customFormat="1" ht="12">
      <c r="A501" s="15"/>
      <c r="B501" s="201"/>
      <c r="C501" s="15"/>
      <c r="D501" s="186" t="s">
        <v>142</v>
      </c>
      <c r="E501" s="202" t="s">
        <v>3</v>
      </c>
      <c r="F501" s="203" t="s">
        <v>152</v>
      </c>
      <c r="G501" s="15"/>
      <c r="H501" s="204">
        <v>62.75</v>
      </c>
      <c r="I501" s="205"/>
      <c r="J501" s="15"/>
      <c r="K501" s="15"/>
      <c r="L501" s="201"/>
      <c r="M501" s="206"/>
      <c r="N501" s="207"/>
      <c r="O501" s="207"/>
      <c r="P501" s="207"/>
      <c r="Q501" s="207"/>
      <c r="R501" s="207"/>
      <c r="S501" s="207"/>
      <c r="T501" s="208"/>
      <c r="U501" s="15"/>
      <c r="V501" s="15"/>
      <c r="W501" s="15"/>
      <c r="X501" s="15"/>
      <c r="Y501" s="15"/>
      <c r="Z501" s="15"/>
      <c r="AA501" s="15"/>
      <c r="AB501" s="15"/>
      <c r="AC501" s="15"/>
      <c r="AD501" s="15"/>
      <c r="AE501" s="15"/>
      <c r="AT501" s="202" t="s">
        <v>142</v>
      </c>
      <c r="AU501" s="202" t="s">
        <v>79</v>
      </c>
      <c r="AV501" s="15" t="s">
        <v>87</v>
      </c>
      <c r="AW501" s="15" t="s">
        <v>33</v>
      </c>
      <c r="AX501" s="15" t="s">
        <v>15</v>
      </c>
      <c r="AY501" s="202" t="s">
        <v>131</v>
      </c>
    </row>
    <row r="502" spans="1:65" s="2" customFormat="1" ht="24.15" customHeight="1">
      <c r="A502" s="40"/>
      <c r="B502" s="166"/>
      <c r="C502" s="167" t="s">
        <v>811</v>
      </c>
      <c r="D502" s="167" t="s">
        <v>134</v>
      </c>
      <c r="E502" s="168" t="s">
        <v>812</v>
      </c>
      <c r="F502" s="169" t="s">
        <v>813</v>
      </c>
      <c r="G502" s="170" t="s">
        <v>165</v>
      </c>
      <c r="H502" s="171">
        <v>16.2</v>
      </c>
      <c r="I502" s="172"/>
      <c r="J502" s="173">
        <f>ROUND(I502*H502,2)</f>
        <v>0</v>
      </c>
      <c r="K502" s="169" t="s">
        <v>3</v>
      </c>
      <c r="L502" s="41"/>
      <c r="M502" s="174" t="s">
        <v>3</v>
      </c>
      <c r="N502" s="175" t="s">
        <v>42</v>
      </c>
      <c r="O502" s="74"/>
      <c r="P502" s="176">
        <f>O502*H502</f>
        <v>0</v>
      </c>
      <c r="Q502" s="176">
        <v>0</v>
      </c>
      <c r="R502" s="176">
        <f>Q502*H502</f>
        <v>0</v>
      </c>
      <c r="S502" s="176">
        <v>0</v>
      </c>
      <c r="T502" s="177">
        <f>S502*H502</f>
        <v>0</v>
      </c>
      <c r="U502" s="40"/>
      <c r="V502" s="40"/>
      <c r="W502" s="40"/>
      <c r="X502" s="40"/>
      <c r="Y502" s="40"/>
      <c r="Z502" s="40"/>
      <c r="AA502" s="40"/>
      <c r="AB502" s="40"/>
      <c r="AC502" s="40"/>
      <c r="AD502" s="40"/>
      <c r="AE502" s="40"/>
      <c r="AR502" s="178" t="s">
        <v>254</v>
      </c>
      <c r="AT502" s="178" t="s">
        <v>134</v>
      </c>
      <c r="AU502" s="178" t="s">
        <v>79</v>
      </c>
      <c r="AY502" s="21" t="s">
        <v>131</v>
      </c>
      <c r="BE502" s="179">
        <f>IF(N502="základní",J502,0)</f>
        <v>0</v>
      </c>
      <c r="BF502" s="179">
        <f>IF(N502="snížená",J502,0)</f>
        <v>0</v>
      </c>
      <c r="BG502" s="179">
        <f>IF(N502="zákl. přenesená",J502,0)</f>
        <v>0</v>
      </c>
      <c r="BH502" s="179">
        <f>IF(N502="sníž. přenesená",J502,0)</f>
        <v>0</v>
      </c>
      <c r="BI502" s="179">
        <f>IF(N502="nulová",J502,0)</f>
        <v>0</v>
      </c>
      <c r="BJ502" s="21" t="s">
        <v>15</v>
      </c>
      <c r="BK502" s="179">
        <f>ROUND(I502*H502,2)</f>
        <v>0</v>
      </c>
      <c r="BL502" s="21" t="s">
        <v>254</v>
      </c>
      <c r="BM502" s="178" t="s">
        <v>814</v>
      </c>
    </row>
    <row r="503" spans="1:51" s="13" customFormat="1" ht="12">
      <c r="A503" s="13"/>
      <c r="B503" s="185"/>
      <c r="C503" s="13"/>
      <c r="D503" s="186" t="s">
        <v>142</v>
      </c>
      <c r="E503" s="187" t="s">
        <v>3</v>
      </c>
      <c r="F503" s="188" t="s">
        <v>815</v>
      </c>
      <c r="G503" s="13"/>
      <c r="H503" s="187" t="s">
        <v>3</v>
      </c>
      <c r="I503" s="189"/>
      <c r="J503" s="13"/>
      <c r="K503" s="13"/>
      <c r="L503" s="185"/>
      <c r="M503" s="190"/>
      <c r="N503" s="191"/>
      <c r="O503" s="191"/>
      <c r="P503" s="191"/>
      <c r="Q503" s="191"/>
      <c r="R503" s="191"/>
      <c r="S503" s="191"/>
      <c r="T503" s="192"/>
      <c r="U503" s="13"/>
      <c r="V503" s="13"/>
      <c r="W503" s="13"/>
      <c r="X503" s="13"/>
      <c r="Y503" s="13"/>
      <c r="Z503" s="13"/>
      <c r="AA503" s="13"/>
      <c r="AB503" s="13"/>
      <c r="AC503" s="13"/>
      <c r="AD503" s="13"/>
      <c r="AE503" s="13"/>
      <c r="AT503" s="187" t="s">
        <v>142</v>
      </c>
      <c r="AU503" s="187" t="s">
        <v>79</v>
      </c>
      <c r="AV503" s="13" t="s">
        <v>15</v>
      </c>
      <c r="AW503" s="13" t="s">
        <v>33</v>
      </c>
      <c r="AX503" s="13" t="s">
        <v>71</v>
      </c>
      <c r="AY503" s="187" t="s">
        <v>131</v>
      </c>
    </row>
    <row r="504" spans="1:51" s="14" customFormat="1" ht="12">
      <c r="A504" s="14"/>
      <c r="B504" s="193"/>
      <c r="C504" s="14"/>
      <c r="D504" s="186" t="s">
        <v>142</v>
      </c>
      <c r="E504" s="194" t="s">
        <v>3</v>
      </c>
      <c r="F504" s="195" t="s">
        <v>816</v>
      </c>
      <c r="G504" s="14"/>
      <c r="H504" s="196">
        <v>16.2</v>
      </c>
      <c r="I504" s="197"/>
      <c r="J504" s="14"/>
      <c r="K504" s="14"/>
      <c r="L504" s="193"/>
      <c r="M504" s="198"/>
      <c r="N504" s="199"/>
      <c r="O504" s="199"/>
      <c r="P504" s="199"/>
      <c r="Q504" s="199"/>
      <c r="R504" s="199"/>
      <c r="S504" s="199"/>
      <c r="T504" s="200"/>
      <c r="U504" s="14"/>
      <c r="V504" s="14"/>
      <c r="W504" s="14"/>
      <c r="X504" s="14"/>
      <c r="Y504" s="14"/>
      <c r="Z504" s="14"/>
      <c r="AA504" s="14"/>
      <c r="AB504" s="14"/>
      <c r="AC504" s="14"/>
      <c r="AD504" s="14"/>
      <c r="AE504" s="14"/>
      <c r="AT504" s="194" t="s">
        <v>142</v>
      </c>
      <c r="AU504" s="194" t="s">
        <v>79</v>
      </c>
      <c r="AV504" s="14" t="s">
        <v>79</v>
      </c>
      <c r="AW504" s="14" t="s">
        <v>33</v>
      </c>
      <c r="AX504" s="14" t="s">
        <v>15</v>
      </c>
      <c r="AY504" s="194" t="s">
        <v>131</v>
      </c>
    </row>
    <row r="505" spans="1:65" s="2" customFormat="1" ht="76.35" customHeight="1">
      <c r="A505" s="40"/>
      <c r="B505" s="166"/>
      <c r="C505" s="167" t="s">
        <v>454</v>
      </c>
      <c r="D505" s="167" t="s">
        <v>134</v>
      </c>
      <c r="E505" s="168" t="s">
        <v>817</v>
      </c>
      <c r="F505" s="169" t="s">
        <v>818</v>
      </c>
      <c r="G505" s="170" t="s">
        <v>165</v>
      </c>
      <c r="H505" s="171">
        <v>20</v>
      </c>
      <c r="I505" s="172"/>
      <c r="J505" s="173">
        <f>ROUND(I505*H505,2)</f>
        <v>0</v>
      </c>
      <c r="K505" s="169" t="s">
        <v>3</v>
      </c>
      <c r="L505" s="41"/>
      <c r="M505" s="174" t="s">
        <v>3</v>
      </c>
      <c r="N505" s="175" t="s">
        <v>42</v>
      </c>
      <c r="O505" s="74"/>
      <c r="P505" s="176">
        <f>O505*H505</f>
        <v>0</v>
      </c>
      <c r="Q505" s="176">
        <v>0.01256</v>
      </c>
      <c r="R505" s="176">
        <f>Q505*H505</f>
        <v>0.2512</v>
      </c>
      <c r="S505" s="176">
        <v>0</v>
      </c>
      <c r="T505" s="177">
        <f>S505*H505</f>
        <v>0</v>
      </c>
      <c r="U505" s="40"/>
      <c r="V505" s="40"/>
      <c r="W505" s="40"/>
      <c r="X505" s="40"/>
      <c r="Y505" s="40"/>
      <c r="Z505" s="40"/>
      <c r="AA505" s="40"/>
      <c r="AB505" s="40"/>
      <c r="AC505" s="40"/>
      <c r="AD505" s="40"/>
      <c r="AE505" s="40"/>
      <c r="AR505" s="178" t="s">
        <v>254</v>
      </c>
      <c r="AT505" s="178" t="s">
        <v>134</v>
      </c>
      <c r="AU505" s="178" t="s">
        <v>79</v>
      </c>
      <c r="AY505" s="21" t="s">
        <v>131</v>
      </c>
      <c r="BE505" s="179">
        <f>IF(N505="základní",J505,0)</f>
        <v>0</v>
      </c>
      <c r="BF505" s="179">
        <f>IF(N505="snížená",J505,0)</f>
        <v>0</v>
      </c>
      <c r="BG505" s="179">
        <f>IF(N505="zákl. přenesená",J505,0)</f>
        <v>0</v>
      </c>
      <c r="BH505" s="179">
        <f>IF(N505="sníž. přenesená",J505,0)</f>
        <v>0</v>
      </c>
      <c r="BI505" s="179">
        <f>IF(N505="nulová",J505,0)</f>
        <v>0</v>
      </c>
      <c r="BJ505" s="21" t="s">
        <v>15</v>
      </c>
      <c r="BK505" s="179">
        <f>ROUND(I505*H505,2)</f>
        <v>0</v>
      </c>
      <c r="BL505" s="21" t="s">
        <v>254</v>
      </c>
      <c r="BM505" s="178" t="s">
        <v>819</v>
      </c>
    </row>
    <row r="506" spans="1:51" s="13" customFormat="1" ht="12">
      <c r="A506" s="13"/>
      <c r="B506" s="185"/>
      <c r="C506" s="13"/>
      <c r="D506" s="186" t="s">
        <v>142</v>
      </c>
      <c r="E506" s="187" t="s">
        <v>3</v>
      </c>
      <c r="F506" s="188" t="s">
        <v>820</v>
      </c>
      <c r="G506" s="13"/>
      <c r="H506" s="187" t="s">
        <v>3</v>
      </c>
      <c r="I506" s="189"/>
      <c r="J506" s="13"/>
      <c r="K506" s="13"/>
      <c r="L506" s="185"/>
      <c r="M506" s="190"/>
      <c r="N506" s="191"/>
      <c r="O506" s="191"/>
      <c r="P506" s="191"/>
      <c r="Q506" s="191"/>
      <c r="R506" s="191"/>
      <c r="S506" s="191"/>
      <c r="T506" s="192"/>
      <c r="U506" s="13"/>
      <c r="V506" s="13"/>
      <c r="W506" s="13"/>
      <c r="X506" s="13"/>
      <c r="Y506" s="13"/>
      <c r="Z506" s="13"/>
      <c r="AA506" s="13"/>
      <c r="AB506" s="13"/>
      <c r="AC506" s="13"/>
      <c r="AD506" s="13"/>
      <c r="AE506" s="13"/>
      <c r="AT506" s="187" t="s">
        <v>142</v>
      </c>
      <c r="AU506" s="187" t="s">
        <v>79</v>
      </c>
      <c r="AV506" s="13" t="s">
        <v>15</v>
      </c>
      <c r="AW506" s="13" t="s">
        <v>33</v>
      </c>
      <c r="AX506" s="13" t="s">
        <v>71</v>
      </c>
      <c r="AY506" s="187" t="s">
        <v>131</v>
      </c>
    </row>
    <row r="507" spans="1:51" s="13" customFormat="1" ht="12">
      <c r="A507" s="13"/>
      <c r="B507" s="185"/>
      <c r="C507" s="13"/>
      <c r="D507" s="186" t="s">
        <v>142</v>
      </c>
      <c r="E507" s="187" t="s">
        <v>3</v>
      </c>
      <c r="F507" s="188" t="s">
        <v>178</v>
      </c>
      <c r="G507" s="13"/>
      <c r="H507" s="187" t="s">
        <v>3</v>
      </c>
      <c r="I507" s="189"/>
      <c r="J507" s="13"/>
      <c r="K507" s="13"/>
      <c r="L507" s="185"/>
      <c r="M507" s="190"/>
      <c r="N507" s="191"/>
      <c r="O507" s="191"/>
      <c r="P507" s="191"/>
      <c r="Q507" s="191"/>
      <c r="R507" s="191"/>
      <c r="S507" s="191"/>
      <c r="T507" s="192"/>
      <c r="U507" s="13"/>
      <c r="V507" s="13"/>
      <c r="W507" s="13"/>
      <c r="X507" s="13"/>
      <c r="Y507" s="13"/>
      <c r="Z507" s="13"/>
      <c r="AA507" s="13"/>
      <c r="AB507" s="13"/>
      <c r="AC507" s="13"/>
      <c r="AD507" s="13"/>
      <c r="AE507" s="13"/>
      <c r="AT507" s="187" t="s">
        <v>142</v>
      </c>
      <c r="AU507" s="187" t="s">
        <v>79</v>
      </c>
      <c r="AV507" s="13" t="s">
        <v>15</v>
      </c>
      <c r="AW507" s="13" t="s">
        <v>33</v>
      </c>
      <c r="AX507" s="13" t="s">
        <v>71</v>
      </c>
      <c r="AY507" s="187" t="s">
        <v>131</v>
      </c>
    </row>
    <row r="508" spans="1:51" s="14" customFormat="1" ht="12">
      <c r="A508" s="14"/>
      <c r="B508" s="193"/>
      <c r="C508" s="14"/>
      <c r="D508" s="186" t="s">
        <v>142</v>
      </c>
      <c r="E508" s="194" t="s">
        <v>3</v>
      </c>
      <c r="F508" s="195" t="s">
        <v>306</v>
      </c>
      <c r="G508" s="14"/>
      <c r="H508" s="196">
        <v>5</v>
      </c>
      <c r="I508" s="197"/>
      <c r="J508" s="14"/>
      <c r="K508" s="14"/>
      <c r="L508" s="193"/>
      <c r="M508" s="198"/>
      <c r="N508" s="199"/>
      <c r="O508" s="199"/>
      <c r="P508" s="199"/>
      <c r="Q508" s="199"/>
      <c r="R508" s="199"/>
      <c r="S508" s="199"/>
      <c r="T508" s="200"/>
      <c r="U508" s="14"/>
      <c r="V508" s="14"/>
      <c r="W508" s="14"/>
      <c r="X508" s="14"/>
      <c r="Y508" s="14"/>
      <c r="Z508" s="14"/>
      <c r="AA508" s="14"/>
      <c r="AB508" s="14"/>
      <c r="AC508" s="14"/>
      <c r="AD508" s="14"/>
      <c r="AE508" s="14"/>
      <c r="AT508" s="194" t="s">
        <v>142</v>
      </c>
      <c r="AU508" s="194" t="s">
        <v>79</v>
      </c>
      <c r="AV508" s="14" t="s">
        <v>79</v>
      </c>
      <c r="AW508" s="14" t="s">
        <v>33</v>
      </c>
      <c r="AX508" s="14" t="s">
        <v>71</v>
      </c>
      <c r="AY508" s="194" t="s">
        <v>131</v>
      </c>
    </row>
    <row r="509" spans="1:51" s="13" customFormat="1" ht="12">
      <c r="A509" s="13"/>
      <c r="B509" s="185"/>
      <c r="C509" s="13"/>
      <c r="D509" s="186" t="s">
        <v>142</v>
      </c>
      <c r="E509" s="187" t="s">
        <v>3</v>
      </c>
      <c r="F509" s="188" t="s">
        <v>168</v>
      </c>
      <c r="G509" s="13"/>
      <c r="H509" s="187" t="s">
        <v>3</v>
      </c>
      <c r="I509" s="189"/>
      <c r="J509" s="13"/>
      <c r="K509" s="13"/>
      <c r="L509" s="185"/>
      <c r="M509" s="190"/>
      <c r="N509" s="191"/>
      <c r="O509" s="191"/>
      <c r="P509" s="191"/>
      <c r="Q509" s="191"/>
      <c r="R509" s="191"/>
      <c r="S509" s="191"/>
      <c r="T509" s="192"/>
      <c r="U509" s="13"/>
      <c r="V509" s="13"/>
      <c r="W509" s="13"/>
      <c r="X509" s="13"/>
      <c r="Y509" s="13"/>
      <c r="Z509" s="13"/>
      <c r="AA509" s="13"/>
      <c r="AB509" s="13"/>
      <c r="AC509" s="13"/>
      <c r="AD509" s="13"/>
      <c r="AE509" s="13"/>
      <c r="AT509" s="187" t="s">
        <v>142</v>
      </c>
      <c r="AU509" s="187" t="s">
        <v>79</v>
      </c>
      <c r="AV509" s="13" t="s">
        <v>15</v>
      </c>
      <c r="AW509" s="13" t="s">
        <v>33</v>
      </c>
      <c r="AX509" s="13" t="s">
        <v>71</v>
      </c>
      <c r="AY509" s="187" t="s">
        <v>131</v>
      </c>
    </row>
    <row r="510" spans="1:51" s="14" customFormat="1" ht="12">
      <c r="A510" s="14"/>
      <c r="B510" s="193"/>
      <c r="C510" s="14"/>
      <c r="D510" s="186" t="s">
        <v>142</v>
      </c>
      <c r="E510" s="194" t="s">
        <v>3</v>
      </c>
      <c r="F510" s="195" t="s">
        <v>821</v>
      </c>
      <c r="G510" s="14"/>
      <c r="H510" s="196">
        <v>15</v>
      </c>
      <c r="I510" s="197"/>
      <c r="J510" s="14"/>
      <c r="K510" s="14"/>
      <c r="L510" s="193"/>
      <c r="M510" s="198"/>
      <c r="N510" s="199"/>
      <c r="O510" s="199"/>
      <c r="P510" s="199"/>
      <c r="Q510" s="199"/>
      <c r="R510" s="199"/>
      <c r="S510" s="199"/>
      <c r="T510" s="200"/>
      <c r="U510" s="14"/>
      <c r="V510" s="14"/>
      <c r="W510" s="14"/>
      <c r="X510" s="14"/>
      <c r="Y510" s="14"/>
      <c r="Z510" s="14"/>
      <c r="AA510" s="14"/>
      <c r="AB510" s="14"/>
      <c r="AC510" s="14"/>
      <c r="AD510" s="14"/>
      <c r="AE510" s="14"/>
      <c r="AT510" s="194" t="s">
        <v>142</v>
      </c>
      <c r="AU510" s="194" t="s">
        <v>79</v>
      </c>
      <c r="AV510" s="14" t="s">
        <v>79</v>
      </c>
      <c r="AW510" s="14" t="s">
        <v>33</v>
      </c>
      <c r="AX510" s="14" t="s">
        <v>71</v>
      </c>
      <c r="AY510" s="194" t="s">
        <v>131</v>
      </c>
    </row>
    <row r="511" spans="1:51" s="15" customFormat="1" ht="12">
      <c r="A511" s="15"/>
      <c r="B511" s="201"/>
      <c r="C511" s="15"/>
      <c r="D511" s="186" t="s">
        <v>142</v>
      </c>
      <c r="E511" s="202" t="s">
        <v>3</v>
      </c>
      <c r="F511" s="203" t="s">
        <v>152</v>
      </c>
      <c r="G511" s="15"/>
      <c r="H511" s="204">
        <v>20</v>
      </c>
      <c r="I511" s="205"/>
      <c r="J511" s="15"/>
      <c r="K511" s="15"/>
      <c r="L511" s="201"/>
      <c r="M511" s="206"/>
      <c r="N511" s="207"/>
      <c r="O511" s="207"/>
      <c r="P511" s="207"/>
      <c r="Q511" s="207"/>
      <c r="R511" s="207"/>
      <c r="S511" s="207"/>
      <c r="T511" s="208"/>
      <c r="U511" s="15"/>
      <c r="V511" s="15"/>
      <c r="W511" s="15"/>
      <c r="X511" s="15"/>
      <c r="Y511" s="15"/>
      <c r="Z511" s="15"/>
      <c r="AA511" s="15"/>
      <c r="AB511" s="15"/>
      <c r="AC511" s="15"/>
      <c r="AD511" s="15"/>
      <c r="AE511" s="15"/>
      <c r="AT511" s="202" t="s">
        <v>142</v>
      </c>
      <c r="AU511" s="202" t="s">
        <v>79</v>
      </c>
      <c r="AV511" s="15" t="s">
        <v>87</v>
      </c>
      <c r="AW511" s="15" t="s">
        <v>33</v>
      </c>
      <c r="AX511" s="15" t="s">
        <v>15</v>
      </c>
      <c r="AY511" s="202" t="s">
        <v>131</v>
      </c>
    </row>
    <row r="512" spans="1:65" s="2" customFormat="1" ht="49.05" customHeight="1">
      <c r="A512" s="40"/>
      <c r="B512" s="166"/>
      <c r="C512" s="167" t="s">
        <v>618</v>
      </c>
      <c r="D512" s="167" t="s">
        <v>134</v>
      </c>
      <c r="E512" s="168" t="s">
        <v>822</v>
      </c>
      <c r="F512" s="169" t="s">
        <v>823</v>
      </c>
      <c r="G512" s="170" t="s">
        <v>165</v>
      </c>
      <c r="H512" s="171">
        <v>57.19</v>
      </c>
      <c r="I512" s="172"/>
      <c r="J512" s="173">
        <f>ROUND(I512*H512,2)</f>
        <v>0</v>
      </c>
      <c r="K512" s="169" t="s">
        <v>3</v>
      </c>
      <c r="L512" s="41"/>
      <c r="M512" s="174" t="s">
        <v>3</v>
      </c>
      <c r="N512" s="175" t="s">
        <v>42</v>
      </c>
      <c r="O512" s="74"/>
      <c r="P512" s="176">
        <f>O512*H512</f>
        <v>0</v>
      </c>
      <c r="Q512" s="176">
        <v>0.00125</v>
      </c>
      <c r="R512" s="176">
        <f>Q512*H512</f>
        <v>0.0714875</v>
      </c>
      <c r="S512" s="176">
        <v>0</v>
      </c>
      <c r="T512" s="177">
        <f>S512*H512</f>
        <v>0</v>
      </c>
      <c r="U512" s="40"/>
      <c r="V512" s="40"/>
      <c r="W512" s="40"/>
      <c r="X512" s="40"/>
      <c r="Y512" s="40"/>
      <c r="Z512" s="40"/>
      <c r="AA512" s="40"/>
      <c r="AB512" s="40"/>
      <c r="AC512" s="40"/>
      <c r="AD512" s="40"/>
      <c r="AE512" s="40"/>
      <c r="AR512" s="178" t="s">
        <v>254</v>
      </c>
      <c r="AT512" s="178" t="s">
        <v>134</v>
      </c>
      <c r="AU512" s="178" t="s">
        <v>79</v>
      </c>
      <c r="AY512" s="21" t="s">
        <v>131</v>
      </c>
      <c r="BE512" s="179">
        <f>IF(N512="základní",J512,0)</f>
        <v>0</v>
      </c>
      <c r="BF512" s="179">
        <f>IF(N512="snížená",J512,0)</f>
        <v>0</v>
      </c>
      <c r="BG512" s="179">
        <f>IF(N512="zákl. přenesená",J512,0)</f>
        <v>0</v>
      </c>
      <c r="BH512" s="179">
        <f>IF(N512="sníž. přenesená",J512,0)</f>
        <v>0</v>
      </c>
      <c r="BI512" s="179">
        <f>IF(N512="nulová",J512,0)</f>
        <v>0</v>
      </c>
      <c r="BJ512" s="21" t="s">
        <v>15</v>
      </c>
      <c r="BK512" s="179">
        <f>ROUND(I512*H512,2)</f>
        <v>0</v>
      </c>
      <c r="BL512" s="21" t="s">
        <v>254</v>
      </c>
      <c r="BM512" s="178" t="s">
        <v>824</v>
      </c>
    </row>
    <row r="513" spans="1:51" s="13" customFormat="1" ht="12">
      <c r="A513" s="13"/>
      <c r="B513" s="185"/>
      <c r="C513" s="13"/>
      <c r="D513" s="186" t="s">
        <v>142</v>
      </c>
      <c r="E513" s="187" t="s">
        <v>3</v>
      </c>
      <c r="F513" s="188" t="s">
        <v>825</v>
      </c>
      <c r="G513" s="13"/>
      <c r="H513" s="187" t="s">
        <v>3</v>
      </c>
      <c r="I513" s="189"/>
      <c r="J513" s="13"/>
      <c r="K513" s="13"/>
      <c r="L513" s="185"/>
      <c r="M513" s="190"/>
      <c r="N513" s="191"/>
      <c r="O513" s="191"/>
      <c r="P513" s="191"/>
      <c r="Q513" s="191"/>
      <c r="R513" s="191"/>
      <c r="S513" s="191"/>
      <c r="T513" s="192"/>
      <c r="U513" s="13"/>
      <c r="V513" s="13"/>
      <c r="W513" s="13"/>
      <c r="X513" s="13"/>
      <c r="Y513" s="13"/>
      <c r="Z513" s="13"/>
      <c r="AA513" s="13"/>
      <c r="AB513" s="13"/>
      <c r="AC513" s="13"/>
      <c r="AD513" s="13"/>
      <c r="AE513" s="13"/>
      <c r="AT513" s="187" t="s">
        <v>142</v>
      </c>
      <c r="AU513" s="187" t="s">
        <v>79</v>
      </c>
      <c r="AV513" s="13" t="s">
        <v>15</v>
      </c>
      <c r="AW513" s="13" t="s">
        <v>33</v>
      </c>
      <c r="AX513" s="13" t="s">
        <v>71</v>
      </c>
      <c r="AY513" s="187" t="s">
        <v>131</v>
      </c>
    </row>
    <row r="514" spans="1:51" s="13" customFormat="1" ht="12">
      <c r="A514" s="13"/>
      <c r="B514" s="185"/>
      <c r="C514" s="13"/>
      <c r="D514" s="186" t="s">
        <v>142</v>
      </c>
      <c r="E514" s="187" t="s">
        <v>3</v>
      </c>
      <c r="F514" s="188" t="s">
        <v>826</v>
      </c>
      <c r="G514" s="13"/>
      <c r="H514" s="187" t="s">
        <v>3</v>
      </c>
      <c r="I514" s="189"/>
      <c r="J514" s="13"/>
      <c r="K514" s="13"/>
      <c r="L514" s="185"/>
      <c r="M514" s="190"/>
      <c r="N514" s="191"/>
      <c r="O514" s="191"/>
      <c r="P514" s="191"/>
      <c r="Q514" s="191"/>
      <c r="R514" s="191"/>
      <c r="S514" s="191"/>
      <c r="T514" s="192"/>
      <c r="U514" s="13"/>
      <c r="V514" s="13"/>
      <c r="W514" s="13"/>
      <c r="X514" s="13"/>
      <c r="Y514" s="13"/>
      <c r="Z514" s="13"/>
      <c r="AA514" s="13"/>
      <c r="AB514" s="13"/>
      <c r="AC514" s="13"/>
      <c r="AD514" s="13"/>
      <c r="AE514" s="13"/>
      <c r="AT514" s="187" t="s">
        <v>142</v>
      </c>
      <c r="AU514" s="187" t="s">
        <v>79</v>
      </c>
      <c r="AV514" s="13" t="s">
        <v>15</v>
      </c>
      <c r="AW514" s="13" t="s">
        <v>33</v>
      </c>
      <c r="AX514" s="13" t="s">
        <v>71</v>
      </c>
      <c r="AY514" s="187" t="s">
        <v>131</v>
      </c>
    </row>
    <row r="515" spans="1:51" s="14" customFormat="1" ht="12">
      <c r="A515" s="14"/>
      <c r="B515" s="193"/>
      <c r="C515" s="14"/>
      <c r="D515" s="186" t="s">
        <v>142</v>
      </c>
      <c r="E515" s="194" t="s">
        <v>3</v>
      </c>
      <c r="F515" s="195" t="s">
        <v>827</v>
      </c>
      <c r="G515" s="14"/>
      <c r="H515" s="196">
        <v>52.89</v>
      </c>
      <c r="I515" s="197"/>
      <c r="J515" s="14"/>
      <c r="K515" s="14"/>
      <c r="L515" s="193"/>
      <c r="M515" s="198"/>
      <c r="N515" s="199"/>
      <c r="O515" s="199"/>
      <c r="P515" s="199"/>
      <c r="Q515" s="199"/>
      <c r="R515" s="199"/>
      <c r="S515" s="199"/>
      <c r="T515" s="200"/>
      <c r="U515" s="14"/>
      <c r="V515" s="14"/>
      <c r="W515" s="14"/>
      <c r="X515" s="14"/>
      <c r="Y515" s="14"/>
      <c r="Z515" s="14"/>
      <c r="AA515" s="14"/>
      <c r="AB515" s="14"/>
      <c r="AC515" s="14"/>
      <c r="AD515" s="14"/>
      <c r="AE515" s="14"/>
      <c r="AT515" s="194" t="s">
        <v>142</v>
      </c>
      <c r="AU515" s="194" t="s">
        <v>79</v>
      </c>
      <c r="AV515" s="14" t="s">
        <v>79</v>
      </c>
      <c r="AW515" s="14" t="s">
        <v>33</v>
      </c>
      <c r="AX515" s="14" t="s">
        <v>71</v>
      </c>
      <c r="AY515" s="194" t="s">
        <v>131</v>
      </c>
    </row>
    <row r="516" spans="1:51" s="13" customFormat="1" ht="12">
      <c r="A516" s="13"/>
      <c r="B516" s="185"/>
      <c r="C516" s="13"/>
      <c r="D516" s="186" t="s">
        <v>142</v>
      </c>
      <c r="E516" s="187" t="s">
        <v>3</v>
      </c>
      <c r="F516" s="188" t="s">
        <v>178</v>
      </c>
      <c r="G516" s="13"/>
      <c r="H516" s="187" t="s">
        <v>3</v>
      </c>
      <c r="I516" s="189"/>
      <c r="J516" s="13"/>
      <c r="K516" s="13"/>
      <c r="L516" s="185"/>
      <c r="M516" s="190"/>
      <c r="N516" s="191"/>
      <c r="O516" s="191"/>
      <c r="P516" s="191"/>
      <c r="Q516" s="191"/>
      <c r="R516" s="191"/>
      <c r="S516" s="191"/>
      <c r="T516" s="192"/>
      <c r="U516" s="13"/>
      <c r="V516" s="13"/>
      <c r="W516" s="13"/>
      <c r="X516" s="13"/>
      <c r="Y516" s="13"/>
      <c r="Z516" s="13"/>
      <c r="AA516" s="13"/>
      <c r="AB516" s="13"/>
      <c r="AC516" s="13"/>
      <c r="AD516" s="13"/>
      <c r="AE516" s="13"/>
      <c r="AT516" s="187" t="s">
        <v>142</v>
      </c>
      <c r="AU516" s="187" t="s">
        <v>79</v>
      </c>
      <c r="AV516" s="13" t="s">
        <v>15</v>
      </c>
      <c r="AW516" s="13" t="s">
        <v>33</v>
      </c>
      <c r="AX516" s="13" t="s">
        <v>71</v>
      </c>
      <c r="AY516" s="187" t="s">
        <v>131</v>
      </c>
    </row>
    <row r="517" spans="1:51" s="14" customFormat="1" ht="12">
      <c r="A517" s="14"/>
      <c r="B517" s="193"/>
      <c r="C517" s="14"/>
      <c r="D517" s="186" t="s">
        <v>142</v>
      </c>
      <c r="E517" s="194" t="s">
        <v>3</v>
      </c>
      <c r="F517" s="195" t="s">
        <v>828</v>
      </c>
      <c r="G517" s="14"/>
      <c r="H517" s="196">
        <v>4.3</v>
      </c>
      <c r="I517" s="197"/>
      <c r="J517" s="14"/>
      <c r="K517" s="14"/>
      <c r="L517" s="193"/>
      <c r="M517" s="198"/>
      <c r="N517" s="199"/>
      <c r="O517" s="199"/>
      <c r="P517" s="199"/>
      <c r="Q517" s="199"/>
      <c r="R517" s="199"/>
      <c r="S517" s="199"/>
      <c r="T517" s="200"/>
      <c r="U517" s="14"/>
      <c r="V517" s="14"/>
      <c r="W517" s="14"/>
      <c r="X517" s="14"/>
      <c r="Y517" s="14"/>
      <c r="Z517" s="14"/>
      <c r="AA517" s="14"/>
      <c r="AB517" s="14"/>
      <c r="AC517" s="14"/>
      <c r="AD517" s="14"/>
      <c r="AE517" s="14"/>
      <c r="AT517" s="194" t="s">
        <v>142</v>
      </c>
      <c r="AU517" s="194" t="s">
        <v>79</v>
      </c>
      <c r="AV517" s="14" t="s">
        <v>79</v>
      </c>
      <c r="AW517" s="14" t="s">
        <v>33</v>
      </c>
      <c r="AX517" s="14" t="s">
        <v>71</v>
      </c>
      <c r="AY517" s="194" t="s">
        <v>131</v>
      </c>
    </row>
    <row r="518" spans="1:51" s="15" customFormat="1" ht="12">
      <c r="A518" s="15"/>
      <c r="B518" s="201"/>
      <c r="C518" s="15"/>
      <c r="D518" s="186" t="s">
        <v>142</v>
      </c>
      <c r="E518" s="202" t="s">
        <v>3</v>
      </c>
      <c r="F518" s="203" t="s">
        <v>152</v>
      </c>
      <c r="G518" s="15"/>
      <c r="H518" s="204">
        <v>57.19</v>
      </c>
      <c r="I518" s="205"/>
      <c r="J518" s="15"/>
      <c r="K518" s="15"/>
      <c r="L518" s="201"/>
      <c r="M518" s="206"/>
      <c r="N518" s="207"/>
      <c r="O518" s="207"/>
      <c r="P518" s="207"/>
      <c r="Q518" s="207"/>
      <c r="R518" s="207"/>
      <c r="S518" s="207"/>
      <c r="T518" s="208"/>
      <c r="U518" s="15"/>
      <c r="V518" s="15"/>
      <c r="W518" s="15"/>
      <c r="X518" s="15"/>
      <c r="Y518" s="15"/>
      <c r="Z518" s="15"/>
      <c r="AA518" s="15"/>
      <c r="AB518" s="15"/>
      <c r="AC518" s="15"/>
      <c r="AD518" s="15"/>
      <c r="AE518" s="15"/>
      <c r="AT518" s="202" t="s">
        <v>142</v>
      </c>
      <c r="AU518" s="202" t="s">
        <v>79</v>
      </c>
      <c r="AV518" s="15" t="s">
        <v>87</v>
      </c>
      <c r="AW518" s="15" t="s">
        <v>33</v>
      </c>
      <c r="AX518" s="15" t="s">
        <v>15</v>
      </c>
      <c r="AY518" s="202" t="s">
        <v>131</v>
      </c>
    </row>
    <row r="519" spans="1:65" s="2" customFormat="1" ht="76.35" customHeight="1">
      <c r="A519" s="40"/>
      <c r="B519" s="166"/>
      <c r="C519" s="220" t="s">
        <v>641</v>
      </c>
      <c r="D519" s="220" t="s">
        <v>569</v>
      </c>
      <c r="E519" s="221" t="s">
        <v>829</v>
      </c>
      <c r="F519" s="222" t="s">
        <v>830</v>
      </c>
      <c r="G519" s="223" t="s">
        <v>165</v>
      </c>
      <c r="H519" s="224">
        <v>60.05</v>
      </c>
      <c r="I519" s="225"/>
      <c r="J519" s="226">
        <f>ROUND(I519*H519,2)</f>
        <v>0</v>
      </c>
      <c r="K519" s="222" t="s">
        <v>3</v>
      </c>
      <c r="L519" s="227"/>
      <c r="M519" s="228" t="s">
        <v>3</v>
      </c>
      <c r="N519" s="229" t="s">
        <v>42</v>
      </c>
      <c r="O519" s="74"/>
      <c r="P519" s="176">
        <f>O519*H519</f>
        <v>0</v>
      </c>
      <c r="Q519" s="176">
        <v>0.008</v>
      </c>
      <c r="R519" s="176">
        <f>Q519*H519</f>
        <v>0.4804</v>
      </c>
      <c r="S519" s="176">
        <v>0</v>
      </c>
      <c r="T519" s="177">
        <f>S519*H519</f>
        <v>0</v>
      </c>
      <c r="U519" s="40"/>
      <c r="V519" s="40"/>
      <c r="W519" s="40"/>
      <c r="X519" s="40"/>
      <c r="Y519" s="40"/>
      <c r="Z519" s="40"/>
      <c r="AA519" s="40"/>
      <c r="AB519" s="40"/>
      <c r="AC519" s="40"/>
      <c r="AD519" s="40"/>
      <c r="AE519" s="40"/>
      <c r="AR519" s="178" t="s">
        <v>639</v>
      </c>
      <c r="AT519" s="178" t="s">
        <v>569</v>
      </c>
      <c r="AU519" s="178" t="s">
        <v>79</v>
      </c>
      <c r="AY519" s="21" t="s">
        <v>131</v>
      </c>
      <c r="BE519" s="179">
        <f>IF(N519="základní",J519,0)</f>
        <v>0</v>
      </c>
      <c r="BF519" s="179">
        <f>IF(N519="snížená",J519,0)</f>
        <v>0</v>
      </c>
      <c r="BG519" s="179">
        <f>IF(N519="zákl. přenesená",J519,0)</f>
        <v>0</v>
      </c>
      <c r="BH519" s="179">
        <f>IF(N519="sníž. přenesená",J519,0)</f>
        <v>0</v>
      </c>
      <c r="BI519" s="179">
        <f>IF(N519="nulová",J519,0)</f>
        <v>0</v>
      </c>
      <c r="BJ519" s="21" t="s">
        <v>15</v>
      </c>
      <c r="BK519" s="179">
        <f>ROUND(I519*H519,2)</f>
        <v>0</v>
      </c>
      <c r="BL519" s="21" t="s">
        <v>254</v>
      </c>
      <c r="BM519" s="178" t="s">
        <v>831</v>
      </c>
    </row>
    <row r="520" spans="1:51" s="14" customFormat="1" ht="12">
      <c r="A520" s="14"/>
      <c r="B520" s="193"/>
      <c r="C520" s="14"/>
      <c r="D520" s="186" t="s">
        <v>142</v>
      </c>
      <c r="E520" s="14"/>
      <c r="F520" s="195" t="s">
        <v>832</v>
      </c>
      <c r="G520" s="14"/>
      <c r="H520" s="196">
        <v>60.05</v>
      </c>
      <c r="I520" s="197"/>
      <c r="J520" s="14"/>
      <c r="K520" s="14"/>
      <c r="L520" s="193"/>
      <c r="M520" s="198"/>
      <c r="N520" s="199"/>
      <c r="O520" s="199"/>
      <c r="P520" s="199"/>
      <c r="Q520" s="199"/>
      <c r="R520" s="199"/>
      <c r="S520" s="199"/>
      <c r="T520" s="200"/>
      <c r="U520" s="14"/>
      <c r="V520" s="14"/>
      <c r="W520" s="14"/>
      <c r="X520" s="14"/>
      <c r="Y520" s="14"/>
      <c r="Z520" s="14"/>
      <c r="AA520" s="14"/>
      <c r="AB520" s="14"/>
      <c r="AC520" s="14"/>
      <c r="AD520" s="14"/>
      <c r="AE520" s="14"/>
      <c r="AT520" s="194" t="s">
        <v>142</v>
      </c>
      <c r="AU520" s="194" t="s">
        <v>79</v>
      </c>
      <c r="AV520" s="14" t="s">
        <v>79</v>
      </c>
      <c r="AW520" s="14" t="s">
        <v>4</v>
      </c>
      <c r="AX520" s="14" t="s">
        <v>15</v>
      </c>
      <c r="AY520" s="194" t="s">
        <v>131</v>
      </c>
    </row>
    <row r="521" spans="1:65" s="2" customFormat="1" ht="49.05" customHeight="1">
      <c r="A521" s="40"/>
      <c r="B521" s="166"/>
      <c r="C521" s="167" t="s">
        <v>833</v>
      </c>
      <c r="D521" s="167" t="s">
        <v>134</v>
      </c>
      <c r="E521" s="168" t="s">
        <v>834</v>
      </c>
      <c r="F521" s="169" t="s">
        <v>835</v>
      </c>
      <c r="G521" s="170" t="s">
        <v>165</v>
      </c>
      <c r="H521" s="171">
        <v>93.33</v>
      </c>
      <c r="I521" s="172"/>
      <c r="J521" s="173">
        <f>ROUND(I521*H521,2)</f>
        <v>0</v>
      </c>
      <c r="K521" s="169" t="s">
        <v>3</v>
      </c>
      <c r="L521" s="41"/>
      <c r="M521" s="174" t="s">
        <v>3</v>
      </c>
      <c r="N521" s="175" t="s">
        <v>42</v>
      </c>
      <c r="O521" s="74"/>
      <c r="P521" s="176">
        <f>O521*H521</f>
        <v>0</v>
      </c>
      <c r="Q521" s="176">
        <v>0.00125</v>
      </c>
      <c r="R521" s="176">
        <f>Q521*H521</f>
        <v>0.1166625</v>
      </c>
      <c r="S521" s="176">
        <v>0</v>
      </c>
      <c r="T521" s="177">
        <f>S521*H521</f>
        <v>0</v>
      </c>
      <c r="U521" s="40"/>
      <c r="V521" s="40"/>
      <c r="W521" s="40"/>
      <c r="X521" s="40"/>
      <c r="Y521" s="40"/>
      <c r="Z521" s="40"/>
      <c r="AA521" s="40"/>
      <c r="AB521" s="40"/>
      <c r="AC521" s="40"/>
      <c r="AD521" s="40"/>
      <c r="AE521" s="40"/>
      <c r="AR521" s="178" t="s">
        <v>254</v>
      </c>
      <c r="AT521" s="178" t="s">
        <v>134</v>
      </c>
      <c r="AU521" s="178" t="s">
        <v>79</v>
      </c>
      <c r="AY521" s="21" t="s">
        <v>131</v>
      </c>
      <c r="BE521" s="179">
        <f>IF(N521="základní",J521,0)</f>
        <v>0</v>
      </c>
      <c r="BF521" s="179">
        <f>IF(N521="snížená",J521,0)</f>
        <v>0</v>
      </c>
      <c r="BG521" s="179">
        <f>IF(N521="zákl. přenesená",J521,0)</f>
        <v>0</v>
      </c>
      <c r="BH521" s="179">
        <f>IF(N521="sníž. přenesená",J521,0)</f>
        <v>0</v>
      </c>
      <c r="BI521" s="179">
        <f>IF(N521="nulová",J521,0)</f>
        <v>0</v>
      </c>
      <c r="BJ521" s="21" t="s">
        <v>15</v>
      </c>
      <c r="BK521" s="179">
        <f>ROUND(I521*H521,2)</f>
        <v>0</v>
      </c>
      <c r="BL521" s="21" t="s">
        <v>254</v>
      </c>
      <c r="BM521" s="178" t="s">
        <v>836</v>
      </c>
    </row>
    <row r="522" spans="1:51" s="13" customFormat="1" ht="12">
      <c r="A522" s="13"/>
      <c r="B522" s="185"/>
      <c r="C522" s="13"/>
      <c r="D522" s="186" t="s">
        <v>142</v>
      </c>
      <c r="E522" s="187" t="s">
        <v>3</v>
      </c>
      <c r="F522" s="188" t="s">
        <v>837</v>
      </c>
      <c r="G522" s="13"/>
      <c r="H522" s="187" t="s">
        <v>3</v>
      </c>
      <c r="I522" s="189"/>
      <c r="J522" s="13"/>
      <c r="K522" s="13"/>
      <c r="L522" s="185"/>
      <c r="M522" s="190"/>
      <c r="N522" s="191"/>
      <c r="O522" s="191"/>
      <c r="P522" s="191"/>
      <c r="Q522" s="191"/>
      <c r="R522" s="191"/>
      <c r="S522" s="191"/>
      <c r="T522" s="192"/>
      <c r="U522" s="13"/>
      <c r="V522" s="13"/>
      <c r="W522" s="13"/>
      <c r="X522" s="13"/>
      <c r="Y522" s="13"/>
      <c r="Z522" s="13"/>
      <c r="AA522" s="13"/>
      <c r="AB522" s="13"/>
      <c r="AC522" s="13"/>
      <c r="AD522" s="13"/>
      <c r="AE522" s="13"/>
      <c r="AT522" s="187" t="s">
        <v>142</v>
      </c>
      <c r="AU522" s="187" t="s">
        <v>79</v>
      </c>
      <c r="AV522" s="13" t="s">
        <v>15</v>
      </c>
      <c r="AW522" s="13" t="s">
        <v>33</v>
      </c>
      <c r="AX522" s="13" t="s">
        <v>71</v>
      </c>
      <c r="AY522" s="187" t="s">
        <v>131</v>
      </c>
    </row>
    <row r="523" spans="1:51" s="13" customFormat="1" ht="12">
      <c r="A523" s="13"/>
      <c r="B523" s="185"/>
      <c r="C523" s="13"/>
      <c r="D523" s="186" t="s">
        <v>142</v>
      </c>
      <c r="E523" s="187" t="s">
        <v>3</v>
      </c>
      <c r="F523" s="188" t="s">
        <v>838</v>
      </c>
      <c r="G523" s="13"/>
      <c r="H523" s="187" t="s">
        <v>3</v>
      </c>
      <c r="I523" s="189"/>
      <c r="J523" s="13"/>
      <c r="K523" s="13"/>
      <c r="L523" s="185"/>
      <c r="M523" s="190"/>
      <c r="N523" s="191"/>
      <c r="O523" s="191"/>
      <c r="P523" s="191"/>
      <c r="Q523" s="191"/>
      <c r="R523" s="191"/>
      <c r="S523" s="191"/>
      <c r="T523" s="192"/>
      <c r="U523" s="13"/>
      <c r="V523" s="13"/>
      <c r="W523" s="13"/>
      <c r="X523" s="13"/>
      <c r="Y523" s="13"/>
      <c r="Z523" s="13"/>
      <c r="AA523" s="13"/>
      <c r="AB523" s="13"/>
      <c r="AC523" s="13"/>
      <c r="AD523" s="13"/>
      <c r="AE523" s="13"/>
      <c r="AT523" s="187" t="s">
        <v>142</v>
      </c>
      <c r="AU523" s="187" t="s">
        <v>79</v>
      </c>
      <c r="AV523" s="13" t="s">
        <v>15</v>
      </c>
      <c r="AW523" s="13" t="s">
        <v>33</v>
      </c>
      <c r="AX523" s="13" t="s">
        <v>71</v>
      </c>
      <c r="AY523" s="187" t="s">
        <v>131</v>
      </c>
    </row>
    <row r="524" spans="1:51" s="14" customFormat="1" ht="12">
      <c r="A524" s="14"/>
      <c r="B524" s="193"/>
      <c r="C524" s="14"/>
      <c r="D524" s="186" t="s">
        <v>142</v>
      </c>
      <c r="E524" s="194" t="s">
        <v>3</v>
      </c>
      <c r="F524" s="195" t="s">
        <v>839</v>
      </c>
      <c r="G524" s="14"/>
      <c r="H524" s="196">
        <v>93.33</v>
      </c>
      <c r="I524" s="197"/>
      <c r="J524" s="14"/>
      <c r="K524" s="14"/>
      <c r="L524" s="193"/>
      <c r="M524" s="198"/>
      <c r="N524" s="199"/>
      <c r="O524" s="199"/>
      <c r="P524" s="199"/>
      <c r="Q524" s="199"/>
      <c r="R524" s="199"/>
      <c r="S524" s="199"/>
      <c r="T524" s="200"/>
      <c r="U524" s="14"/>
      <c r="V524" s="14"/>
      <c r="W524" s="14"/>
      <c r="X524" s="14"/>
      <c r="Y524" s="14"/>
      <c r="Z524" s="14"/>
      <c r="AA524" s="14"/>
      <c r="AB524" s="14"/>
      <c r="AC524" s="14"/>
      <c r="AD524" s="14"/>
      <c r="AE524" s="14"/>
      <c r="AT524" s="194" t="s">
        <v>142</v>
      </c>
      <c r="AU524" s="194" t="s">
        <v>79</v>
      </c>
      <c r="AV524" s="14" t="s">
        <v>79</v>
      </c>
      <c r="AW524" s="14" t="s">
        <v>33</v>
      </c>
      <c r="AX524" s="14" t="s">
        <v>15</v>
      </c>
      <c r="AY524" s="194" t="s">
        <v>131</v>
      </c>
    </row>
    <row r="525" spans="1:65" s="2" customFormat="1" ht="101.25" customHeight="1">
      <c r="A525" s="40"/>
      <c r="B525" s="166"/>
      <c r="C525" s="220" t="s">
        <v>840</v>
      </c>
      <c r="D525" s="220" t="s">
        <v>569</v>
      </c>
      <c r="E525" s="221" t="s">
        <v>841</v>
      </c>
      <c r="F525" s="222" t="s">
        <v>842</v>
      </c>
      <c r="G525" s="223" t="s">
        <v>165</v>
      </c>
      <c r="H525" s="224">
        <v>97.997</v>
      </c>
      <c r="I525" s="225"/>
      <c r="J525" s="226">
        <f>ROUND(I525*H525,2)</f>
        <v>0</v>
      </c>
      <c r="K525" s="222" t="s">
        <v>3</v>
      </c>
      <c r="L525" s="227"/>
      <c r="M525" s="228" t="s">
        <v>3</v>
      </c>
      <c r="N525" s="229" t="s">
        <v>42</v>
      </c>
      <c r="O525" s="74"/>
      <c r="P525" s="176">
        <f>O525*H525</f>
        <v>0</v>
      </c>
      <c r="Q525" s="176">
        <v>0.008</v>
      </c>
      <c r="R525" s="176">
        <f>Q525*H525</f>
        <v>0.783976</v>
      </c>
      <c r="S525" s="176">
        <v>0</v>
      </c>
      <c r="T525" s="177">
        <f>S525*H525</f>
        <v>0</v>
      </c>
      <c r="U525" s="40"/>
      <c r="V525" s="40"/>
      <c r="W525" s="40"/>
      <c r="X525" s="40"/>
      <c r="Y525" s="40"/>
      <c r="Z525" s="40"/>
      <c r="AA525" s="40"/>
      <c r="AB525" s="40"/>
      <c r="AC525" s="40"/>
      <c r="AD525" s="40"/>
      <c r="AE525" s="40"/>
      <c r="AR525" s="178" t="s">
        <v>639</v>
      </c>
      <c r="AT525" s="178" t="s">
        <v>569</v>
      </c>
      <c r="AU525" s="178" t="s">
        <v>79</v>
      </c>
      <c r="AY525" s="21" t="s">
        <v>131</v>
      </c>
      <c r="BE525" s="179">
        <f>IF(N525="základní",J525,0)</f>
        <v>0</v>
      </c>
      <c r="BF525" s="179">
        <f>IF(N525="snížená",J525,0)</f>
        <v>0</v>
      </c>
      <c r="BG525" s="179">
        <f>IF(N525="zákl. přenesená",J525,0)</f>
        <v>0</v>
      </c>
      <c r="BH525" s="179">
        <f>IF(N525="sníž. přenesená",J525,0)</f>
        <v>0</v>
      </c>
      <c r="BI525" s="179">
        <f>IF(N525="nulová",J525,0)</f>
        <v>0</v>
      </c>
      <c r="BJ525" s="21" t="s">
        <v>15</v>
      </c>
      <c r="BK525" s="179">
        <f>ROUND(I525*H525,2)</f>
        <v>0</v>
      </c>
      <c r="BL525" s="21" t="s">
        <v>254</v>
      </c>
      <c r="BM525" s="178" t="s">
        <v>843</v>
      </c>
    </row>
    <row r="526" spans="1:51" s="14" customFormat="1" ht="12">
      <c r="A526" s="14"/>
      <c r="B526" s="193"/>
      <c r="C526" s="14"/>
      <c r="D526" s="186" t="s">
        <v>142</v>
      </c>
      <c r="E526" s="14"/>
      <c r="F526" s="195" t="s">
        <v>844</v>
      </c>
      <c r="G526" s="14"/>
      <c r="H526" s="196">
        <v>97.997</v>
      </c>
      <c r="I526" s="197"/>
      <c r="J526" s="14"/>
      <c r="K526" s="14"/>
      <c r="L526" s="193"/>
      <c r="M526" s="198"/>
      <c r="N526" s="199"/>
      <c r="O526" s="199"/>
      <c r="P526" s="199"/>
      <c r="Q526" s="199"/>
      <c r="R526" s="199"/>
      <c r="S526" s="199"/>
      <c r="T526" s="200"/>
      <c r="U526" s="14"/>
      <c r="V526" s="14"/>
      <c r="W526" s="14"/>
      <c r="X526" s="14"/>
      <c r="Y526" s="14"/>
      <c r="Z526" s="14"/>
      <c r="AA526" s="14"/>
      <c r="AB526" s="14"/>
      <c r="AC526" s="14"/>
      <c r="AD526" s="14"/>
      <c r="AE526" s="14"/>
      <c r="AT526" s="194" t="s">
        <v>142</v>
      </c>
      <c r="AU526" s="194" t="s">
        <v>79</v>
      </c>
      <c r="AV526" s="14" t="s">
        <v>79</v>
      </c>
      <c r="AW526" s="14" t="s">
        <v>4</v>
      </c>
      <c r="AX526" s="14" t="s">
        <v>15</v>
      </c>
      <c r="AY526" s="194" t="s">
        <v>131</v>
      </c>
    </row>
    <row r="527" spans="1:65" s="2" customFormat="1" ht="128.55" customHeight="1">
      <c r="A527" s="40"/>
      <c r="B527" s="166"/>
      <c r="C527" s="167" t="s">
        <v>845</v>
      </c>
      <c r="D527" s="167" t="s">
        <v>134</v>
      </c>
      <c r="E527" s="168" t="s">
        <v>846</v>
      </c>
      <c r="F527" s="169" t="s">
        <v>847</v>
      </c>
      <c r="G527" s="170" t="s">
        <v>165</v>
      </c>
      <c r="H527" s="171">
        <v>12.06</v>
      </c>
      <c r="I527" s="172"/>
      <c r="J527" s="173">
        <f>ROUND(I527*H527,2)</f>
        <v>0</v>
      </c>
      <c r="K527" s="169" t="s">
        <v>3</v>
      </c>
      <c r="L527" s="41"/>
      <c r="M527" s="174" t="s">
        <v>3</v>
      </c>
      <c r="N527" s="175" t="s">
        <v>42</v>
      </c>
      <c r="O527" s="74"/>
      <c r="P527" s="176">
        <f>O527*H527</f>
        <v>0</v>
      </c>
      <c r="Q527" s="176">
        <v>0</v>
      </c>
      <c r="R527" s="176">
        <f>Q527*H527</f>
        <v>0</v>
      </c>
      <c r="S527" s="176">
        <v>0</v>
      </c>
      <c r="T527" s="177">
        <f>S527*H527</f>
        <v>0</v>
      </c>
      <c r="U527" s="40"/>
      <c r="V527" s="40"/>
      <c r="W527" s="40"/>
      <c r="X527" s="40"/>
      <c r="Y527" s="40"/>
      <c r="Z527" s="40"/>
      <c r="AA527" s="40"/>
      <c r="AB527" s="40"/>
      <c r="AC527" s="40"/>
      <c r="AD527" s="40"/>
      <c r="AE527" s="40"/>
      <c r="AR527" s="178" t="s">
        <v>254</v>
      </c>
      <c r="AT527" s="178" t="s">
        <v>134</v>
      </c>
      <c r="AU527" s="178" t="s">
        <v>79</v>
      </c>
      <c r="AY527" s="21" t="s">
        <v>131</v>
      </c>
      <c r="BE527" s="179">
        <f>IF(N527="základní",J527,0)</f>
        <v>0</v>
      </c>
      <c r="BF527" s="179">
        <f>IF(N527="snížená",J527,0)</f>
        <v>0</v>
      </c>
      <c r="BG527" s="179">
        <f>IF(N527="zákl. přenesená",J527,0)</f>
        <v>0</v>
      </c>
      <c r="BH527" s="179">
        <f>IF(N527="sníž. přenesená",J527,0)</f>
        <v>0</v>
      </c>
      <c r="BI527" s="179">
        <f>IF(N527="nulová",J527,0)</f>
        <v>0</v>
      </c>
      <c r="BJ527" s="21" t="s">
        <v>15</v>
      </c>
      <c r="BK527" s="179">
        <f>ROUND(I527*H527,2)</f>
        <v>0</v>
      </c>
      <c r="BL527" s="21" t="s">
        <v>254</v>
      </c>
      <c r="BM527" s="178" t="s">
        <v>848</v>
      </c>
    </row>
    <row r="528" spans="1:51" s="13" customFormat="1" ht="12">
      <c r="A528" s="13"/>
      <c r="B528" s="185"/>
      <c r="C528" s="13"/>
      <c r="D528" s="186" t="s">
        <v>142</v>
      </c>
      <c r="E528" s="187" t="s">
        <v>3</v>
      </c>
      <c r="F528" s="188" t="s">
        <v>494</v>
      </c>
      <c r="G528" s="13"/>
      <c r="H528" s="187" t="s">
        <v>3</v>
      </c>
      <c r="I528" s="189"/>
      <c r="J528" s="13"/>
      <c r="K528" s="13"/>
      <c r="L528" s="185"/>
      <c r="M528" s="190"/>
      <c r="N528" s="191"/>
      <c r="O528" s="191"/>
      <c r="P528" s="191"/>
      <c r="Q528" s="191"/>
      <c r="R528" s="191"/>
      <c r="S528" s="191"/>
      <c r="T528" s="192"/>
      <c r="U528" s="13"/>
      <c r="V528" s="13"/>
      <c r="W528" s="13"/>
      <c r="X528" s="13"/>
      <c r="Y528" s="13"/>
      <c r="Z528" s="13"/>
      <c r="AA528" s="13"/>
      <c r="AB528" s="13"/>
      <c r="AC528" s="13"/>
      <c r="AD528" s="13"/>
      <c r="AE528" s="13"/>
      <c r="AT528" s="187" t="s">
        <v>142</v>
      </c>
      <c r="AU528" s="187" t="s">
        <v>79</v>
      </c>
      <c r="AV528" s="13" t="s">
        <v>15</v>
      </c>
      <c r="AW528" s="13" t="s">
        <v>33</v>
      </c>
      <c r="AX528" s="13" t="s">
        <v>71</v>
      </c>
      <c r="AY528" s="187" t="s">
        <v>131</v>
      </c>
    </row>
    <row r="529" spans="1:51" s="14" customFormat="1" ht="12">
      <c r="A529" s="14"/>
      <c r="B529" s="193"/>
      <c r="C529" s="14"/>
      <c r="D529" s="186" t="s">
        <v>142</v>
      </c>
      <c r="E529" s="194" t="s">
        <v>3</v>
      </c>
      <c r="F529" s="195" t="s">
        <v>849</v>
      </c>
      <c r="G529" s="14"/>
      <c r="H529" s="196">
        <v>6.31</v>
      </c>
      <c r="I529" s="197"/>
      <c r="J529" s="14"/>
      <c r="K529" s="14"/>
      <c r="L529" s="193"/>
      <c r="M529" s="198"/>
      <c r="N529" s="199"/>
      <c r="O529" s="199"/>
      <c r="P529" s="199"/>
      <c r="Q529" s="199"/>
      <c r="R529" s="199"/>
      <c r="S529" s="199"/>
      <c r="T529" s="200"/>
      <c r="U529" s="14"/>
      <c r="V529" s="14"/>
      <c r="W529" s="14"/>
      <c r="X529" s="14"/>
      <c r="Y529" s="14"/>
      <c r="Z529" s="14"/>
      <c r="AA529" s="14"/>
      <c r="AB529" s="14"/>
      <c r="AC529" s="14"/>
      <c r="AD529" s="14"/>
      <c r="AE529" s="14"/>
      <c r="AT529" s="194" t="s">
        <v>142</v>
      </c>
      <c r="AU529" s="194" t="s">
        <v>79</v>
      </c>
      <c r="AV529" s="14" t="s">
        <v>79</v>
      </c>
      <c r="AW529" s="14" t="s">
        <v>33</v>
      </c>
      <c r="AX529" s="14" t="s">
        <v>71</v>
      </c>
      <c r="AY529" s="194" t="s">
        <v>131</v>
      </c>
    </row>
    <row r="530" spans="1:51" s="13" customFormat="1" ht="12">
      <c r="A530" s="13"/>
      <c r="B530" s="185"/>
      <c r="C530" s="13"/>
      <c r="D530" s="186" t="s">
        <v>142</v>
      </c>
      <c r="E530" s="187" t="s">
        <v>3</v>
      </c>
      <c r="F530" s="188" t="s">
        <v>178</v>
      </c>
      <c r="G530" s="13"/>
      <c r="H530" s="187" t="s">
        <v>3</v>
      </c>
      <c r="I530" s="189"/>
      <c r="J530" s="13"/>
      <c r="K530" s="13"/>
      <c r="L530" s="185"/>
      <c r="M530" s="190"/>
      <c r="N530" s="191"/>
      <c r="O530" s="191"/>
      <c r="P530" s="191"/>
      <c r="Q530" s="191"/>
      <c r="R530" s="191"/>
      <c r="S530" s="191"/>
      <c r="T530" s="192"/>
      <c r="U530" s="13"/>
      <c r="V530" s="13"/>
      <c r="W530" s="13"/>
      <c r="X530" s="13"/>
      <c r="Y530" s="13"/>
      <c r="Z530" s="13"/>
      <c r="AA530" s="13"/>
      <c r="AB530" s="13"/>
      <c r="AC530" s="13"/>
      <c r="AD530" s="13"/>
      <c r="AE530" s="13"/>
      <c r="AT530" s="187" t="s">
        <v>142</v>
      </c>
      <c r="AU530" s="187" t="s">
        <v>79</v>
      </c>
      <c r="AV530" s="13" t="s">
        <v>15</v>
      </c>
      <c r="AW530" s="13" t="s">
        <v>33</v>
      </c>
      <c r="AX530" s="13" t="s">
        <v>71</v>
      </c>
      <c r="AY530" s="187" t="s">
        <v>131</v>
      </c>
    </row>
    <row r="531" spans="1:51" s="14" customFormat="1" ht="12">
      <c r="A531" s="14"/>
      <c r="B531" s="193"/>
      <c r="C531" s="14"/>
      <c r="D531" s="186" t="s">
        <v>142</v>
      </c>
      <c r="E531" s="194" t="s">
        <v>3</v>
      </c>
      <c r="F531" s="195" t="s">
        <v>850</v>
      </c>
      <c r="G531" s="14"/>
      <c r="H531" s="196">
        <v>5.75</v>
      </c>
      <c r="I531" s="197"/>
      <c r="J531" s="14"/>
      <c r="K531" s="14"/>
      <c r="L531" s="193"/>
      <c r="M531" s="198"/>
      <c r="N531" s="199"/>
      <c r="O531" s="199"/>
      <c r="P531" s="199"/>
      <c r="Q531" s="199"/>
      <c r="R531" s="199"/>
      <c r="S531" s="199"/>
      <c r="T531" s="200"/>
      <c r="U531" s="14"/>
      <c r="V531" s="14"/>
      <c r="W531" s="14"/>
      <c r="X531" s="14"/>
      <c r="Y531" s="14"/>
      <c r="Z531" s="14"/>
      <c r="AA531" s="14"/>
      <c r="AB531" s="14"/>
      <c r="AC531" s="14"/>
      <c r="AD531" s="14"/>
      <c r="AE531" s="14"/>
      <c r="AT531" s="194" t="s">
        <v>142</v>
      </c>
      <c r="AU531" s="194" t="s">
        <v>79</v>
      </c>
      <c r="AV531" s="14" t="s">
        <v>79</v>
      </c>
      <c r="AW531" s="14" t="s">
        <v>33</v>
      </c>
      <c r="AX531" s="14" t="s">
        <v>71</v>
      </c>
      <c r="AY531" s="194" t="s">
        <v>131</v>
      </c>
    </row>
    <row r="532" spans="1:51" s="15" customFormat="1" ht="12">
      <c r="A532" s="15"/>
      <c r="B532" s="201"/>
      <c r="C532" s="15"/>
      <c r="D532" s="186" t="s">
        <v>142</v>
      </c>
      <c r="E532" s="202" t="s">
        <v>3</v>
      </c>
      <c r="F532" s="203" t="s">
        <v>152</v>
      </c>
      <c r="G532" s="15"/>
      <c r="H532" s="204">
        <v>12.06</v>
      </c>
      <c r="I532" s="205"/>
      <c r="J532" s="15"/>
      <c r="K532" s="15"/>
      <c r="L532" s="201"/>
      <c r="M532" s="206"/>
      <c r="N532" s="207"/>
      <c r="O532" s="207"/>
      <c r="P532" s="207"/>
      <c r="Q532" s="207"/>
      <c r="R532" s="207"/>
      <c r="S532" s="207"/>
      <c r="T532" s="208"/>
      <c r="U532" s="15"/>
      <c r="V532" s="15"/>
      <c r="W532" s="15"/>
      <c r="X532" s="15"/>
      <c r="Y532" s="15"/>
      <c r="Z532" s="15"/>
      <c r="AA532" s="15"/>
      <c r="AB532" s="15"/>
      <c r="AC532" s="15"/>
      <c r="AD532" s="15"/>
      <c r="AE532" s="15"/>
      <c r="AT532" s="202" t="s">
        <v>142</v>
      </c>
      <c r="AU532" s="202" t="s">
        <v>79</v>
      </c>
      <c r="AV532" s="15" t="s">
        <v>87</v>
      </c>
      <c r="AW532" s="15" t="s">
        <v>33</v>
      </c>
      <c r="AX532" s="15" t="s">
        <v>15</v>
      </c>
      <c r="AY532" s="202" t="s">
        <v>131</v>
      </c>
    </row>
    <row r="533" spans="1:65" s="2" customFormat="1" ht="24.15" customHeight="1">
      <c r="A533" s="40"/>
      <c r="B533" s="166"/>
      <c r="C533" s="167" t="s">
        <v>851</v>
      </c>
      <c r="D533" s="167" t="s">
        <v>134</v>
      </c>
      <c r="E533" s="168" t="s">
        <v>852</v>
      </c>
      <c r="F533" s="169" t="s">
        <v>853</v>
      </c>
      <c r="G533" s="170" t="s">
        <v>184</v>
      </c>
      <c r="H533" s="171">
        <v>3</v>
      </c>
      <c r="I533" s="172"/>
      <c r="J533" s="173">
        <f>ROUND(I533*H533,2)</f>
        <v>0</v>
      </c>
      <c r="K533" s="169" t="s">
        <v>3</v>
      </c>
      <c r="L533" s="41"/>
      <c r="M533" s="174" t="s">
        <v>3</v>
      </c>
      <c r="N533" s="175" t="s">
        <v>42</v>
      </c>
      <c r="O533" s="74"/>
      <c r="P533" s="176">
        <f>O533*H533</f>
        <v>0</v>
      </c>
      <c r="Q533" s="176">
        <v>0</v>
      </c>
      <c r="R533" s="176">
        <f>Q533*H533</f>
        <v>0</v>
      </c>
      <c r="S533" s="176">
        <v>0</v>
      </c>
      <c r="T533" s="177">
        <f>S533*H533</f>
        <v>0</v>
      </c>
      <c r="U533" s="40"/>
      <c r="V533" s="40"/>
      <c r="W533" s="40"/>
      <c r="X533" s="40"/>
      <c r="Y533" s="40"/>
      <c r="Z533" s="40"/>
      <c r="AA533" s="40"/>
      <c r="AB533" s="40"/>
      <c r="AC533" s="40"/>
      <c r="AD533" s="40"/>
      <c r="AE533" s="40"/>
      <c r="AR533" s="178" t="s">
        <v>254</v>
      </c>
      <c r="AT533" s="178" t="s">
        <v>134</v>
      </c>
      <c r="AU533" s="178" t="s">
        <v>79</v>
      </c>
      <c r="AY533" s="21" t="s">
        <v>131</v>
      </c>
      <c r="BE533" s="179">
        <f>IF(N533="základní",J533,0)</f>
        <v>0</v>
      </c>
      <c r="BF533" s="179">
        <f>IF(N533="snížená",J533,0)</f>
        <v>0</v>
      </c>
      <c r="BG533" s="179">
        <f>IF(N533="zákl. přenesená",J533,0)</f>
        <v>0</v>
      </c>
      <c r="BH533" s="179">
        <f>IF(N533="sníž. přenesená",J533,0)</f>
        <v>0</v>
      </c>
      <c r="BI533" s="179">
        <f>IF(N533="nulová",J533,0)</f>
        <v>0</v>
      </c>
      <c r="BJ533" s="21" t="s">
        <v>15</v>
      </c>
      <c r="BK533" s="179">
        <f>ROUND(I533*H533,2)</f>
        <v>0</v>
      </c>
      <c r="BL533" s="21" t="s">
        <v>254</v>
      </c>
      <c r="BM533" s="178" t="s">
        <v>854</v>
      </c>
    </row>
    <row r="534" spans="1:65" s="2" customFormat="1" ht="76.35" customHeight="1">
      <c r="A534" s="40"/>
      <c r="B534" s="166"/>
      <c r="C534" s="167" t="s">
        <v>855</v>
      </c>
      <c r="D534" s="167" t="s">
        <v>134</v>
      </c>
      <c r="E534" s="168" t="s">
        <v>856</v>
      </c>
      <c r="F534" s="169" t="s">
        <v>857</v>
      </c>
      <c r="G534" s="170" t="s">
        <v>272</v>
      </c>
      <c r="H534" s="171">
        <v>6.016</v>
      </c>
      <c r="I534" s="172"/>
      <c r="J534" s="173">
        <f>ROUND(I534*H534,2)</f>
        <v>0</v>
      </c>
      <c r="K534" s="169" t="s">
        <v>138</v>
      </c>
      <c r="L534" s="41"/>
      <c r="M534" s="174" t="s">
        <v>3</v>
      </c>
      <c r="N534" s="175" t="s">
        <v>42</v>
      </c>
      <c r="O534" s="74"/>
      <c r="P534" s="176">
        <f>O534*H534</f>
        <v>0</v>
      </c>
      <c r="Q534" s="176">
        <v>0</v>
      </c>
      <c r="R534" s="176">
        <f>Q534*H534</f>
        <v>0</v>
      </c>
      <c r="S534" s="176">
        <v>0</v>
      </c>
      <c r="T534" s="177">
        <f>S534*H534</f>
        <v>0</v>
      </c>
      <c r="U534" s="40"/>
      <c r="V534" s="40"/>
      <c r="W534" s="40"/>
      <c r="X534" s="40"/>
      <c r="Y534" s="40"/>
      <c r="Z534" s="40"/>
      <c r="AA534" s="40"/>
      <c r="AB534" s="40"/>
      <c r="AC534" s="40"/>
      <c r="AD534" s="40"/>
      <c r="AE534" s="40"/>
      <c r="AR534" s="178" t="s">
        <v>254</v>
      </c>
      <c r="AT534" s="178" t="s">
        <v>134</v>
      </c>
      <c r="AU534" s="178" t="s">
        <v>79</v>
      </c>
      <c r="AY534" s="21" t="s">
        <v>131</v>
      </c>
      <c r="BE534" s="179">
        <f>IF(N534="základní",J534,0)</f>
        <v>0</v>
      </c>
      <c r="BF534" s="179">
        <f>IF(N534="snížená",J534,0)</f>
        <v>0</v>
      </c>
      <c r="BG534" s="179">
        <f>IF(N534="zákl. přenesená",J534,0)</f>
        <v>0</v>
      </c>
      <c r="BH534" s="179">
        <f>IF(N534="sníž. přenesená",J534,0)</f>
        <v>0</v>
      </c>
      <c r="BI534" s="179">
        <f>IF(N534="nulová",J534,0)</f>
        <v>0</v>
      </c>
      <c r="BJ534" s="21" t="s">
        <v>15</v>
      </c>
      <c r="BK534" s="179">
        <f>ROUND(I534*H534,2)</f>
        <v>0</v>
      </c>
      <c r="BL534" s="21" t="s">
        <v>254</v>
      </c>
      <c r="BM534" s="178" t="s">
        <v>858</v>
      </c>
    </row>
    <row r="535" spans="1:47" s="2" customFormat="1" ht="12">
      <c r="A535" s="40"/>
      <c r="B535" s="41"/>
      <c r="C535" s="40"/>
      <c r="D535" s="180" t="s">
        <v>140</v>
      </c>
      <c r="E535" s="40"/>
      <c r="F535" s="181" t="s">
        <v>859</v>
      </c>
      <c r="G535" s="40"/>
      <c r="H535" s="40"/>
      <c r="I535" s="182"/>
      <c r="J535" s="40"/>
      <c r="K535" s="40"/>
      <c r="L535" s="41"/>
      <c r="M535" s="183"/>
      <c r="N535" s="184"/>
      <c r="O535" s="74"/>
      <c r="P535" s="74"/>
      <c r="Q535" s="74"/>
      <c r="R535" s="74"/>
      <c r="S535" s="74"/>
      <c r="T535" s="75"/>
      <c r="U535" s="40"/>
      <c r="V535" s="40"/>
      <c r="W535" s="40"/>
      <c r="X535" s="40"/>
      <c r="Y535" s="40"/>
      <c r="Z535" s="40"/>
      <c r="AA535" s="40"/>
      <c r="AB535" s="40"/>
      <c r="AC535" s="40"/>
      <c r="AD535" s="40"/>
      <c r="AE535" s="40"/>
      <c r="AT535" s="21" t="s">
        <v>140</v>
      </c>
      <c r="AU535" s="21" t="s">
        <v>79</v>
      </c>
    </row>
    <row r="536" spans="1:63" s="12" customFormat="1" ht="22.8" customHeight="1">
      <c r="A536" s="12"/>
      <c r="B536" s="153"/>
      <c r="C536" s="12"/>
      <c r="D536" s="154" t="s">
        <v>70</v>
      </c>
      <c r="E536" s="164" t="s">
        <v>307</v>
      </c>
      <c r="F536" s="164" t="s">
        <v>308</v>
      </c>
      <c r="G536" s="12"/>
      <c r="H536" s="12"/>
      <c r="I536" s="156"/>
      <c r="J536" s="165">
        <f>BK536</f>
        <v>0</v>
      </c>
      <c r="K536" s="12"/>
      <c r="L536" s="153"/>
      <c r="M536" s="158"/>
      <c r="N536" s="159"/>
      <c r="O536" s="159"/>
      <c r="P536" s="160">
        <f>SUM(P537:P569)</f>
        <v>0</v>
      </c>
      <c r="Q536" s="159"/>
      <c r="R536" s="160">
        <f>SUM(R537:R569)</f>
        <v>0</v>
      </c>
      <c r="S536" s="159"/>
      <c r="T536" s="161">
        <f>SUM(T537:T569)</f>
        <v>0</v>
      </c>
      <c r="U536" s="12"/>
      <c r="V536" s="12"/>
      <c r="W536" s="12"/>
      <c r="X536" s="12"/>
      <c r="Y536" s="12"/>
      <c r="Z536" s="12"/>
      <c r="AA536" s="12"/>
      <c r="AB536" s="12"/>
      <c r="AC536" s="12"/>
      <c r="AD536" s="12"/>
      <c r="AE536" s="12"/>
      <c r="AR536" s="154" t="s">
        <v>79</v>
      </c>
      <c r="AT536" s="162" t="s">
        <v>70</v>
      </c>
      <c r="AU536" s="162" t="s">
        <v>15</v>
      </c>
      <c r="AY536" s="154" t="s">
        <v>131</v>
      </c>
      <c r="BK536" s="163">
        <f>SUM(BK537:BK569)</f>
        <v>0</v>
      </c>
    </row>
    <row r="537" spans="1:65" s="2" customFormat="1" ht="33" customHeight="1">
      <c r="A537" s="40"/>
      <c r="B537" s="166"/>
      <c r="C537" s="167" t="s">
        <v>860</v>
      </c>
      <c r="D537" s="167" t="s">
        <v>134</v>
      </c>
      <c r="E537" s="168" t="s">
        <v>861</v>
      </c>
      <c r="F537" s="169" t="s">
        <v>862</v>
      </c>
      <c r="G537" s="170" t="s">
        <v>184</v>
      </c>
      <c r="H537" s="171">
        <v>1</v>
      </c>
      <c r="I537" s="172"/>
      <c r="J537" s="173">
        <f>ROUND(I537*H537,2)</f>
        <v>0</v>
      </c>
      <c r="K537" s="169" t="s">
        <v>3</v>
      </c>
      <c r="L537" s="41"/>
      <c r="M537" s="174" t="s">
        <v>3</v>
      </c>
      <c r="N537" s="175" t="s">
        <v>42</v>
      </c>
      <c r="O537" s="74"/>
      <c r="P537" s="176">
        <f>O537*H537</f>
        <v>0</v>
      </c>
      <c r="Q537" s="176">
        <v>0</v>
      </c>
      <c r="R537" s="176">
        <f>Q537*H537</f>
        <v>0</v>
      </c>
      <c r="S537" s="176">
        <v>0</v>
      </c>
      <c r="T537" s="177">
        <f>S537*H537</f>
        <v>0</v>
      </c>
      <c r="U537" s="40"/>
      <c r="V537" s="40"/>
      <c r="W537" s="40"/>
      <c r="X537" s="40"/>
      <c r="Y537" s="40"/>
      <c r="Z537" s="40"/>
      <c r="AA537" s="40"/>
      <c r="AB537" s="40"/>
      <c r="AC537" s="40"/>
      <c r="AD537" s="40"/>
      <c r="AE537" s="40"/>
      <c r="AR537" s="178" t="s">
        <v>254</v>
      </c>
      <c r="AT537" s="178" t="s">
        <v>134</v>
      </c>
      <c r="AU537" s="178" t="s">
        <v>79</v>
      </c>
      <c r="AY537" s="21" t="s">
        <v>131</v>
      </c>
      <c r="BE537" s="179">
        <f>IF(N537="základní",J537,0)</f>
        <v>0</v>
      </c>
      <c r="BF537" s="179">
        <f>IF(N537="snížená",J537,0)</f>
        <v>0</v>
      </c>
      <c r="BG537" s="179">
        <f>IF(N537="zákl. přenesená",J537,0)</f>
        <v>0</v>
      </c>
      <c r="BH537" s="179">
        <f>IF(N537="sníž. přenesená",J537,0)</f>
        <v>0</v>
      </c>
      <c r="BI537" s="179">
        <f>IF(N537="nulová",J537,0)</f>
        <v>0</v>
      </c>
      <c r="BJ537" s="21" t="s">
        <v>15</v>
      </c>
      <c r="BK537" s="179">
        <f>ROUND(I537*H537,2)</f>
        <v>0</v>
      </c>
      <c r="BL537" s="21" t="s">
        <v>254</v>
      </c>
      <c r="BM537" s="178" t="s">
        <v>863</v>
      </c>
    </row>
    <row r="538" spans="1:65" s="2" customFormat="1" ht="24.15" customHeight="1">
      <c r="A538" s="40"/>
      <c r="B538" s="166"/>
      <c r="C538" s="167" t="s">
        <v>864</v>
      </c>
      <c r="D538" s="167" t="s">
        <v>134</v>
      </c>
      <c r="E538" s="168" t="s">
        <v>865</v>
      </c>
      <c r="F538" s="169" t="s">
        <v>866</v>
      </c>
      <c r="G538" s="170" t="s">
        <v>184</v>
      </c>
      <c r="H538" s="171">
        <v>1</v>
      </c>
      <c r="I538" s="172"/>
      <c r="J538" s="173">
        <f>ROUND(I538*H538,2)</f>
        <v>0</v>
      </c>
      <c r="K538" s="169" t="s">
        <v>3</v>
      </c>
      <c r="L538" s="41"/>
      <c r="M538" s="174" t="s">
        <v>3</v>
      </c>
      <c r="N538" s="175" t="s">
        <v>42</v>
      </c>
      <c r="O538" s="74"/>
      <c r="P538" s="176">
        <f>O538*H538</f>
        <v>0</v>
      </c>
      <c r="Q538" s="176">
        <v>0</v>
      </c>
      <c r="R538" s="176">
        <f>Q538*H538</f>
        <v>0</v>
      </c>
      <c r="S538" s="176">
        <v>0</v>
      </c>
      <c r="T538" s="177">
        <f>S538*H538</f>
        <v>0</v>
      </c>
      <c r="U538" s="40"/>
      <c r="V538" s="40"/>
      <c r="W538" s="40"/>
      <c r="X538" s="40"/>
      <c r="Y538" s="40"/>
      <c r="Z538" s="40"/>
      <c r="AA538" s="40"/>
      <c r="AB538" s="40"/>
      <c r="AC538" s="40"/>
      <c r="AD538" s="40"/>
      <c r="AE538" s="40"/>
      <c r="AR538" s="178" t="s">
        <v>254</v>
      </c>
      <c r="AT538" s="178" t="s">
        <v>134</v>
      </c>
      <c r="AU538" s="178" t="s">
        <v>79</v>
      </c>
      <c r="AY538" s="21" t="s">
        <v>131</v>
      </c>
      <c r="BE538" s="179">
        <f>IF(N538="základní",J538,0)</f>
        <v>0</v>
      </c>
      <c r="BF538" s="179">
        <f>IF(N538="snížená",J538,0)</f>
        <v>0</v>
      </c>
      <c r="BG538" s="179">
        <f>IF(N538="zákl. přenesená",J538,0)</f>
        <v>0</v>
      </c>
      <c r="BH538" s="179">
        <f>IF(N538="sníž. přenesená",J538,0)</f>
        <v>0</v>
      </c>
      <c r="BI538" s="179">
        <f>IF(N538="nulová",J538,0)</f>
        <v>0</v>
      </c>
      <c r="BJ538" s="21" t="s">
        <v>15</v>
      </c>
      <c r="BK538" s="179">
        <f>ROUND(I538*H538,2)</f>
        <v>0</v>
      </c>
      <c r="BL538" s="21" t="s">
        <v>254</v>
      </c>
      <c r="BM538" s="178" t="s">
        <v>867</v>
      </c>
    </row>
    <row r="539" spans="1:65" s="2" customFormat="1" ht="24.15" customHeight="1">
      <c r="A539" s="40"/>
      <c r="B539" s="166"/>
      <c r="C539" s="167" t="s">
        <v>868</v>
      </c>
      <c r="D539" s="167" t="s">
        <v>134</v>
      </c>
      <c r="E539" s="168" t="s">
        <v>869</v>
      </c>
      <c r="F539" s="169" t="s">
        <v>870</v>
      </c>
      <c r="G539" s="170" t="s">
        <v>184</v>
      </c>
      <c r="H539" s="171">
        <v>1</v>
      </c>
      <c r="I539" s="172"/>
      <c r="J539" s="173">
        <f>ROUND(I539*H539,2)</f>
        <v>0</v>
      </c>
      <c r="K539" s="169" t="s">
        <v>3</v>
      </c>
      <c r="L539" s="41"/>
      <c r="M539" s="174" t="s">
        <v>3</v>
      </c>
      <c r="N539" s="175" t="s">
        <v>42</v>
      </c>
      <c r="O539" s="74"/>
      <c r="P539" s="176">
        <f>O539*H539</f>
        <v>0</v>
      </c>
      <c r="Q539" s="176">
        <v>0</v>
      </c>
      <c r="R539" s="176">
        <f>Q539*H539</f>
        <v>0</v>
      </c>
      <c r="S539" s="176">
        <v>0</v>
      </c>
      <c r="T539" s="177">
        <f>S539*H539</f>
        <v>0</v>
      </c>
      <c r="U539" s="40"/>
      <c r="V539" s="40"/>
      <c r="W539" s="40"/>
      <c r="X539" s="40"/>
      <c r="Y539" s="40"/>
      <c r="Z539" s="40"/>
      <c r="AA539" s="40"/>
      <c r="AB539" s="40"/>
      <c r="AC539" s="40"/>
      <c r="AD539" s="40"/>
      <c r="AE539" s="40"/>
      <c r="AR539" s="178" t="s">
        <v>254</v>
      </c>
      <c r="AT539" s="178" t="s">
        <v>134</v>
      </c>
      <c r="AU539" s="178" t="s">
        <v>79</v>
      </c>
      <c r="AY539" s="21" t="s">
        <v>131</v>
      </c>
      <c r="BE539" s="179">
        <f>IF(N539="základní",J539,0)</f>
        <v>0</v>
      </c>
      <c r="BF539" s="179">
        <f>IF(N539="snížená",J539,0)</f>
        <v>0</v>
      </c>
      <c r="BG539" s="179">
        <f>IF(N539="zákl. přenesená",J539,0)</f>
        <v>0</v>
      </c>
      <c r="BH539" s="179">
        <f>IF(N539="sníž. přenesená",J539,0)</f>
        <v>0</v>
      </c>
      <c r="BI539" s="179">
        <f>IF(N539="nulová",J539,0)</f>
        <v>0</v>
      </c>
      <c r="BJ539" s="21" t="s">
        <v>15</v>
      </c>
      <c r="BK539" s="179">
        <f>ROUND(I539*H539,2)</f>
        <v>0</v>
      </c>
      <c r="BL539" s="21" t="s">
        <v>254</v>
      </c>
      <c r="BM539" s="178" t="s">
        <v>871</v>
      </c>
    </row>
    <row r="540" spans="1:65" s="2" customFormat="1" ht="24.15" customHeight="1">
      <c r="A540" s="40"/>
      <c r="B540" s="166"/>
      <c r="C540" s="167" t="s">
        <v>872</v>
      </c>
      <c r="D540" s="167" t="s">
        <v>134</v>
      </c>
      <c r="E540" s="168" t="s">
        <v>873</v>
      </c>
      <c r="F540" s="169" t="s">
        <v>874</v>
      </c>
      <c r="G540" s="170" t="s">
        <v>184</v>
      </c>
      <c r="H540" s="171">
        <v>1</v>
      </c>
      <c r="I540" s="172"/>
      <c r="J540" s="173">
        <f>ROUND(I540*H540,2)</f>
        <v>0</v>
      </c>
      <c r="K540" s="169" t="s">
        <v>3</v>
      </c>
      <c r="L540" s="41"/>
      <c r="M540" s="174" t="s">
        <v>3</v>
      </c>
      <c r="N540" s="175" t="s">
        <v>42</v>
      </c>
      <c r="O540" s="74"/>
      <c r="P540" s="176">
        <f>O540*H540</f>
        <v>0</v>
      </c>
      <c r="Q540" s="176">
        <v>0</v>
      </c>
      <c r="R540" s="176">
        <f>Q540*H540</f>
        <v>0</v>
      </c>
      <c r="S540" s="176">
        <v>0</v>
      </c>
      <c r="T540" s="177">
        <f>S540*H540</f>
        <v>0</v>
      </c>
      <c r="U540" s="40"/>
      <c r="V540" s="40"/>
      <c r="W540" s="40"/>
      <c r="X540" s="40"/>
      <c r="Y540" s="40"/>
      <c r="Z540" s="40"/>
      <c r="AA540" s="40"/>
      <c r="AB540" s="40"/>
      <c r="AC540" s="40"/>
      <c r="AD540" s="40"/>
      <c r="AE540" s="40"/>
      <c r="AR540" s="178" t="s">
        <v>254</v>
      </c>
      <c r="AT540" s="178" t="s">
        <v>134</v>
      </c>
      <c r="AU540" s="178" t="s">
        <v>79</v>
      </c>
      <c r="AY540" s="21" t="s">
        <v>131</v>
      </c>
      <c r="BE540" s="179">
        <f>IF(N540="základní",J540,0)</f>
        <v>0</v>
      </c>
      <c r="BF540" s="179">
        <f>IF(N540="snížená",J540,0)</f>
        <v>0</v>
      </c>
      <c r="BG540" s="179">
        <f>IF(N540="zákl. přenesená",J540,0)</f>
        <v>0</v>
      </c>
      <c r="BH540" s="179">
        <f>IF(N540="sníž. přenesená",J540,0)</f>
        <v>0</v>
      </c>
      <c r="BI540" s="179">
        <f>IF(N540="nulová",J540,0)</f>
        <v>0</v>
      </c>
      <c r="BJ540" s="21" t="s">
        <v>15</v>
      </c>
      <c r="BK540" s="179">
        <f>ROUND(I540*H540,2)</f>
        <v>0</v>
      </c>
      <c r="BL540" s="21" t="s">
        <v>254</v>
      </c>
      <c r="BM540" s="178" t="s">
        <v>875</v>
      </c>
    </row>
    <row r="541" spans="1:65" s="2" customFormat="1" ht="24.15" customHeight="1">
      <c r="A541" s="40"/>
      <c r="B541" s="166"/>
      <c r="C541" s="167" t="s">
        <v>876</v>
      </c>
      <c r="D541" s="167" t="s">
        <v>134</v>
      </c>
      <c r="E541" s="168" t="s">
        <v>877</v>
      </c>
      <c r="F541" s="169" t="s">
        <v>878</v>
      </c>
      <c r="G541" s="170" t="s">
        <v>184</v>
      </c>
      <c r="H541" s="171">
        <v>1</v>
      </c>
      <c r="I541" s="172"/>
      <c r="J541" s="173">
        <f>ROUND(I541*H541,2)</f>
        <v>0</v>
      </c>
      <c r="K541" s="169" t="s">
        <v>3</v>
      </c>
      <c r="L541" s="41"/>
      <c r="M541" s="174" t="s">
        <v>3</v>
      </c>
      <c r="N541" s="175" t="s">
        <v>42</v>
      </c>
      <c r="O541" s="74"/>
      <c r="P541" s="176">
        <f>O541*H541</f>
        <v>0</v>
      </c>
      <c r="Q541" s="176">
        <v>0</v>
      </c>
      <c r="R541" s="176">
        <f>Q541*H541</f>
        <v>0</v>
      </c>
      <c r="S541" s="176">
        <v>0</v>
      </c>
      <c r="T541" s="177">
        <f>S541*H541</f>
        <v>0</v>
      </c>
      <c r="U541" s="40"/>
      <c r="V541" s="40"/>
      <c r="W541" s="40"/>
      <c r="X541" s="40"/>
      <c r="Y541" s="40"/>
      <c r="Z541" s="40"/>
      <c r="AA541" s="40"/>
      <c r="AB541" s="40"/>
      <c r="AC541" s="40"/>
      <c r="AD541" s="40"/>
      <c r="AE541" s="40"/>
      <c r="AR541" s="178" t="s">
        <v>254</v>
      </c>
      <c r="AT541" s="178" t="s">
        <v>134</v>
      </c>
      <c r="AU541" s="178" t="s">
        <v>79</v>
      </c>
      <c r="AY541" s="21" t="s">
        <v>131</v>
      </c>
      <c r="BE541" s="179">
        <f>IF(N541="základní",J541,0)</f>
        <v>0</v>
      </c>
      <c r="BF541" s="179">
        <f>IF(N541="snížená",J541,0)</f>
        <v>0</v>
      </c>
      <c r="BG541" s="179">
        <f>IF(N541="zákl. přenesená",J541,0)</f>
        <v>0</v>
      </c>
      <c r="BH541" s="179">
        <f>IF(N541="sníž. přenesená",J541,0)</f>
        <v>0</v>
      </c>
      <c r="BI541" s="179">
        <f>IF(N541="nulová",J541,0)</f>
        <v>0</v>
      </c>
      <c r="BJ541" s="21" t="s">
        <v>15</v>
      </c>
      <c r="BK541" s="179">
        <f>ROUND(I541*H541,2)</f>
        <v>0</v>
      </c>
      <c r="BL541" s="21" t="s">
        <v>254</v>
      </c>
      <c r="BM541" s="178" t="s">
        <v>879</v>
      </c>
    </row>
    <row r="542" spans="1:65" s="2" customFormat="1" ht="24.15" customHeight="1">
      <c r="A542" s="40"/>
      <c r="B542" s="166"/>
      <c r="C542" s="167" t="s">
        <v>880</v>
      </c>
      <c r="D542" s="167" t="s">
        <v>134</v>
      </c>
      <c r="E542" s="168" t="s">
        <v>881</v>
      </c>
      <c r="F542" s="169" t="s">
        <v>882</v>
      </c>
      <c r="G542" s="170" t="s">
        <v>184</v>
      </c>
      <c r="H542" s="171">
        <v>1</v>
      </c>
      <c r="I542" s="172"/>
      <c r="J542" s="173">
        <f>ROUND(I542*H542,2)</f>
        <v>0</v>
      </c>
      <c r="K542" s="169" t="s">
        <v>3</v>
      </c>
      <c r="L542" s="41"/>
      <c r="M542" s="174" t="s">
        <v>3</v>
      </c>
      <c r="N542" s="175" t="s">
        <v>42</v>
      </c>
      <c r="O542" s="74"/>
      <c r="P542" s="176">
        <f>O542*H542</f>
        <v>0</v>
      </c>
      <c r="Q542" s="176">
        <v>0</v>
      </c>
      <c r="R542" s="176">
        <f>Q542*H542</f>
        <v>0</v>
      </c>
      <c r="S542" s="176">
        <v>0</v>
      </c>
      <c r="T542" s="177">
        <f>S542*H542</f>
        <v>0</v>
      </c>
      <c r="U542" s="40"/>
      <c r="V542" s="40"/>
      <c r="W542" s="40"/>
      <c r="X542" s="40"/>
      <c r="Y542" s="40"/>
      <c r="Z542" s="40"/>
      <c r="AA542" s="40"/>
      <c r="AB542" s="40"/>
      <c r="AC542" s="40"/>
      <c r="AD542" s="40"/>
      <c r="AE542" s="40"/>
      <c r="AR542" s="178" t="s">
        <v>254</v>
      </c>
      <c r="AT542" s="178" t="s">
        <v>134</v>
      </c>
      <c r="AU542" s="178" t="s">
        <v>79</v>
      </c>
      <c r="AY542" s="21" t="s">
        <v>131</v>
      </c>
      <c r="BE542" s="179">
        <f>IF(N542="základní",J542,0)</f>
        <v>0</v>
      </c>
      <c r="BF542" s="179">
        <f>IF(N542="snížená",J542,0)</f>
        <v>0</v>
      </c>
      <c r="BG542" s="179">
        <f>IF(N542="zákl. přenesená",J542,0)</f>
        <v>0</v>
      </c>
      <c r="BH542" s="179">
        <f>IF(N542="sníž. přenesená",J542,0)</f>
        <v>0</v>
      </c>
      <c r="BI542" s="179">
        <f>IF(N542="nulová",J542,0)</f>
        <v>0</v>
      </c>
      <c r="BJ542" s="21" t="s">
        <v>15</v>
      </c>
      <c r="BK542" s="179">
        <f>ROUND(I542*H542,2)</f>
        <v>0</v>
      </c>
      <c r="BL542" s="21" t="s">
        <v>254</v>
      </c>
      <c r="BM542" s="178" t="s">
        <v>883</v>
      </c>
    </row>
    <row r="543" spans="1:65" s="2" customFormat="1" ht="24.15" customHeight="1">
      <c r="A543" s="40"/>
      <c r="B543" s="166"/>
      <c r="C543" s="167" t="s">
        <v>884</v>
      </c>
      <c r="D543" s="167" t="s">
        <v>134</v>
      </c>
      <c r="E543" s="168" t="s">
        <v>885</v>
      </c>
      <c r="F543" s="169" t="s">
        <v>886</v>
      </c>
      <c r="G543" s="170" t="s">
        <v>184</v>
      </c>
      <c r="H543" s="171">
        <v>2</v>
      </c>
      <c r="I543" s="172"/>
      <c r="J543" s="173">
        <f>ROUND(I543*H543,2)</f>
        <v>0</v>
      </c>
      <c r="K543" s="169" t="s">
        <v>3</v>
      </c>
      <c r="L543" s="41"/>
      <c r="M543" s="174" t="s">
        <v>3</v>
      </c>
      <c r="N543" s="175" t="s">
        <v>42</v>
      </c>
      <c r="O543" s="74"/>
      <c r="P543" s="176">
        <f>O543*H543</f>
        <v>0</v>
      </c>
      <c r="Q543" s="176">
        <v>0</v>
      </c>
      <c r="R543" s="176">
        <f>Q543*H543</f>
        <v>0</v>
      </c>
      <c r="S543" s="176">
        <v>0</v>
      </c>
      <c r="T543" s="177">
        <f>S543*H543</f>
        <v>0</v>
      </c>
      <c r="U543" s="40"/>
      <c r="V543" s="40"/>
      <c r="W543" s="40"/>
      <c r="X543" s="40"/>
      <c r="Y543" s="40"/>
      <c r="Z543" s="40"/>
      <c r="AA543" s="40"/>
      <c r="AB543" s="40"/>
      <c r="AC543" s="40"/>
      <c r="AD543" s="40"/>
      <c r="AE543" s="40"/>
      <c r="AR543" s="178" t="s">
        <v>254</v>
      </c>
      <c r="AT543" s="178" t="s">
        <v>134</v>
      </c>
      <c r="AU543" s="178" t="s">
        <v>79</v>
      </c>
      <c r="AY543" s="21" t="s">
        <v>131</v>
      </c>
      <c r="BE543" s="179">
        <f>IF(N543="základní",J543,0)</f>
        <v>0</v>
      </c>
      <c r="BF543" s="179">
        <f>IF(N543="snížená",J543,0)</f>
        <v>0</v>
      </c>
      <c r="BG543" s="179">
        <f>IF(N543="zákl. přenesená",J543,0)</f>
        <v>0</v>
      </c>
      <c r="BH543" s="179">
        <f>IF(N543="sníž. přenesená",J543,0)</f>
        <v>0</v>
      </c>
      <c r="BI543" s="179">
        <f>IF(N543="nulová",J543,0)</f>
        <v>0</v>
      </c>
      <c r="BJ543" s="21" t="s">
        <v>15</v>
      </c>
      <c r="BK543" s="179">
        <f>ROUND(I543*H543,2)</f>
        <v>0</v>
      </c>
      <c r="BL543" s="21" t="s">
        <v>254</v>
      </c>
      <c r="BM543" s="178" t="s">
        <v>887</v>
      </c>
    </row>
    <row r="544" spans="1:65" s="2" customFormat="1" ht="24.15" customHeight="1">
      <c r="A544" s="40"/>
      <c r="B544" s="166"/>
      <c r="C544" s="167" t="s">
        <v>888</v>
      </c>
      <c r="D544" s="167" t="s">
        <v>134</v>
      </c>
      <c r="E544" s="168" t="s">
        <v>889</v>
      </c>
      <c r="F544" s="169" t="s">
        <v>890</v>
      </c>
      <c r="G544" s="170" t="s">
        <v>184</v>
      </c>
      <c r="H544" s="171">
        <v>1</v>
      </c>
      <c r="I544" s="172"/>
      <c r="J544" s="173">
        <f>ROUND(I544*H544,2)</f>
        <v>0</v>
      </c>
      <c r="K544" s="169" t="s">
        <v>3</v>
      </c>
      <c r="L544" s="41"/>
      <c r="M544" s="174" t="s">
        <v>3</v>
      </c>
      <c r="N544" s="175" t="s">
        <v>42</v>
      </c>
      <c r="O544" s="74"/>
      <c r="P544" s="176">
        <f>O544*H544</f>
        <v>0</v>
      </c>
      <c r="Q544" s="176">
        <v>0</v>
      </c>
      <c r="R544" s="176">
        <f>Q544*H544</f>
        <v>0</v>
      </c>
      <c r="S544" s="176">
        <v>0</v>
      </c>
      <c r="T544" s="177">
        <f>S544*H544</f>
        <v>0</v>
      </c>
      <c r="U544" s="40"/>
      <c r="V544" s="40"/>
      <c r="W544" s="40"/>
      <c r="X544" s="40"/>
      <c r="Y544" s="40"/>
      <c r="Z544" s="40"/>
      <c r="AA544" s="40"/>
      <c r="AB544" s="40"/>
      <c r="AC544" s="40"/>
      <c r="AD544" s="40"/>
      <c r="AE544" s="40"/>
      <c r="AR544" s="178" t="s">
        <v>254</v>
      </c>
      <c r="AT544" s="178" t="s">
        <v>134</v>
      </c>
      <c r="AU544" s="178" t="s">
        <v>79</v>
      </c>
      <c r="AY544" s="21" t="s">
        <v>131</v>
      </c>
      <c r="BE544" s="179">
        <f>IF(N544="základní",J544,0)</f>
        <v>0</v>
      </c>
      <c r="BF544" s="179">
        <f>IF(N544="snížená",J544,0)</f>
        <v>0</v>
      </c>
      <c r="BG544" s="179">
        <f>IF(N544="zákl. přenesená",J544,0)</f>
        <v>0</v>
      </c>
      <c r="BH544" s="179">
        <f>IF(N544="sníž. přenesená",J544,0)</f>
        <v>0</v>
      </c>
      <c r="BI544" s="179">
        <f>IF(N544="nulová",J544,0)</f>
        <v>0</v>
      </c>
      <c r="BJ544" s="21" t="s">
        <v>15</v>
      </c>
      <c r="BK544" s="179">
        <f>ROUND(I544*H544,2)</f>
        <v>0</v>
      </c>
      <c r="BL544" s="21" t="s">
        <v>254</v>
      </c>
      <c r="BM544" s="178" t="s">
        <v>891</v>
      </c>
    </row>
    <row r="545" spans="1:65" s="2" customFormat="1" ht="24.15" customHeight="1">
      <c r="A545" s="40"/>
      <c r="B545" s="166"/>
      <c r="C545" s="167" t="s">
        <v>892</v>
      </c>
      <c r="D545" s="167" t="s">
        <v>134</v>
      </c>
      <c r="E545" s="168" t="s">
        <v>893</v>
      </c>
      <c r="F545" s="169" t="s">
        <v>894</v>
      </c>
      <c r="G545" s="170" t="s">
        <v>184</v>
      </c>
      <c r="H545" s="171">
        <v>1</v>
      </c>
      <c r="I545" s="172"/>
      <c r="J545" s="173">
        <f>ROUND(I545*H545,2)</f>
        <v>0</v>
      </c>
      <c r="K545" s="169" t="s">
        <v>3</v>
      </c>
      <c r="L545" s="41"/>
      <c r="M545" s="174" t="s">
        <v>3</v>
      </c>
      <c r="N545" s="175" t="s">
        <v>42</v>
      </c>
      <c r="O545" s="74"/>
      <c r="P545" s="176">
        <f>O545*H545</f>
        <v>0</v>
      </c>
      <c r="Q545" s="176">
        <v>0</v>
      </c>
      <c r="R545" s="176">
        <f>Q545*H545</f>
        <v>0</v>
      </c>
      <c r="S545" s="176">
        <v>0</v>
      </c>
      <c r="T545" s="177">
        <f>S545*H545</f>
        <v>0</v>
      </c>
      <c r="U545" s="40"/>
      <c r="V545" s="40"/>
      <c r="W545" s="40"/>
      <c r="X545" s="40"/>
      <c r="Y545" s="40"/>
      <c r="Z545" s="40"/>
      <c r="AA545" s="40"/>
      <c r="AB545" s="40"/>
      <c r="AC545" s="40"/>
      <c r="AD545" s="40"/>
      <c r="AE545" s="40"/>
      <c r="AR545" s="178" t="s">
        <v>254</v>
      </c>
      <c r="AT545" s="178" t="s">
        <v>134</v>
      </c>
      <c r="AU545" s="178" t="s">
        <v>79</v>
      </c>
      <c r="AY545" s="21" t="s">
        <v>131</v>
      </c>
      <c r="BE545" s="179">
        <f>IF(N545="základní",J545,0)</f>
        <v>0</v>
      </c>
      <c r="BF545" s="179">
        <f>IF(N545="snížená",J545,0)</f>
        <v>0</v>
      </c>
      <c r="BG545" s="179">
        <f>IF(N545="zákl. přenesená",J545,0)</f>
        <v>0</v>
      </c>
      <c r="BH545" s="179">
        <f>IF(N545="sníž. přenesená",J545,0)</f>
        <v>0</v>
      </c>
      <c r="BI545" s="179">
        <f>IF(N545="nulová",J545,0)</f>
        <v>0</v>
      </c>
      <c r="BJ545" s="21" t="s">
        <v>15</v>
      </c>
      <c r="BK545" s="179">
        <f>ROUND(I545*H545,2)</f>
        <v>0</v>
      </c>
      <c r="BL545" s="21" t="s">
        <v>254</v>
      </c>
      <c r="BM545" s="178" t="s">
        <v>895</v>
      </c>
    </row>
    <row r="546" spans="1:65" s="2" customFormat="1" ht="24.15" customHeight="1">
      <c r="A546" s="40"/>
      <c r="B546" s="166"/>
      <c r="C546" s="167" t="s">
        <v>896</v>
      </c>
      <c r="D546" s="167" t="s">
        <v>134</v>
      </c>
      <c r="E546" s="168" t="s">
        <v>897</v>
      </c>
      <c r="F546" s="169" t="s">
        <v>898</v>
      </c>
      <c r="G546" s="170" t="s">
        <v>184</v>
      </c>
      <c r="H546" s="171">
        <v>1</v>
      </c>
      <c r="I546" s="172"/>
      <c r="J546" s="173">
        <f>ROUND(I546*H546,2)</f>
        <v>0</v>
      </c>
      <c r="K546" s="169" t="s">
        <v>3</v>
      </c>
      <c r="L546" s="41"/>
      <c r="M546" s="174" t="s">
        <v>3</v>
      </c>
      <c r="N546" s="175" t="s">
        <v>42</v>
      </c>
      <c r="O546" s="74"/>
      <c r="P546" s="176">
        <f>O546*H546</f>
        <v>0</v>
      </c>
      <c r="Q546" s="176">
        <v>0</v>
      </c>
      <c r="R546" s="176">
        <f>Q546*H546</f>
        <v>0</v>
      </c>
      <c r="S546" s="176">
        <v>0</v>
      </c>
      <c r="T546" s="177">
        <f>S546*H546</f>
        <v>0</v>
      </c>
      <c r="U546" s="40"/>
      <c r="V546" s="40"/>
      <c r="W546" s="40"/>
      <c r="X546" s="40"/>
      <c r="Y546" s="40"/>
      <c r="Z546" s="40"/>
      <c r="AA546" s="40"/>
      <c r="AB546" s="40"/>
      <c r="AC546" s="40"/>
      <c r="AD546" s="40"/>
      <c r="AE546" s="40"/>
      <c r="AR546" s="178" t="s">
        <v>254</v>
      </c>
      <c r="AT546" s="178" t="s">
        <v>134</v>
      </c>
      <c r="AU546" s="178" t="s">
        <v>79</v>
      </c>
      <c r="AY546" s="21" t="s">
        <v>131</v>
      </c>
      <c r="BE546" s="179">
        <f>IF(N546="základní",J546,0)</f>
        <v>0</v>
      </c>
      <c r="BF546" s="179">
        <f>IF(N546="snížená",J546,0)</f>
        <v>0</v>
      </c>
      <c r="BG546" s="179">
        <f>IF(N546="zákl. přenesená",J546,0)</f>
        <v>0</v>
      </c>
      <c r="BH546" s="179">
        <f>IF(N546="sníž. přenesená",J546,0)</f>
        <v>0</v>
      </c>
      <c r="BI546" s="179">
        <f>IF(N546="nulová",J546,0)</f>
        <v>0</v>
      </c>
      <c r="BJ546" s="21" t="s">
        <v>15</v>
      </c>
      <c r="BK546" s="179">
        <f>ROUND(I546*H546,2)</f>
        <v>0</v>
      </c>
      <c r="BL546" s="21" t="s">
        <v>254</v>
      </c>
      <c r="BM546" s="178" t="s">
        <v>899</v>
      </c>
    </row>
    <row r="547" spans="1:65" s="2" customFormat="1" ht="24.15" customHeight="1">
      <c r="A547" s="40"/>
      <c r="B547" s="166"/>
      <c r="C547" s="167" t="s">
        <v>900</v>
      </c>
      <c r="D547" s="167" t="s">
        <v>134</v>
      </c>
      <c r="E547" s="168" t="s">
        <v>901</v>
      </c>
      <c r="F547" s="169" t="s">
        <v>902</v>
      </c>
      <c r="G547" s="170" t="s">
        <v>184</v>
      </c>
      <c r="H547" s="171">
        <v>1</v>
      </c>
      <c r="I547" s="172"/>
      <c r="J547" s="173">
        <f>ROUND(I547*H547,2)</f>
        <v>0</v>
      </c>
      <c r="K547" s="169" t="s">
        <v>3</v>
      </c>
      <c r="L547" s="41"/>
      <c r="M547" s="174" t="s">
        <v>3</v>
      </c>
      <c r="N547" s="175" t="s">
        <v>42</v>
      </c>
      <c r="O547" s="74"/>
      <c r="P547" s="176">
        <f>O547*H547</f>
        <v>0</v>
      </c>
      <c r="Q547" s="176">
        <v>0</v>
      </c>
      <c r="R547" s="176">
        <f>Q547*H547</f>
        <v>0</v>
      </c>
      <c r="S547" s="176">
        <v>0</v>
      </c>
      <c r="T547" s="177">
        <f>S547*H547</f>
        <v>0</v>
      </c>
      <c r="U547" s="40"/>
      <c r="V547" s="40"/>
      <c r="W547" s="40"/>
      <c r="X547" s="40"/>
      <c r="Y547" s="40"/>
      <c r="Z547" s="40"/>
      <c r="AA547" s="40"/>
      <c r="AB547" s="40"/>
      <c r="AC547" s="40"/>
      <c r="AD547" s="40"/>
      <c r="AE547" s="40"/>
      <c r="AR547" s="178" t="s">
        <v>254</v>
      </c>
      <c r="AT547" s="178" t="s">
        <v>134</v>
      </c>
      <c r="AU547" s="178" t="s">
        <v>79</v>
      </c>
      <c r="AY547" s="21" t="s">
        <v>131</v>
      </c>
      <c r="BE547" s="179">
        <f>IF(N547="základní",J547,0)</f>
        <v>0</v>
      </c>
      <c r="BF547" s="179">
        <f>IF(N547="snížená",J547,0)</f>
        <v>0</v>
      </c>
      <c r="BG547" s="179">
        <f>IF(N547="zákl. přenesená",J547,0)</f>
        <v>0</v>
      </c>
      <c r="BH547" s="179">
        <f>IF(N547="sníž. přenesená",J547,0)</f>
        <v>0</v>
      </c>
      <c r="BI547" s="179">
        <f>IF(N547="nulová",J547,0)</f>
        <v>0</v>
      </c>
      <c r="BJ547" s="21" t="s">
        <v>15</v>
      </c>
      <c r="BK547" s="179">
        <f>ROUND(I547*H547,2)</f>
        <v>0</v>
      </c>
      <c r="BL547" s="21" t="s">
        <v>254</v>
      </c>
      <c r="BM547" s="178" t="s">
        <v>903</v>
      </c>
    </row>
    <row r="548" spans="1:65" s="2" customFormat="1" ht="24.15" customHeight="1">
      <c r="A548" s="40"/>
      <c r="B548" s="166"/>
      <c r="C548" s="167" t="s">
        <v>904</v>
      </c>
      <c r="D548" s="167" t="s">
        <v>134</v>
      </c>
      <c r="E548" s="168" t="s">
        <v>905</v>
      </c>
      <c r="F548" s="169" t="s">
        <v>906</v>
      </c>
      <c r="G548" s="170" t="s">
        <v>184</v>
      </c>
      <c r="H548" s="171">
        <v>1</v>
      </c>
      <c r="I548" s="172"/>
      <c r="J548" s="173">
        <f>ROUND(I548*H548,2)</f>
        <v>0</v>
      </c>
      <c r="K548" s="169" t="s">
        <v>3</v>
      </c>
      <c r="L548" s="41"/>
      <c r="M548" s="174" t="s">
        <v>3</v>
      </c>
      <c r="N548" s="175" t="s">
        <v>42</v>
      </c>
      <c r="O548" s="74"/>
      <c r="P548" s="176">
        <f>O548*H548</f>
        <v>0</v>
      </c>
      <c r="Q548" s="176">
        <v>0</v>
      </c>
      <c r="R548" s="176">
        <f>Q548*H548</f>
        <v>0</v>
      </c>
      <c r="S548" s="176">
        <v>0</v>
      </c>
      <c r="T548" s="177">
        <f>S548*H548</f>
        <v>0</v>
      </c>
      <c r="U548" s="40"/>
      <c r="V548" s="40"/>
      <c r="W548" s="40"/>
      <c r="X548" s="40"/>
      <c r="Y548" s="40"/>
      <c r="Z548" s="40"/>
      <c r="AA548" s="40"/>
      <c r="AB548" s="40"/>
      <c r="AC548" s="40"/>
      <c r="AD548" s="40"/>
      <c r="AE548" s="40"/>
      <c r="AR548" s="178" t="s">
        <v>254</v>
      </c>
      <c r="AT548" s="178" t="s">
        <v>134</v>
      </c>
      <c r="AU548" s="178" t="s">
        <v>79</v>
      </c>
      <c r="AY548" s="21" t="s">
        <v>131</v>
      </c>
      <c r="BE548" s="179">
        <f>IF(N548="základní",J548,0)</f>
        <v>0</v>
      </c>
      <c r="BF548" s="179">
        <f>IF(N548="snížená",J548,0)</f>
        <v>0</v>
      </c>
      <c r="BG548" s="179">
        <f>IF(N548="zákl. přenesená",J548,0)</f>
        <v>0</v>
      </c>
      <c r="BH548" s="179">
        <f>IF(N548="sníž. přenesená",J548,0)</f>
        <v>0</v>
      </c>
      <c r="BI548" s="179">
        <f>IF(N548="nulová",J548,0)</f>
        <v>0</v>
      </c>
      <c r="BJ548" s="21" t="s">
        <v>15</v>
      </c>
      <c r="BK548" s="179">
        <f>ROUND(I548*H548,2)</f>
        <v>0</v>
      </c>
      <c r="BL548" s="21" t="s">
        <v>254</v>
      </c>
      <c r="BM548" s="178" t="s">
        <v>907</v>
      </c>
    </row>
    <row r="549" spans="1:65" s="2" customFormat="1" ht="24.15" customHeight="1">
      <c r="A549" s="40"/>
      <c r="B549" s="166"/>
      <c r="C549" s="167" t="s">
        <v>908</v>
      </c>
      <c r="D549" s="167" t="s">
        <v>134</v>
      </c>
      <c r="E549" s="168" t="s">
        <v>909</v>
      </c>
      <c r="F549" s="169" t="s">
        <v>910</v>
      </c>
      <c r="G549" s="170" t="s">
        <v>184</v>
      </c>
      <c r="H549" s="171">
        <v>2</v>
      </c>
      <c r="I549" s="172"/>
      <c r="J549" s="173">
        <f>ROUND(I549*H549,2)</f>
        <v>0</v>
      </c>
      <c r="K549" s="169" t="s">
        <v>3</v>
      </c>
      <c r="L549" s="41"/>
      <c r="M549" s="174" t="s">
        <v>3</v>
      </c>
      <c r="N549" s="175" t="s">
        <v>42</v>
      </c>
      <c r="O549" s="74"/>
      <c r="P549" s="176">
        <f>O549*H549</f>
        <v>0</v>
      </c>
      <c r="Q549" s="176">
        <v>0</v>
      </c>
      <c r="R549" s="176">
        <f>Q549*H549</f>
        <v>0</v>
      </c>
      <c r="S549" s="176">
        <v>0</v>
      </c>
      <c r="T549" s="177">
        <f>S549*H549</f>
        <v>0</v>
      </c>
      <c r="U549" s="40"/>
      <c r="V549" s="40"/>
      <c r="W549" s="40"/>
      <c r="X549" s="40"/>
      <c r="Y549" s="40"/>
      <c r="Z549" s="40"/>
      <c r="AA549" s="40"/>
      <c r="AB549" s="40"/>
      <c r="AC549" s="40"/>
      <c r="AD549" s="40"/>
      <c r="AE549" s="40"/>
      <c r="AR549" s="178" t="s">
        <v>254</v>
      </c>
      <c r="AT549" s="178" t="s">
        <v>134</v>
      </c>
      <c r="AU549" s="178" t="s">
        <v>79</v>
      </c>
      <c r="AY549" s="21" t="s">
        <v>131</v>
      </c>
      <c r="BE549" s="179">
        <f>IF(N549="základní",J549,0)</f>
        <v>0</v>
      </c>
      <c r="BF549" s="179">
        <f>IF(N549="snížená",J549,0)</f>
        <v>0</v>
      </c>
      <c r="BG549" s="179">
        <f>IF(N549="zákl. přenesená",J549,0)</f>
        <v>0</v>
      </c>
      <c r="BH549" s="179">
        <f>IF(N549="sníž. přenesená",J549,0)</f>
        <v>0</v>
      </c>
      <c r="BI549" s="179">
        <f>IF(N549="nulová",J549,0)</f>
        <v>0</v>
      </c>
      <c r="BJ549" s="21" t="s">
        <v>15</v>
      </c>
      <c r="BK549" s="179">
        <f>ROUND(I549*H549,2)</f>
        <v>0</v>
      </c>
      <c r="BL549" s="21" t="s">
        <v>254</v>
      </c>
      <c r="BM549" s="178" t="s">
        <v>911</v>
      </c>
    </row>
    <row r="550" spans="1:65" s="2" customFormat="1" ht="24.15" customHeight="1">
      <c r="A550" s="40"/>
      <c r="B550" s="166"/>
      <c r="C550" s="167" t="s">
        <v>912</v>
      </c>
      <c r="D550" s="167" t="s">
        <v>134</v>
      </c>
      <c r="E550" s="168" t="s">
        <v>913</v>
      </c>
      <c r="F550" s="169" t="s">
        <v>914</v>
      </c>
      <c r="G550" s="170" t="s">
        <v>184</v>
      </c>
      <c r="H550" s="171">
        <v>1</v>
      </c>
      <c r="I550" s="172"/>
      <c r="J550" s="173">
        <f>ROUND(I550*H550,2)</f>
        <v>0</v>
      </c>
      <c r="K550" s="169" t="s">
        <v>3</v>
      </c>
      <c r="L550" s="41"/>
      <c r="M550" s="174" t="s">
        <v>3</v>
      </c>
      <c r="N550" s="175" t="s">
        <v>42</v>
      </c>
      <c r="O550" s="74"/>
      <c r="P550" s="176">
        <f>O550*H550</f>
        <v>0</v>
      </c>
      <c r="Q550" s="176">
        <v>0</v>
      </c>
      <c r="R550" s="176">
        <f>Q550*H550</f>
        <v>0</v>
      </c>
      <c r="S550" s="176">
        <v>0</v>
      </c>
      <c r="T550" s="177">
        <f>S550*H550</f>
        <v>0</v>
      </c>
      <c r="U550" s="40"/>
      <c r="V550" s="40"/>
      <c r="W550" s="40"/>
      <c r="X550" s="40"/>
      <c r="Y550" s="40"/>
      <c r="Z550" s="40"/>
      <c r="AA550" s="40"/>
      <c r="AB550" s="40"/>
      <c r="AC550" s="40"/>
      <c r="AD550" s="40"/>
      <c r="AE550" s="40"/>
      <c r="AR550" s="178" t="s">
        <v>254</v>
      </c>
      <c r="AT550" s="178" t="s">
        <v>134</v>
      </c>
      <c r="AU550" s="178" t="s">
        <v>79</v>
      </c>
      <c r="AY550" s="21" t="s">
        <v>131</v>
      </c>
      <c r="BE550" s="179">
        <f>IF(N550="základní",J550,0)</f>
        <v>0</v>
      </c>
      <c r="BF550" s="179">
        <f>IF(N550="snížená",J550,0)</f>
        <v>0</v>
      </c>
      <c r="BG550" s="179">
        <f>IF(N550="zákl. přenesená",J550,0)</f>
        <v>0</v>
      </c>
      <c r="BH550" s="179">
        <f>IF(N550="sníž. přenesená",J550,0)</f>
        <v>0</v>
      </c>
      <c r="BI550" s="179">
        <f>IF(N550="nulová",J550,0)</f>
        <v>0</v>
      </c>
      <c r="BJ550" s="21" t="s">
        <v>15</v>
      </c>
      <c r="BK550" s="179">
        <f>ROUND(I550*H550,2)</f>
        <v>0</v>
      </c>
      <c r="BL550" s="21" t="s">
        <v>254</v>
      </c>
      <c r="BM550" s="178" t="s">
        <v>915</v>
      </c>
    </row>
    <row r="551" spans="1:65" s="2" customFormat="1" ht="24.15" customHeight="1">
      <c r="A551" s="40"/>
      <c r="B551" s="166"/>
      <c r="C551" s="167" t="s">
        <v>916</v>
      </c>
      <c r="D551" s="167" t="s">
        <v>134</v>
      </c>
      <c r="E551" s="168" t="s">
        <v>917</v>
      </c>
      <c r="F551" s="169" t="s">
        <v>918</v>
      </c>
      <c r="G551" s="170" t="s">
        <v>184</v>
      </c>
      <c r="H551" s="171">
        <v>1</v>
      </c>
      <c r="I551" s="172"/>
      <c r="J551" s="173">
        <f>ROUND(I551*H551,2)</f>
        <v>0</v>
      </c>
      <c r="K551" s="169" t="s">
        <v>3</v>
      </c>
      <c r="L551" s="41"/>
      <c r="M551" s="174" t="s">
        <v>3</v>
      </c>
      <c r="N551" s="175" t="s">
        <v>42</v>
      </c>
      <c r="O551" s="74"/>
      <c r="P551" s="176">
        <f>O551*H551</f>
        <v>0</v>
      </c>
      <c r="Q551" s="176">
        <v>0</v>
      </c>
      <c r="R551" s="176">
        <f>Q551*H551</f>
        <v>0</v>
      </c>
      <c r="S551" s="176">
        <v>0</v>
      </c>
      <c r="T551" s="177">
        <f>S551*H551</f>
        <v>0</v>
      </c>
      <c r="U551" s="40"/>
      <c r="V551" s="40"/>
      <c r="W551" s="40"/>
      <c r="X551" s="40"/>
      <c r="Y551" s="40"/>
      <c r="Z551" s="40"/>
      <c r="AA551" s="40"/>
      <c r="AB551" s="40"/>
      <c r="AC551" s="40"/>
      <c r="AD551" s="40"/>
      <c r="AE551" s="40"/>
      <c r="AR551" s="178" t="s">
        <v>254</v>
      </c>
      <c r="AT551" s="178" t="s">
        <v>134</v>
      </c>
      <c r="AU551" s="178" t="s">
        <v>79</v>
      </c>
      <c r="AY551" s="21" t="s">
        <v>131</v>
      </c>
      <c r="BE551" s="179">
        <f>IF(N551="základní",J551,0)</f>
        <v>0</v>
      </c>
      <c r="BF551" s="179">
        <f>IF(N551="snížená",J551,0)</f>
        <v>0</v>
      </c>
      <c r="BG551" s="179">
        <f>IF(N551="zákl. přenesená",J551,0)</f>
        <v>0</v>
      </c>
      <c r="BH551" s="179">
        <f>IF(N551="sníž. přenesená",J551,0)</f>
        <v>0</v>
      </c>
      <c r="BI551" s="179">
        <f>IF(N551="nulová",J551,0)</f>
        <v>0</v>
      </c>
      <c r="BJ551" s="21" t="s">
        <v>15</v>
      </c>
      <c r="BK551" s="179">
        <f>ROUND(I551*H551,2)</f>
        <v>0</v>
      </c>
      <c r="BL551" s="21" t="s">
        <v>254</v>
      </c>
      <c r="BM551" s="178" t="s">
        <v>919</v>
      </c>
    </row>
    <row r="552" spans="1:65" s="2" customFormat="1" ht="24.15" customHeight="1">
      <c r="A552" s="40"/>
      <c r="B552" s="166"/>
      <c r="C552" s="167" t="s">
        <v>920</v>
      </c>
      <c r="D552" s="167" t="s">
        <v>134</v>
      </c>
      <c r="E552" s="168" t="s">
        <v>921</v>
      </c>
      <c r="F552" s="169" t="s">
        <v>922</v>
      </c>
      <c r="G552" s="170" t="s">
        <v>184</v>
      </c>
      <c r="H552" s="171">
        <v>1</v>
      </c>
      <c r="I552" s="172"/>
      <c r="J552" s="173">
        <f>ROUND(I552*H552,2)</f>
        <v>0</v>
      </c>
      <c r="K552" s="169" t="s">
        <v>3</v>
      </c>
      <c r="L552" s="41"/>
      <c r="M552" s="174" t="s">
        <v>3</v>
      </c>
      <c r="N552" s="175" t="s">
        <v>42</v>
      </c>
      <c r="O552" s="74"/>
      <c r="P552" s="176">
        <f>O552*H552</f>
        <v>0</v>
      </c>
      <c r="Q552" s="176">
        <v>0</v>
      </c>
      <c r="R552" s="176">
        <f>Q552*H552</f>
        <v>0</v>
      </c>
      <c r="S552" s="176">
        <v>0</v>
      </c>
      <c r="T552" s="177">
        <f>S552*H552</f>
        <v>0</v>
      </c>
      <c r="U552" s="40"/>
      <c r="V552" s="40"/>
      <c r="W552" s="40"/>
      <c r="X552" s="40"/>
      <c r="Y552" s="40"/>
      <c r="Z552" s="40"/>
      <c r="AA552" s="40"/>
      <c r="AB552" s="40"/>
      <c r="AC552" s="40"/>
      <c r="AD552" s="40"/>
      <c r="AE552" s="40"/>
      <c r="AR552" s="178" t="s">
        <v>254</v>
      </c>
      <c r="AT552" s="178" t="s">
        <v>134</v>
      </c>
      <c r="AU552" s="178" t="s">
        <v>79</v>
      </c>
      <c r="AY552" s="21" t="s">
        <v>131</v>
      </c>
      <c r="BE552" s="179">
        <f>IF(N552="základní",J552,0)</f>
        <v>0</v>
      </c>
      <c r="BF552" s="179">
        <f>IF(N552="snížená",J552,0)</f>
        <v>0</v>
      </c>
      <c r="BG552" s="179">
        <f>IF(N552="zákl. přenesená",J552,0)</f>
        <v>0</v>
      </c>
      <c r="BH552" s="179">
        <f>IF(N552="sníž. přenesená",J552,0)</f>
        <v>0</v>
      </c>
      <c r="BI552" s="179">
        <f>IF(N552="nulová",J552,0)</f>
        <v>0</v>
      </c>
      <c r="BJ552" s="21" t="s">
        <v>15</v>
      </c>
      <c r="BK552" s="179">
        <f>ROUND(I552*H552,2)</f>
        <v>0</v>
      </c>
      <c r="BL552" s="21" t="s">
        <v>254</v>
      </c>
      <c r="BM552" s="178" t="s">
        <v>923</v>
      </c>
    </row>
    <row r="553" spans="1:65" s="2" customFormat="1" ht="33" customHeight="1">
      <c r="A553" s="40"/>
      <c r="B553" s="166"/>
      <c r="C553" s="167" t="s">
        <v>924</v>
      </c>
      <c r="D553" s="167" t="s">
        <v>134</v>
      </c>
      <c r="E553" s="168" t="s">
        <v>925</v>
      </c>
      <c r="F553" s="169" t="s">
        <v>926</v>
      </c>
      <c r="G553" s="170" t="s">
        <v>184</v>
      </c>
      <c r="H553" s="171">
        <v>1</v>
      </c>
      <c r="I553" s="172"/>
      <c r="J553" s="173">
        <f>ROUND(I553*H553,2)</f>
        <v>0</v>
      </c>
      <c r="K553" s="169" t="s">
        <v>3</v>
      </c>
      <c r="L553" s="41"/>
      <c r="M553" s="174" t="s">
        <v>3</v>
      </c>
      <c r="N553" s="175" t="s">
        <v>42</v>
      </c>
      <c r="O553" s="74"/>
      <c r="P553" s="176">
        <f>O553*H553</f>
        <v>0</v>
      </c>
      <c r="Q553" s="176">
        <v>0</v>
      </c>
      <c r="R553" s="176">
        <f>Q553*H553</f>
        <v>0</v>
      </c>
      <c r="S553" s="176">
        <v>0</v>
      </c>
      <c r="T553" s="177">
        <f>S553*H553</f>
        <v>0</v>
      </c>
      <c r="U553" s="40"/>
      <c r="V553" s="40"/>
      <c r="W553" s="40"/>
      <c r="X553" s="40"/>
      <c r="Y553" s="40"/>
      <c r="Z553" s="40"/>
      <c r="AA553" s="40"/>
      <c r="AB553" s="40"/>
      <c r="AC553" s="40"/>
      <c r="AD553" s="40"/>
      <c r="AE553" s="40"/>
      <c r="AR553" s="178" t="s">
        <v>254</v>
      </c>
      <c r="AT553" s="178" t="s">
        <v>134</v>
      </c>
      <c r="AU553" s="178" t="s">
        <v>79</v>
      </c>
      <c r="AY553" s="21" t="s">
        <v>131</v>
      </c>
      <c r="BE553" s="179">
        <f>IF(N553="základní",J553,0)</f>
        <v>0</v>
      </c>
      <c r="BF553" s="179">
        <f>IF(N553="snížená",J553,0)</f>
        <v>0</v>
      </c>
      <c r="BG553" s="179">
        <f>IF(N553="zákl. přenesená",J553,0)</f>
        <v>0</v>
      </c>
      <c r="BH553" s="179">
        <f>IF(N553="sníž. přenesená",J553,0)</f>
        <v>0</v>
      </c>
      <c r="BI553" s="179">
        <f>IF(N553="nulová",J553,0)</f>
        <v>0</v>
      </c>
      <c r="BJ553" s="21" t="s">
        <v>15</v>
      </c>
      <c r="BK553" s="179">
        <f>ROUND(I553*H553,2)</f>
        <v>0</v>
      </c>
      <c r="BL553" s="21" t="s">
        <v>254</v>
      </c>
      <c r="BM553" s="178" t="s">
        <v>927</v>
      </c>
    </row>
    <row r="554" spans="1:65" s="2" customFormat="1" ht="24.15" customHeight="1">
      <c r="A554" s="40"/>
      <c r="B554" s="166"/>
      <c r="C554" s="167" t="s">
        <v>928</v>
      </c>
      <c r="D554" s="167" t="s">
        <v>134</v>
      </c>
      <c r="E554" s="168" t="s">
        <v>929</v>
      </c>
      <c r="F554" s="169" t="s">
        <v>930</v>
      </c>
      <c r="G554" s="170" t="s">
        <v>184</v>
      </c>
      <c r="H554" s="171">
        <v>1</v>
      </c>
      <c r="I554" s="172"/>
      <c r="J554" s="173">
        <f>ROUND(I554*H554,2)</f>
        <v>0</v>
      </c>
      <c r="K554" s="169" t="s">
        <v>3</v>
      </c>
      <c r="L554" s="41"/>
      <c r="M554" s="174" t="s">
        <v>3</v>
      </c>
      <c r="N554" s="175" t="s">
        <v>42</v>
      </c>
      <c r="O554" s="74"/>
      <c r="P554" s="176">
        <f>O554*H554</f>
        <v>0</v>
      </c>
      <c r="Q554" s="176">
        <v>0</v>
      </c>
      <c r="R554" s="176">
        <f>Q554*H554</f>
        <v>0</v>
      </c>
      <c r="S554" s="176">
        <v>0</v>
      </c>
      <c r="T554" s="177">
        <f>S554*H554</f>
        <v>0</v>
      </c>
      <c r="U554" s="40"/>
      <c r="V554" s="40"/>
      <c r="W554" s="40"/>
      <c r="X554" s="40"/>
      <c r="Y554" s="40"/>
      <c r="Z554" s="40"/>
      <c r="AA554" s="40"/>
      <c r="AB554" s="40"/>
      <c r="AC554" s="40"/>
      <c r="AD554" s="40"/>
      <c r="AE554" s="40"/>
      <c r="AR554" s="178" t="s">
        <v>254</v>
      </c>
      <c r="AT554" s="178" t="s">
        <v>134</v>
      </c>
      <c r="AU554" s="178" t="s">
        <v>79</v>
      </c>
      <c r="AY554" s="21" t="s">
        <v>131</v>
      </c>
      <c r="BE554" s="179">
        <f>IF(N554="základní",J554,0)</f>
        <v>0</v>
      </c>
      <c r="BF554" s="179">
        <f>IF(N554="snížená",J554,0)</f>
        <v>0</v>
      </c>
      <c r="BG554" s="179">
        <f>IF(N554="zákl. přenesená",J554,0)</f>
        <v>0</v>
      </c>
      <c r="BH554" s="179">
        <f>IF(N554="sníž. přenesená",J554,0)</f>
        <v>0</v>
      </c>
      <c r="BI554" s="179">
        <f>IF(N554="nulová",J554,0)</f>
        <v>0</v>
      </c>
      <c r="BJ554" s="21" t="s">
        <v>15</v>
      </c>
      <c r="BK554" s="179">
        <f>ROUND(I554*H554,2)</f>
        <v>0</v>
      </c>
      <c r="BL554" s="21" t="s">
        <v>254</v>
      </c>
      <c r="BM554" s="178" t="s">
        <v>931</v>
      </c>
    </row>
    <row r="555" spans="1:65" s="2" customFormat="1" ht="24.15" customHeight="1">
      <c r="A555" s="40"/>
      <c r="B555" s="166"/>
      <c r="C555" s="167" t="s">
        <v>932</v>
      </c>
      <c r="D555" s="167" t="s">
        <v>134</v>
      </c>
      <c r="E555" s="168" t="s">
        <v>933</v>
      </c>
      <c r="F555" s="169" t="s">
        <v>934</v>
      </c>
      <c r="G555" s="170" t="s">
        <v>184</v>
      </c>
      <c r="H555" s="171">
        <v>1</v>
      </c>
      <c r="I555" s="172"/>
      <c r="J555" s="173">
        <f>ROUND(I555*H555,2)</f>
        <v>0</v>
      </c>
      <c r="K555" s="169" t="s">
        <v>3</v>
      </c>
      <c r="L555" s="41"/>
      <c r="M555" s="174" t="s">
        <v>3</v>
      </c>
      <c r="N555" s="175" t="s">
        <v>42</v>
      </c>
      <c r="O555" s="74"/>
      <c r="P555" s="176">
        <f>O555*H555</f>
        <v>0</v>
      </c>
      <c r="Q555" s="176">
        <v>0</v>
      </c>
      <c r="R555" s="176">
        <f>Q555*H555</f>
        <v>0</v>
      </c>
      <c r="S555" s="176">
        <v>0</v>
      </c>
      <c r="T555" s="177">
        <f>S555*H555</f>
        <v>0</v>
      </c>
      <c r="U555" s="40"/>
      <c r="V555" s="40"/>
      <c r="W555" s="40"/>
      <c r="X555" s="40"/>
      <c r="Y555" s="40"/>
      <c r="Z555" s="40"/>
      <c r="AA555" s="40"/>
      <c r="AB555" s="40"/>
      <c r="AC555" s="40"/>
      <c r="AD555" s="40"/>
      <c r="AE555" s="40"/>
      <c r="AR555" s="178" t="s">
        <v>254</v>
      </c>
      <c r="AT555" s="178" t="s">
        <v>134</v>
      </c>
      <c r="AU555" s="178" t="s">
        <v>79</v>
      </c>
      <c r="AY555" s="21" t="s">
        <v>131</v>
      </c>
      <c r="BE555" s="179">
        <f>IF(N555="základní",J555,0)</f>
        <v>0</v>
      </c>
      <c r="BF555" s="179">
        <f>IF(N555="snížená",J555,0)</f>
        <v>0</v>
      </c>
      <c r="BG555" s="179">
        <f>IF(N555="zákl. přenesená",J555,0)</f>
        <v>0</v>
      </c>
      <c r="BH555" s="179">
        <f>IF(N555="sníž. přenesená",J555,0)</f>
        <v>0</v>
      </c>
      <c r="BI555" s="179">
        <f>IF(N555="nulová",J555,0)</f>
        <v>0</v>
      </c>
      <c r="BJ555" s="21" t="s">
        <v>15</v>
      </c>
      <c r="BK555" s="179">
        <f>ROUND(I555*H555,2)</f>
        <v>0</v>
      </c>
      <c r="BL555" s="21" t="s">
        <v>254</v>
      </c>
      <c r="BM555" s="178" t="s">
        <v>935</v>
      </c>
    </row>
    <row r="556" spans="1:65" s="2" customFormat="1" ht="24.15" customHeight="1">
      <c r="A556" s="40"/>
      <c r="B556" s="166"/>
      <c r="C556" s="167" t="s">
        <v>936</v>
      </c>
      <c r="D556" s="167" t="s">
        <v>134</v>
      </c>
      <c r="E556" s="168" t="s">
        <v>937</v>
      </c>
      <c r="F556" s="169" t="s">
        <v>938</v>
      </c>
      <c r="G556" s="170" t="s">
        <v>184</v>
      </c>
      <c r="H556" s="171">
        <v>3</v>
      </c>
      <c r="I556" s="172"/>
      <c r="J556" s="173">
        <f>ROUND(I556*H556,2)</f>
        <v>0</v>
      </c>
      <c r="K556" s="169" t="s">
        <v>3</v>
      </c>
      <c r="L556" s="41"/>
      <c r="M556" s="174" t="s">
        <v>3</v>
      </c>
      <c r="N556" s="175" t="s">
        <v>42</v>
      </c>
      <c r="O556" s="74"/>
      <c r="P556" s="176">
        <f>O556*H556</f>
        <v>0</v>
      </c>
      <c r="Q556" s="176">
        <v>0</v>
      </c>
      <c r="R556" s="176">
        <f>Q556*H556</f>
        <v>0</v>
      </c>
      <c r="S556" s="176">
        <v>0</v>
      </c>
      <c r="T556" s="177">
        <f>S556*H556</f>
        <v>0</v>
      </c>
      <c r="U556" s="40"/>
      <c r="V556" s="40"/>
      <c r="W556" s="40"/>
      <c r="X556" s="40"/>
      <c r="Y556" s="40"/>
      <c r="Z556" s="40"/>
      <c r="AA556" s="40"/>
      <c r="AB556" s="40"/>
      <c r="AC556" s="40"/>
      <c r="AD556" s="40"/>
      <c r="AE556" s="40"/>
      <c r="AR556" s="178" t="s">
        <v>254</v>
      </c>
      <c r="AT556" s="178" t="s">
        <v>134</v>
      </c>
      <c r="AU556" s="178" t="s">
        <v>79</v>
      </c>
      <c r="AY556" s="21" t="s">
        <v>131</v>
      </c>
      <c r="BE556" s="179">
        <f>IF(N556="základní",J556,0)</f>
        <v>0</v>
      </c>
      <c r="BF556" s="179">
        <f>IF(N556="snížená",J556,0)</f>
        <v>0</v>
      </c>
      <c r="BG556" s="179">
        <f>IF(N556="zákl. přenesená",J556,0)</f>
        <v>0</v>
      </c>
      <c r="BH556" s="179">
        <f>IF(N556="sníž. přenesená",J556,0)</f>
        <v>0</v>
      </c>
      <c r="BI556" s="179">
        <f>IF(N556="nulová",J556,0)</f>
        <v>0</v>
      </c>
      <c r="BJ556" s="21" t="s">
        <v>15</v>
      </c>
      <c r="BK556" s="179">
        <f>ROUND(I556*H556,2)</f>
        <v>0</v>
      </c>
      <c r="BL556" s="21" t="s">
        <v>254</v>
      </c>
      <c r="BM556" s="178" t="s">
        <v>939</v>
      </c>
    </row>
    <row r="557" spans="1:65" s="2" customFormat="1" ht="24.15" customHeight="1">
      <c r="A557" s="40"/>
      <c r="B557" s="166"/>
      <c r="C557" s="167" t="s">
        <v>940</v>
      </c>
      <c r="D557" s="167" t="s">
        <v>134</v>
      </c>
      <c r="E557" s="168" t="s">
        <v>941</v>
      </c>
      <c r="F557" s="169" t="s">
        <v>942</v>
      </c>
      <c r="G557" s="170" t="s">
        <v>184</v>
      </c>
      <c r="H557" s="171">
        <v>2</v>
      </c>
      <c r="I557" s="172"/>
      <c r="J557" s="173">
        <f>ROUND(I557*H557,2)</f>
        <v>0</v>
      </c>
      <c r="K557" s="169" t="s">
        <v>3</v>
      </c>
      <c r="L557" s="41"/>
      <c r="M557" s="174" t="s">
        <v>3</v>
      </c>
      <c r="N557" s="175" t="s">
        <v>42</v>
      </c>
      <c r="O557" s="74"/>
      <c r="P557" s="176">
        <f>O557*H557</f>
        <v>0</v>
      </c>
      <c r="Q557" s="176">
        <v>0</v>
      </c>
      <c r="R557" s="176">
        <f>Q557*H557</f>
        <v>0</v>
      </c>
      <c r="S557" s="176">
        <v>0</v>
      </c>
      <c r="T557" s="177">
        <f>S557*H557</f>
        <v>0</v>
      </c>
      <c r="U557" s="40"/>
      <c r="V557" s="40"/>
      <c r="W557" s="40"/>
      <c r="X557" s="40"/>
      <c r="Y557" s="40"/>
      <c r="Z557" s="40"/>
      <c r="AA557" s="40"/>
      <c r="AB557" s="40"/>
      <c r="AC557" s="40"/>
      <c r="AD557" s="40"/>
      <c r="AE557" s="40"/>
      <c r="AR557" s="178" t="s">
        <v>254</v>
      </c>
      <c r="AT557" s="178" t="s">
        <v>134</v>
      </c>
      <c r="AU557" s="178" t="s">
        <v>79</v>
      </c>
      <c r="AY557" s="21" t="s">
        <v>131</v>
      </c>
      <c r="BE557" s="179">
        <f>IF(N557="základní",J557,0)</f>
        <v>0</v>
      </c>
      <c r="BF557" s="179">
        <f>IF(N557="snížená",J557,0)</f>
        <v>0</v>
      </c>
      <c r="BG557" s="179">
        <f>IF(N557="zákl. přenesená",J557,0)</f>
        <v>0</v>
      </c>
      <c r="BH557" s="179">
        <f>IF(N557="sníž. přenesená",J557,0)</f>
        <v>0</v>
      </c>
      <c r="BI557" s="179">
        <f>IF(N557="nulová",J557,0)</f>
        <v>0</v>
      </c>
      <c r="BJ557" s="21" t="s">
        <v>15</v>
      </c>
      <c r="BK557" s="179">
        <f>ROUND(I557*H557,2)</f>
        <v>0</v>
      </c>
      <c r="BL557" s="21" t="s">
        <v>254</v>
      </c>
      <c r="BM557" s="178" t="s">
        <v>943</v>
      </c>
    </row>
    <row r="558" spans="1:65" s="2" customFormat="1" ht="24.15" customHeight="1">
      <c r="A558" s="40"/>
      <c r="B558" s="166"/>
      <c r="C558" s="167" t="s">
        <v>944</v>
      </c>
      <c r="D558" s="167" t="s">
        <v>134</v>
      </c>
      <c r="E558" s="168" t="s">
        <v>945</v>
      </c>
      <c r="F558" s="169" t="s">
        <v>946</v>
      </c>
      <c r="G558" s="170" t="s">
        <v>184</v>
      </c>
      <c r="H558" s="171">
        <v>2</v>
      </c>
      <c r="I558" s="172"/>
      <c r="J558" s="173">
        <f>ROUND(I558*H558,2)</f>
        <v>0</v>
      </c>
      <c r="K558" s="169" t="s">
        <v>3</v>
      </c>
      <c r="L558" s="41"/>
      <c r="M558" s="174" t="s">
        <v>3</v>
      </c>
      <c r="N558" s="175" t="s">
        <v>42</v>
      </c>
      <c r="O558" s="74"/>
      <c r="P558" s="176">
        <f>O558*H558</f>
        <v>0</v>
      </c>
      <c r="Q558" s="176">
        <v>0</v>
      </c>
      <c r="R558" s="176">
        <f>Q558*H558</f>
        <v>0</v>
      </c>
      <c r="S558" s="176">
        <v>0</v>
      </c>
      <c r="T558" s="177">
        <f>S558*H558</f>
        <v>0</v>
      </c>
      <c r="U558" s="40"/>
      <c r="V558" s="40"/>
      <c r="W558" s="40"/>
      <c r="X558" s="40"/>
      <c r="Y558" s="40"/>
      <c r="Z558" s="40"/>
      <c r="AA558" s="40"/>
      <c r="AB558" s="40"/>
      <c r="AC558" s="40"/>
      <c r="AD558" s="40"/>
      <c r="AE558" s="40"/>
      <c r="AR558" s="178" t="s">
        <v>254</v>
      </c>
      <c r="AT558" s="178" t="s">
        <v>134</v>
      </c>
      <c r="AU558" s="178" t="s">
        <v>79</v>
      </c>
      <c r="AY558" s="21" t="s">
        <v>131</v>
      </c>
      <c r="BE558" s="179">
        <f>IF(N558="základní",J558,0)</f>
        <v>0</v>
      </c>
      <c r="BF558" s="179">
        <f>IF(N558="snížená",J558,0)</f>
        <v>0</v>
      </c>
      <c r="BG558" s="179">
        <f>IF(N558="zákl. přenesená",J558,0)</f>
        <v>0</v>
      </c>
      <c r="BH558" s="179">
        <f>IF(N558="sníž. přenesená",J558,0)</f>
        <v>0</v>
      </c>
      <c r="BI558" s="179">
        <f>IF(N558="nulová",J558,0)</f>
        <v>0</v>
      </c>
      <c r="BJ558" s="21" t="s">
        <v>15</v>
      </c>
      <c r="BK558" s="179">
        <f>ROUND(I558*H558,2)</f>
        <v>0</v>
      </c>
      <c r="BL558" s="21" t="s">
        <v>254</v>
      </c>
      <c r="BM558" s="178" t="s">
        <v>947</v>
      </c>
    </row>
    <row r="559" spans="1:65" s="2" customFormat="1" ht="24.15" customHeight="1">
      <c r="A559" s="40"/>
      <c r="B559" s="166"/>
      <c r="C559" s="167" t="s">
        <v>948</v>
      </c>
      <c r="D559" s="167" t="s">
        <v>134</v>
      </c>
      <c r="E559" s="168" t="s">
        <v>949</v>
      </c>
      <c r="F559" s="169" t="s">
        <v>950</v>
      </c>
      <c r="G559" s="170" t="s">
        <v>184</v>
      </c>
      <c r="H559" s="171">
        <v>1</v>
      </c>
      <c r="I559" s="172"/>
      <c r="J559" s="173">
        <f>ROUND(I559*H559,2)</f>
        <v>0</v>
      </c>
      <c r="K559" s="169" t="s">
        <v>3</v>
      </c>
      <c r="L559" s="41"/>
      <c r="M559" s="174" t="s">
        <v>3</v>
      </c>
      <c r="N559" s="175" t="s">
        <v>42</v>
      </c>
      <c r="O559" s="74"/>
      <c r="P559" s="176">
        <f>O559*H559</f>
        <v>0</v>
      </c>
      <c r="Q559" s="176">
        <v>0</v>
      </c>
      <c r="R559" s="176">
        <f>Q559*H559</f>
        <v>0</v>
      </c>
      <c r="S559" s="176">
        <v>0</v>
      </c>
      <c r="T559" s="177">
        <f>S559*H559</f>
        <v>0</v>
      </c>
      <c r="U559" s="40"/>
      <c r="V559" s="40"/>
      <c r="W559" s="40"/>
      <c r="X559" s="40"/>
      <c r="Y559" s="40"/>
      <c r="Z559" s="40"/>
      <c r="AA559" s="40"/>
      <c r="AB559" s="40"/>
      <c r="AC559" s="40"/>
      <c r="AD559" s="40"/>
      <c r="AE559" s="40"/>
      <c r="AR559" s="178" t="s">
        <v>254</v>
      </c>
      <c r="AT559" s="178" t="s">
        <v>134</v>
      </c>
      <c r="AU559" s="178" t="s">
        <v>79</v>
      </c>
      <c r="AY559" s="21" t="s">
        <v>131</v>
      </c>
      <c r="BE559" s="179">
        <f>IF(N559="základní",J559,0)</f>
        <v>0</v>
      </c>
      <c r="BF559" s="179">
        <f>IF(N559="snížená",J559,0)</f>
        <v>0</v>
      </c>
      <c r="BG559" s="179">
        <f>IF(N559="zákl. přenesená",J559,0)</f>
        <v>0</v>
      </c>
      <c r="BH559" s="179">
        <f>IF(N559="sníž. přenesená",J559,0)</f>
        <v>0</v>
      </c>
      <c r="BI559" s="179">
        <f>IF(N559="nulová",J559,0)</f>
        <v>0</v>
      </c>
      <c r="BJ559" s="21" t="s">
        <v>15</v>
      </c>
      <c r="BK559" s="179">
        <f>ROUND(I559*H559,2)</f>
        <v>0</v>
      </c>
      <c r="BL559" s="21" t="s">
        <v>254</v>
      </c>
      <c r="BM559" s="178" t="s">
        <v>951</v>
      </c>
    </row>
    <row r="560" spans="1:65" s="2" customFormat="1" ht="24.15" customHeight="1">
      <c r="A560" s="40"/>
      <c r="B560" s="166"/>
      <c r="C560" s="167" t="s">
        <v>952</v>
      </c>
      <c r="D560" s="167" t="s">
        <v>134</v>
      </c>
      <c r="E560" s="168" t="s">
        <v>953</v>
      </c>
      <c r="F560" s="169" t="s">
        <v>954</v>
      </c>
      <c r="G560" s="170" t="s">
        <v>184</v>
      </c>
      <c r="H560" s="171">
        <v>1</v>
      </c>
      <c r="I560" s="172"/>
      <c r="J560" s="173">
        <f>ROUND(I560*H560,2)</f>
        <v>0</v>
      </c>
      <c r="K560" s="169" t="s">
        <v>3</v>
      </c>
      <c r="L560" s="41"/>
      <c r="M560" s="174" t="s">
        <v>3</v>
      </c>
      <c r="N560" s="175" t="s">
        <v>42</v>
      </c>
      <c r="O560" s="74"/>
      <c r="P560" s="176">
        <f>O560*H560</f>
        <v>0</v>
      </c>
      <c r="Q560" s="176">
        <v>0</v>
      </c>
      <c r="R560" s="176">
        <f>Q560*H560</f>
        <v>0</v>
      </c>
      <c r="S560" s="176">
        <v>0</v>
      </c>
      <c r="T560" s="177">
        <f>S560*H560</f>
        <v>0</v>
      </c>
      <c r="U560" s="40"/>
      <c r="V560" s="40"/>
      <c r="W560" s="40"/>
      <c r="X560" s="40"/>
      <c r="Y560" s="40"/>
      <c r="Z560" s="40"/>
      <c r="AA560" s="40"/>
      <c r="AB560" s="40"/>
      <c r="AC560" s="40"/>
      <c r="AD560" s="40"/>
      <c r="AE560" s="40"/>
      <c r="AR560" s="178" t="s">
        <v>254</v>
      </c>
      <c r="AT560" s="178" t="s">
        <v>134</v>
      </c>
      <c r="AU560" s="178" t="s">
        <v>79</v>
      </c>
      <c r="AY560" s="21" t="s">
        <v>131</v>
      </c>
      <c r="BE560" s="179">
        <f>IF(N560="základní",J560,0)</f>
        <v>0</v>
      </c>
      <c r="BF560" s="179">
        <f>IF(N560="snížená",J560,0)</f>
        <v>0</v>
      </c>
      <c r="BG560" s="179">
        <f>IF(N560="zákl. přenesená",J560,0)</f>
        <v>0</v>
      </c>
      <c r="BH560" s="179">
        <f>IF(N560="sníž. přenesená",J560,0)</f>
        <v>0</v>
      </c>
      <c r="BI560" s="179">
        <f>IF(N560="nulová",J560,0)</f>
        <v>0</v>
      </c>
      <c r="BJ560" s="21" t="s">
        <v>15</v>
      </c>
      <c r="BK560" s="179">
        <f>ROUND(I560*H560,2)</f>
        <v>0</v>
      </c>
      <c r="BL560" s="21" t="s">
        <v>254</v>
      </c>
      <c r="BM560" s="178" t="s">
        <v>955</v>
      </c>
    </row>
    <row r="561" spans="1:65" s="2" customFormat="1" ht="24.15" customHeight="1">
      <c r="A561" s="40"/>
      <c r="B561" s="166"/>
      <c r="C561" s="167" t="s">
        <v>956</v>
      </c>
      <c r="D561" s="167" t="s">
        <v>134</v>
      </c>
      <c r="E561" s="168" t="s">
        <v>957</v>
      </c>
      <c r="F561" s="169" t="s">
        <v>958</v>
      </c>
      <c r="G561" s="170" t="s">
        <v>184</v>
      </c>
      <c r="H561" s="171">
        <v>1</v>
      </c>
      <c r="I561" s="172"/>
      <c r="J561" s="173">
        <f>ROUND(I561*H561,2)</f>
        <v>0</v>
      </c>
      <c r="K561" s="169" t="s">
        <v>3</v>
      </c>
      <c r="L561" s="41"/>
      <c r="M561" s="174" t="s">
        <v>3</v>
      </c>
      <c r="N561" s="175" t="s">
        <v>42</v>
      </c>
      <c r="O561" s="74"/>
      <c r="P561" s="176">
        <f>O561*H561</f>
        <v>0</v>
      </c>
      <c r="Q561" s="176">
        <v>0</v>
      </c>
      <c r="R561" s="176">
        <f>Q561*H561</f>
        <v>0</v>
      </c>
      <c r="S561" s="176">
        <v>0</v>
      </c>
      <c r="T561" s="177">
        <f>S561*H561</f>
        <v>0</v>
      </c>
      <c r="U561" s="40"/>
      <c r="V561" s="40"/>
      <c r="W561" s="40"/>
      <c r="X561" s="40"/>
      <c r="Y561" s="40"/>
      <c r="Z561" s="40"/>
      <c r="AA561" s="40"/>
      <c r="AB561" s="40"/>
      <c r="AC561" s="40"/>
      <c r="AD561" s="40"/>
      <c r="AE561" s="40"/>
      <c r="AR561" s="178" t="s">
        <v>254</v>
      </c>
      <c r="AT561" s="178" t="s">
        <v>134</v>
      </c>
      <c r="AU561" s="178" t="s">
        <v>79</v>
      </c>
      <c r="AY561" s="21" t="s">
        <v>131</v>
      </c>
      <c r="BE561" s="179">
        <f>IF(N561="základní",J561,0)</f>
        <v>0</v>
      </c>
      <c r="BF561" s="179">
        <f>IF(N561="snížená",J561,0)</f>
        <v>0</v>
      </c>
      <c r="BG561" s="179">
        <f>IF(N561="zákl. přenesená",J561,0)</f>
        <v>0</v>
      </c>
      <c r="BH561" s="179">
        <f>IF(N561="sníž. přenesená",J561,0)</f>
        <v>0</v>
      </c>
      <c r="BI561" s="179">
        <f>IF(N561="nulová",J561,0)</f>
        <v>0</v>
      </c>
      <c r="BJ561" s="21" t="s">
        <v>15</v>
      </c>
      <c r="BK561" s="179">
        <f>ROUND(I561*H561,2)</f>
        <v>0</v>
      </c>
      <c r="BL561" s="21" t="s">
        <v>254</v>
      </c>
      <c r="BM561" s="178" t="s">
        <v>959</v>
      </c>
    </row>
    <row r="562" spans="1:65" s="2" customFormat="1" ht="24.15" customHeight="1">
      <c r="A562" s="40"/>
      <c r="B562" s="166"/>
      <c r="C562" s="167" t="s">
        <v>688</v>
      </c>
      <c r="D562" s="167" t="s">
        <v>134</v>
      </c>
      <c r="E562" s="168" t="s">
        <v>960</v>
      </c>
      <c r="F562" s="169" t="s">
        <v>961</v>
      </c>
      <c r="G562" s="170" t="s">
        <v>184</v>
      </c>
      <c r="H562" s="171">
        <v>1</v>
      </c>
      <c r="I562" s="172"/>
      <c r="J562" s="173">
        <f>ROUND(I562*H562,2)</f>
        <v>0</v>
      </c>
      <c r="K562" s="169" t="s">
        <v>3</v>
      </c>
      <c r="L562" s="41"/>
      <c r="M562" s="174" t="s">
        <v>3</v>
      </c>
      <c r="N562" s="175" t="s">
        <v>42</v>
      </c>
      <c r="O562" s="74"/>
      <c r="P562" s="176">
        <f>O562*H562</f>
        <v>0</v>
      </c>
      <c r="Q562" s="176">
        <v>0</v>
      </c>
      <c r="R562" s="176">
        <f>Q562*H562</f>
        <v>0</v>
      </c>
      <c r="S562" s="176">
        <v>0</v>
      </c>
      <c r="T562" s="177">
        <f>S562*H562</f>
        <v>0</v>
      </c>
      <c r="U562" s="40"/>
      <c r="V562" s="40"/>
      <c r="W562" s="40"/>
      <c r="X562" s="40"/>
      <c r="Y562" s="40"/>
      <c r="Z562" s="40"/>
      <c r="AA562" s="40"/>
      <c r="AB562" s="40"/>
      <c r="AC562" s="40"/>
      <c r="AD562" s="40"/>
      <c r="AE562" s="40"/>
      <c r="AR562" s="178" t="s">
        <v>254</v>
      </c>
      <c r="AT562" s="178" t="s">
        <v>134</v>
      </c>
      <c r="AU562" s="178" t="s">
        <v>79</v>
      </c>
      <c r="AY562" s="21" t="s">
        <v>131</v>
      </c>
      <c r="BE562" s="179">
        <f>IF(N562="základní",J562,0)</f>
        <v>0</v>
      </c>
      <c r="BF562" s="179">
        <f>IF(N562="snížená",J562,0)</f>
        <v>0</v>
      </c>
      <c r="BG562" s="179">
        <f>IF(N562="zákl. přenesená",J562,0)</f>
        <v>0</v>
      </c>
      <c r="BH562" s="179">
        <f>IF(N562="sníž. přenesená",J562,0)</f>
        <v>0</v>
      </c>
      <c r="BI562" s="179">
        <f>IF(N562="nulová",J562,0)</f>
        <v>0</v>
      </c>
      <c r="BJ562" s="21" t="s">
        <v>15</v>
      </c>
      <c r="BK562" s="179">
        <f>ROUND(I562*H562,2)</f>
        <v>0</v>
      </c>
      <c r="BL562" s="21" t="s">
        <v>254</v>
      </c>
      <c r="BM562" s="178" t="s">
        <v>962</v>
      </c>
    </row>
    <row r="563" spans="1:65" s="2" customFormat="1" ht="24.15" customHeight="1">
      <c r="A563" s="40"/>
      <c r="B563" s="166"/>
      <c r="C563" s="167" t="s">
        <v>695</v>
      </c>
      <c r="D563" s="167" t="s">
        <v>134</v>
      </c>
      <c r="E563" s="168" t="s">
        <v>963</v>
      </c>
      <c r="F563" s="169" t="s">
        <v>964</v>
      </c>
      <c r="G563" s="170" t="s">
        <v>184</v>
      </c>
      <c r="H563" s="171">
        <v>1</v>
      </c>
      <c r="I563" s="172"/>
      <c r="J563" s="173">
        <f>ROUND(I563*H563,2)</f>
        <v>0</v>
      </c>
      <c r="K563" s="169" t="s">
        <v>3</v>
      </c>
      <c r="L563" s="41"/>
      <c r="M563" s="174" t="s">
        <v>3</v>
      </c>
      <c r="N563" s="175" t="s">
        <v>42</v>
      </c>
      <c r="O563" s="74"/>
      <c r="P563" s="176">
        <f>O563*H563</f>
        <v>0</v>
      </c>
      <c r="Q563" s="176">
        <v>0</v>
      </c>
      <c r="R563" s="176">
        <f>Q563*H563</f>
        <v>0</v>
      </c>
      <c r="S563" s="176">
        <v>0</v>
      </c>
      <c r="T563" s="177">
        <f>S563*H563</f>
        <v>0</v>
      </c>
      <c r="U563" s="40"/>
      <c r="V563" s="40"/>
      <c r="W563" s="40"/>
      <c r="X563" s="40"/>
      <c r="Y563" s="40"/>
      <c r="Z563" s="40"/>
      <c r="AA563" s="40"/>
      <c r="AB563" s="40"/>
      <c r="AC563" s="40"/>
      <c r="AD563" s="40"/>
      <c r="AE563" s="40"/>
      <c r="AR563" s="178" t="s">
        <v>254</v>
      </c>
      <c r="AT563" s="178" t="s">
        <v>134</v>
      </c>
      <c r="AU563" s="178" t="s">
        <v>79</v>
      </c>
      <c r="AY563" s="21" t="s">
        <v>131</v>
      </c>
      <c r="BE563" s="179">
        <f>IF(N563="základní",J563,0)</f>
        <v>0</v>
      </c>
      <c r="BF563" s="179">
        <f>IF(N563="snížená",J563,0)</f>
        <v>0</v>
      </c>
      <c r="BG563" s="179">
        <f>IF(N563="zákl. přenesená",J563,0)</f>
        <v>0</v>
      </c>
      <c r="BH563" s="179">
        <f>IF(N563="sníž. přenesená",J563,0)</f>
        <v>0</v>
      </c>
      <c r="BI563" s="179">
        <f>IF(N563="nulová",J563,0)</f>
        <v>0</v>
      </c>
      <c r="BJ563" s="21" t="s">
        <v>15</v>
      </c>
      <c r="BK563" s="179">
        <f>ROUND(I563*H563,2)</f>
        <v>0</v>
      </c>
      <c r="BL563" s="21" t="s">
        <v>254</v>
      </c>
      <c r="BM563" s="178" t="s">
        <v>965</v>
      </c>
    </row>
    <row r="564" spans="1:65" s="2" customFormat="1" ht="24.15" customHeight="1">
      <c r="A564" s="40"/>
      <c r="B564" s="166"/>
      <c r="C564" s="167" t="s">
        <v>966</v>
      </c>
      <c r="D564" s="167" t="s">
        <v>134</v>
      </c>
      <c r="E564" s="168" t="s">
        <v>967</v>
      </c>
      <c r="F564" s="169" t="s">
        <v>968</v>
      </c>
      <c r="G564" s="170" t="s">
        <v>184</v>
      </c>
      <c r="H564" s="171">
        <v>1</v>
      </c>
      <c r="I564" s="172"/>
      <c r="J564" s="173">
        <f>ROUND(I564*H564,2)</f>
        <v>0</v>
      </c>
      <c r="K564" s="169" t="s">
        <v>3</v>
      </c>
      <c r="L564" s="41"/>
      <c r="M564" s="174" t="s">
        <v>3</v>
      </c>
      <c r="N564" s="175" t="s">
        <v>42</v>
      </c>
      <c r="O564" s="74"/>
      <c r="P564" s="176">
        <f>O564*H564</f>
        <v>0</v>
      </c>
      <c r="Q564" s="176">
        <v>0</v>
      </c>
      <c r="R564" s="176">
        <f>Q564*H564</f>
        <v>0</v>
      </c>
      <c r="S564" s="176">
        <v>0</v>
      </c>
      <c r="T564" s="177">
        <f>S564*H564</f>
        <v>0</v>
      </c>
      <c r="U564" s="40"/>
      <c r="V564" s="40"/>
      <c r="W564" s="40"/>
      <c r="X564" s="40"/>
      <c r="Y564" s="40"/>
      <c r="Z564" s="40"/>
      <c r="AA564" s="40"/>
      <c r="AB564" s="40"/>
      <c r="AC564" s="40"/>
      <c r="AD564" s="40"/>
      <c r="AE564" s="40"/>
      <c r="AR564" s="178" t="s">
        <v>254</v>
      </c>
      <c r="AT564" s="178" t="s">
        <v>134</v>
      </c>
      <c r="AU564" s="178" t="s">
        <v>79</v>
      </c>
      <c r="AY564" s="21" t="s">
        <v>131</v>
      </c>
      <c r="BE564" s="179">
        <f>IF(N564="základní",J564,0)</f>
        <v>0</v>
      </c>
      <c r="BF564" s="179">
        <f>IF(N564="snížená",J564,0)</f>
        <v>0</v>
      </c>
      <c r="BG564" s="179">
        <f>IF(N564="zákl. přenesená",J564,0)</f>
        <v>0</v>
      </c>
      <c r="BH564" s="179">
        <f>IF(N564="sníž. přenesená",J564,0)</f>
        <v>0</v>
      </c>
      <c r="BI564" s="179">
        <f>IF(N564="nulová",J564,0)</f>
        <v>0</v>
      </c>
      <c r="BJ564" s="21" t="s">
        <v>15</v>
      </c>
      <c r="BK564" s="179">
        <f>ROUND(I564*H564,2)</f>
        <v>0</v>
      </c>
      <c r="BL564" s="21" t="s">
        <v>254</v>
      </c>
      <c r="BM564" s="178" t="s">
        <v>969</v>
      </c>
    </row>
    <row r="565" spans="1:65" s="2" customFormat="1" ht="24.15" customHeight="1">
      <c r="A565" s="40"/>
      <c r="B565" s="166"/>
      <c r="C565" s="167" t="s">
        <v>970</v>
      </c>
      <c r="D565" s="167" t="s">
        <v>134</v>
      </c>
      <c r="E565" s="168" t="s">
        <v>971</v>
      </c>
      <c r="F565" s="169" t="s">
        <v>972</v>
      </c>
      <c r="G565" s="170" t="s">
        <v>184</v>
      </c>
      <c r="H565" s="171">
        <v>1</v>
      </c>
      <c r="I565" s="172"/>
      <c r="J565" s="173">
        <f>ROUND(I565*H565,2)</f>
        <v>0</v>
      </c>
      <c r="K565" s="169" t="s">
        <v>3</v>
      </c>
      <c r="L565" s="41"/>
      <c r="M565" s="174" t="s">
        <v>3</v>
      </c>
      <c r="N565" s="175" t="s">
        <v>42</v>
      </c>
      <c r="O565" s="74"/>
      <c r="P565" s="176">
        <f>O565*H565</f>
        <v>0</v>
      </c>
      <c r="Q565" s="176">
        <v>0</v>
      </c>
      <c r="R565" s="176">
        <f>Q565*H565</f>
        <v>0</v>
      </c>
      <c r="S565" s="176">
        <v>0</v>
      </c>
      <c r="T565" s="177">
        <f>S565*H565</f>
        <v>0</v>
      </c>
      <c r="U565" s="40"/>
      <c r="V565" s="40"/>
      <c r="W565" s="40"/>
      <c r="X565" s="40"/>
      <c r="Y565" s="40"/>
      <c r="Z565" s="40"/>
      <c r="AA565" s="40"/>
      <c r="AB565" s="40"/>
      <c r="AC565" s="40"/>
      <c r="AD565" s="40"/>
      <c r="AE565" s="40"/>
      <c r="AR565" s="178" t="s">
        <v>254</v>
      </c>
      <c r="AT565" s="178" t="s">
        <v>134</v>
      </c>
      <c r="AU565" s="178" t="s">
        <v>79</v>
      </c>
      <c r="AY565" s="21" t="s">
        <v>131</v>
      </c>
      <c r="BE565" s="179">
        <f>IF(N565="základní",J565,0)</f>
        <v>0</v>
      </c>
      <c r="BF565" s="179">
        <f>IF(N565="snížená",J565,0)</f>
        <v>0</v>
      </c>
      <c r="BG565" s="179">
        <f>IF(N565="zákl. přenesená",J565,0)</f>
        <v>0</v>
      </c>
      <c r="BH565" s="179">
        <f>IF(N565="sníž. přenesená",J565,0)</f>
        <v>0</v>
      </c>
      <c r="BI565" s="179">
        <f>IF(N565="nulová",J565,0)</f>
        <v>0</v>
      </c>
      <c r="BJ565" s="21" t="s">
        <v>15</v>
      </c>
      <c r="BK565" s="179">
        <f>ROUND(I565*H565,2)</f>
        <v>0</v>
      </c>
      <c r="BL565" s="21" t="s">
        <v>254</v>
      </c>
      <c r="BM565" s="178" t="s">
        <v>973</v>
      </c>
    </row>
    <row r="566" spans="1:65" s="2" customFormat="1" ht="49.05" customHeight="1">
      <c r="A566" s="40"/>
      <c r="B566" s="166"/>
      <c r="C566" s="167" t="s">
        <v>974</v>
      </c>
      <c r="D566" s="167" t="s">
        <v>134</v>
      </c>
      <c r="E566" s="168" t="s">
        <v>975</v>
      </c>
      <c r="F566" s="169" t="s">
        <v>976</v>
      </c>
      <c r="G566" s="170" t="s">
        <v>184</v>
      </c>
      <c r="H566" s="171">
        <v>12</v>
      </c>
      <c r="I566" s="172"/>
      <c r="J566" s="173">
        <f>ROUND(I566*H566,2)</f>
        <v>0</v>
      </c>
      <c r="K566" s="169" t="s">
        <v>3</v>
      </c>
      <c r="L566" s="41"/>
      <c r="M566" s="174" t="s">
        <v>3</v>
      </c>
      <c r="N566" s="175" t="s">
        <v>42</v>
      </c>
      <c r="O566" s="74"/>
      <c r="P566" s="176">
        <f>O566*H566</f>
        <v>0</v>
      </c>
      <c r="Q566" s="176">
        <v>0</v>
      </c>
      <c r="R566" s="176">
        <f>Q566*H566</f>
        <v>0</v>
      </c>
      <c r="S566" s="176">
        <v>0</v>
      </c>
      <c r="T566" s="177">
        <f>S566*H566</f>
        <v>0</v>
      </c>
      <c r="U566" s="40"/>
      <c r="V566" s="40"/>
      <c r="W566" s="40"/>
      <c r="X566" s="40"/>
      <c r="Y566" s="40"/>
      <c r="Z566" s="40"/>
      <c r="AA566" s="40"/>
      <c r="AB566" s="40"/>
      <c r="AC566" s="40"/>
      <c r="AD566" s="40"/>
      <c r="AE566" s="40"/>
      <c r="AR566" s="178" t="s">
        <v>254</v>
      </c>
      <c r="AT566" s="178" t="s">
        <v>134</v>
      </c>
      <c r="AU566" s="178" t="s">
        <v>79</v>
      </c>
      <c r="AY566" s="21" t="s">
        <v>131</v>
      </c>
      <c r="BE566" s="179">
        <f>IF(N566="základní",J566,0)</f>
        <v>0</v>
      </c>
      <c r="BF566" s="179">
        <f>IF(N566="snížená",J566,0)</f>
        <v>0</v>
      </c>
      <c r="BG566" s="179">
        <f>IF(N566="zákl. přenesená",J566,0)</f>
        <v>0</v>
      </c>
      <c r="BH566" s="179">
        <f>IF(N566="sníž. přenesená",J566,0)</f>
        <v>0</v>
      </c>
      <c r="BI566" s="179">
        <f>IF(N566="nulová",J566,0)</f>
        <v>0</v>
      </c>
      <c r="BJ566" s="21" t="s">
        <v>15</v>
      </c>
      <c r="BK566" s="179">
        <f>ROUND(I566*H566,2)</f>
        <v>0</v>
      </c>
      <c r="BL566" s="21" t="s">
        <v>254</v>
      </c>
      <c r="BM566" s="178" t="s">
        <v>977</v>
      </c>
    </row>
    <row r="567" spans="1:65" s="2" customFormat="1" ht="24.15" customHeight="1">
      <c r="A567" s="40"/>
      <c r="B567" s="166"/>
      <c r="C567" s="167" t="s">
        <v>978</v>
      </c>
      <c r="D567" s="167" t="s">
        <v>134</v>
      </c>
      <c r="E567" s="168" t="s">
        <v>979</v>
      </c>
      <c r="F567" s="169" t="s">
        <v>980</v>
      </c>
      <c r="G567" s="170" t="s">
        <v>184</v>
      </c>
      <c r="H567" s="171">
        <v>1</v>
      </c>
      <c r="I567" s="172"/>
      <c r="J567" s="173">
        <f>ROUND(I567*H567,2)</f>
        <v>0</v>
      </c>
      <c r="K567" s="169" t="s">
        <v>3</v>
      </c>
      <c r="L567" s="41"/>
      <c r="M567" s="174" t="s">
        <v>3</v>
      </c>
      <c r="N567" s="175" t="s">
        <v>42</v>
      </c>
      <c r="O567" s="74"/>
      <c r="P567" s="176">
        <f>O567*H567</f>
        <v>0</v>
      </c>
      <c r="Q567" s="176">
        <v>0</v>
      </c>
      <c r="R567" s="176">
        <f>Q567*H567</f>
        <v>0</v>
      </c>
      <c r="S567" s="176">
        <v>0</v>
      </c>
      <c r="T567" s="177">
        <f>S567*H567</f>
        <v>0</v>
      </c>
      <c r="U567" s="40"/>
      <c r="V567" s="40"/>
      <c r="W567" s="40"/>
      <c r="X567" s="40"/>
      <c r="Y567" s="40"/>
      <c r="Z567" s="40"/>
      <c r="AA567" s="40"/>
      <c r="AB567" s="40"/>
      <c r="AC567" s="40"/>
      <c r="AD567" s="40"/>
      <c r="AE567" s="40"/>
      <c r="AR567" s="178" t="s">
        <v>254</v>
      </c>
      <c r="AT567" s="178" t="s">
        <v>134</v>
      </c>
      <c r="AU567" s="178" t="s">
        <v>79</v>
      </c>
      <c r="AY567" s="21" t="s">
        <v>131</v>
      </c>
      <c r="BE567" s="179">
        <f>IF(N567="základní",J567,0)</f>
        <v>0</v>
      </c>
      <c r="BF567" s="179">
        <f>IF(N567="snížená",J567,0)</f>
        <v>0</v>
      </c>
      <c r="BG567" s="179">
        <f>IF(N567="zákl. přenesená",J567,0)</f>
        <v>0</v>
      </c>
      <c r="BH567" s="179">
        <f>IF(N567="sníž. přenesená",J567,0)</f>
        <v>0</v>
      </c>
      <c r="BI567" s="179">
        <f>IF(N567="nulová",J567,0)</f>
        <v>0</v>
      </c>
      <c r="BJ567" s="21" t="s">
        <v>15</v>
      </c>
      <c r="BK567" s="179">
        <f>ROUND(I567*H567,2)</f>
        <v>0</v>
      </c>
      <c r="BL567" s="21" t="s">
        <v>254</v>
      </c>
      <c r="BM567" s="178" t="s">
        <v>981</v>
      </c>
    </row>
    <row r="568" spans="1:65" s="2" customFormat="1" ht="49.05" customHeight="1">
      <c r="A568" s="40"/>
      <c r="B568" s="166"/>
      <c r="C568" s="167" t="s">
        <v>982</v>
      </c>
      <c r="D568" s="167" t="s">
        <v>134</v>
      </c>
      <c r="E568" s="168" t="s">
        <v>983</v>
      </c>
      <c r="F568" s="169" t="s">
        <v>984</v>
      </c>
      <c r="G568" s="170" t="s">
        <v>786</v>
      </c>
      <c r="H568" s="230"/>
      <c r="I568" s="172"/>
      <c r="J568" s="173">
        <f>ROUND(I568*H568,2)</f>
        <v>0</v>
      </c>
      <c r="K568" s="169" t="s">
        <v>138</v>
      </c>
      <c r="L568" s="41"/>
      <c r="M568" s="174" t="s">
        <v>3</v>
      </c>
      <c r="N568" s="175" t="s">
        <v>42</v>
      </c>
      <c r="O568" s="74"/>
      <c r="P568" s="176">
        <f>O568*H568</f>
        <v>0</v>
      </c>
      <c r="Q568" s="176">
        <v>0</v>
      </c>
      <c r="R568" s="176">
        <f>Q568*H568</f>
        <v>0</v>
      </c>
      <c r="S568" s="176">
        <v>0</v>
      </c>
      <c r="T568" s="177">
        <f>S568*H568</f>
        <v>0</v>
      </c>
      <c r="U568" s="40"/>
      <c r="V568" s="40"/>
      <c r="W568" s="40"/>
      <c r="X568" s="40"/>
      <c r="Y568" s="40"/>
      <c r="Z568" s="40"/>
      <c r="AA568" s="40"/>
      <c r="AB568" s="40"/>
      <c r="AC568" s="40"/>
      <c r="AD568" s="40"/>
      <c r="AE568" s="40"/>
      <c r="AR568" s="178" t="s">
        <v>254</v>
      </c>
      <c r="AT568" s="178" t="s">
        <v>134</v>
      </c>
      <c r="AU568" s="178" t="s">
        <v>79</v>
      </c>
      <c r="AY568" s="21" t="s">
        <v>131</v>
      </c>
      <c r="BE568" s="179">
        <f>IF(N568="základní",J568,0)</f>
        <v>0</v>
      </c>
      <c r="BF568" s="179">
        <f>IF(N568="snížená",J568,0)</f>
        <v>0</v>
      </c>
      <c r="BG568" s="179">
        <f>IF(N568="zákl. přenesená",J568,0)</f>
        <v>0</v>
      </c>
      <c r="BH568" s="179">
        <f>IF(N568="sníž. přenesená",J568,0)</f>
        <v>0</v>
      </c>
      <c r="BI568" s="179">
        <f>IF(N568="nulová",J568,0)</f>
        <v>0</v>
      </c>
      <c r="BJ568" s="21" t="s">
        <v>15</v>
      </c>
      <c r="BK568" s="179">
        <f>ROUND(I568*H568,2)</f>
        <v>0</v>
      </c>
      <c r="BL568" s="21" t="s">
        <v>254</v>
      </c>
      <c r="BM568" s="178" t="s">
        <v>985</v>
      </c>
    </row>
    <row r="569" spans="1:47" s="2" customFormat="1" ht="12">
      <c r="A569" s="40"/>
      <c r="B569" s="41"/>
      <c r="C569" s="40"/>
      <c r="D569" s="180" t="s">
        <v>140</v>
      </c>
      <c r="E569" s="40"/>
      <c r="F569" s="181" t="s">
        <v>986</v>
      </c>
      <c r="G569" s="40"/>
      <c r="H569" s="40"/>
      <c r="I569" s="182"/>
      <c r="J569" s="40"/>
      <c r="K569" s="40"/>
      <c r="L569" s="41"/>
      <c r="M569" s="183"/>
      <c r="N569" s="184"/>
      <c r="O569" s="74"/>
      <c r="P569" s="74"/>
      <c r="Q569" s="74"/>
      <c r="R569" s="74"/>
      <c r="S569" s="74"/>
      <c r="T569" s="75"/>
      <c r="U569" s="40"/>
      <c r="V569" s="40"/>
      <c r="W569" s="40"/>
      <c r="X569" s="40"/>
      <c r="Y569" s="40"/>
      <c r="Z569" s="40"/>
      <c r="AA569" s="40"/>
      <c r="AB569" s="40"/>
      <c r="AC569" s="40"/>
      <c r="AD569" s="40"/>
      <c r="AE569" s="40"/>
      <c r="AT569" s="21" t="s">
        <v>140</v>
      </c>
      <c r="AU569" s="21" t="s">
        <v>79</v>
      </c>
    </row>
    <row r="570" spans="1:63" s="12" customFormat="1" ht="22.8" customHeight="1">
      <c r="A570" s="12"/>
      <c r="B570" s="153"/>
      <c r="C570" s="12"/>
      <c r="D570" s="154" t="s">
        <v>70</v>
      </c>
      <c r="E570" s="164" t="s">
        <v>987</v>
      </c>
      <c r="F570" s="164" t="s">
        <v>988</v>
      </c>
      <c r="G570" s="12"/>
      <c r="H570" s="12"/>
      <c r="I570" s="156"/>
      <c r="J570" s="165">
        <f>BK570</f>
        <v>0</v>
      </c>
      <c r="K570" s="12"/>
      <c r="L570" s="153"/>
      <c r="M570" s="158"/>
      <c r="N570" s="159"/>
      <c r="O570" s="159"/>
      <c r="P570" s="160">
        <f>SUM(P571:P584)</f>
        <v>0</v>
      </c>
      <c r="Q570" s="159"/>
      <c r="R570" s="160">
        <f>SUM(R571:R584)</f>
        <v>0</v>
      </c>
      <c r="S570" s="159"/>
      <c r="T570" s="161">
        <f>SUM(T571:T584)</f>
        <v>0</v>
      </c>
      <c r="U570" s="12"/>
      <c r="V570" s="12"/>
      <c r="W570" s="12"/>
      <c r="X570" s="12"/>
      <c r="Y570" s="12"/>
      <c r="Z570" s="12"/>
      <c r="AA570" s="12"/>
      <c r="AB570" s="12"/>
      <c r="AC570" s="12"/>
      <c r="AD570" s="12"/>
      <c r="AE570" s="12"/>
      <c r="AR570" s="154" t="s">
        <v>79</v>
      </c>
      <c r="AT570" s="162" t="s">
        <v>70</v>
      </c>
      <c r="AU570" s="162" t="s">
        <v>15</v>
      </c>
      <c r="AY570" s="154" t="s">
        <v>131</v>
      </c>
      <c r="BK570" s="163">
        <f>SUM(BK571:BK584)</f>
        <v>0</v>
      </c>
    </row>
    <row r="571" spans="1:65" s="2" customFormat="1" ht="24.15" customHeight="1">
      <c r="A571" s="40"/>
      <c r="B571" s="166"/>
      <c r="C571" s="167" t="s">
        <v>989</v>
      </c>
      <c r="D571" s="167" t="s">
        <v>134</v>
      </c>
      <c r="E571" s="168" t="s">
        <v>990</v>
      </c>
      <c r="F571" s="169" t="s">
        <v>991</v>
      </c>
      <c r="G571" s="170" t="s">
        <v>184</v>
      </c>
      <c r="H571" s="171">
        <v>2</v>
      </c>
      <c r="I571" s="172"/>
      <c r="J571" s="173">
        <f>ROUND(I571*H571,2)</f>
        <v>0</v>
      </c>
      <c r="K571" s="169" t="s">
        <v>3</v>
      </c>
      <c r="L571" s="41"/>
      <c r="M571" s="174" t="s">
        <v>3</v>
      </c>
      <c r="N571" s="175" t="s">
        <v>42</v>
      </c>
      <c r="O571" s="74"/>
      <c r="P571" s="176">
        <f>O571*H571</f>
        <v>0</v>
      </c>
      <c r="Q571" s="176">
        <v>0</v>
      </c>
      <c r="R571" s="176">
        <f>Q571*H571</f>
        <v>0</v>
      </c>
      <c r="S571" s="176">
        <v>0</v>
      </c>
      <c r="T571" s="177">
        <f>S571*H571</f>
        <v>0</v>
      </c>
      <c r="U571" s="40"/>
      <c r="V571" s="40"/>
      <c r="W571" s="40"/>
      <c r="X571" s="40"/>
      <c r="Y571" s="40"/>
      <c r="Z571" s="40"/>
      <c r="AA571" s="40"/>
      <c r="AB571" s="40"/>
      <c r="AC571" s="40"/>
      <c r="AD571" s="40"/>
      <c r="AE571" s="40"/>
      <c r="AR571" s="178" t="s">
        <v>254</v>
      </c>
      <c r="AT571" s="178" t="s">
        <v>134</v>
      </c>
      <c r="AU571" s="178" t="s">
        <v>79</v>
      </c>
      <c r="AY571" s="21" t="s">
        <v>131</v>
      </c>
      <c r="BE571" s="179">
        <f>IF(N571="základní",J571,0)</f>
        <v>0</v>
      </c>
      <c r="BF571" s="179">
        <f>IF(N571="snížená",J571,0)</f>
        <v>0</v>
      </c>
      <c r="BG571" s="179">
        <f>IF(N571="zákl. přenesená",J571,0)</f>
        <v>0</v>
      </c>
      <c r="BH571" s="179">
        <f>IF(N571="sníž. přenesená",J571,0)</f>
        <v>0</v>
      </c>
      <c r="BI571" s="179">
        <f>IF(N571="nulová",J571,0)</f>
        <v>0</v>
      </c>
      <c r="BJ571" s="21" t="s">
        <v>15</v>
      </c>
      <c r="BK571" s="179">
        <f>ROUND(I571*H571,2)</f>
        <v>0</v>
      </c>
      <c r="BL571" s="21" t="s">
        <v>254</v>
      </c>
      <c r="BM571" s="178" t="s">
        <v>992</v>
      </c>
    </row>
    <row r="572" spans="1:65" s="2" customFormat="1" ht="21.75" customHeight="1">
      <c r="A572" s="40"/>
      <c r="B572" s="166"/>
      <c r="C572" s="167" t="s">
        <v>993</v>
      </c>
      <c r="D572" s="167" t="s">
        <v>134</v>
      </c>
      <c r="E572" s="168" t="s">
        <v>994</v>
      </c>
      <c r="F572" s="169" t="s">
        <v>995</v>
      </c>
      <c r="G572" s="170" t="s">
        <v>184</v>
      </c>
      <c r="H572" s="171">
        <v>2</v>
      </c>
      <c r="I572" s="172"/>
      <c r="J572" s="173">
        <f>ROUND(I572*H572,2)</f>
        <v>0</v>
      </c>
      <c r="K572" s="169" t="s">
        <v>3</v>
      </c>
      <c r="L572" s="41"/>
      <c r="M572" s="174" t="s">
        <v>3</v>
      </c>
      <c r="N572" s="175" t="s">
        <v>42</v>
      </c>
      <c r="O572" s="74"/>
      <c r="P572" s="176">
        <f>O572*H572</f>
        <v>0</v>
      </c>
      <c r="Q572" s="176">
        <v>0</v>
      </c>
      <c r="R572" s="176">
        <f>Q572*H572</f>
        <v>0</v>
      </c>
      <c r="S572" s="176">
        <v>0</v>
      </c>
      <c r="T572" s="177">
        <f>S572*H572</f>
        <v>0</v>
      </c>
      <c r="U572" s="40"/>
      <c r="V572" s="40"/>
      <c r="W572" s="40"/>
      <c r="X572" s="40"/>
      <c r="Y572" s="40"/>
      <c r="Z572" s="40"/>
      <c r="AA572" s="40"/>
      <c r="AB572" s="40"/>
      <c r="AC572" s="40"/>
      <c r="AD572" s="40"/>
      <c r="AE572" s="40"/>
      <c r="AR572" s="178" t="s">
        <v>254</v>
      </c>
      <c r="AT572" s="178" t="s">
        <v>134</v>
      </c>
      <c r="AU572" s="178" t="s">
        <v>79</v>
      </c>
      <c r="AY572" s="21" t="s">
        <v>131</v>
      </c>
      <c r="BE572" s="179">
        <f>IF(N572="základní",J572,0)</f>
        <v>0</v>
      </c>
      <c r="BF572" s="179">
        <f>IF(N572="snížená",J572,0)</f>
        <v>0</v>
      </c>
      <c r="BG572" s="179">
        <f>IF(N572="zákl. přenesená",J572,0)</f>
        <v>0</v>
      </c>
      <c r="BH572" s="179">
        <f>IF(N572="sníž. přenesená",J572,0)</f>
        <v>0</v>
      </c>
      <c r="BI572" s="179">
        <f>IF(N572="nulová",J572,0)</f>
        <v>0</v>
      </c>
      <c r="BJ572" s="21" t="s">
        <v>15</v>
      </c>
      <c r="BK572" s="179">
        <f>ROUND(I572*H572,2)</f>
        <v>0</v>
      </c>
      <c r="BL572" s="21" t="s">
        <v>254</v>
      </c>
      <c r="BM572" s="178" t="s">
        <v>996</v>
      </c>
    </row>
    <row r="573" spans="1:65" s="2" customFormat="1" ht="21.75" customHeight="1">
      <c r="A573" s="40"/>
      <c r="B573" s="166"/>
      <c r="C573" s="167" t="s">
        <v>997</v>
      </c>
      <c r="D573" s="167" t="s">
        <v>134</v>
      </c>
      <c r="E573" s="168" t="s">
        <v>998</v>
      </c>
      <c r="F573" s="169" t="s">
        <v>999</v>
      </c>
      <c r="G573" s="170" t="s">
        <v>184</v>
      </c>
      <c r="H573" s="171">
        <v>4</v>
      </c>
      <c r="I573" s="172"/>
      <c r="J573" s="173">
        <f>ROUND(I573*H573,2)</f>
        <v>0</v>
      </c>
      <c r="K573" s="169" t="s">
        <v>3</v>
      </c>
      <c r="L573" s="41"/>
      <c r="M573" s="174" t="s">
        <v>3</v>
      </c>
      <c r="N573" s="175" t="s">
        <v>42</v>
      </c>
      <c r="O573" s="74"/>
      <c r="P573" s="176">
        <f>O573*H573</f>
        <v>0</v>
      </c>
      <c r="Q573" s="176">
        <v>0</v>
      </c>
      <c r="R573" s="176">
        <f>Q573*H573</f>
        <v>0</v>
      </c>
      <c r="S573" s="176">
        <v>0</v>
      </c>
      <c r="T573" s="177">
        <f>S573*H573</f>
        <v>0</v>
      </c>
      <c r="U573" s="40"/>
      <c r="V573" s="40"/>
      <c r="W573" s="40"/>
      <c r="X573" s="40"/>
      <c r="Y573" s="40"/>
      <c r="Z573" s="40"/>
      <c r="AA573" s="40"/>
      <c r="AB573" s="40"/>
      <c r="AC573" s="40"/>
      <c r="AD573" s="40"/>
      <c r="AE573" s="40"/>
      <c r="AR573" s="178" t="s">
        <v>254</v>
      </c>
      <c r="AT573" s="178" t="s">
        <v>134</v>
      </c>
      <c r="AU573" s="178" t="s">
        <v>79</v>
      </c>
      <c r="AY573" s="21" t="s">
        <v>131</v>
      </c>
      <c r="BE573" s="179">
        <f>IF(N573="základní",J573,0)</f>
        <v>0</v>
      </c>
      <c r="BF573" s="179">
        <f>IF(N573="snížená",J573,0)</f>
        <v>0</v>
      </c>
      <c r="BG573" s="179">
        <f>IF(N573="zákl. přenesená",J573,0)</f>
        <v>0</v>
      </c>
      <c r="BH573" s="179">
        <f>IF(N573="sníž. přenesená",J573,0)</f>
        <v>0</v>
      </c>
      <c r="BI573" s="179">
        <f>IF(N573="nulová",J573,0)</f>
        <v>0</v>
      </c>
      <c r="BJ573" s="21" t="s">
        <v>15</v>
      </c>
      <c r="BK573" s="179">
        <f>ROUND(I573*H573,2)</f>
        <v>0</v>
      </c>
      <c r="BL573" s="21" t="s">
        <v>254</v>
      </c>
      <c r="BM573" s="178" t="s">
        <v>1000</v>
      </c>
    </row>
    <row r="574" spans="1:65" s="2" customFormat="1" ht="21.75" customHeight="1">
      <c r="A574" s="40"/>
      <c r="B574" s="166"/>
      <c r="C574" s="167" t="s">
        <v>1001</v>
      </c>
      <c r="D574" s="167" t="s">
        <v>134</v>
      </c>
      <c r="E574" s="168" t="s">
        <v>1002</v>
      </c>
      <c r="F574" s="169" t="s">
        <v>1003</v>
      </c>
      <c r="G574" s="170" t="s">
        <v>184</v>
      </c>
      <c r="H574" s="171">
        <v>1</v>
      </c>
      <c r="I574" s="172"/>
      <c r="J574" s="173">
        <f>ROUND(I574*H574,2)</f>
        <v>0</v>
      </c>
      <c r="K574" s="169" t="s">
        <v>3</v>
      </c>
      <c r="L574" s="41"/>
      <c r="M574" s="174" t="s">
        <v>3</v>
      </c>
      <c r="N574" s="175" t="s">
        <v>42</v>
      </c>
      <c r="O574" s="74"/>
      <c r="P574" s="176">
        <f>O574*H574</f>
        <v>0</v>
      </c>
      <c r="Q574" s="176">
        <v>0</v>
      </c>
      <c r="R574" s="176">
        <f>Q574*H574</f>
        <v>0</v>
      </c>
      <c r="S574" s="176">
        <v>0</v>
      </c>
      <c r="T574" s="177">
        <f>S574*H574</f>
        <v>0</v>
      </c>
      <c r="U574" s="40"/>
      <c r="V574" s="40"/>
      <c r="W574" s="40"/>
      <c r="X574" s="40"/>
      <c r="Y574" s="40"/>
      <c r="Z574" s="40"/>
      <c r="AA574" s="40"/>
      <c r="AB574" s="40"/>
      <c r="AC574" s="40"/>
      <c r="AD574" s="40"/>
      <c r="AE574" s="40"/>
      <c r="AR574" s="178" t="s">
        <v>254</v>
      </c>
      <c r="AT574" s="178" t="s">
        <v>134</v>
      </c>
      <c r="AU574" s="178" t="s">
        <v>79</v>
      </c>
      <c r="AY574" s="21" t="s">
        <v>131</v>
      </c>
      <c r="BE574" s="179">
        <f>IF(N574="základní",J574,0)</f>
        <v>0</v>
      </c>
      <c r="BF574" s="179">
        <f>IF(N574="snížená",J574,0)</f>
        <v>0</v>
      </c>
      <c r="BG574" s="179">
        <f>IF(N574="zákl. přenesená",J574,0)</f>
        <v>0</v>
      </c>
      <c r="BH574" s="179">
        <f>IF(N574="sníž. přenesená",J574,0)</f>
        <v>0</v>
      </c>
      <c r="BI574" s="179">
        <f>IF(N574="nulová",J574,0)</f>
        <v>0</v>
      </c>
      <c r="BJ574" s="21" t="s">
        <v>15</v>
      </c>
      <c r="BK574" s="179">
        <f>ROUND(I574*H574,2)</f>
        <v>0</v>
      </c>
      <c r="BL574" s="21" t="s">
        <v>254</v>
      </c>
      <c r="BM574" s="178" t="s">
        <v>1004</v>
      </c>
    </row>
    <row r="575" spans="1:65" s="2" customFormat="1" ht="21.75" customHeight="1">
      <c r="A575" s="40"/>
      <c r="B575" s="166"/>
      <c r="C575" s="167" t="s">
        <v>1005</v>
      </c>
      <c r="D575" s="167" t="s">
        <v>134</v>
      </c>
      <c r="E575" s="168" t="s">
        <v>1006</v>
      </c>
      <c r="F575" s="169" t="s">
        <v>1007</v>
      </c>
      <c r="G575" s="170" t="s">
        <v>184</v>
      </c>
      <c r="H575" s="171">
        <v>3</v>
      </c>
      <c r="I575" s="172"/>
      <c r="J575" s="173">
        <f>ROUND(I575*H575,2)</f>
        <v>0</v>
      </c>
      <c r="K575" s="169" t="s">
        <v>3</v>
      </c>
      <c r="L575" s="41"/>
      <c r="M575" s="174" t="s">
        <v>3</v>
      </c>
      <c r="N575" s="175" t="s">
        <v>42</v>
      </c>
      <c r="O575" s="74"/>
      <c r="P575" s="176">
        <f>O575*H575</f>
        <v>0</v>
      </c>
      <c r="Q575" s="176">
        <v>0</v>
      </c>
      <c r="R575" s="176">
        <f>Q575*H575</f>
        <v>0</v>
      </c>
      <c r="S575" s="176">
        <v>0</v>
      </c>
      <c r="T575" s="177">
        <f>S575*H575</f>
        <v>0</v>
      </c>
      <c r="U575" s="40"/>
      <c r="V575" s="40"/>
      <c r="W575" s="40"/>
      <c r="X575" s="40"/>
      <c r="Y575" s="40"/>
      <c r="Z575" s="40"/>
      <c r="AA575" s="40"/>
      <c r="AB575" s="40"/>
      <c r="AC575" s="40"/>
      <c r="AD575" s="40"/>
      <c r="AE575" s="40"/>
      <c r="AR575" s="178" t="s">
        <v>254</v>
      </c>
      <c r="AT575" s="178" t="s">
        <v>134</v>
      </c>
      <c r="AU575" s="178" t="s">
        <v>79</v>
      </c>
      <c r="AY575" s="21" t="s">
        <v>131</v>
      </c>
      <c r="BE575" s="179">
        <f>IF(N575="základní",J575,0)</f>
        <v>0</v>
      </c>
      <c r="BF575" s="179">
        <f>IF(N575="snížená",J575,0)</f>
        <v>0</v>
      </c>
      <c r="BG575" s="179">
        <f>IF(N575="zákl. přenesená",J575,0)</f>
        <v>0</v>
      </c>
      <c r="BH575" s="179">
        <f>IF(N575="sníž. přenesená",J575,0)</f>
        <v>0</v>
      </c>
      <c r="BI575" s="179">
        <f>IF(N575="nulová",J575,0)</f>
        <v>0</v>
      </c>
      <c r="BJ575" s="21" t="s">
        <v>15</v>
      </c>
      <c r="BK575" s="179">
        <f>ROUND(I575*H575,2)</f>
        <v>0</v>
      </c>
      <c r="BL575" s="21" t="s">
        <v>254</v>
      </c>
      <c r="BM575" s="178" t="s">
        <v>1008</v>
      </c>
    </row>
    <row r="576" spans="1:65" s="2" customFormat="1" ht="21.75" customHeight="1">
      <c r="A576" s="40"/>
      <c r="B576" s="166"/>
      <c r="C576" s="167" t="s">
        <v>1009</v>
      </c>
      <c r="D576" s="167" t="s">
        <v>134</v>
      </c>
      <c r="E576" s="168" t="s">
        <v>1010</v>
      </c>
      <c r="F576" s="169" t="s">
        <v>1011</v>
      </c>
      <c r="G576" s="170" t="s">
        <v>184</v>
      </c>
      <c r="H576" s="171">
        <v>2</v>
      </c>
      <c r="I576" s="172"/>
      <c r="J576" s="173">
        <f>ROUND(I576*H576,2)</f>
        <v>0</v>
      </c>
      <c r="K576" s="169" t="s">
        <v>3</v>
      </c>
      <c r="L576" s="41"/>
      <c r="M576" s="174" t="s">
        <v>3</v>
      </c>
      <c r="N576" s="175" t="s">
        <v>42</v>
      </c>
      <c r="O576" s="74"/>
      <c r="P576" s="176">
        <f>O576*H576</f>
        <v>0</v>
      </c>
      <c r="Q576" s="176">
        <v>0</v>
      </c>
      <c r="R576" s="176">
        <f>Q576*H576</f>
        <v>0</v>
      </c>
      <c r="S576" s="176">
        <v>0</v>
      </c>
      <c r="T576" s="177">
        <f>S576*H576</f>
        <v>0</v>
      </c>
      <c r="U576" s="40"/>
      <c r="V576" s="40"/>
      <c r="W576" s="40"/>
      <c r="X576" s="40"/>
      <c r="Y576" s="40"/>
      <c r="Z576" s="40"/>
      <c r="AA576" s="40"/>
      <c r="AB576" s="40"/>
      <c r="AC576" s="40"/>
      <c r="AD576" s="40"/>
      <c r="AE576" s="40"/>
      <c r="AR576" s="178" t="s">
        <v>254</v>
      </c>
      <c r="AT576" s="178" t="s">
        <v>134</v>
      </c>
      <c r="AU576" s="178" t="s">
        <v>79</v>
      </c>
      <c r="AY576" s="21" t="s">
        <v>131</v>
      </c>
      <c r="BE576" s="179">
        <f>IF(N576="základní",J576,0)</f>
        <v>0</v>
      </c>
      <c r="BF576" s="179">
        <f>IF(N576="snížená",J576,0)</f>
        <v>0</v>
      </c>
      <c r="BG576" s="179">
        <f>IF(N576="zákl. přenesená",J576,0)</f>
        <v>0</v>
      </c>
      <c r="BH576" s="179">
        <f>IF(N576="sníž. přenesená",J576,0)</f>
        <v>0</v>
      </c>
      <c r="BI576" s="179">
        <f>IF(N576="nulová",J576,0)</f>
        <v>0</v>
      </c>
      <c r="BJ576" s="21" t="s">
        <v>15</v>
      </c>
      <c r="BK576" s="179">
        <f>ROUND(I576*H576,2)</f>
        <v>0</v>
      </c>
      <c r="BL576" s="21" t="s">
        <v>254</v>
      </c>
      <c r="BM576" s="178" t="s">
        <v>1012</v>
      </c>
    </row>
    <row r="577" spans="1:65" s="2" customFormat="1" ht="21.75" customHeight="1">
      <c r="A577" s="40"/>
      <c r="B577" s="166"/>
      <c r="C577" s="167" t="s">
        <v>1013</v>
      </c>
      <c r="D577" s="167" t="s">
        <v>134</v>
      </c>
      <c r="E577" s="168" t="s">
        <v>1014</v>
      </c>
      <c r="F577" s="169" t="s">
        <v>1015</v>
      </c>
      <c r="G577" s="170" t="s">
        <v>184</v>
      </c>
      <c r="H577" s="171">
        <v>1</v>
      </c>
      <c r="I577" s="172"/>
      <c r="J577" s="173">
        <f>ROUND(I577*H577,2)</f>
        <v>0</v>
      </c>
      <c r="K577" s="169" t="s">
        <v>3</v>
      </c>
      <c r="L577" s="41"/>
      <c r="M577" s="174" t="s">
        <v>3</v>
      </c>
      <c r="N577" s="175" t="s">
        <v>42</v>
      </c>
      <c r="O577" s="74"/>
      <c r="P577" s="176">
        <f>O577*H577</f>
        <v>0</v>
      </c>
      <c r="Q577" s="176">
        <v>0</v>
      </c>
      <c r="R577" s="176">
        <f>Q577*H577</f>
        <v>0</v>
      </c>
      <c r="S577" s="176">
        <v>0</v>
      </c>
      <c r="T577" s="177">
        <f>S577*H577</f>
        <v>0</v>
      </c>
      <c r="U577" s="40"/>
      <c r="V577" s="40"/>
      <c r="W577" s="40"/>
      <c r="X577" s="40"/>
      <c r="Y577" s="40"/>
      <c r="Z577" s="40"/>
      <c r="AA577" s="40"/>
      <c r="AB577" s="40"/>
      <c r="AC577" s="40"/>
      <c r="AD577" s="40"/>
      <c r="AE577" s="40"/>
      <c r="AR577" s="178" t="s">
        <v>254</v>
      </c>
      <c r="AT577" s="178" t="s">
        <v>134</v>
      </c>
      <c r="AU577" s="178" t="s">
        <v>79</v>
      </c>
      <c r="AY577" s="21" t="s">
        <v>131</v>
      </c>
      <c r="BE577" s="179">
        <f>IF(N577="základní",J577,0)</f>
        <v>0</v>
      </c>
      <c r="BF577" s="179">
        <f>IF(N577="snížená",J577,0)</f>
        <v>0</v>
      </c>
      <c r="BG577" s="179">
        <f>IF(N577="zákl. přenesená",J577,0)</f>
        <v>0</v>
      </c>
      <c r="BH577" s="179">
        <f>IF(N577="sníž. přenesená",J577,0)</f>
        <v>0</v>
      </c>
      <c r="BI577" s="179">
        <f>IF(N577="nulová",J577,0)</f>
        <v>0</v>
      </c>
      <c r="BJ577" s="21" t="s">
        <v>15</v>
      </c>
      <c r="BK577" s="179">
        <f>ROUND(I577*H577,2)</f>
        <v>0</v>
      </c>
      <c r="BL577" s="21" t="s">
        <v>254</v>
      </c>
      <c r="BM577" s="178" t="s">
        <v>1016</v>
      </c>
    </row>
    <row r="578" spans="1:65" s="2" customFormat="1" ht="21.75" customHeight="1">
      <c r="A578" s="40"/>
      <c r="B578" s="166"/>
      <c r="C578" s="167" t="s">
        <v>1017</v>
      </c>
      <c r="D578" s="167" t="s">
        <v>134</v>
      </c>
      <c r="E578" s="168" t="s">
        <v>1018</v>
      </c>
      <c r="F578" s="169" t="s">
        <v>1019</v>
      </c>
      <c r="G578" s="170" t="s">
        <v>184</v>
      </c>
      <c r="H578" s="171">
        <v>1</v>
      </c>
      <c r="I578" s="172"/>
      <c r="J578" s="173">
        <f>ROUND(I578*H578,2)</f>
        <v>0</v>
      </c>
      <c r="K578" s="169" t="s">
        <v>3</v>
      </c>
      <c r="L578" s="41"/>
      <c r="M578" s="174" t="s">
        <v>3</v>
      </c>
      <c r="N578" s="175" t="s">
        <v>42</v>
      </c>
      <c r="O578" s="74"/>
      <c r="P578" s="176">
        <f>O578*H578</f>
        <v>0</v>
      </c>
      <c r="Q578" s="176">
        <v>0</v>
      </c>
      <c r="R578" s="176">
        <f>Q578*H578</f>
        <v>0</v>
      </c>
      <c r="S578" s="176">
        <v>0</v>
      </c>
      <c r="T578" s="177">
        <f>S578*H578</f>
        <v>0</v>
      </c>
      <c r="U578" s="40"/>
      <c r="V578" s="40"/>
      <c r="W578" s="40"/>
      <c r="X578" s="40"/>
      <c r="Y578" s="40"/>
      <c r="Z578" s="40"/>
      <c r="AA578" s="40"/>
      <c r="AB578" s="40"/>
      <c r="AC578" s="40"/>
      <c r="AD578" s="40"/>
      <c r="AE578" s="40"/>
      <c r="AR578" s="178" t="s">
        <v>254</v>
      </c>
      <c r="AT578" s="178" t="s">
        <v>134</v>
      </c>
      <c r="AU578" s="178" t="s">
        <v>79</v>
      </c>
      <c r="AY578" s="21" t="s">
        <v>131</v>
      </c>
      <c r="BE578" s="179">
        <f>IF(N578="základní",J578,0)</f>
        <v>0</v>
      </c>
      <c r="BF578" s="179">
        <f>IF(N578="snížená",J578,0)</f>
        <v>0</v>
      </c>
      <c r="BG578" s="179">
        <f>IF(N578="zákl. přenesená",J578,0)</f>
        <v>0</v>
      </c>
      <c r="BH578" s="179">
        <f>IF(N578="sníž. přenesená",J578,0)</f>
        <v>0</v>
      </c>
      <c r="BI578" s="179">
        <f>IF(N578="nulová",J578,0)</f>
        <v>0</v>
      </c>
      <c r="BJ578" s="21" t="s">
        <v>15</v>
      </c>
      <c r="BK578" s="179">
        <f>ROUND(I578*H578,2)</f>
        <v>0</v>
      </c>
      <c r="BL578" s="21" t="s">
        <v>254</v>
      </c>
      <c r="BM578" s="178" t="s">
        <v>1020</v>
      </c>
    </row>
    <row r="579" spans="1:65" s="2" customFormat="1" ht="21.75" customHeight="1">
      <c r="A579" s="40"/>
      <c r="B579" s="166"/>
      <c r="C579" s="167" t="s">
        <v>1021</v>
      </c>
      <c r="D579" s="167" t="s">
        <v>134</v>
      </c>
      <c r="E579" s="168" t="s">
        <v>1022</v>
      </c>
      <c r="F579" s="169" t="s">
        <v>1023</v>
      </c>
      <c r="G579" s="170" t="s">
        <v>184</v>
      </c>
      <c r="H579" s="171">
        <v>1</v>
      </c>
      <c r="I579" s="172"/>
      <c r="J579" s="173">
        <f>ROUND(I579*H579,2)</f>
        <v>0</v>
      </c>
      <c r="K579" s="169" t="s">
        <v>3</v>
      </c>
      <c r="L579" s="41"/>
      <c r="M579" s="174" t="s">
        <v>3</v>
      </c>
      <c r="N579" s="175" t="s">
        <v>42</v>
      </c>
      <c r="O579" s="74"/>
      <c r="P579" s="176">
        <f>O579*H579</f>
        <v>0</v>
      </c>
      <c r="Q579" s="176">
        <v>0</v>
      </c>
      <c r="R579" s="176">
        <f>Q579*H579</f>
        <v>0</v>
      </c>
      <c r="S579" s="176">
        <v>0</v>
      </c>
      <c r="T579" s="177">
        <f>S579*H579</f>
        <v>0</v>
      </c>
      <c r="U579" s="40"/>
      <c r="V579" s="40"/>
      <c r="W579" s="40"/>
      <c r="X579" s="40"/>
      <c r="Y579" s="40"/>
      <c r="Z579" s="40"/>
      <c r="AA579" s="40"/>
      <c r="AB579" s="40"/>
      <c r="AC579" s="40"/>
      <c r="AD579" s="40"/>
      <c r="AE579" s="40"/>
      <c r="AR579" s="178" t="s">
        <v>254</v>
      </c>
      <c r="AT579" s="178" t="s">
        <v>134</v>
      </c>
      <c r="AU579" s="178" t="s">
        <v>79</v>
      </c>
      <c r="AY579" s="21" t="s">
        <v>131</v>
      </c>
      <c r="BE579" s="179">
        <f>IF(N579="základní",J579,0)</f>
        <v>0</v>
      </c>
      <c r="BF579" s="179">
        <f>IF(N579="snížená",J579,0)</f>
        <v>0</v>
      </c>
      <c r="BG579" s="179">
        <f>IF(N579="zákl. přenesená",J579,0)</f>
        <v>0</v>
      </c>
      <c r="BH579" s="179">
        <f>IF(N579="sníž. přenesená",J579,0)</f>
        <v>0</v>
      </c>
      <c r="BI579" s="179">
        <f>IF(N579="nulová",J579,0)</f>
        <v>0</v>
      </c>
      <c r="BJ579" s="21" t="s">
        <v>15</v>
      </c>
      <c r="BK579" s="179">
        <f>ROUND(I579*H579,2)</f>
        <v>0</v>
      </c>
      <c r="BL579" s="21" t="s">
        <v>254</v>
      </c>
      <c r="BM579" s="178" t="s">
        <v>1024</v>
      </c>
    </row>
    <row r="580" spans="1:65" s="2" customFormat="1" ht="24.15" customHeight="1">
      <c r="A580" s="40"/>
      <c r="B580" s="166"/>
      <c r="C580" s="167" t="s">
        <v>1025</v>
      </c>
      <c r="D580" s="167" t="s">
        <v>134</v>
      </c>
      <c r="E580" s="168" t="s">
        <v>1026</v>
      </c>
      <c r="F580" s="169" t="s">
        <v>1027</v>
      </c>
      <c r="G580" s="170" t="s">
        <v>184</v>
      </c>
      <c r="H580" s="171">
        <v>2</v>
      </c>
      <c r="I580" s="172"/>
      <c r="J580" s="173">
        <f>ROUND(I580*H580,2)</f>
        <v>0</v>
      </c>
      <c r="K580" s="169" t="s">
        <v>3</v>
      </c>
      <c r="L580" s="41"/>
      <c r="M580" s="174" t="s">
        <v>3</v>
      </c>
      <c r="N580" s="175" t="s">
        <v>42</v>
      </c>
      <c r="O580" s="74"/>
      <c r="P580" s="176">
        <f>O580*H580</f>
        <v>0</v>
      </c>
      <c r="Q580" s="176">
        <v>0</v>
      </c>
      <c r="R580" s="176">
        <f>Q580*H580</f>
        <v>0</v>
      </c>
      <c r="S580" s="176">
        <v>0</v>
      </c>
      <c r="T580" s="177">
        <f>S580*H580</f>
        <v>0</v>
      </c>
      <c r="U580" s="40"/>
      <c r="V580" s="40"/>
      <c r="W580" s="40"/>
      <c r="X580" s="40"/>
      <c r="Y580" s="40"/>
      <c r="Z580" s="40"/>
      <c r="AA580" s="40"/>
      <c r="AB580" s="40"/>
      <c r="AC580" s="40"/>
      <c r="AD580" s="40"/>
      <c r="AE580" s="40"/>
      <c r="AR580" s="178" t="s">
        <v>254</v>
      </c>
      <c r="AT580" s="178" t="s">
        <v>134</v>
      </c>
      <c r="AU580" s="178" t="s">
        <v>79</v>
      </c>
      <c r="AY580" s="21" t="s">
        <v>131</v>
      </c>
      <c r="BE580" s="179">
        <f>IF(N580="základní",J580,0)</f>
        <v>0</v>
      </c>
      <c r="BF580" s="179">
        <f>IF(N580="snížená",J580,0)</f>
        <v>0</v>
      </c>
      <c r="BG580" s="179">
        <f>IF(N580="zákl. přenesená",J580,0)</f>
        <v>0</v>
      </c>
      <c r="BH580" s="179">
        <f>IF(N580="sníž. přenesená",J580,0)</f>
        <v>0</v>
      </c>
      <c r="BI580" s="179">
        <f>IF(N580="nulová",J580,0)</f>
        <v>0</v>
      </c>
      <c r="BJ580" s="21" t="s">
        <v>15</v>
      </c>
      <c r="BK580" s="179">
        <f>ROUND(I580*H580,2)</f>
        <v>0</v>
      </c>
      <c r="BL580" s="21" t="s">
        <v>254</v>
      </c>
      <c r="BM580" s="178" t="s">
        <v>1028</v>
      </c>
    </row>
    <row r="581" spans="1:65" s="2" customFormat="1" ht="33" customHeight="1">
      <c r="A581" s="40"/>
      <c r="B581" s="166"/>
      <c r="C581" s="167" t="s">
        <v>1029</v>
      </c>
      <c r="D581" s="167" t="s">
        <v>134</v>
      </c>
      <c r="E581" s="168" t="s">
        <v>1030</v>
      </c>
      <c r="F581" s="169" t="s">
        <v>1031</v>
      </c>
      <c r="G581" s="170" t="s">
        <v>184</v>
      </c>
      <c r="H581" s="171">
        <v>4</v>
      </c>
      <c r="I581" s="172"/>
      <c r="J581" s="173">
        <f>ROUND(I581*H581,2)</f>
        <v>0</v>
      </c>
      <c r="K581" s="169" t="s">
        <v>3</v>
      </c>
      <c r="L581" s="41"/>
      <c r="M581" s="174" t="s">
        <v>3</v>
      </c>
      <c r="N581" s="175" t="s">
        <v>42</v>
      </c>
      <c r="O581" s="74"/>
      <c r="P581" s="176">
        <f>O581*H581</f>
        <v>0</v>
      </c>
      <c r="Q581" s="176">
        <v>0</v>
      </c>
      <c r="R581" s="176">
        <f>Q581*H581</f>
        <v>0</v>
      </c>
      <c r="S581" s="176">
        <v>0</v>
      </c>
      <c r="T581" s="177">
        <f>S581*H581</f>
        <v>0</v>
      </c>
      <c r="U581" s="40"/>
      <c r="V581" s="40"/>
      <c r="W581" s="40"/>
      <c r="X581" s="40"/>
      <c r="Y581" s="40"/>
      <c r="Z581" s="40"/>
      <c r="AA581" s="40"/>
      <c r="AB581" s="40"/>
      <c r="AC581" s="40"/>
      <c r="AD581" s="40"/>
      <c r="AE581" s="40"/>
      <c r="AR581" s="178" t="s">
        <v>254</v>
      </c>
      <c r="AT581" s="178" t="s">
        <v>134</v>
      </c>
      <c r="AU581" s="178" t="s">
        <v>79</v>
      </c>
      <c r="AY581" s="21" t="s">
        <v>131</v>
      </c>
      <c r="BE581" s="179">
        <f>IF(N581="základní",J581,0)</f>
        <v>0</v>
      </c>
      <c r="BF581" s="179">
        <f>IF(N581="snížená",J581,0)</f>
        <v>0</v>
      </c>
      <c r="BG581" s="179">
        <f>IF(N581="zákl. přenesená",J581,0)</f>
        <v>0</v>
      </c>
      <c r="BH581" s="179">
        <f>IF(N581="sníž. přenesená",J581,0)</f>
        <v>0</v>
      </c>
      <c r="BI581" s="179">
        <f>IF(N581="nulová",J581,0)</f>
        <v>0</v>
      </c>
      <c r="BJ581" s="21" t="s">
        <v>15</v>
      </c>
      <c r="BK581" s="179">
        <f>ROUND(I581*H581,2)</f>
        <v>0</v>
      </c>
      <c r="BL581" s="21" t="s">
        <v>254</v>
      </c>
      <c r="BM581" s="178" t="s">
        <v>1032</v>
      </c>
    </row>
    <row r="582" spans="1:65" s="2" customFormat="1" ht="24.15" customHeight="1">
      <c r="A582" s="40"/>
      <c r="B582" s="166"/>
      <c r="C582" s="167" t="s">
        <v>1033</v>
      </c>
      <c r="D582" s="167" t="s">
        <v>134</v>
      </c>
      <c r="E582" s="168" t="s">
        <v>1034</v>
      </c>
      <c r="F582" s="169" t="s">
        <v>1035</v>
      </c>
      <c r="G582" s="170" t="s">
        <v>184</v>
      </c>
      <c r="H582" s="171">
        <v>2</v>
      </c>
      <c r="I582" s="172"/>
      <c r="J582" s="173">
        <f>ROUND(I582*H582,2)</f>
        <v>0</v>
      </c>
      <c r="K582" s="169" t="s">
        <v>3</v>
      </c>
      <c r="L582" s="41"/>
      <c r="M582" s="174" t="s">
        <v>3</v>
      </c>
      <c r="N582" s="175" t="s">
        <v>42</v>
      </c>
      <c r="O582" s="74"/>
      <c r="P582" s="176">
        <f>O582*H582</f>
        <v>0</v>
      </c>
      <c r="Q582" s="176">
        <v>0</v>
      </c>
      <c r="R582" s="176">
        <f>Q582*H582</f>
        <v>0</v>
      </c>
      <c r="S582" s="176">
        <v>0</v>
      </c>
      <c r="T582" s="177">
        <f>S582*H582</f>
        <v>0</v>
      </c>
      <c r="U582" s="40"/>
      <c r="V582" s="40"/>
      <c r="W582" s="40"/>
      <c r="X582" s="40"/>
      <c r="Y582" s="40"/>
      <c r="Z582" s="40"/>
      <c r="AA582" s="40"/>
      <c r="AB582" s="40"/>
      <c r="AC582" s="40"/>
      <c r="AD582" s="40"/>
      <c r="AE582" s="40"/>
      <c r="AR582" s="178" t="s">
        <v>254</v>
      </c>
      <c r="AT582" s="178" t="s">
        <v>134</v>
      </c>
      <c r="AU582" s="178" t="s">
        <v>79</v>
      </c>
      <c r="AY582" s="21" t="s">
        <v>131</v>
      </c>
      <c r="BE582" s="179">
        <f>IF(N582="základní",J582,0)</f>
        <v>0</v>
      </c>
      <c r="BF582" s="179">
        <f>IF(N582="snížená",J582,0)</f>
        <v>0</v>
      </c>
      <c r="BG582" s="179">
        <f>IF(N582="zákl. přenesená",J582,0)</f>
        <v>0</v>
      </c>
      <c r="BH582" s="179">
        <f>IF(N582="sníž. přenesená",J582,0)</f>
        <v>0</v>
      </c>
      <c r="BI582" s="179">
        <f>IF(N582="nulová",J582,0)</f>
        <v>0</v>
      </c>
      <c r="BJ582" s="21" t="s">
        <v>15</v>
      </c>
      <c r="BK582" s="179">
        <f>ROUND(I582*H582,2)</f>
        <v>0</v>
      </c>
      <c r="BL582" s="21" t="s">
        <v>254</v>
      </c>
      <c r="BM582" s="178" t="s">
        <v>1036</v>
      </c>
    </row>
    <row r="583" spans="1:65" s="2" customFormat="1" ht="55.5" customHeight="1">
      <c r="A583" s="40"/>
      <c r="B583" s="166"/>
      <c r="C583" s="167" t="s">
        <v>1037</v>
      </c>
      <c r="D583" s="167" t="s">
        <v>134</v>
      </c>
      <c r="E583" s="168" t="s">
        <v>1038</v>
      </c>
      <c r="F583" s="169" t="s">
        <v>1039</v>
      </c>
      <c r="G583" s="170" t="s">
        <v>786</v>
      </c>
      <c r="H583" s="230"/>
      <c r="I583" s="172"/>
      <c r="J583" s="173">
        <f>ROUND(I583*H583,2)</f>
        <v>0</v>
      </c>
      <c r="K583" s="169" t="s">
        <v>138</v>
      </c>
      <c r="L583" s="41"/>
      <c r="M583" s="174" t="s">
        <v>3</v>
      </c>
      <c r="N583" s="175" t="s">
        <v>42</v>
      </c>
      <c r="O583" s="74"/>
      <c r="P583" s="176">
        <f>O583*H583</f>
        <v>0</v>
      </c>
      <c r="Q583" s="176">
        <v>0</v>
      </c>
      <c r="R583" s="176">
        <f>Q583*H583</f>
        <v>0</v>
      </c>
      <c r="S583" s="176">
        <v>0</v>
      </c>
      <c r="T583" s="177">
        <f>S583*H583</f>
        <v>0</v>
      </c>
      <c r="U583" s="40"/>
      <c r="V583" s="40"/>
      <c r="W583" s="40"/>
      <c r="X583" s="40"/>
      <c r="Y583" s="40"/>
      <c r="Z583" s="40"/>
      <c r="AA583" s="40"/>
      <c r="AB583" s="40"/>
      <c r="AC583" s="40"/>
      <c r="AD583" s="40"/>
      <c r="AE583" s="40"/>
      <c r="AR583" s="178" t="s">
        <v>254</v>
      </c>
      <c r="AT583" s="178" t="s">
        <v>134</v>
      </c>
      <c r="AU583" s="178" t="s">
        <v>79</v>
      </c>
      <c r="AY583" s="21" t="s">
        <v>131</v>
      </c>
      <c r="BE583" s="179">
        <f>IF(N583="základní",J583,0)</f>
        <v>0</v>
      </c>
      <c r="BF583" s="179">
        <f>IF(N583="snížená",J583,0)</f>
        <v>0</v>
      </c>
      <c r="BG583" s="179">
        <f>IF(N583="zákl. přenesená",J583,0)</f>
        <v>0</v>
      </c>
      <c r="BH583" s="179">
        <f>IF(N583="sníž. přenesená",J583,0)</f>
        <v>0</v>
      </c>
      <c r="BI583" s="179">
        <f>IF(N583="nulová",J583,0)</f>
        <v>0</v>
      </c>
      <c r="BJ583" s="21" t="s">
        <v>15</v>
      </c>
      <c r="BK583" s="179">
        <f>ROUND(I583*H583,2)</f>
        <v>0</v>
      </c>
      <c r="BL583" s="21" t="s">
        <v>254</v>
      </c>
      <c r="BM583" s="178" t="s">
        <v>1040</v>
      </c>
    </row>
    <row r="584" spans="1:47" s="2" customFormat="1" ht="12">
      <c r="A584" s="40"/>
      <c r="B584" s="41"/>
      <c r="C584" s="40"/>
      <c r="D584" s="180" t="s">
        <v>140</v>
      </c>
      <c r="E584" s="40"/>
      <c r="F584" s="181" t="s">
        <v>1041</v>
      </c>
      <c r="G584" s="40"/>
      <c r="H584" s="40"/>
      <c r="I584" s="182"/>
      <c r="J584" s="40"/>
      <c r="K584" s="40"/>
      <c r="L584" s="41"/>
      <c r="M584" s="183"/>
      <c r="N584" s="184"/>
      <c r="O584" s="74"/>
      <c r="P584" s="74"/>
      <c r="Q584" s="74"/>
      <c r="R584" s="74"/>
      <c r="S584" s="74"/>
      <c r="T584" s="75"/>
      <c r="U584" s="40"/>
      <c r="V584" s="40"/>
      <c r="W584" s="40"/>
      <c r="X584" s="40"/>
      <c r="Y584" s="40"/>
      <c r="Z584" s="40"/>
      <c r="AA584" s="40"/>
      <c r="AB584" s="40"/>
      <c r="AC584" s="40"/>
      <c r="AD584" s="40"/>
      <c r="AE584" s="40"/>
      <c r="AT584" s="21" t="s">
        <v>140</v>
      </c>
      <c r="AU584" s="21" t="s">
        <v>79</v>
      </c>
    </row>
    <row r="585" spans="1:63" s="12" customFormat="1" ht="22.8" customHeight="1">
      <c r="A585" s="12"/>
      <c r="B585" s="153"/>
      <c r="C585" s="12"/>
      <c r="D585" s="154" t="s">
        <v>70</v>
      </c>
      <c r="E585" s="164" t="s">
        <v>1042</v>
      </c>
      <c r="F585" s="164" t="s">
        <v>1043</v>
      </c>
      <c r="G585" s="12"/>
      <c r="H585" s="12"/>
      <c r="I585" s="156"/>
      <c r="J585" s="165">
        <f>BK585</f>
        <v>0</v>
      </c>
      <c r="K585" s="12"/>
      <c r="L585" s="153"/>
      <c r="M585" s="158"/>
      <c r="N585" s="159"/>
      <c r="O585" s="159"/>
      <c r="P585" s="160">
        <f>SUM(P586:P607)</f>
        <v>0</v>
      </c>
      <c r="Q585" s="159"/>
      <c r="R585" s="160">
        <f>SUM(R586:R607)</f>
        <v>0</v>
      </c>
      <c r="S585" s="159"/>
      <c r="T585" s="161">
        <f>SUM(T586:T607)</f>
        <v>0</v>
      </c>
      <c r="U585" s="12"/>
      <c r="V585" s="12"/>
      <c r="W585" s="12"/>
      <c r="X585" s="12"/>
      <c r="Y585" s="12"/>
      <c r="Z585" s="12"/>
      <c r="AA585" s="12"/>
      <c r="AB585" s="12"/>
      <c r="AC585" s="12"/>
      <c r="AD585" s="12"/>
      <c r="AE585" s="12"/>
      <c r="AR585" s="154" t="s">
        <v>79</v>
      </c>
      <c r="AT585" s="162" t="s">
        <v>70</v>
      </c>
      <c r="AU585" s="162" t="s">
        <v>15</v>
      </c>
      <c r="AY585" s="154" t="s">
        <v>131</v>
      </c>
      <c r="BK585" s="163">
        <f>SUM(BK586:BK607)</f>
        <v>0</v>
      </c>
    </row>
    <row r="586" spans="1:65" s="2" customFormat="1" ht="24.15" customHeight="1">
      <c r="A586" s="40"/>
      <c r="B586" s="166"/>
      <c r="C586" s="167" t="s">
        <v>1044</v>
      </c>
      <c r="D586" s="167" t="s">
        <v>134</v>
      </c>
      <c r="E586" s="168" t="s">
        <v>1045</v>
      </c>
      <c r="F586" s="169" t="s">
        <v>1046</v>
      </c>
      <c r="G586" s="170" t="s">
        <v>257</v>
      </c>
      <c r="H586" s="171">
        <v>1</v>
      </c>
      <c r="I586" s="172"/>
      <c r="J586" s="173">
        <f>ROUND(I586*H586,2)</f>
        <v>0</v>
      </c>
      <c r="K586" s="169" t="s">
        <v>3</v>
      </c>
      <c r="L586" s="41"/>
      <c r="M586" s="174" t="s">
        <v>3</v>
      </c>
      <c r="N586" s="175" t="s">
        <v>42</v>
      </c>
      <c r="O586" s="74"/>
      <c r="P586" s="176">
        <f>O586*H586</f>
        <v>0</v>
      </c>
      <c r="Q586" s="176">
        <v>0</v>
      </c>
      <c r="R586" s="176">
        <f>Q586*H586</f>
        <v>0</v>
      </c>
      <c r="S586" s="176">
        <v>0</v>
      </c>
      <c r="T586" s="177">
        <f>S586*H586</f>
        <v>0</v>
      </c>
      <c r="U586" s="40"/>
      <c r="V586" s="40"/>
      <c r="W586" s="40"/>
      <c r="X586" s="40"/>
      <c r="Y586" s="40"/>
      <c r="Z586" s="40"/>
      <c r="AA586" s="40"/>
      <c r="AB586" s="40"/>
      <c r="AC586" s="40"/>
      <c r="AD586" s="40"/>
      <c r="AE586" s="40"/>
      <c r="AR586" s="178" t="s">
        <v>254</v>
      </c>
      <c r="AT586" s="178" t="s">
        <v>134</v>
      </c>
      <c r="AU586" s="178" t="s">
        <v>79</v>
      </c>
      <c r="AY586" s="21" t="s">
        <v>131</v>
      </c>
      <c r="BE586" s="179">
        <f>IF(N586="základní",J586,0)</f>
        <v>0</v>
      </c>
      <c r="BF586" s="179">
        <f>IF(N586="snížená",J586,0)</f>
        <v>0</v>
      </c>
      <c r="BG586" s="179">
        <f>IF(N586="zákl. přenesená",J586,0)</f>
        <v>0</v>
      </c>
      <c r="BH586" s="179">
        <f>IF(N586="sníž. přenesená",J586,0)</f>
        <v>0</v>
      </c>
      <c r="BI586" s="179">
        <f>IF(N586="nulová",J586,0)</f>
        <v>0</v>
      </c>
      <c r="BJ586" s="21" t="s">
        <v>15</v>
      </c>
      <c r="BK586" s="179">
        <f>ROUND(I586*H586,2)</f>
        <v>0</v>
      </c>
      <c r="BL586" s="21" t="s">
        <v>254</v>
      </c>
      <c r="BM586" s="178" t="s">
        <v>1047</v>
      </c>
    </row>
    <row r="587" spans="1:65" s="2" customFormat="1" ht="21.75" customHeight="1">
      <c r="A587" s="40"/>
      <c r="B587" s="166"/>
      <c r="C587" s="167" t="s">
        <v>1048</v>
      </c>
      <c r="D587" s="167" t="s">
        <v>134</v>
      </c>
      <c r="E587" s="168" t="s">
        <v>1049</v>
      </c>
      <c r="F587" s="169" t="s">
        <v>1050</v>
      </c>
      <c r="G587" s="170" t="s">
        <v>257</v>
      </c>
      <c r="H587" s="171">
        <v>1</v>
      </c>
      <c r="I587" s="172"/>
      <c r="J587" s="173">
        <f>ROUND(I587*H587,2)</f>
        <v>0</v>
      </c>
      <c r="K587" s="169" t="s">
        <v>3</v>
      </c>
      <c r="L587" s="41"/>
      <c r="M587" s="174" t="s">
        <v>3</v>
      </c>
      <c r="N587" s="175" t="s">
        <v>42</v>
      </c>
      <c r="O587" s="74"/>
      <c r="P587" s="176">
        <f>O587*H587</f>
        <v>0</v>
      </c>
      <c r="Q587" s="176">
        <v>0</v>
      </c>
      <c r="R587" s="176">
        <f>Q587*H587</f>
        <v>0</v>
      </c>
      <c r="S587" s="176">
        <v>0</v>
      </c>
      <c r="T587" s="177">
        <f>S587*H587</f>
        <v>0</v>
      </c>
      <c r="U587" s="40"/>
      <c r="V587" s="40"/>
      <c r="W587" s="40"/>
      <c r="X587" s="40"/>
      <c r="Y587" s="40"/>
      <c r="Z587" s="40"/>
      <c r="AA587" s="40"/>
      <c r="AB587" s="40"/>
      <c r="AC587" s="40"/>
      <c r="AD587" s="40"/>
      <c r="AE587" s="40"/>
      <c r="AR587" s="178" t="s">
        <v>254</v>
      </c>
      <c r="AT587" s="178" t="s">
        <v>134</v>
      </c>
      <c r="AU587" s="178" t="s">
        <v>79</v>
      </c>
      <c r="AY587" s="21" t="s">
        <v>131</v>
      </c>
      <c r="BE587" s="179">
        <f>IF(N587="základní",J587,0)</f>
        <v>0</v>
      </c>
      <c r="BF587" s="179">
        <f>IF(N587="snížená",J587,0)</f>
        <v>0</v>
      </c>
      <c r="BG587" s="179">
        <f>IF(N587="zákl. přenesená",J587,0)</f>
        <v>0</v>
      </c>
      <c r="BH587" s="179">
        <f>IF(N587="sníž. přenesená",J587,0)</f>
        <v>0</v>
      </c>
      <c r="BI587" s="179">
        <f>IF(N587="nulová",J587,0)</f>
        <v>0</v>
      </c>
      <c r="BJ587" s="21" t="s">
        <v>15</v>
      </c>
      <c r="BK587" s="179">
        <f>ROUND(I587*H587,2)</f>
        <v>0</v>
      </c>
      <c r="BL587" s="21" t="s">
        <v>254</v>
      </c>
      <c r="BM587" s="178" t="s">
        <v>1051</v>
      </c>
    </row>
    <row r="588" spans="1:65" s="2" customFormat="1" ht="21.75" customHeight="1">
      <c r="A588" s="40"/>
      <c r="B588" s="166"/>
      <c r="C588" s="167" t="s">
        <v>1052</v>
      </c>
      <c r="D588" s="167" t="s">
        <v>134</v>
      </c>
      <c r="E588" s="168" t="s">
        <v>1053</v>
      </c>
      <c r="F588" s="169" t="s">
        <v>1054</v>
      </c>
      <c r="G588" s="170" t="s">
        <v>257</v>
      </c>
      <c r="H588" s="171">
        <v>1</v>
      </c>
      <c r="I588" s="172"/>
      <c r="J588" s="173">
        <f>ROUND(I588*H588,2)</f>
        <v>0</v>
      </c>
      <c r="K588" s="169" t="s">
        <v>3</v>
      </c>
      <c r="L588" s="41"/>
      <c r="M588" s="174" t="s">
        <v>3</v>
      </c>
      <c r="N588" s="175" t="s">
        <v>42</v>
      </c>
      <c r="O588" s="74"/>
      <c r="P588" s="176">
        <f>O588*H588</f>
        <v>0</v>
      </c>
      <c r="Q588" s="176">
        <v>0</v>
      </c>
      <c r="R588" s="176">
        <f>Q588*H588</f>
        <v>0</v>
      </c>
      <c r="S588" s="176">
        <v>0</v>
      </c>
      <c r="T588" s="177">
        <f>S588*H588</f>
        <v>0</v>
      </c>
      <c r="U588" s="40"/>
      <c r="V588" s="40"/>
      <c r="W588" s="40"/>
      <c r="X588" s="40"/>
      <c r="Y588" s="40"/>
      <c r="Z588" s="40"/>
      <c r="AA588" s="40"/>
      <c r="AB588" s="40"/>
      <c r="AC588" s="40"/>
      <c r="AD588" s="40"/>
      <c r="AE588" s="40"/>
      <c r="AR588" s="178" t="s">
        <v>254</v>
      </c>
      <c r="AT588" s="178" t="s">
        <v>134</v>
      </c>
      <c r="AU588" s="178" t="s">
        <v>79</v>
      </c>
      <c r="AY588" s="21" t="s">
        <v>131</v>
      </c>
      <c r="BE588" s="179">
        <f>IF(N588="základní",J588,0)</f>
        <v>0</v>
      </c>
      <c r="BF588" s="179">
        <f>IF(N588="snížená",J588,0)</f>
        <v>0</v>
      </c>
      <c r="BG588" s="179">
        <f>IF(N588="zákl. přenesená",J588,0)</f>
        <v>0</v>
      </c>
      <c r="BH588" s="179">
        <f>IF(N588="sníž. přenesená",J588,0)</f>
        <v>0</v>
      </c>
      <c r="BI588" s="179">
        <f>IF(N588="nulová",J588,0)</f>
        <v>0</v>
      </c>
      <c r="BJ588" s="21" t="s">
        <v>15</v>
      </c>
      <c r="BK588" s="179">
        <f>ROUND(I588*H588,2)</f>
        <v>0</v>
      </c>
      <c r="BL588" s="21" t="s">
        <v>254</v>
      </c>
      <c r="BM588" s="178" t="s">
        <v>1055</v>
      </c>
    </row>
    <row r="589" spans="1:65" s="2" customFormat="1" ht="16.5" customHeight="1">
      <c r="A589" s="40"/>
      <c r="B589" s="166"/>
      <c r="C589" s="167" t="s">
        <v>1056</v>
      </c>
      <c r="D589" s="167" t="s">
        <v>134</v>
      </c>
      <c r="E589" s="168" t="s">
        <v>1057</v>
      </c>
      <c r="F589" s="169" t="s">
        <v>1058</v>
      </c>
      <c r="G589" s="170" t="s">
        <v>184</v>
      </c>
      <c r="H589" s="171">
        <v>3</v>
      </c>
      <c r="I589" s="172"/>
      <c r="J589" s="173">
        <f>ROUND(I589*H589,2)</f>
        <v>0</v>
      </c>
      <c r="K589" s="169" t="s">
        <v>3</v>
      </c>
      <c r="L589" s="41"/>
      <c r="M589" s="174" t="s">
        <v>3</v>
      </c>
      <c r="N589" s="175" t="s">
        <v>42</v>
      </c>
      <c r="O589" s="74"/>
      <c r="P589" s="176">
        <f>O589*H589</f>
        <v>0</v>
      </c>
      <c r="Q589" s="176">
        <v>0</v>
      </c>
      <c r="R589" s="176">
        <f>Q589*H589</f>
        <v>0</v>
      </c>
      <c r="S589" s="176">
        <v>0</v>
      </c>
      <c r="T589" s="177">
        <f>S589*H589</f>
        <v>0</v>
      </c>
      <c r="U589" s="40"/>
      <c r="V589" s="40"/>
      <c r="W589" s="40"/>
      <c r="X589" s="40"/>
      <c r="Y589" s="40"/>
      <c r="Z589" s="40"/>
      <c r="AA589" s="40"/>
      <c r="AB589" s="40"/>
      <c r="AC589" s="40"/>
      <c r="AD589" s="40"/>
      <c r="AE589" s="40"/>
      <c r="AR589" s="178" t="s">
        <v>254</v>
      </c>
      <c r="AT589" s="178" t="s">
        <v>134</v>
      </c>
      <c r="AU589" s="178" t="s">
        <v>79</v>
      </c>
      <c r="AY589" s="21" t="s">
        <v>131</v>
      </c>
      <c r="BE589" s="179">
        <f>IF(N589="základní",J589,0)</f>
        <v>0</v>
      </c>
      <c r="BF589" s="179">
        <f>IF(N589="snížená",J589,0)</f>
        <v>0</v>
      </c>
      <c r="BG589" s="179">
        <f>IF(N589="zákl. přenesená",J589,0)</f>
        <v>0</v>
      </c>
      <c r="BH589" s="179">
        <f>IF(N589="sníž. přenesená",J589,0)</f>
        <v>0</v>
      </c>
      <c r="BI589" s="179">
        <f>IF(N589="nulová",J589,0)</f>
        <v>0</v>
      </c>
      <c r="BJ589" s="21" t="s">
        <v>15</v>
      </c>
      <c r="BK589" s="179">
        <f>ROUND(I589*H589,2)</f>
        <v>0</v>
      </c>
      <c r="BL589" s="21" t="s">
        <v>254</v>
      </c>
      <c r="BM589" s="178" t="s">
        <v>1059</v>
      </c>
    </row>
    <row r="590" spans="1:65" s="2" customFormat="1" ht="16.5" customHeight="1">
      <c r="A590" s="40"/>
      <c r="B590" s="166"/>
      <c r="C590" s="167" t="s">
        <v>1060</v>
      </c>
      <c r="D590" s="167" t="s">
        <v>134</v>
      </c>
      <c r="E590" s="168" t="s">
        <v>1061</v>
      </c>
      <c r="F590" s="169" t="s">
        <v>1062</v>
      </c>
      <c r="G590" s="170" t="s">
        <v>184</v>
      </c>
      <c r="H590" s="171">
        <v>1</v>
      </c>
      <c r="I590" s="172"/>
      <c r="J590" s="173">
        <f>ROUND(I590*H590,2)</f>
        <v>0</v>
      </c>
      <c r="K590" s="169" t="s">
        <v>3</v>
      </c>
      <c r="L590" s="41"/>
      <c r="M590" s="174" t="s">
        <v>3</v>
      </c>
      <c r="N590" s="175" t="s">
        <v>42</v>
      </c>
      <c r="O590" s="74"/>
      <c r="P590" s="176">
        <f>O590*H590</f>
        <v>0</v>
      </c>
      <c r="Q590" s="176">
        <v>0</v>
      </c>
      <c r="R590" s="176">
        <f>Q590*H590</f>
        <v>0</v>
      </c>
      <c r="S590" s="176">
        <v>0</v>
      </c>
      <c r="T590" s="177">
        <f>S590*H590</f>
        <v>0</v>
      </c>
      <c r="U590" s="40"/>
      <c r="V590" s="40"/>
      <c r="W590" s="40"/>
      <c r="X590" s="40"/>
      <c r="Y590" s="40"/>
      <c r="Z590" s="40"/>
      <c r="AA590" s="40"/>
      <c r="AB590" s="40"/>
      <c r="AC590" s="40"/>
      <c r="AD590" s="40"/>
      <c r="AE590" s="40"/>
      <c r="AR590" s="178" t="s">
        <v>254</v>
      </c>
      <c r="AT590" s="178" t="s">
        <v>134</v>
      </c>
      <c r="AU590" s="178" t="s">
        <v>79</v>
      </c>
      <c r="AY590" s="21" t="s">
        <v>131</v>
      </c>
      <c r="BE590" s="179">
        <f>IF(N590="základní",J590,0)</f>
        <v>0</v>
      </c>
      <c r="BF590" s="179">
        <f>IF(N590="snížená",J590,0)</f>
        <v>0</v>
      </c>
      <c r="BG590" s="179">
        <f>IF(N590="zákl. přenesená",J590,0)</f>
        <v>0</v>
      </c>
      <c r="BH590" s="179">
        <f>IF(N590="sníž. přenesená",J590,0)</f>
        <v>0</v>
      </c>
      <c r="BI590" s="179">
        <f>IF(N590="nulová",J590,0)</f>
        <v>0</v>
      </c>
      <c r="BJ590" s="21" t="s">
        <v>15</v>
      </c>
      <c r="BK590" s="179">
        <f>ROUND(I590*H590,2)</f>
        <v>0</v>
      </c>
      <c r="BL590" s="21" t="s">
        <v>254</v>
      </c>
      <c r="BM590" s="178" t="s">
        <v>1063</v>
      </c>
    </row>
    <row r="591" spans="1:65" s="2" customFormat="1" ht="16.5" customHeight="1">
      <c r="A591" s="40"/>
      <c r="B591" s="166"/>
      <c r="C591" s="167" t="s">
        <v>1064</v>
      </c>
      <c r="D591" s="167" t="s">
        <v>134</v>
      </c>
      <c r="E591" s="168" t="s">
        <v>1065</v>
      </c>
      <c r="F591" s="169" t="s">
        <v>1066</v>
      </c>
      <c r="G591" s="170" t="s">
        <v>184</v>
      </c>
      <c r="H591" s="171">
        <v>10</v>
      </c>
      <c r="I591" s="172"/>
      <c r="J591" s="173">
        <f>ROUND(I591*H591,2)</f>
        <v>0</v>
      </c>
      <c r="K591" s="169" t="s">
        <v>3</v>
      </c>
      <c r="L591" s="41"/>
      <c r="M591" s="174" t="s">
        <v>3</v>
      </c>
      <c r="N591" s="175" t="s">
        <v>42</v>
      </c>
      <c r="O591" s="74"/>
      <c r="P591" s="176">
        <f>O591*H591</f>
        <v>0</v>
      </c>
      <c r="Q591" s="176">
        <v>0</v>
      </c>
      <c r="R591" s="176">
        <f>Q591*H591</f>
        <v>0</v>
      </c>
      <c r="S591" s="176">
        <v>0</v>
      </c>
      <c r="T591" s="177">
        <f>S591*H591</f>
        <v>0</v>
      </c>
      <c r="U591" s="40"/>
      <c r="V591" s="40"/>
      <c r="W591" s="40"/>
      <c r="X591" s="40"/>
      <c r="Y591" s="40"/>
      <c r="Z591" s="40"/>
      <c r="AA591" s="40"/>
      <c r="AB591" s="40"/>
      <c r="AC591" s="40"/>
      <c r="AD591" s="40"/>
      <c r="AE591" s="40"/>
      <c r="AR591" s="178" t="s">
        <v>254</v>
      </c>
      <c r="AT591" s="178" t="s">
        <v>134</v>
      </c>
      <c r="AU591" s="178" t="s">
        <v>79</v>
      </c>
      <c r="AY591" s="21" t="s">
        <v>131</v>
      </c>
      <c r="BE591" s="179">
        <f>IF(N591="základní",J591,0)</f>
        <v>0</v>
      </c>
      <c r="BF591" s="179">
        <f>IF(N591="snížená",J591,0)</f>
        <v>0</v>
      </c>
      <c r="BG591" s="179">
        <f>IF(N591="zákl. přenesená",J591,0)</f>
        <v>0</v>
      </c>
      <c r="BH591" s="179">
        <f>IF(N591="sníž. přenesená",J591,0)</f>
        <v>0</v>
      </c>
      <c r="BI591" s="179">
        <f>IF(N591="nulová",J591,0)</f>
        <v>0</v>
      </c>
      <c r="BJ591" s="21" t="s">
        <v>15</v>
      </c>
      <c r="BK591" s="179">
        <f>ROUND(I591*H591,2)</f>
        <v>0</v>
      </c>
      <c r="BL591" s="21" t="s">
        <v>254</v>
      </c>
      <c r="BM591" s="178" t="s">
        <v>1067</v>
      </c>
    </row>
    <row r="592" spans="1:65" s="2" customFormat="1" ht="24.15" customHeight="1">
      <c r="A592" s="40"/>
      <c r="B592" s="166"/>
      <c r="C592" s="167" t="s">
        <v>1068</v>
      </c>
      <c r="D592" s="167" t="s">
        <v>134</v>
      </c>
      <c r="E592" s="168" t="s">
        <v>1069</v>
      </c>
      <c r="F592" s="169" t="s">
        <v>1070</v>
      </c>
      <c r="G592" s="170" t="s">
        <v>192</v>
      </c>
      <c r="H592" s="171">
        <v>66</v>
      </c>
      <c r="I592" s="172"/>
      <c r="J592" s="173">
        <f>ROUND(I592*H592,2)</f>
        <v>0</v>
      </c>
      <c r="K592" s="169" t="s">
        <v>3</v>
      </c>
      <c r="L592" s="41"/>
      <c r="M592" s="174" t="s">
        <v>3</v>
      </c>
      <c r="N592" s="175" t="s">
        <v>42</v>
      </c>
      <c r="O592" s="74"/>
      <c r="P592" s="176">
        <f>O592*H592</f>
        <v>0</v>
      </c>
      <c r="Q592" s="176">
        <v>0</v>
      </c>
      <c r="R592" s="176">
        <f>Q592*H592</f>
        <v>0</v>
      </c>
      <c r="S592" s="176">
        <v>0</v>
      </c>
      <c r="T592" s="177">
        <f>S592*H592</f>
        <v>0</v>
      </c>
      <c r="U592" s="40"/>
      <c r="V592" s="40"/>
      <c r="W592" s="40"/>
      <c r="X592" s="40"/>
      <c r="Y592" s="40"/>
      <c r="Z592" s="40"/>
      <c r="AA592" s="40"/>
      <c r="AB592" s="40"/>
      <c r="AC592" s="40"/>
      <c r="AD592" s="40"/>
      <c r="AE592" s="40"/>
      <c r="AR592" s="178" t="s">
        <v>254</v>
      </c>
      <c r="AT592" s="178" t="s">
        <v>134</v>
      </c>
      <c r="AU592" s="178" t="s">
        <v>79</v>
      </c>
      <c r="AY592" s="21" t="s">
        <v>131</v>
      </c>
      <c r="BE592" s="179">
        <f>IF(N592="základní",J592,0)</f>
        <v>0</v>
      </c>
      <c r="BF592" s="179">
        <f>IF(N592="snížená",J592,0)</f>
        <v>0</v>
      </c>
      <c r="BG592" s="179">
        <f>IF(N592="zákl. přenesená",J592,0)</f>
        <v>0</v>
      </c>
      <c r="BH592" s="179">
        <f>IF(N592="sníž. přenesená",J592,0)</f>
        <v>0</v>
      </c>
      <c r="BI592" s="179">
        <f>IF(N592="nulová",J592,0)</f>
        <v>0</v>
      </c>
      <c r="BJ592" s="21" t="s">
        <v>15</v>
      </c>
      <c r="BK592" s="179">
        <f>ROUND(I592*H592,2)</f>
        <v>0</v>
      </c>
      <c r="BL592" s="21" t="s">
        <v>254</v>
      </c>
      <c r="BM592" s="178" t="s">
        <v>1071</v>
      </c>
    </row>
    <row r="593" spans="1:65" s="2" customFormat="1" ht="24.15" customHeight="1">
      <c r="A593" s="40"/>
      <c r="B593" s="166"/>
      <c r="C593" s="167" t="s">
        <v>1072</v>
      </c>
      <c r="D593" s="167" t="s">
        <v>134</v>
      </c>
      <c r="E593" s="168" t="s">
        <v>1073</v>
      </c>
      <c r="F593" s="169" t="s">
        <v>1074</v>
      </c>
      <c r="G593" s="170" t="s">
        <v>192</v>
      </c>
      <c r="H593" s="171">
        <v>7</v>
      </c>
      <c r="I593" s="172"/>
      <c r="J593" s="173">
        <f>ROUND(I593*H593,2)</f>
        <v>0</v>
      </c>
      <c r="K593" s="169" t="s">
        <v>3</v>
      </c>
      <c r="L593" s="41"/>
      <c r="M593" s="174" t="s">
        <v>3</v>
      </c>
      <c r="N593" s="175" t="s">
        <v>42</v>
      </c>
      <c r="O593" s="74"/>
      <c r="P593" s="176">
        <f>O593*H593</f>
        <v>0</v>
      </c>
      <c r="Q593" s="176">
        <v>0</v>
      </c>
      <c r="R593" s="176">
        <f>Q593*H593</f>
        <v>0</v>
      </c>
      <c r="S593" s="176">
        <v>0</v>
      </c>
      <c r="T593" s="177">
        <f>S593*H593</f>
        <v>0</v>
      </c>
      <c r="U593" s="40"/>
      <c r="V593" s="40"/>
      <c r="W593" s="40"/>
      <c r="X593" s="40"/>
      <c r="Y593" s="40"/>
      <c r="Z593" s="40"/>
      <c r="AA593" s="40"/>
      <c r="AB593" s="40"/>
      <c r="AC593" s="40"/>
      <c r="AD593" s="40"/>
      <c r="AE593" s="40"/>
      <c r="AR593" s="178" t="s">
        <v>254</v>
      </c>
      <c r="AT593" s="178" t="s">
        <v>134</v>
      </c>
      <c r="AU593" s="178" t="s">
        <v>79</v>
      </c>
      <c r="AY593" s="21" t="s">
        <v>131</v>
      </c>
      <c r="BE593" s="179">
        <f>IF(N593="základní",J593,0)</f>
        <v>0</v>
      </c>
      <c r="BF593" s="179">
        <f>IF(N593="snížená",J593,0)</f>
        <v>0</v>
      </c>
      <c r="BG593" s="179">
        <f>IF(N593="zákl. přenesená",J593,0)</f>
        <v>0</v>
      </c>
      <c r="BH593" s="179">
        <f>IF(N593="sníž. přenesená",J593,0)</f>
        <v>0</v>
      </c>
      <c r="BI593" s="179">
        <f>IF(N593="nulová",J593,0)</f>
        <v>0</v>
      </c>
      <c r="BJ593" s="21" t="s">
        <v>15</v>
      </c>
      <c r="BK593" s="179">
        <f>ROUND(I593*H593,2)</f>
        <v>0</v>
      </c>
      <c r="BL593" s="21" t="s">
        <v>254</v>
      </c>
      <c r="BM593" s="178" t="s">
        <v>1075</v>
      </c>
    </row>
    <row r="594" spans="1:65" s="2" customFormat="1" ht="24.15" customHeight="1">
      <c r="A594" s="40"/>
      <c r="B594" s="166"/>
      <c r="C594" s="167" t="s">
        <v>1076</v>
      </c>
      <c r="D594" s="167" t="s">
        <v>134</v>
      </c>
      <c r="E594" s="168" t="s">
        <v>1077</v>
      </c>
      <c r="F594" s="169" t="s">
        <v>1078</v>
      </c>
      <c r="G594" s="170" t="s">
        <v>192</v>
      </c>
      <c r="H594" s="171">
        <v>12</v>
      </c>
      <c r="I594" s="172"/>
      <c r="J594" s="173">
        <f>ROUND(I594*H594,2)</f>
        <v>0</v>
      </c>
      <c r="K594" s="169" t="s">
        <v>3</v>
      </c>
      <c r="L594" s="41"/>
      <c r="M594" s="174" t="s">
        <v>3</v>
      </c>
      <c r="N594" s="175" t="s">
        <v>42</v>
      </c>
      <c r="O594" s="74"/>
      <c r="P594" s="176">
        <f>O594*H594</f>
        <v>0</v>
      </c>
      <c r="Q594" s="176">
        <v>0</v>
      </c>
      <c r="R594" s="176">
        <f>Q594*H594</f>
        <v>0</v>
      </c>
      <c r="S594" s="176">
        <v>0</v>
      </c>
      <c r="T594" s="177">
        <f>S594*H594</f>
        <v>0</v>
      </c>
      <c r="U594" s="40"/>
      <c r="V594" s="40"/>
      <c r="W594" s="40"/>
      <c r="X594" s="40"/>
      <c r="Y594" s="40"/>
      <c r="Z594" s="40"/>
      <c r="AA594" s="40"/>
      <c r="AB594" s="40"/>
      <c r="AC594" s="40"/>
      <c r="AD594" s="40"/>
      <c r="AE594" s="40"/>
      <c r="AR594" s="178" t="s">
        <v>254</v>
      </c>
      <c r="AT594" s="178" t="s">
        <v>134</v>
      </c>
      <c r="AU594" s="178" t="s">
        <v>79</v>
      </c>
      <c r="AY594" s="21" t="s">
        <v>131</v>
      </c>
      <c r="BE594" s="179">
        <f>IF(N594="základní",J594,0)</f>
        <v>0</v>
      </c>
      <c r="BF594" s="179">
        <f>IF(N594="snížená",J594,0)</f>
        <v>0</v>
      </c>
      <c r="BG594" s="179">
        <f>IF(N594="zákl. přenesená",J594,0)</f>
        <v>0</v>
      </c>
      <c r="BH594" s="179">
        <f>IF(N594="sníž. přenesená",J594,0)</f>
        <v>0</v>
      </c>
      <c r="BI594" s="179">
        <f>IF(N594="nulová",J594,0)</f>
        <v>0</v>
      </c>
      <c r="BJ594" s="21" t="s">
        <v>15</v>
      </c>
      <c r="BK594" s="179">
        <f>ROUND(I594*H594,2)</f>
        <v>0</v>
      </c>
      <c r="BL594" s="21" t="s">
        <v>254</v>
      </c>
      <c r="BM594" s="178" t="s">
        <v>1079</v>
      </c>
    </row>
    <row r="595" spans="1:65" s="2" customFormat="1" ht="24.15" customHeight="1">
      <c r="A595" s="40"/>
      <c r="B595" s="166"/>
      <c r="C595" s="167" t="s">
        <v>1080</v>
      </c>
      <c r="D595" s="167" t="s">
        <v>134</v>
      </c>
      <c r="E595" s="168" t="s">
        <v>1081</v>
      </c>
      <c r="F595" s="169" t="s">
        <v>1082</v>
      </c>
      <c r="G595" s="170" t="s">
        <v>184</v>
      </c>
      <c r="H595" s="171">
        <v>18</v>
      </c>
      <c r="I595" s="172"/>
      <c r="J595" s="173">
        <f>ROUND(I595*H595,2)</f>
        <v>0</v>
      </c>
      <c r="K595" s="169" t="s">
        <v>3</v>
      </c>
      <c r="L595" s="41"/>
      <c r="M595" s="174" t="s">
        <v>3</v>
      </c>
      <c r="N595" s="175" t="s">
        <v>42</v>
      </c>
      <c r="O595" s="74"/>
      <c r="P595" s="176">
        <f>O595*H595</f>
        <v>0</v>
      </c>
      <c r="Q595" s="176">
        <v>0</v>
      </c>
      <c r="R595" s="176">
        <f>Q595*H595</f>
        <v>0</v>
      </c>
      <c r="S595" s="176">
        <v>0</v>
      </c>
      <c r="T595" s="177">
        <f>S595*H595</f>
        <v>0</v>
      </c>
      <c r="U595" s="40"/>
      <c r="V595" s="40"/>
      <c r="W595" s="40"/>
      <c r="X595" s="40"/>
      <c r="Y595" s="40"/>
      <c r="Z595" s="40"/>
      <c r="AA595" s="40"/>
      <c r="AB595" s="40"/>
      <c r="AC595" s="40"/>
      <c r="AD595" s="40"/>
      <c r="AE595" s="40"/>
      <c r="AR595" s="178" t="s">
        <v>254</v>
      </c>
      <c r="AT595" s="178" t="s">
        <v>134</v>
      </c>
      <c r="AU595" s="178" t="s">
        <v>79</v>
      </c>
      <c r="AY595" s="21" t="s">
        <v>131</v>
      </c>
      <c r="BE595" s="179">
        <f>IF(N595="základní",J595,0)</f>
        <v>0</v>
      </c>
      <c r="BF595" s="179">
        <f>IF(N595="snížená",J595,0)</f>
        <v>0</v>
      </c>
      <c r="BG595" s="179">
        <f>IF(N595="zákl. přenesená",J595,0)</f>
        <v>0</v>
      </c>
      <c r="BH595" s="179">
        <f>IF(N595="sníž. přenesená",J595,0)</f>
        <v>0</v>
      </c>
      <c r="BI595" s="179">
        <f>IF(N595="nulová",J595,0)</f>
        <v>0</v>
      </c>
      <c r="BJ595" s="21" t="s">
        <v>15</v>
      </c>
      <c r="BK595" s="179">
        <f>ROUND(I595*H595,2)</f>
        <v>0</v>
      </c>
      <c r="BL595" s="21" t="s">
        <v>254</v>
      </c>
      <c r="BM595" s="178" t="s">
        <v>1083</v>
      </c>
    </row>
    <row r="596" spans="1:65" s="2" customFormat="1" ht="24.15" customHeight="1">
      <c r="A596" s="40"/>
      <c r="B596" s="166"/>
      <c r="C596" s="167" t="s">
        <v>1084</v>
      </c>
      <c r="D596" s="167" t="s">
        <v>134</v>
      </c>
      <c r="E596" s="168" t="s">
        <v>1085</v>
      </c>
      <c r="F596" s="169" t="s">
        <v>1086</v>
      </c>
      <c r="G596" s="170" t="s">
        <v>192</v>
      </c>
      <c r="H596" s="171">
        <v>20.1</v>
      </c>
      <c r="I596" s="172"/>
      <c r="J596" s="173">
        <f>ROUND(I596*H596,2)</f>
        <v>0</v>
      </c>
      <c r="K596" s="169" t="s">
        <v>3</v>
      </c>
      <c r="L596" s="41"/>
      <c r="M596" s="174" t="s">
        <v>3</v>
      </c>
      <c r="N596" s="175" t="s">
        <v>42</v>
      </c>
      <c r="O596" s="74"/>
      <c r="P596" s="176">
        <f>O596*H596</f>
        <v>0</v>
      </c>
      <c r="Q596" s="176">
        <v>0</v>
      </c>
      <c r="R596" s="176">
        <f>Q596*H596</f>
        <v>0</v>
      </c>
      <c r="S596" s="176">
        <v>0</v>
      </c>
      <c r="T596" s="177">
        <f>S596*H596</f>
        <v>0</v>
      </c>
      <c r="U596" s="40"/>
      <c r="V596" s="40"/>
      <c r="W596" s="40"/>
      <c r="X596" s="40"/>
      <c r="Y596" s="40"/>
      <c r="Z596" s="40"/>
      <c r="AA596" s="40"/>
      <c r="AB596" s="40"/>
      <c r="AC596" s="40"/>
      <c r="AD596" s="40"/>
      <c r="AE596" s="40"/>
      <c r="AR596" s="178" t="s">
        <v>254</v>
      </c>
      <c r="AT596" s="178" t="s">
        <v>134</v>
      </c>
      <c r="AU596" s="178" t="s">
        <v>79</v>
      </c>
      <c r="AY596" s="21" t="s">
        <v>131</v>
      </c>
      <c r="BE596" s="179">
        <f>IF(N596="základní",J596,0)</f>
        <v>0</v>
      </c>
      <c r="BF596" s="179">
        <f>IF(N596="snížená",J596,0)</f>
        <v>0</v>
      </c>
      <c r="BG596" s="179">
        <f>IF(N596="zákl. přenesená",J596,0)</f>
        <v>0</v>
      </c>
      <c r="BH596" s="179">
        <f>IF(N596="sníž. přenesená",J596,0)</f>
        <v>0</v>
      </c>
      <c r="BI596" s="179">
        <f>IF(N596="nulová",J596,0)</f>
        <v>0</v>
      </c>
      <c r="BJ596" s="21" t="s">
        <v>15</v>
      </c>
      <c r="BK596" s="179">
        <f>ROUND(I596*H596,2)</f>
        <v>0</v>
      </c>
      <c r="BL596" s="21" t="s">
        <v>254</v>
      </c>
      <c r="BM596" s="178" t="s">
        <v>1087</v>
      </c>
    </row>
    <row r="597" spans="1:51" s="14" customFormat="1" ht="12">
      <c r="A597" s="14"/>
      <c r="B597" s="193"/>
      <c r="C597" s="14"/>
      <c r="D597" s="186" t="s">
        <v>142</v>
      </c>
      <c r="E597" s="194" t="s">
        <v>3</v>
      </c>
      <c r="F597" s="195" t="s">
        <v>1088</v>
      </c>
      <c r="G597" s="14"/>
      <c r="H597" s="196">
        <v>8.1</v>
      </c>
      <c r="I597" s="197"/>
      <c r="J597" s="14"/>
      <c r="K597" s="14"/>
      <c r="L597" s="193"/>
      <c r="M597" s="198"/>
      <c r="N597" s="199"/>
      <c r="O597" s="199"/>
      <c r="P597" s="199"/>
      <c r="Q597" s="199"/>
      <c r="R597" s="199"/>
      <c r="S597" s="199"/>
      <c r="T597" s="200"/>
      <c r="U597" s="14"/>
      <c r="V597" s="14"/>
      <c r="W597" s="14"/>
      <c r="X597" s="14"/>
      <c r="Y597" s="14"/>
      <c r="Z597" s="14"/>
      <c r="AA597" s="14"/>
      <c r="AB597" s="14"/>
      <c r="AC597" s="14"/>
      <c r="AD597" s="14"/>
      <c r="AE597" s="14"/>
      <c r="AT597" s="194" t="s">
        <v>142</v>
      </c>
      <c r="AU597" s="194" t="s">
        <v>79</v>
      </c>
      <c r="AV597" s="14" t="s">
        <v>79</v>
      </c>
      <c r="AW597" s="14" t="s">
        <v>33</v>
      </c>
      <c r="AX597" s="14" t="s">
        <v>71</v>
      </c>
      <c r="AY597" s="194" t="s">
        <v>131</v>
      </c>
    </row>
    <row r="598" spans="1:51" s="14" customFormat="1" ht="12">
      <c r="A598" s="14"/>
      <c r="B598" s="193"/>
      <c r="C598" s="14"/>
      <c r="D598" s="186" t="s">
        <v>142</v>
      </c>
      <c r="E598" s="194" t="s">
        <v>3</v>
      </c>
      <c r="F598" s="195" t="s">
        <v>1089</v>
      </c>
      <c r="G598" s="14"/>
      <c r="H598" s="196">
        <v>12</v>
      </c>
      <c r="I598" s="197"/>
      <c r="J598" s="14"/>
      <c r="K598" s="14"/>
      <c r="L598" s="193"/>
      <c r="M598" s="198"/>
      <c r="N598" s="199"/>
      <c r="O598" s="199"/>
      <c r="P598" s="199"/>
      <c r="Q598" s="199"/>
      <c r="R598" s="199"/>
      <c r="S598" s="199"/>
      <c r="T598" s="200"/>
      <c r="U598" s="14"/>
      <c r="V598" s="14"/>
      <c r="W598" s="14"/>
      <c r="X598" s="14"/>
      <c r="Y598" s="14"/>
      <c r="Z598" s="14"/>
      <c r="AA598" s="14"/>
      <c r="AB598" s="14"/>
      <c r="AC598" s="14"/>
      <c r="AD598" s="14"/>
      <c r="AE598" s="14"/>
      <c r="AT598" s="194" t="s">
        <v>142</v>
      </c>
      <c r="AU598" s="194" t="s">
        <v>79</v>
      </c>
      <c r="AV598" s="14" t="s">
        <v>79</v>
      </c>
      <c r="AW598" s="14" t="s">
        <v>33</v>
      </c>
      <c r="AX598" s="14" t="s">
        <v>71</v>
      </c>
      <c r="AY598" s="194" t="s">
        <v>131</v>
      </c>
    </row>
    <row r="599" spans="1:51" s="15" customFormat="1" ht="12">
      <c r="A599" s="15"/>
      <c r="B599" s="201"/>
      <c r="C599" s="15"/>
      <c r="D599" s="186" t="s">
        <v>142</v>
      </c>
      <c r="E599" s="202" t="s">
        <v>3</v>
      </c>
      <c r="F599" s="203" t="s">
        <v>152</v>
      </c>
      <c r="G599" s="15"/>
      <c r="H599" s="204">
        <v>20.1</v>
      </c>
      <c r="I599" s="205"/>
      <c r="J599" s="15"/>
      <c r="K599" s="15"/>
      <c r="L599" s="201"/>
      <c r="M599" s="206"/>
      <c r="N599" s="207"/>
      <c r="O599" s="207"/>
      <c r="P599" s="207"/>
      <c r="Q599" s="207"/>
      <c r="R599" s="207"/>
      <c r="S599" s="207"/>
      <c r="T599" s="208"/>
      <c r="U599" s="15"/>
      <c r="V599" s="15"/>
      <c r="W599" s="15"/>
      <c r="X599" s="15"/>
      <c r="Y599" s="15"/>
      <c r="Z599" s="15"/>
      <c r="AA599" s="15"/>
      <c r="AB599" s="15"/>
      <c r="AC599" s="15"/>
      <c r="AD599" s="15"/>
      <c r="AE599" s="15"/>
      <c r="AT599" s="202" t="s">
        <v>142</v>
      </c>
      <c r="AU599" s="202" t="s">
        <v>79</v>
      </c>
      <c r="AV599" s="15" t="s">
        <v>87</v>
      </c>
      <c r="AW599" s="15" t="s">
        <v>33</v>
      </c>
      <c r="AX599" s="15" t="s">
        <v>15</v>
      </c>
      <c r="AY599" s="202" t="s">
        <v>131</v>
      </c>
    </row>
    <row r="600" spans="1:65" s="2" customFormat="1" ht="21.75" customHeight="1">
      <c r="A600" s="40"/>
      <c r="B600" s="166"/>
      <c r="C600" s="167" t="s">
        <v>1090</v>
      </c>
      <c r="D600" s="167" t="s">
        <v>134</v>
      </c>
      <c r="E600" s="168" t="s">
        <v>1091</v>
      </c>
      <c r="F600" s="169" t="s">
        <v>1092</v>
      </c>
      <c r="G600" s="170" t="s">
        <v>184</v>
      </c>
      <c r="H600" s="171">
        <v>6</v>
      </c>
      <c r="I600" s="172"/>
      <c r="J600" s="173">
        <f>ROUND(I600*H600,2)</f>
        <v>0</v>
      </c>
      <c r="K600" s="169" t="s">
        <v>3</v>
      </c>
      <c r="L600" s="41"/>
      <c r="M600" s="174" t="s">
        <v>3</v>
      </c>
      <c r="N600" s="175" t="s">
        <v>42</v>
      </c>
      <c r="O600" s="74"/>
      <c r="P600" s="176">
        <f>O600*H600</f>
        <v>0</v>
      </c>
      <c r="Q600" s="176">
        <v>0</v>
      </c>
      <c r="R600" s="176">
        <f>Q600*H600</f>
        <v>0</v>
      </c>
      <c r="S600" s="176">
        <v>0</v>
      </c>
      <c r="T600" s="177">
        <f>S600*H600</f>
        <v>0</v>
      </c>
      <c r="U600" s="40"/>
      <c r="V600" s="40"/>
      <c r="W600" s="40"/>
      <c r="X600" s="40"/>
      <c r="Y600" s="40"/>
      <c r="Z600" s="40"/>
      <c r="AA600" s="40"/>
      <c r="AB600" s="40"/>
      <c r="AC600" s="40"/>
      <c r="AD600" s="40"/>
      <c r="AE600" s="40"/>
      <c r="AR600" s="178" t="s">
        <v>254</v>
      </c>
      <c r="AT600" s="178" t="s">
        <v>134</v>
      </c>
      <c r="AU600" s="178" t="s">
        <v>79</v>
      </c>
      <c r="AY600" s="21" t="s">
        <v>131</v>
      </c>
      <c r="BE600" s="179">
        <f>IF(N600="základní",J600,0)</f>
        <v>0</v>
      </c>
      <c r="BF600" s="179">
        <f>IF(N600="snížená",J600,0)</f>
        <v>0</v>
      </c>
      <c r="BG600" s="179">
        <f>IF(N600="zákl. přenesená",J600,0)</f>
        <v>0</v>
      </c>
      <c r="BH600" s="179">
        <f>IF(N600="sníž. přenesená",J600,0)</f>
        <v>0</v>
      </c>
      <c r="BI600" s="179">
        <f>IF(N600="nulová",J600,0)</f>
        <v>0</v>
      </c>
      <c r="BJ600" s="21" t="s">
        <v>15</v>
      </c>
      <c r="BK600" s="179">
        <f>ROUND(I600*H600,2)</f>
        <v>0</v>
      </c>
      <c r="BL600" s="21" t="s">
        <v>254</v>
      </c>
      <c r="BM600" s="178" t="s">
        <v>1093</v>
      </c>
    </row>
    <row r="601" spans="1:65" s="2" customFormat="1" ht="16.5" customHeight="1">
      <c r="A601" s="40"/>
      <c r="B601" s="166"/>
      <c r="C601" s="167" t="s">
        <v>1094</v>
      </c>
      <c r="D601" s="167" t="s">
        <v>134</v>
      </c>
      <c r="E601" s="168" t="s">
        <v>1095</v>
      </c>
      <c r="F601" s="169" t="s">
        <v>1096</v>
      </c>
      <c r="G601" s="170" t="s">
        <v>184</v>
      </c>
      <c r="H601" s="171">
        <v>12</v>
      </c>
      <c r="I601" s="172"/>
      <c r="J601" s="173">
        <f>ROUND(I601*H601,2)</f>
        <v>0</v>
      </c>
      <c r="K601" s="169" t="s">
        <v>3</v>
      </c>
      <c r="L601" s="41"/>
      <c r="M601" s="174" t="s">
        <v>3</v>
      </c>
      <c r="N601" s="175" t="s">
        <v>42</v>
      </c>
      <c r="O601" s="74"/>
      <c r="P601" s="176">
        <f>O601*H601</f>
        <v>0</v>
      </c>
      <c r="Q601" s="176">
        <v>0</v>
      </c>
      <c r="R601" s="176">
        <f>Q601*H601</f>
        <v>0</v>
      </c>
      <c r="S601" s="176">
        <v>0</v>
      </c>
      <c r="T601" s="177">
        <f>S601*H601</f>
        <v>0</v>
      </c>
      <c r="U601" s="40"/>
      <c r="V601" s="40"/>
      <c r="W601" s="40"/>
      <c r="X601" s="40"/>
      <c r="Y601" s="40"/>
      <c r="Z601" s="40"/>
      <c r="AA601" s="40"/>
      <c r="AB601" s="40"/>
      <c r="AC601" s="40"/>
      <c r="AD601" s="40"/>
      <c r="AE601" s="40"/>
      <c r="AR601" s="178" t="s">
        <v>254</v>
      </c>
      <c r="AT601" s="178" t="s">
        <v>134</v>
      </c>
      <c r="AU601" s="178" t="s">
        <v>79</v>
      </c>
      <c r="AY601" s="21" t="s">
        <v>131</v>
      </c>
      <c r="BE601" s="179">
        <f>IF(N601="základní",J601,0)</f>
        <v>0</v>
      </c>
      <c r="BF601" s="179">
        <f>IF(N601="snížená",J601,0)</f>
        <v>0</v>
      </c>
      <c r="BG601" s="179">
        <f>IF(N601="zákl. přenesená",J601,0)</f>
        <v>0</v>
      </c>
      <c r="BH601" s="179">
        <f>IF(N601="sníž. přenesená",J601,0)</f>
        <v>0</v>
      </c>
      <c r="BI601" s="179">
        <f>IF(N601="nulová",J601,0)</f>
        <v>0</v>
      </c>
      <c r="BJ601" s="21" t="s">
        <v>15</v>
      </c>
      <c r="BK601" s="179">
        <f>ROUND(I601*H601,2)</f>
        <v>0</v>
      </c>
      <c r="BL601" s="21" t="s">
        <v>254</v>
      </c>
      <c r="BM601" s="178" t="s">
        <v>1097</v>
      </c>
    </row>
    <row r="602" spans="1:65" s="2" customFormat="1" ht="24.15" customHeight="1">
      <c r="A602" s="40"/>
      <c r="B602" s="166"/>
      <c r="C602" s="167" t="s">
        <v>1098</v>
      </c>
      <c r="D602" s="167" t="s">
        <v>134</v>
      </c>
      <c r="E602" s="168" t="s">
        <v>1099</v>
      </c>
      <c r="F602" s="169" t="s">
        <v>1100</v>
      </c>
      <c r="G602" s="170" t="s">
        <v>192</v>
      </c>
      <c r="H602" s="171">
        <v>50</v>
      </c>
      <c r="I602" s="172"/>
      <c r="J602" s="173">
        <f>ROUND(I602*H602,2)</f>
        <v>0</v>
      </c>
      <c r="K602" s="169" t="s">
        <v>3</v>
      </c>
      <c r="L602" s="41"/>
      <c r="M602" s="174" t="s">
        <v>3</v>
      </c>
      <c r="N602" s="175" t="s">
        <v>42</v>
      </c>
      <c r="O602" s="74"/>
      <c r="P602" s="176">
        <f>O602*H602</f>
        <v>0</v>
      </c>
      <c r="Q602" s="176">
        <v>0</v>
      </c>
      <c r="R602" s="176">
        <f>Q602*H602</f>
        <v>0</v>
      </c>
      <c r="S602" s="176">
        <v>0</v>
      </c>
      <c r="T602" s="177">
        <f>S602*H602</f>
        <v>0</v>
      </c>
      <c r="U602" s="40"/>
      <c r="V602" s="40"/>
      <c r="W602" s="40"/>
      <c r="X602" s="40"/>
      <c r="Y602" s="40"/>
      <c r="Z602" s="40"/>
      <c r="AA602" s="40"/>
      <c r="AB602" s="40"/>
      <c r="AC602" s="40"/>
      <c r="AD602" s="40"/>
      <c r="AE602" s="40"/>
      <c r="AR602" s="178" t="s">
        <v>254</v>
      </c>
      <c r="AT602" s="178" t="s">
        <v>134</v>
      </c>
      <c r="AU602" s="178" t="s">
        <v>79</v>
      </c>
      <c r="AY602" s="21" t="s">
        <v>131</v>
      </c>
      <c r="BE602" s="179">
        <f>IF(N602="základní",J602,0)</f>
        <v>0</v>
      </c>
      <c r="BF602" s="179">
        <f>IF(N602="snížená",J602,0)</f>
        <v>0</v>
      </c>
      <c r="BG602" s="179">
        <f>IF(N602="zákl. přenesená",J602,0)</f>
        <v>0</v>
      </c>
      <c r="BH602" s="179">
        <f>IF(N602="sníž. přenesená",J602,0)</f>
        <v>0</v>
      </c>
      <c r="BI602" s="179">
        <f>IF(N602="nulová",J602,0)</f>
        <v>0</v>
      </c>
      <c r="BJ602" s="21" t="s">
        <v>15</v>
      </c>
      <c r="BK602" s="179">
        <f>ROUND(I602*H602,2)</f>
        <v>0</v>
      </c>
      <c r="BL602" s="21" t="s">
        <v>254</v>
      </c>
      <c r="BM602" s="178" t="s">
        <v>1101</v>
      </c>
    </row>
    <row r="603" spans="1:65" s="2" customFormat="1" ht="24.15" customHeight="1">
      <c r="A603" s="40"/>
      <c r="B603" s="166"/>
      <c r="C603" s="167" t="s">
        <v>1102</v>
      </c>
      <c r="D603" s="167" t="s">
        <v>134</v>
      </c>
      <c r="E603" s="168" t="s">
        <v>1103</v>
      </c>
      <c r="F603" s="169" t="s">
        <v>1104</v>
      </c>
      <c r="G603" s="170" t="s">
        <v>192</v>
      </c>
      <c r="H603" s="171">
        <v>76</v>
      </c>
      <c r="I603" s="172"/>
      <c r="J603" s="173">
        <f>ROUND(I603*H603,2)</f>
        <v>0</v>
      </c>
      <c r="K603" s="169" t="s">
        <v>3</v>
      </c>
      <c r="L603" s="41"/>
      <c r="M603" s="174" t="s">
        <v>3</v>
      </c>
      <c r="N603" s="175" t="s">
        <v>42</v>
      </c>
      <c r="O603" s="74"/>
      <c r="P603" s="176">
        <f>O603*H603</f>
        <v>0</v>
      </c>
      <c r="Q603" s="176">
        <v>0</v>
      </c>
      <c r="R603" s="176">
        <f>Q603*H603</f>
        <v>0</v>
      </c>
      <c r="S603" s="176">
        <v>0</v>
      </c>
      <c r="T603" s="177">
        <f>S603*H603</f>
        <v>0</v>
      </c>
      <c r="U603" s="40"/>
      <c r="V603" s="40"/>
      <c r="W603" s="40"/>
      <c r="X603" s="40"/>
      <c r="Y603" s="40"/>
      <c r="Z603" s="40"/>
      <c r="AA603" s="40"/>
      <c r="AB603" s="40"/>
      <c r="AC603" s="40"/>
      <c r="AD603" s="40"/>
      <c r="AE603" s="40"/>
      <c r="AR603" s="178" t="s">
        <v>254</v>
      </c>
      <c r="AT603" s="178" t="s">
        <v>134</v>
      </c>
      <c r="AU603" s="178" t="s">
        <v>79</v>
      </c>
      <c r="AY603" s="21" t="s">
        <v>131</v>
      </c>
      <c r="BE603" s="179">
        <f>IF(N603="základní",J603,0)</f>
        <v>0</v>
      </c>
      <c r="BF603" s="179">
        <f>IF(N603="snížená",J603,0)</f>
        <v>0</v>
      </c>
      <c r="BG603" s="179">
        <f>IF(N603="zákl. přenesená",J603,0)</f>
        <v>0</v>
      </c>
      <c r="BH603" s="179">
        <f>IF(N603="sníž. přenesená",J603,0)</f>
        <v>0</v>
      </c>
      <c r="BI603" s="179">
        <f>IF(N603="nulová",J603,0)</f>
        <v>0</v>
      </c>
      <c r="BJ603" s="21" t="s">
        <v>15</v>
      </c>
      <c r="BK603" s="179">
        <f>ROUND(I603*H603,2)</f>
        <v>0</v>
      </c>
      <c r="BL603" s="21" t="s">
        <v>254</v>
      </c>
      <c r="BM603" s="178" t="s">
        <v>1105</v>
      </c>
    </row>
    <row r="604" spans="1:65" s="2" customFormat="1" ht="21.75" customHeight="1">
      <c r="A604" s="40"/>
      <c r="B604" s="166"/>
      <c r="C604" s="167" t="s">
        <v>1106</v>
      </c>
      <c r="D604" s="167" t="s">
        <v>134</v>
      </c>
      <c r="E604" s="168" t="s">
        <v>1107</v>
      </c>
      <c r="F604" s="169" t="s">
        <v>1108</v>
      </c>
      <c r="G604" s="170" t="s">
        <v>192</v>
      </c>
      <c r="H604" s="171">
        <v>9</v>
      </c>
      <c r="I604" s="172"/>
      <c r="J604" s="173">
        <f>ROUND(I604*H604,2)</f>
        <v>0</v>
      </c>
      <c r="K604" s="169" t="s">
        <v>3</v>
      </c>
      <c r="L604" s="41"/>
      <c r="M604" s="174" t="s">
        <v>3</v>
      </c>
      <c r="N604" s="175" t="s">
        <v>42</v>
      </c>
      <c r="O604" s="74"/>
      <c r="P604" s="176">
        <f>O604*H604</f>
        <v>0</v>
      </c>
      <c r="Q604" s="176">
        <v>0</v>
      </c>
      <c r="R604" s="176">
        <f>Q604*H604</f>
        <v>0</v>
      </c>
      <c r="S604" s="176">
        <v>0</v>
      </c>
      <c r="T604" s="177">
        <f>S604*H604</f>
        <v>0</v>
      </c>
      <c r="U604" s="40"/>
      <c r="V604" s="40"/>
      <c r="W604" s="40"/>
      <c r="X604" s="40"/>
      <c r="Y604" s="40"/>
      <c r="Z604" s="40"/>
      <c r="AA604" s="40"/>
      <c r="AB604" s="40"/>
      <c r="AC604" s="40"/>
      <c r="AD604" s="40"/>
      <c r="AE604" s="40"/>
      <c r="AR604" s="178" t="s">
        <v>254</v>
      </c>
      <c r="AT604" s="178" t="s">
        <v>134</v>
      </c>
      <c r="AU604" s="178" t="s">
        <v>79</v>
      </c>
      <c r="AY604" s="21" t="s">
        <v>131</v>
      </c>
      <c r="BE604" s="179">
        <f>IF(N604="základní",J604,0)</f>
        <v>0</v>
      </c>
      <c r="BF604" s="179">
        <f>IF(N604="snížená",J604,0)</f>
        <v>0</v>
      </c>
      <c r="BG604" s="179">
        <f>IF(N604="zákl. přenesená",J604,0)</f>
        <v>0</v>
      </c>
      <c r="BH604" s="179">
        <f>IF(N604="sníž. přenesená",J604,0)</f>
        <v>0</v>
      </c>
      <c r="BI604" s="179">
        <f>IF(N604="nulová",J604,0)</f>
        <v>0</v>
      </c>
      <c r="BJ604" s="21" t="s">
        <v>15</v>
      </c>
      <c r="BK604" s="179">
        <f>ROUND(I604*H604,2)</f>
        <v>0</v>
      </c>
      <c r="BL604" s="21" t="s">
        <v>254</v>
      </c>
      <c r="BM604" s="178" t="s">
        <v>1109</v>
      </c>
    </row>
    <row r="605" spans="1:65" s="2" customFormat="1" ht="24.15" customHeight="1">
      <c r="A605" s="40"/>
      <c r="B605" s="166"/>
      <c r="C605" s="167" t="s">
        <v>1110</v>
      </c>
      <c r="D605" s="167" t="s">
        <v>134</v>
      </c>
      <c r="E605" s="168" t="s">
        <v>1111</v>
      </c>
      <c r="F605" s="169" t="s">
        <v>1112</v>
      </c>
      <c r="G605" s="170" t="s">
        <v>184</v>
      </c>
      <c r="H605" s="171">
        <v>1</v>
      </c>
      <c r="I605" s="172"/>
      <c r="J605" s="173">
        <f>ROUND(I605*H605,2)</f>
        <v>0</v>
      </c>
      <c r="K605" s="169" t="s">
        <v>3</v>
      </c>
      <c r="L605" s="41"/>
      <c r="M605" s="174" t="s">
        <v>3</v>
      </c>
      <c r="N605" s="175" t="s">
        <v>42</v>
      </c>
      <c r="O605" s="74"/>
      <c r="P605" s="176">
        <f>O605*H605</f>
        <v>0</v>
      </c>
      <c r="Q605" s="176">
        <v>0</v>
      </c>
      <c r="R605" s="176">
        <f>Q605*H605</f>
        <v>0</v>
      </c>
      <c r="S605" s="176">
        <v>0</v>
      </c>
      <c r="T605" s="177">
        <f>S605*H605</f>
        <v>0</v>
      </c>
      <c r="U605" s="40"/>
      <c r="V605" s="40"/>
      <c r="W605" s="40"/>
      <c r="X605" s="40"/>
      <c r="Y605" s="40"/>
      <c r="Z605" s="40"/>
      <c r="AA605" s="40"/>
      <c r="AB605" s="40"/>
      <c r="AC605" s="40"/>
      <c r="AD605" s="40"/>
      <c r="AE605" s="40"/>
      <c r="AR605" s="178" t="s">
        <v>254</v>
      </c>
      <c r="AT605" s="178" t="s">
        <v>134</v>
      </c>
      <c r="AU605" s="178" t="s">
        <v>79</v>
      </c>
      <c r="AY605" s="21" t="s">
        <v>131</v>
      </c>
      <c r="BE605" s="179">
        <f>IF(N605="základní",J605,0)</f>
        <v>0</v>
      </c>
      <c r="BF605" s="179">
        <f>IF(N605="snížená",J605,0)</f>
        <v>0</v>
      </c>
      <c r="BG605" s="179">
        <f>IF(N605="zákl. přenesená",J605,0)</f>
        <v>0</v>
      </c>
      <c r="BH605" s="179">
        <f>IF(N605="sníž. přenesená",J605,0)</f>
        <v>0</v>
      </c>
      <c r="BI605" s="179">
        <f>IF(N605="nulová",J605,0)</f>
        <v>0</v>
      </c>
      <c r="BJ605" s="21" t="s">
        <v>15</v>
      </c>
      <c r="BK605" s="179">
        <f>ROUND(I605*H605,2)</f>
        <v>0</v>
      </c>
      <c r="BL605" s="21" t="s">
        <v>254</v>
      </c>
      <c r="BM605" s="178" t="s">
        <v>1113</v>
      </c>
    </row>
    <row r="606" spans="1:65" s="2" customFormat="1" ht="21.75" customHeight="1">
      <c r="A606" s="40"/>
      <c r="B606" s="166"/>
      <c r="C606" s="167" t="s">
        <v>1114</v>
      </c>
      <c r="D606" s="167" t="s">
        <v>134</v>
      </c>
      <c r="E606" s="168" t="s">
        <v>1115</v>
      </c>
      <c r="F606" s="169" t="s">
        <v>1116</v>
      </c>
      <c r="G606" s="170" t="s">
        <v>257</v>
      </c>
      <c r="H606" s="171">
        <v>1</v>
      </c>
      <c r="I606" s="172"/>
      <c r="J606" s="173">
        <f>ROUND(I606*H606,2)</f>
        <v>0</v>
      </c>
      <c r="K606" s="169" t="s">
        <v>3</v>
      </c>
      <c r="L606" s="41"/>
      <c r="M606" s="174" t="s">
        <v>3</v>
      </c>
      <c r="N606" s="175" t="s">
        <v>42</v>
      </c>
      <c r="O606" s="74"/>
      <c r="P606" s="176">
        <f>O606*H606</f>
        <v>0</v>
      </c>
      <c r="Q606" s="176">
        <v>0</v>
      </c>
      <c r="R606" s="176">
        <f>Q606*H606</f>
        <v>0</v>
      </c>
      <c r="S606" s="176">
        <v>0</v>
      </c>
      <c r="T606" s="177">
        <f>S606*H606</f>
        <v>0</v>
      </c>
      <c r="U606" s="40"/>
      <c r="V606" s="40"/>
      <c r="W606" s="40"/>
      <c r="X606" s="40"/>
      <c r="Y606" s="40"/>
      <c r="Z606" s="40"/>
      <c r="AA606" s="40"/>
      <c r="AB606" s="40"/>
      <c r="AC606" s="40"/>
      <c r="AD606" s="40"/>
      <c r="AE606" s="40"/>
      <c r="AR606" s="178" t="s">
        <v>254</v>
      </c>
      <c r="AT606" s="178" t="s">
        <v>134</v>
      </c>
      <c r="AU606" s="178" t="s">
        <v>79</v>
      </c>
      <c r="AY606" s="21" t="s">
        <v>131</v>
      </c>
      <c r="BE606" s="179">
        <f>IF(N606="základní",J606,0)</f>
        <v>0</v>
      </c>
      <c r="BF606" s="179">
        <f>IF(N606="snížená",J606,0)</f>
        <v>0</v>
      </c>
      <c r="BG606" s="179">
        <f>IF(N606="zákl. přenesená",J606,0)</f>
        <v>0</v>
      </c>
      <c r="BH606" s="179">
        <f>IF(N606="sníž. přenesená",J606,0)</f>
        <v>0</v>
      </c>
      <c r="BI606" s="179">
        <f>IF(N606="nulová",J606,0)</f>
        <v>0</v>
      </c>
      <c r="BJ606" s="21" t="s">
        <v>15</v>
      </c>
      <c r="BK606" s="179">
        <f>ROUND(I606*H606,2)</f>
        <v>0</v>
      </c>
      <c r="BL606" s="21" t="s">
        <v>254</v>
      </c>
      <c r="BM606" s="178" t="s">
        <v>1117</v>
      </c>
    </row>
    <row r="607" spans="1:65" s="2" customFormat="1" ht="44.25" customHeight="1">
      <c r="A607" s="40"/>
      <c r="B607" s="166"/>
      <c r="C607" s="167" t="s">
        <v>1118</v>
      </c>
      <c r="D607" s="167" t="s">
        <v>134</v>
      </c>
      <c r="E607" s="168" t="s">
        <v>1119</v>
      </c>
      <c r="F607" s="169" t="s">
        <v>1120</v>
      </c>
      <c r="G607" s="170" t="s">
        <v>786</v>
      </c>
      <c r="H607" s="230"/>
      <c r="I607" s="172"/>
      <c r="J607" s="173">
        <f>ROUND(I607*H607,2)</f>
        <v>0</v>
      </c>
      <c r="K607" s="169" t="s">
        <v>3</v>
      </c>
      <c r="L607" s="41"/>
      <c r="M607" s="174" t="s">
        <v>3</v>
      </c>
      <c r="N607" s="175" t="s">
        <v>42</v>
      </c>
      <c r="O607" s="74"/>
      <c r="P607" s="176">
        <f>O607*H607</f>
        <v>0</v>
      </c>
      <c r="Q607" s="176">
        <v>0</v>
      </c>
      <c r="R607" s="176">
        <f>Q607*H607</f>
        <v>0</v>
      </c>
      <c r="S607" s="176">
        <v>0</v>
      </c>
      <c r="T607" s="177">
        <f>S607*H607</f>
        <v>0</v>
      </c>
      <c r="U607" s="40"/>
      <c r="V607" s="40"/>
      <c r="W607" s="40"/>
      <c r="X607" s="40"/>
      <c r="Y607" s="40"/>
      <c r="Z607" s="40"/>
      <c r="AA607" s="40"/>
      <c r="AB607" s="40"/>
      <c r="AC607" s="40"/>
      <c r="AD607" s="40"/>
      <c r="AE607" s="40"/>
      <c r="AR607" s="178" t="s">
        <v>254</v>
      </c>
      <c r="AT607" s="178" t="s">
        <v>134</v>
      </c>
      <c r="AU607" s="178" t="s">
        <v>79</v>
      </c>
      <c r="AY607" s="21" t="s">
        <v>131</v>
      </c>
      <c r="BE607" s="179">
        <f>IF(N607="základní",J607,0)</f>
        <v>0</v>
      </c>
      <c r="BF607" s="179">
        <f>IF(N607="snížená",J607,0)</f>
        <v>0</v>
      </c>
      <c r="BG607" s="179">
        <f>IF(N607="zákl. přenesená",J607,0)</f>
        <v>0</v>
      </c>
      <c r="BH607" s="179">
        <f>IF(N607="sníž. přenesená",J607,0)</f>
        <v>0</v>
      </c>
      <c r="BI607" s="179">
        <f>IF(N607="nulová",J607,0)</f>
        <v>0</v>
      </c>
      <c r="BJ607" s="21" t="s">
        <v>15</v>
      </c>
      <c r="BK607" s="179">
        <f>ROUND(I607*H607,2)</f>
        <v>0</v>
      </c>
      <c r="BL607" s="21" t="s">
        <v>254</v>
      </c>
      <c r="BM607" s="178" t="s">
        <v>1121</v>
      </c>
    </row>
    <row r="608" spans="1:63" s="12" customFormat="1" ht="22.8" customHeight="1">
      <c r="A608" s="12"/>
      <c r="B608" s="153"/>
      <c r="C608" s="12"/>
      <c r="D608" s="154" t="s">
        <v>70</v>
      </c>
      <c r="E608" s="164" t="s">
        <v>314</v>
      </c>
      <c r="F608" s="164" t="s">
        <v>315</v>
      </c>
      <c r="G608" s="12"/>
      <c r="H608" s="12"/>
      <c r="I608" s="156"/>
      <c r="J608" s="165">
        <f>BK608</f>
        <v>0</v>
      </c>
      <c r="K608" s="12"/>
      <c r="L608" s="153"/>
      <c r="M608" s="158"/>
      <c r="N608" s="159"/>
      <c r="O608" s="159"/>
      <c r="P608" s="160">
        <f>SUM(P609:P649)</f>
        <v>0</v>
      </c>
      <c r="Q608" s="159"/>
      <c r="R608" s="160">
        <f>SUM(R609:R649)</f>
        <v>1.3542337999999998</v>
      </c>
      <c r="S608" s="159"/>
      <c r="T608" s="161">
        <f>SUM(T609:T649)</f>
        <v>0</v>
      </c>
      <c r="U608" s="12"/>
      <c r="V608" s="12"/>
      <c r="W608" s="12"/>
      <c r="X608" s="12"/>
      <c r="Y608" s="12"/>
      <c r="Z608" s="12"/>
      <c r="AA608" s="12"/>
      <c r="AB608" s="12"/>
      <c r="AC608" s="12"/>
      <c r="AD608" s="12"/>
      <c r="AE608" s="12"/>
      <c r="AR608" s="154" t="s">
        <v>79</v>
      </c>
      <c r="AT608" s="162" t="s">
        <v>70</v>
      </c>
      <c r="AU608" s="162" t="s">
        <v>15</v>
      </c>
      <c r="AY608" s="154" t="s">
        <v>131</v>
      </c>
      <c r="BK608" s="163">
        <f>SUM(BK609:BK649)</f>
        <v>0</v>
      </c>
    </row>
    <row r="609" spans="1:65" s="2" customFormat="1" ht="24.15" customHeight="1">
      <c r="A609" s="40"/>
      <c r="B609" s="166"/>
      <c r="C609" s="167" t="s">
        <v>1122</v>
      </c>
      <c r="D609" s="167" t="s">
        <v>134</v>
      </c>
      <c r="E609" s="168" t="s">
        <v>1123</v>
      </c>
      <c r="F609" s="169" t="s">
        <v>1124</v>
      </c>
      <c r="G609" s="170" t="s">
        <v>165</v>
      </c>
      <c r="H609" s="171">
        <v>34.12</v>
      </c>
      <c r="I609" s="172"/>
      <c r="J609" s="173">
        <f>ROUND(I609*H609,2)</f>
        <v>0</v>
      </c>
      <c r="K609" s="169" t="s">
        <v>138</v>
      </c>
      <c r="L609" s="41"/>
      <c r="M609" s="174" t="s">
        <v>3</v>
      </c>
      <c r="N609" s="175" t="s">
        <v>42</v>
      </c>
      <c r="O609" s="74"/>
      <c r="P609" s="176">
        <f>O609*H609</f>
        <v>0</v>
      </c>
      <c r="Q609" s="176">
        <v>0</v>
      </c>
      <c r="R609" s="176">
        <f>Q609*H609</f>
        <v>0</v>
      </c>
      <c r="S609" s="176">
        <v>0</v>
      </c>
      <c r="T609" s="177">
        <f>S609*H609</f>
        <v>0</v>
      </c>
      <c r="U609" s="40"/>
      <c r="V609" s="40"/>
      <c r="W609" s="40"/>
      <c r="X609" s="40"/>
      <c r="Y609" s="40"/>
      <c r="Z609" s="40"/>
      <c r="AA609" s="40"/>
      <c r="AB609" s="40"/>
      <c r="AC609" s="40"/>
      <c r="AD609" s="40"/>
      <c r="AE609" s="40"/>
      <c r="AR609" s="178" t="s">
        <v>254</v>
      </c>
      <c r="AT609" s="178" t="s">
        <v>134</v>
      </c>
      <c r="AU609" s="178" t="s">
        <v>79</v>
      </c>
      <c r="AY609" s="21" t="s">
        <v>131</v>
      </c>
      <c r="BE609" s="179">
        <f>IF(N609="základní",J609,0)</f>
        <v>0</v>
      </c>
      <c r="BF609" s="179">
        <f>IF(N609="snížená",J609,0)</f>
        <v>0</v>
      </c>
      <c r="BG609" s="179">
        <f>IF(N609="zákl. přenesená",J609,0)</f>
        <v>0</v>
      </c>
      <c r="BH609" s="179">
        <f>IF(N609="sníž. přenesená",J609,0)</f>
        <v>0</v>
      </c>
      <c r="BI609" s="179">
        <f>IF(N609="nulová",J609,0)</f>
        <v>0</v>
      </c>
      <c r="BJ609" s="21" t="s">
        <v>15</v>
      </c>
      <c r="BK609" s="179">
        <f>ROUND(I609*H609,2)</f>
        <v>0</v>
      </c>
      <c r="BL609" s="21" t="s">
        <v>254</v>
      </c>
      <c r="BM609" s="178" t="s">
        <v>1125</v>
      </c>
    </row>
    <row r="610" spans="1:47" s="2" customFormat="1" ht="12">
      <c r="A610" s="40"/>
      <c r="B610" s="41"/>
      <c r="C610" s="40"/>
      <c r="D610" s="180" t="s">
        <v>140</v>
      </c>
      <c r="E610" s="40"/>
      <c r="F610" s="181" t="s">
        <v>1126</v>
      </c>
      <c r="G610" s="40"/>
      <c r="H610" s="40"/>
      <c r="I610" s="182"/>
      <c r="J610" s="40"/>
      <c r="K610" s="40"/>
      <c r="L610" s="41"/>
      <c r="M610" s="183"/>
      <c r="N610" s="184"/>
      <c r="O610" s="74"/>
      <c r="P610" s="74"/>
      <c r="Q610" s="74"/>
      <c r="R610" s="74"/>
      <c r="S610" s="74"/>
      <c r="T610" s="75"/>
      <c r="U610" s="40"/>
      <c r="V610" s="40"/>
      <c r="W610" s="40"/>
      <c r="X610" s="40"/>
      <c r="Y610" s="40"/>
      <c r="Z610" s="40"/>
      <c r="AA610" s="40"/>
      <c r="AB610" s="40"/>
      <c r="AC610" s="40"/>
      <c r="AD610" s="40"/>
      <c r="AE610" s="40"/>
      <c r="AT610" s="21" t="s">
        <v>140</v>
      </c>
      <c r="AU610" s="21" t="s">
        <v>79</v>
      </c>
    </row>
    <row r="611" spans="1:65" s="2" customFormat="1" ht="24.15" customHeight="1">
      <c r="A611" s="40"/>
      <c r="B611" s="166"/>
      <c r="C611" s="167" t="s">
        <v>1127</v>
      </c>
      <c r="D611" s="167" t="s">
        <v>134</v>
      </c>
      <c r="E611" s="168" t="s">
        <v>1128</v>
      </c>
      <c r="F611" s="169" t="s">
        <v>1129</v>
      </c>
      <c r="G611" s="170" t="s">
        <v>165</v>
      </c>
      <c r="H611" s="171">
        <v>34.12</v>
      </c>
      <c r="I611" s="172"/>
      <c r="J611" s="173">
        <f>ROUND(I611*H611,2)</f>
        <v>0</v>
      </c>
      <c r="K611" s="169" t="s">
        <v>138</v>
      </c>
      <c r="L611" s="41"/>
      <c r="M611" s="174" t="s">
        <v>3</v>
      </c>
      <c r="N611" s="175" t="s">
        <v>42</v>
      </c>
      <c r="O611" s="74"/>
      <c r="P611" s="176">
        <f>O611*H611</f>
        <v>0</v>
      </c>
      <c r="Q611" s="176">
        <v>0.0003</v>
      </c>
      <c r="R611" s="176">
        <f>Q611*H611</f>
        <v>0.010235999999999999</v>
      </c>
      <c r="S611" s="176">
        <v>0</v>
      </c>
      <c r="T611" s="177">
        <f>S611*H611</f>
        <v>0</v>
      </c>
      <c r="U611" s="40"/>
      <c r="V611" s="40"/>
      <c r="W611" s="40"/>
      <c r="X611" s="40"/>
      <c r="Y611" s="40"/>
      <c r="Z611" s="40"/>
      <c r="AA611" s="40"/>
      <c r="AB611" s="40"/>
      <c r="AC611" s="40"/>
      <c r="AD611" s="40"/>
      <c r="AE611" s="40"/>
      <c r="AR611" s="178" t="s">
        <v>254</v>
      </c>
      <c r="AT611" s="178" t="s">
        <v>134</v>
      </c>
      <c r="AU611" s="178" t="s">
        <v>79</v>
      </c>
      <c r="AY611" s="21" t="s">
        <v>131</v>
      </c>
      <c r="BE611" s="179">
        <f>IF(N611="základní",J611,0)</f>
        <v>0</v>
      </c>
      <c r="BF611" s="179">
        <f>IF(N611="snížená",J611,0)</f>
        <v>0</v>
      </c>
      <c r="BG611" s="179">
        <f>IF(N611="zákl. přenesená",J611,0)</f>
        <v>0</v>
      </c>
      <c r="BH611" s="179">
        <f>IF(N611="sníž. přenesená",J611,0)</f>
        <v>0</v>
      </c>
      <c r="BI611" s="179">
        <f>IF(N611="nulová",J611,0)</f>
        <v>0</v>
      </c>
      <c r="BJ611" s="21" t="s">
        <v>15</v>
      </c>
      <c r="BK611" s="179">
        <f>ROUND(I611*H611,2)</f>
        <v>0</v>
      </c>
      <c r="BL611" s="21" t="s">
        <v>254</v>
      </c>
      <c r="BM611" s="178" t="s">
        <v>1130</v>
      </c>
    </row>
    <row r="612" spans="1:47" s="2" customFormat="1" ht="12">
      <c r="A612" s="40"/>
      <c r="B612" s="41"/>
      <c r="C612" s="40"/>
      <c r="D612" s="180" t="s">
        <v>140</v>
      </c>
      <c r="E612" s="40"/>
      <c r="F612" s="181" t="s">
        <v>1131</v>
      </c>
      <c r="G612" s="40"/>
      <c r="H612" s="40"/>
      <c r="I612" s="182"/>
      <c r="J612" s="40"/>
      <c r="K612" s="40"/>
      <c r="L612" s="41"/>
      <c r="M612" s="183"/>
      <c r="N612" s="184"/>
      <c r="O612" s="74"/>
      <c r="P612" s="74"/>
      <c r="Q612" s="74"/>
      <c r="R612" s="74"/>
      <c r="S612" s="74"/>
      <c r="T612" s="75"/>
      <c r="U612" s="40"/>
      <c r="V612" s="40"/>
      <c r="W612" s="40"/>
      <c r="X612" s="40"/>
      <c r="Y612" s="40"/>
      <c r="Z612" s="40"/>
      <c r="AA612" s="40"/>
      <c r="AB612" s="40"/>
      <c r="AC612" s="40"/>
      <c r="AD612" s="40"/>
      <c r="AE612" s="40"/>
      <c r="AT612" s="21" t="s">
        <v>140</v>
      </c>
      <c r="AU612" s="21" t="s">
        <v>79</v>
      </c>
    </row>
    <row r="613" spans="1:65" s="2" customFormat="1" ht="37.8" customHeight="1">
      <c r="A613" s="40"/>
      <c r="B613" s="166"/>
      <c r="C613" s="167" t="s">
        <v>1132</v>
      </c>
      <c r="D613" s="167" t="s">
        <v>134</v>
      </c>
      <c r="E613" s="168" t="s">
        <v>1133</v>
      </c>
      <c r="F613" s="169" t="s">
        <v>1134</v>
      </c>
      <c r="G613" s="170" t="s">
        <v>165</v>
      </c>
      <c r="H613" s="171">
        <v>34.12</v>
      </c>
      <c r="I613" s="172"/>
      <c r="J613" s="173">
        <f>ROUND(I613*H613,2)</f>
        <v>0</v>
      </c>
      <c r="K613" s="169" t="s">
        <v>138</v>
      </c>
      <c r="L613" s="41"/>
      <c r="M613" s="174" t="s">
        <v>3</v>
      </c>
      <c r="N613" s="175" t="s">
        <v>42</v>
      </c>
      <c r="O613" s="74"/>
      <c r="P613" s="176">
        <f>O613*H613</f>
        <v>0</v>
      </c>
      <c r="Q613" s="176">
        <v>0.0075</v>
      </c>
      <c r="R613" s="176">
        <f>Q613*H613</f>
        <v>0.25589999999999996</v>
      </c>
      <c r="S613" s="176">
        <v>0</v>
      </c>
      <c r="T613" s="177">
        <f>S613*H613</f>
        <v>0</v>
      </c>
      <c r="U613" s="40"/>
      <c r="V613" s="40"/>
      <c r="W613" s="40"/>
      <c r="X613" s="40"/>
      <c r="Y613" s="40"/>
      <c r="Z613" s="40"/>
      <c r="AA613" s="40"/>
      <c r="AB613" s="40"/>
      <c r="AC613" s="40"/>
      <c r="AD613" s="40"/>
      <c r="AE613" s="40"/>
      <c r="AR613" s="178" t="s">
        <v>254</v>
      </c>
      <c r="AT613" s="178" t="s">
        <v>134</v>
      </c>
      <c r="AU613" s="178" t="s">
        <v>79</v>
      </c>
      <c r="AY613" s="21" t="s">
        <v>131</v>
      </c>
      <c r="BE613" s="179">
        <f>IF(N613="základní",J613,0)</f>
        <v>0</v>
      </c>
      <c r="BF613" s="179">
        <f>IF(N613="snížená",J613,0)</f>
        <v>0</v>
      </c>
      <c r="BG613" s="179">
        <f>IF(N613="zákl. přenesená",J613,0)</f>
        <v>0</v>
      </c>
      <c r="BH613" s="179">
        <f>IF(N613="sníž. přenesená",J613,0)</f>
        <v>0</v>
      </c>
      <c r="BI613" s="179">
        <f>IF(N613="nulová",J613,0)</f>
        <v>0</v>
      </c>
      <c r="BJ613" s="21" t="s">
        <v>15</v>
      </c>
      <c r="BK613" s="179">
        <f>ROUND(I613*H613,2)</f>
        <v>0</v>
      </c>
      <c r="BL613" s="21" t="s">
        <v>254</v>
      </c>
      <c r="BM613" s="178" t="s">
        <v>1135</v>
      </c>
    </row>
    <row r="614" spans="1:47" s="2" customFormat="1" ht="12">
      <c r="A614" s="40"/>
      <c r="B614" s="41"/>
      <c r="C614" s="40"/>
      <c r="D614" s="180" t="s">
        <v>140</v>
      </c>
      <c r="E614" s="40"/>
      <c r="F614" s="181" t="s">
        <v>1136</v>
      </c>
      <c r="G614" s="40"/>
      <c r="H614" s="40"/>
      <c r="I614" s="182"/>
      <c r="J614" s="40"/>
      <c r="K614" s="40"/>
      <c r="L614" s="41"/>
      <c r="M614" s="183"/>
      <c r="N614" s="184"/>
      <c r="O614" s="74"/>
      <c r="P614" s="74"/>
      <c r="Q614" s="74"/>
      <c r="R614" s="74"/>
      <c r="S614" s="74"/>
      <c r="T614" s="75"/>
      <c r="U614" s="40"/>
      <c r="V614" s="40"/>
      <c r="W614" s="40"/>
      <c r="X614" s="40"/>
      <c r="Y614" s="40"/>
      <c r="Z614" s="40"/>
      <c r="AA614" s="40"/>
      <c r="AB614" s="40"/>
      <c r="AC614" s="40"/>
      <c r="AD614" s="40"/>
      <c r="AE614" s="40"/>
      <c r="AT614" s="21" t="s">
        <v>140</v>
      </c>
      <c r="AU614" s="21" t="s">
        <v>79</v>
      </c>
    </row>
    <row r="615" spans="1:65" s="2" customFormat="1" ht="37.8" customHeight="1">
      <c r="A615" s="40"/>
      <c r="B615" s="166"/>
      <c r="C615" s="167" t="s">
        <v>1137</v>
      </c>
      <c r="D615" s="167" t="s">
        <v>134</v>
      </c>
      <c r="E615" s="168" t="s">
        <v>1138</v>
      </c>
      <c r="F615" s="169" t="s">
        <v>1139</v>
      </c>
      <c r="G615" s="170" t="s">
        <v>192</v>
      </c>
      <c r="H615" s="171">
        <v>20.1</v>
      </c>
      <c r="I615" s="172"/>
      <c r="J615" s="173">
        <f>ROUND(I615*H615,2)</f>
        <v>0</v>
      </c>
      <c r="K615" s="169" t="s">
        <v>138</v>
      </c>
      <c r="L615" s="41"/>
      <c r="M615" s="174" t="s">
        <v>3</v>
      </c>
      <c r="N615" s="175" t="s">
        <v>42</v>
      </c>
      <c r="O615" s="74"/>
      <c r="P615" s="176">
        <f>O615*H615</f>
        <v>0</v>
      </c>
      <c r="Q615" s="176">
        <v>0.00043</v>
      </c>
      <c r="R615" s="176">
        <f>Q615*H615</f>
        <v>0.008643</v>
      </c>
      <c r="S615" s="176">
        <v>0</v>
      </c>
      <c r="T615" s="177">
        <f>S615*H615</f>
        <v>0</v>
      </c>
      <c r="U615" s="40"/>
      <c r="V615" s="40"/>
      <c r="W615" s="40"/>
      <c r="X615" s="40"/>
      <c r="Y615" s="40"/>
      <c r="Z615" s="40"/>
      <c r="AA615" s="40"/>
      <c r="AB615" s="40"/>
      <c r="AC615" s="40"/>
      <c r="AD615" s="40"/>
      <c r="AE615" s="40"/>
      <c r="AR615" s="178" t="s">
        <v>254</v>
      </c>
      <c r="AT615" s="178" t="s">
        <v>134</v>
      </c>
      <c r="AU615" s="178" t="s">
        <v>79</v>
      </c>
      <c r="AY615" s="21" t="s">
        <v>131</v>
      </c>
      <c r="BE615" s="179">
        <f>IF(N615="základní",J615,0)</f>
        <v>0</v>
      </c>
      <c r="BF615" s="179">
        <f>IF(N615="snížená",J615,0)</f>
        <v>0</v>
      </c>
      <c r="BG615" s="179">
        <f>IF(N615="zákl. přenesená",J615,0)</f>
        <v>0</v>
      </c>
      <c r="BH615" s="179">
        <f>IF(N615="sníž. přenesená",J615,0)</f>
        <v>0</v>
      </c>
      <c r="BI615" s="179">
        <f>IF(N615="nulová",J615,0)</f>
        <v>0</v>
      </c>
      <c r="BJ615" s="21" t="s">
        <v>15</v>
      </c>
      <c r="BK615" s="179">
        <f>ROUND(I615*H615,2)</f>
        <v>0</v>
      </c>
      <c r="BL615" s="21" t="s">
        <v>254</v>
      </c>
      <c r="BM615" s="178" t="s">
        <v>1140</v>
      </c>
    </row>
    <row r="616" spans="1:47" s="2" customFormat="1" ht="12">
      <c r="A616" s="40"/>
      <c r="B616" s="41"/>
      <c r="C616" s="40"/>
      <c r="D616" s="180" t="s">
        <v>140</v>
      </c>
      <c r="E616" s="40"/>
      <c r="F616" s="181" t="s">
        <v>1141</v>
      </c>
      <c r="G616" s="40"/>
      <c r="H616" s="40"/>
      <c r="I616" s="182"/>
      <c r="J616" s="40"/>
      <c r="K616" s="40"/>
      <c r="L616" s="41"/>
      <c r="M616" s="183"/>
      <c r="N616" s="184"/>
      <c r="O616" s="74"/>
      <c r="P616" s="74"/>
      <c r="Q616" s="74"/>
      <c r="R616" s="74"/>
      <c r="S616" s="74"/>
      <c r="T616" s="75"/>
      <c r="U616" s="40"/>
      <c r="V616" s="40"/>
      <c r="W616" s="40"/>
      <c r="X616" s="40"/>
      <c r="Y616" s="40"/>
      <c r="Z616" s="40"/>
      <c r="AA616" s="40"/>
      <c r="AB616" s="40"/>
      <c r="AC616" s="40"/>
      <c r="AD616" s="40"/>
      <c r="AE616" s="40"/>
      <c r="AT616" s="21" t="s">
        <v>140</v>
      </c>
      <c r="AU616" s="21" t="s">
        <v>79</v>
      </c>
    </row>
    <row r="617" spans="1:51" s="13" customFormat="1" ht="12">
      <c r="A617" s="13"/>
      <c r="B617" s="185"/>
      <c r="C617" s="13"/>
      <c r="D617" s="186" t="s">
        <v>142</v>
      </c>
      <c r="E617" s="187" t="s">
        <v>3</v>
      </c>
      <c r="F617" s="188" t="s">
        <v>178</v>
      </c>
      <c r="G617" s="13"/>
      <c r="H617" s="187" t="s">
        <v>3</v>
      </c>
      <c r="I617" s="189"/>
      <c r="J617" s="13"/>
      <c r="K617" s="13"/>
      <c r="L617" s="185"/>
      <c r="M617" s="190"/>
      <c r="N617" s="191"/>
      <c r="O617" s="191"/>
      <c r="P617" s="191"/>
      <c r="Q617" s="191"/>
      <c r="R617" s="191"/>
      <c r="S617" s="191"/>
      <c r="T617" s="192"/>
      <c r="U617" s="13"/>
      <c r="V617" s="13"/>
      <c r="W617" s="13"/>
      <c r="X617" s="13"/>
      <c r="Y617" s="13"/>
      <c r="Z617" s="13"/>
      <c r="AA617" s="13"/>
      <c r="AB617" s="13"/>
      <c r="AC617" s="13"/>
      <c r="AD617" s="13"/>
      <c r="AE617" s="13"/>
      <c r="AT617" s="187" t="s">
        <v>142</v>
      </c>
      <c r="AU617" s="187" t="s">
        <v>79</v>
      </c>
      <c r="AV617" s="13" t="s">
        <v>15</v>
      </c>
      <c r="AW617" s="13" t="s">
        <v>33</v>
      </c>
      <c r="AX617" s="13" t="s">
        <v>71</v>
      </c>
      <c r="AY617" s="187" t="s">
        <v>131</v>
      </c>
    </row>
    <row r="618" spans="1:51" s="13" customFormat="1" ht="12">
      <c r="A618" s="13"/>
      <c r="B618" s="185"/>
      <c r="C618" s="13"/>
      <c r="D618" s="186" t="s">
        <v>142</v>
      </c>
      <c r="E618" s="187" t="s">
        <v>3</v>
      </c>
      <c r="F618" s="188" t="s">
        <v>1142</v>
      </c>
      <c r="G618" s="13"/>
      <c r="H618" s="187" t="s">
        <v>3</v>
      </c>
      <c r="I618" s="189"/>
      <c r="J618" s="13"/>
      <c r="K618" s="13"/>
      <c r="L618" s="185"/>
      <c r="M618" s="190"/>
      <c r="N618" s="191"/>
      <c r="O618" s="191"/>
      <c r="P618" s="191"/>
      <c r="Q618" s="191"/>
      <c r="R618" s="191"/>
      <c r="S618" s="191"/>
      <c r="T618" s="192"/>
      <c r="U618" s="13"/>
      <c r="V618" s="13"/>
      <c r="W618" s="13"/>
      <c r="X618" s="13"/>
      <c r="Y618" s="13"/>
      <c r="Z618" s="13"/>
      <c r="AA618" s="13"/>
      <c r="AB618" s="13"/>
      <c r="AC618" s="13"/>
      <c r="AD618" s="13"/>
      <c r="AE618" s="13"/>
      <c r="AT618" s="187" t="s">
        <v>142</v>
      </c>
      <c r="AU618" s="187" t="s">
        <v>79</v>
      </c>
      <c r="AV618" s="13" t="s">
        <v>15</v>
      </c>
      <c r="AW618" s="13" t="s">
        <v>33</v>
      </c>
      <c r="AX618" s="13" t="s">
        <v>71</v>
      </c>
      <c r="AY618" s="187" t="s">
        <v>131</v>
      </c>
    </row>
    <row r="619" spans="1:51" s="14" customFormat="1" ht="12">
      <c r="A619" s="14"/>
      <c r="B619" s="193"/>
      <c r="C619" s="14"/>
      <c r="D619" s="186" t="s">
        <v>142</v>
      </c>
      <c r="E619" s="194" t="s">
        <v>3</v>
      </c>
      <c r="F619" s="195" t="s">
        <v>1143</v>
      </c>
      <c r="G619" s="14"/>
      <c r="H619" s="196">
        <v>7.8</v>
      </c>
      <c r="I619" s="197"/>
      <c r="J619" s="14"/>
      <c r="K619" s="14"/>
      <c r="L619" s="193"/>
      <c r="M619" s="198"/>
      <c r="N619" s="199"/>
      <c r="O619" s="199"/>
      <c r="P619" s="199"/>
      <c r="Q619" s="199"/>
      <c r="R619" s="199"/>
      <c r="S619" s="199"/>
      <c r="T619" s="200"/>
      <c r="U619" s="14"/>
      <c r="V619" s="14"/>
      <c r="W619" s="14"/>
      <c r="X619" s="14"/>
      <c r="Y619" s="14"/>
      <c r="Z619" s="14"/>
      <c r="AA619" s="14"/>
      <c r="AB619" s="14"/>
      <c r="AC619" s="14"/>
      <c r="AD619" s="14"/>
      <c r="AE619" s="14"/>
      <c r="AT619" s="194" t="s">
        <v>142</v>
      </c>
      <c r="AU619" s="194" t="s">
        <v>79</v>
      </c>
      <c r="AV619" s="14" t="s">
        <v>79</v>
      </c>
      <c r="AW619" s="14" t="s">
        <v>33</v>
      </c>
      <c r="AX619" s="14" t="s">
        <v>71</v>
      </c>
      <c r="AY619" s="194" t="s">
        <v>131</v>
      </c>
    </row>
    <row r="620" spans="1:51" s="13" customFormat="1" ht="12">
      <c r="A620" s="13"/>
      <c r="B620" s="185"/>
      <c r="C620" s="13"/>
      <c r="D620" s="186" t="s">
        <v>142</v>
      </c>
      <c r="E620" s="187" t="s">
        <v>3</v>
      </c>
      <c r="F620" s="188" t="s">
        <v>1144</v>
      </c>
      <c r="G620" s="13"/>
      <c r="H620" s="187" t="s">
        <v>3</v>
      </c>
      <c r="I620" s="189"/>
      <c r="J620" s="13"/>
      <c r="K620" s="13"/>
      <c r="L620" s="185"/>
      <c r="M620" s="190"/>
      <c r="N620" s="191"/>
      <c r="O620" s="191"/>
      <c r="P620" s="191"/>
      <c r="Q620" s="191"/>
      <c r="R620" s="191"/>
      <c r="S620" s="191"/>
      <c r="T620" s="192"/>
      <c r="U620" s="13"/>
      <c r="V620" s="13"/>
      <c r="W620" s="13"/>
      <c r="X620" s="13"/>
      <c r="Y620" s="13"/>
      <c r="Z620" s="13"/>
      <c r="AA620" s="13"/>
      <c r="AB620" s="13"/>
      <c r="AC620" s="13"/>
      <c r="AD620" s="13"/>
      <c r="AE620" s="13"/>
      <c r="AT620" s="187" t="s">
        <v>142</v>
      </c>
      <c r="AU620" s="187" t="s">
        <v>79</v>
      </c>
      <c r="AV620" s="13" t="s">
        <v>15</v>
      </c>
      <c r="AW620" s="13" t="s">
        <v>33</v>
      </c>
      <c r="AX620" s="13" t="s">
        <v>71</v>
      </c>
      <c r="AY620" s="187" t="s">
        <v>131</v>
      </c>
    </row>
    <row r="621" spans="1:51" s="14" customFormat="1" ht="12">
      <c r="A621" s="14"/>
      <c r="B621" s="193"/>
      <c r="C621" s="14"/>
      <c r="D621" s="186" t="s">
        <v>142</v>
      </c>
      <c r="E621" s="194" t="s">
        <v>3</v>
      </c>
      <c r="F621" s="195" t="s">
        <v>1145</v>
      </c>
      <c r="G621" s="14"/>
      <c r="H621" s="196">
        <v>4.3</v>
      </c>
      <c r="I621" s="197"/>
      <c r="J621" s="14"/>
      <c r="K621" s="14"/>
      <c r="L621" s="193"/>
      <c r="M621" s="198"/>
      <c r="N621" s="199"/>
      <c r="O621" s="199"/>
      <c r="P621" s="199"/>
      <c r="Q621" s="199"/>
      <c r="R621" s="199"/>
      <c r="S621" s="199"/>
      <c r="T621" s="200"/>
      <c r="U621" s="14"/>
      <c r="V621" s="14"/>
      <c r="W621" s="14"/>
      <c r="X621" s="14"/>
      <c r="Y621" s="14"/>
      <c r="Z621" s="14"/>
      <c r="AA621" s="14"/>
      <c r="AB621" s="14"/>
      <c r="AC621" s="14"/>
      <c r="AD621" s="14"/>
      <c r="AE621" s="14"/>
      <c r="AT621" s="194" t="s">
        <v>142</v>
      </c>
      <c r="AU621" s="194" t="s">
        <v>79</v>
      </c>
      <c r="AV621" s="14" t="s">
        <v>79</v>
      </c>
      <c r="AW621" s="14" t="s">
        <v>33</v>
      </c>
      <c r="AX621" s="14" t="s">
        <v>71</v>
      </c>
      <c r="AY621" s="194" t="s">
        <v>131</v>
      </c>
    </row>
    <row r="622" spans="1:51" s="13" customFormat="1" ht="12">
      <c r="A622" s="13"/>
      <c r="B622" s="185"/>
      <c r="C622" s="13"/>
      <c r="D622" s="186" t="s">
        <v>142</v>
      </c>
      <c r="E622" s="187" t="s">
        <v>3</v>
      </c>
      <c r="F622" s="188" t="s">
        <v>1146</v>
      </c>
      <c r="G622" s="13"/>
      <c r="H622" s="187" t="s">
        <v>3</v>
      </c>
      <c r="I622" s="189"/>
      <c r="J622" s="13"/>
      <c r="K622" s="13"/>
      <c r="L622" s="185"/>
      <c r="M622" s="190"/>
      <c r="N622" s="191"/>
      <c r="O622" s="191"/>
      <c r="P622" s="191"/>
      <c r="Q622" s="191"/>
      <c r="R622" s="191"/>
      <c r="S622" s="191"/>
      <c r="T622" s="192"/>
      <c r="U622" s="13"/>
      <c r="V622" s="13"/>
      <c r="W622" s="13"/>
      <c r="X622" s="13"/>
      <c r="Y622" s="13"/>
      <c r="Z622" s="13"/>
      <c r="AA622" s="13"/>
      <c r="AB622" s="13"/>
      <c r="AC622" s="13"/>
      <c r="AD622" s="13"/>
      <c r="AE622" s="13"/>
      <c r="AT622" s="187" t="s">
        <v>142</v>
      </c>
      <c r="AU622" s="187" t="s">
        <v>79</v>
      </c>
      <c r="AV622" s="13" t="s">
        <v>15</v>
      </c>
      <c r="AW622" s="13" t="s">
        <v>33</v>
      </c>
      <c r="AX622" s="13" t="s">
        <v>71</v>
      </c>
      <c r="AY622" s="187" t="s">
        <v>131</v>
      </c>
    </row>
    <row r="623" spans="1:51" s="14" customFormat="1" ht="12">
      <c r="A623" s="14"/>
      <c r="B623" s="193"/>
      <c r="C623" s="14"/>
      <c r="D623" s="186" t="s">
        <v>142</v>
      </c>
      <c r="E623" s="194" t="s">
        <v>3</v>
      </c>
      <c r="F623" s="195" t="s">
        <v>1147</v>
      </c>
      <c r="G623" s="14"/>
      <c r="H623" s="196">
        <v>2.8</v>
      </c>
      <c r="I623" s="197"/>
      <c r="J623" s="14"/>
      <c r="K623" s="14"/>
      <c r="L623" s="193"/>
      <c r="M623" s="198"/>
      <c r="N623" s="199"/>
      <c r="O623" s="199"/>
      <c r="P623" s="199"/>
      <c r="Q623" s="199"/>
      <c r="R623" s="199"/>
      <c r="S623" s="199"/>
      <c r="T623" s="200"/>
      <c r="U623" s="14"/>
      <c r="V623" s="14"/>
      <c r="W623" s="14"/>
      <c r="X623" s="14"/>
      <c r="Y623" s="14"/>
      <c r="Z623" s="14"/>
      <c r="AA623" s="14"/>
      <c r="AB623" s="14"/>
      <c r="AC623" s="14"/>
      <c r="AD623" s="14"/>
      <c r="AE623" s="14"/>
      <c r="AT623" s="194" t="s">
        <v>142</v>
      </c>
      <c r="AU623" s="194" t="s">
        <v>79</v>
      </c>
      <c r="AV623" s="14" t="s">
        <v>79</v>
      </c>
      <c r="AW623" s="14" t="s">
        <v>33</v>
      </c>
      <c r="AX623" s="14" t="s">
        <v>71</v>
      </c>
      <c r="AY623" s="194" t="s">
        <v>131</v>
      </c>
    </row>
    <row r="624" spans="1:51" s="13" customFormat="1" ht="12">
      <c r="A624" s="13"/>
      <c r="B624" s="185"/>
      <c r="C624" s="13"/>
      <c r="D624" s="186" t="s">
        <v>142</v>
      </c>
      <c r="E624" s="187" t="s">
        <v>3</v>
      </c>
      <c r="F624" s="188" t="s">
        <v>1148</v>
      </c>
      <c r="G624" s="13"/>
      <c r="H624" s="187" t="s">
        <v>3</v>
      </c>
      <c r="I624" s="189"/>
      <c r="J624" s="13"/>
      <c r="K624" s="13"/>
      <c r="L624" s="185"/>
      <c r="M624" s="190"/>
      <c r="N624" s="191"/>
      <c r="O624" s="191"/>
      <c r="P624" s="191"/>
      <c r="Q624" s="191"/>
      <c r="R624" s="191"/>
      <c r="S624" s="191"/>
      <c r="T624" s="192"/>
      <c r="U624" s="13"/>
      <c r="V624" s="13"/>
      <c r="W624" s="13"/>
      <c r="X624" s="13"/>
      <c r="Y624" s="13"/>
      <c r="Z624" s="13"/>
      <c r="AA624" s="13"/>
      <c r="AB624" s="13"/>
      <c r="AC624" s="13"/>
      <c r="AD624" s="13"/>
      <c r="AE624" s="13"/>
      <c r="AT624" s="187" t="s">
        <v>142</v>
      </c>
      <c r="AU624" s="187" t="s">
        <v>79</v>
      </c>
      <c r="AV624" s="13" t="s">
        <v>15</v>
      </c>
      <c r="AW624" s="13" t="s">
        <v>33</v>
      </c>
      <c r="AX624" s="13" t="s">
        <v>71</v>
      </c>
      <c r="AY624" s="187" t="s">
        <v>131</v>
      </c>
    </row>
    <row r="625" spans="1:51" s="14" customFormat="1" ht="12">
      <c r="A625" s="14"/>
      <c r="B625" s="193"/>
      <c r="C625" s="14"/>
      <c r="D625" s="186" t="s">
        <v>142</v>
      </c>
      <c r="E625" s="194" t="s">
        <v>3</v>
      </c>
      <c r="F625" s="195" t="s">
        <v>1149</v>
      </c>
      <c r="G625" s="14"/>
      <c r="H625" s="196">
        <v>5.2</v>
      </c>
      <c r="I625" s="197"/>
      <c r="J625" s="14"/>
      <c r="K625" s="14"/>
      <c r="L625" s="193"/>
      <c r="M625" s="198"/>
      <c r="N625" s="199"/>
      <c r="O625" s="199"/>
      <c r="P625" s="199"/>
      <c r="Q625" s="199"/>
      <c r="R625" s="199"/>
      <c r="S625" s="199"/>
      <c r="T625" s="200"/>
      <c r="U625" s="14"/>
      <c r="V625" s="14"/>
      <c r="W625" s="14"/>
      <c r="X625" s="14"/>
      <c r="Y625" s="14"/>
      <c r="Z625" s="14"/>
      <c r="AA625" s="14"/>
      <c r="AB625" s="14"/>
      <c r="AC625" s="14"/>
      <c r="AD625" s="14"/>
      <c r="AE625" s="14"/>
      <c r="AT625" s="194" t="s">
        <v>142</v>
      </c>
      <c r="AU625" s="194" t="s">
        <v>79</v>
      </c>
      <c r="AV625" s="14" t="s">
        <v>79</v>
      </c>
      <c r="AW625" s="14" t="s">
        <v>33</v>
      </c>
      <c r="AX625" s="14" t="s">
        <v>71</v>
      </c>
      <c r="AY625" s="194" t="s">
        <v>131</v>
      </c>
    </row>
    <row r="626" spans="1:51" s="15" customFormat="1" ht="12">
      <c r="A626" s="15"/>
      <c r="B626" s="201"/>
      <c r="C626" s="15"/>
      <c r="D626" s="186" t="s">
        <v>142</v>
      </c>
      <c r="E626" s="202" t="s">
        <v>3</v>
      </c>
      <c r="F626" s="203" t="s">
        <v>152</v>
      </c>
      <c r="G626" s="15"/>
      <c r="H626" s="204">
        <v>20.1</v>
      </c>
      <c r="I626" s="205"/>
      <c r="J626" s="15"/>
      <c r="K626" s="15"/>
      <c r="L626" s="201"/>
      <c r="M626" s="206"/>
      <c r="N626" s="207"/>
      <c r="O626" s="207"/>
      <c r="P626" s="207"/>
      <c r="Q626" s="207"/>
      <c r="R626" s="207"/>
      <c r="S626" s="207"/>
      <c r="T626" s="208"/>
      <c r="U626" s="15"/>
      <c r="V626" s="15"/>
      <c r="W626" s="15"/>
      <c r="X626" s="15"/>
      <c r="Y626" s="15"/>
      <c r="Z626" s="15"/>
      <c r="AA626" s="15"/>
      <c r="AB626" s="15"/>
      <c r="AC626" s="15"/>
      <c r="AD626" s="15"/>
      <c r="AE626" s="15"/>
      <c r="AT626" s="202" t="s">
        <v>142</v>
      </c>
      <c r="AU626" s="202" t="s">
        <v>79</v>
      </c>
      <c r="AV626" s="15" t="s">
        <v>87</v>
      </c>
      <c r="AW626" s="15" t="s">
        <v>33</v>
      </c>
      <c r="AX626" s="15" t="s">
        <v>15</v>
      </c>
      <c r="AY626" s="202" t="s">
        <v>131</v>
      </c>
    </row>
    <row r="627" spans="1:65" s="2" customFormat="1" ht="16.5" customHeight="1">
      <c r="A627" s="40"/>
      <c r="B627" s="166"/>
      <c r="C627" s="220" t="s">
        <v>1150</v>
      </c>
      <c r="D627" s="220" t="s">
        <v>569</v>
      </c>
      <c r="E627" s="221" t="s">
        <v>1151</v>
      </c>
      <c r="F627" s="222" t="s">
        <v>1152</v>
      </c>
      <c r="G627" s="223" t="s">
        <v>192</v>
      </c>
      <c r="H627" s="224">
        <v>22.11</v>
      </c>
      <c r="I627" s="225"/>
      <c r="J627" s="226">
        <f>ROUND(I627*H627,2)</f>
        <v>0</v>
      </c>
      <c r="K627" s="222" t="s">
        <v>3</v>
      </c>
      <c r="L627" s="227"/>
      <c r="M627" s="228" t="s">
        <v>3</v>
      </c>
      <c r="N627" s="229" t="s">
        <v>42</v>
      </c>
      <c r="O627" s="74"/>
      <c r="P627" s="176">
        <f>O627*H627</f>
        <v>0</v>
      </c>
      <c r="Q627" s="176">
        <v>0.00198</v>
      </c>
      <c r="R627" s="176">
        <f>Q627*H627</f>
        <v>0.0437778</v>
      </c>
      <c r="S627" s="176">
        <v>0</v>
      </c>
      <c r="T627" s="177">
        <f>S627*H627</f>
        <v>0</v>
      </c>
      <c r="U627" s="40"/>
      <c r="V627" s="40"/>
      <c r="W627" s="40"/>
      <c r="X627" s="40"/>
      <c r="Y627" s="40"/>
      <c r="Z627" s="40"/>
      <c r="AA627" s="40"/>
      <c r="AB627" s="40"/>
      <c r="AC627" s="40"/>
      <c r="AD627" s="40"/>
      <c r="AE627" s="40"/>
      <c r="AR627" s="178" t="s">
        <v>639</v>
      </c>
      <c r="AT627" s="178" t="s">
        <v>569</v>
      </c>
      <c r="AU627" s="178" t="s">
        <v>79</v>
      </c>
      <c r="AY627" s="21" t="s">
        <v>131</v>
      </c>
      <c r="BE627" s="179">
        <f>IF(N627="základní",J627,0)</f>
        <v>0</v>
      </c>
      <c r="BF627" s="179">
        <f>IF(N627="snížená",J627,0)</f>
        <v>0</v>
      </c>
      <c r="BG627" s="179">
        <f>IF(N627="zákl. přenesená",J627,0)</f>
        <v>0</v>
      </c>
      <c r="BH627" s="179">
        <f>IF(N627="sníž. přenesená",J627,0)</f>
        <v>0</v>
      </c>
      <c r="BI627" s="179">
        <f>IF(N627="nulová",J627,0)</f>
        <v>0</v>
      </c>
      <c r="BJ627" s="21" t="s">
        <v>15</v>
      </c>
      <c r="BK627" s="179">
        <f>ROUND(I627*H627,2)</f>
        <v>0</v>
      </c>
      <c r="BL627" s="21" t="s">
        <v>254</v>
      </c>
      <c r="BM627" s="178" t="s">
        <v>1153</v>
      </c>
    </row>
    <row r="628" spans="1:51" s="14" customFormat="1" ht="12">
      <c r="A628" s="14"/>
      <c r="B628" s="193"/>
      <c r="C628" s="14"/>
      <c r="D628" s="186" t="s">
        <v>142</v>
      </c>
      <c r="E628" s="14"/>
      <c r="F628" s="195" t="s">
        <v>1154</v>
      </c>
      <c r="G628" s="14"/>
      <c r="H628" s="196">
        <v>22.11</v>
      </c>
      <c r="I628" s="197"/>
      <c r="J628" s="14"/>
      <c r="K628" s="14"/>
      <c r="L628" s="193"/>
      <c r="M628" s="198"/>
      <c r="N628" s="199"/>
      <c r="O628" s="199"/>
      <c r="P628" s="199"/>
      <c r="Q628" s="199"/>
      <c r="R628" s="199"/>
      <c r="S628" s="199"/>
      <c r="T628" s="200"/>
      <c r="U628" s="14"/>
      <c r="V628" s="14"/>
      <c r="W628" s="14"/>
      <c r="X628" s="14"/>
      <c r="Y628" s="14"/>
      <c r="Z628" s="14"/>
      <c r="AA628" s="14"/>
      <c r="AB628" s="14"/>
      <c r="AC628" s="14"/>
      <c r="AD628" s="14"/>
      <c r="AE628" s="14"/>
      <c r="AT628" s="194" t="s">
        <v>142</v>
      </c>
      <c r="AU628" s="194" t="s">
        <v>79</v>
      </c>
      <c r="AV628" s="14" t="s">
        <v>79</v>
      </c>
      <c r="AW628" s="14" t="s">
        <v>4</v>
      </c>
      <c r="AX628" s="14" t="s">
        <v>15</v>
      </c>
      <c r="AY628" s="194" t="s">
        <v>131</v>
      </c>
    </row>
    <row r="629" spans="1:65" s="2" customFormat="1" ht="16.5" customHeight="1">
      <c r="A629" s="40"/>
      <c r="B629" s="166"/>
      <c r="C629" s="167" t="s">
        <v>1155</v>
      </c>
      <c r="D629" s="167" t="s">
        <v>134</v>
      </c>
      <c r="E629" s="168" t="s">
        <v>1156</v>
      </c>
      <c r="F629" s="169" t="s">
        <v>1157</v>
      </c>
      <c r="G629" s="170" t="s">
        <v>192</v>
      </c>
      <c r="H629" s="171">
        <v>20.1</v>
      </c>
      <c r="I629" s="172"/>
      <c r="J629" s="173">
        <f>ROUND(I629*H629,2)</f>
        <v>0</v>
      </c>
      <c r="K629" s="169" t="s">
        <v>138</v>
      </c>
      <c r="L629" s="41"/>
      <c r="M629" s="174" t="s">
        <v>3</v>
      </c>
      <c r="N629" s="175" t="s">
        <v>42</v>
      </c>
      <c r="O629" s="74"/>
      <c r="P629" s="176">
        <f>O629*H629</f>
        <v>0</v>
      </c>
      <c r="Q629" s="176">
        <v>3E-05</v>
      </c>
      <c r="R629" s="176">
        <f>Q629*H629</f>
        <v>0.000603</v>
      </c>
      <c r="S629" s="176">
        <v>0</v>
      </c>
      <c r="T629" s="177">
        <f>S629*H629</f>
        <v>0</v>
      </c>
      <c r="U629" s="40"/>
      <c r="V629" s="40"/>
      <c r="W629" s="40"/>
      <c r="X629" s="40"/>
      <c r="Y629" s="40"/>
      <c r="Z629" s="40"/>
      <c r="AA629" s="40"/>
      <c r="AB629" s="40"/>
      <c r="AC629" s="40"/>
      <c r="AD629" s="40"/>
      <c r="AE629" s="40"/>
      <c r="AR629" s="178" t="s">
        <v>254</v>
      </c>
      <c r="AT629" s="178" t="s">
        <v>134</v>
      </c>
      <c r="AU629" s="178" t="s">
        <v>79</v>
      </c>
      <c r="AY629" s="21" t="s">
        <v>131</v>
      </c>
      <c r="BE629" s="179">
        <f>IF(N629="základní",J629,0)</f>
        <v>0</v>
      </c>
      <c r="BF629" s="179">
        <f>IF(N629="snížená",J629,0)</f>
        <v>0</v>
      </c>
      <c r="BG629" s="179">
        <f>IF(N629="zákl. přenesená",J629,0)</f>
        <v>0</v>
      </c>
      <c r="BH629" s="179">
        <f>IF(N629="sníž. přenesená",J629,0)</f>
        <v>0</v>
      </c>
      <c r="BI629" s="179">
        <f>IF(N629="nulová",J629,0)</f>
        <v>0</v>
      </c>
      <c r="BJ629" s="21" t="s">
        <v>15</v>
      </c>
      <c r="BK629" s="179">
        <f>ROUND(I629*H629,2)</f>
        <v>0</v>
      </c>
      <c r="BL629" s="21" t="s">
        <v>254</v>
      </c>
      <c r="BM629" s="178" t="s">
        <v>1158</v>
      </c>
    </row>
    <row r="630" spans="1:47" s="2" customFormat="1" ht="12">
      <c r="A630" s="40"/>
      <c r="B630" s="41"/>
      <c r="C630" s="40"/>
      <c r="D630" s="180" t="s">
        <v>140</v>
      </c>
      <c r="E630" s="40"/>
      <c r="F630" s="181" t="s">
        <v>1159</v>
      </c>
      <c r="G630" s="40"/>
      <c r="H630" s="40"/>
      <c r="I630" s="182"/>
      <c r="J630" s="40"/>
      <c r="K630" s="40"/>
      <c r="L630" s="41"/>
      <c r="M630" s="183"/>
      <c r="N630" s="184"/>
      <c r="O630" s="74"/>
      <c r="P630" s="74"/>
      <c r="Q630" s="74"/>
      <c r="R630" s="74"/>
      <c r="S630" s="74"/>
      <c r="T630" s="75"/>
      <c r="U630" s="40"/>
      <c r="V630" s="40"/>
      <c r="W630" s="40"/>
      <c r="X630" s="40"/>
      <c r="Y630" s="40"/>
      <c r="Z630" s="40"/>
      <c r="AA630" s="40"/>
      <c r="AB630" s="40"/>
      <c r="AC630" s="40"/>
      <c r="AD630" s="40"/>
      <c r="AE630" s="40"/>
      <c r="AT630" s="21" t="s">
        <v>140</v>
      </c>
      <c r="AU630" s="21" t="s">
        <v>79</v>
      </c>
    </row>
    <row r="631" spans="1:65" s="2" customFormat="1" ht="24.15" customHeight="1">
      <c r="A631" s="40"/>
      <c r="B631" s="166"/>
      <c r="C631" s="167" t="s">
        <v>1160</v>
      </c>
      <c r="D631" s="167" t="s">
        <v>134</v>
      </c>
      <c r="E631" s="168" t="s">
        <v>1161</v>
      </c>
      <c r="F631" s="169" t="s">
        <v>1162</v>
      </c>
      <c r="G631" s="170" t="s">
        <v>165</v>
      </c>
      <c r="H631" s="171">
        <v>3.1</v>
      </c>
      <c r="I631" s="172"/>
      <c r="J631" s="173">
        <f>ROUND(I631*H631,2)</f>
        <v>0</v>
      </c>
      <c r="K631" s="169" t="s">
        <v>138</v>
      </c>
      <c r="L631" s="41"/>
      <c r="M631" s="174" t="s">
        <v>3</v>
      </c>
      <c r="N631" s="175" t="s">
        <v>42</v>
      </c>
      <c r="O631" s="74"/>
      <c r="P631" s="176">
        <f>O631*H631</f>
        <v>0</v>
      </c>
      <c r="Q631" s="176">
        <v>0.0015</v>
      </c>
      <c r="R631" s="176">
        <f>Q631*H631</f>
        <v>0.0046500000000000005</v>
      </c>
      <c r="S631" s="176">
        <v>0</v>
      </c>
      <c r="T631" s="177">
        <f>S631*H631</f>
        <v>0</v>
      </c>
      <c r="U631" s="40"/>
      <c r="V631" s="40"/>
      <c r="W631" s="40"/>
      <c r="X631" s="40"/>
      <c r="Y631" s="40"/>
      <c r="Z631" s="40"/>
      <c r="AA631" s="40"/>
      <c r="AB631" s="40"/>
      <c r="AC631" s="40"/>
      <c r="AD631" s="40"/>
      <c r="AE631" s="40"/>
      <c r="AR631" s="178" t="s">
        <v>254</v>
      </c>
      <c r="AT631" s="178" t="s">
        <v>134</v>
      </c>
      <c r="AU631" s="178" t="s">
        <v>79</v>
      </c>
      <c r="AY631" s="21" t="s">
        <v>131</v>
      </c>
      <c r="BE631" s="179">
        <f>IF(N631="základní",J631,0)</f>
        <v>0</v>
      </c>
      <c r="BF631" s="179">
        <f>IF(N631="snížená",J631,0)</f>
        <v>0</v>
      </c>
      <c r="BG631" s="179">
        <f>IF(N631="zákl. přenesená",J631,0)</f>
        <v>0</v>
      </c>
      <c r="BH631" s="179">
        <f>IF(N631="sníž. přenesená",J631,0)</f>
        <v>0</v>
      </c>
      <c r="BI631" s="179">
        <f>IF(N631="nulová",J631,0)</f>
        <v>0</v>
      </c>
      <c r="BJ631" s="21" t="s">
        <v>15</v>
      </c>
      <c r="BK631" s="179">
        <f>ROUND(I631*H631,2)</f>
        <v>0</v>
      </c>
      <c r="BL631" s="21" t="s">
        <v>254</v>
      </c>
      <c r="BM631" s="178" t="s">
        <v>1163</v>
      </c>
    </row>
    <row r="632" spans="1:47" s="2" customFormat="1" ht="12">
      <c r="A632" s="40"/>
      <c r="B632" s="41"/>
      <c r="C632" s="40"/>
      <c r="D632" s="180" t="s">
        <v>140</v>
      </c>
      <c r="E632" s="40"/>
      <c r="F632" s="181" t="s">
        <v>1164</v>
      </c>
      <c r="G632" s="40"/>
      <c r="H632" s="40"/>
      <c r="I632" s="182"/>
      <c r="J632" s="40"/>
      <c r="K632" s="40"/>
      <c r="L632" s="41"/>
      <c r="M632" s="183"/>
      <c r="N632" s="184"/>
      <c r="O632" s="74"/>
      <c r="P632" s="74"/>
      <c r="Q632" s="74"/>
      <c r="R632" s="74"/>
      <c r="S632" s="74"/>
      <c r="T632" s="75"/>
      <c r="U632" s="40"/>
      <c r="V632" s="40"/>
      <c r="W632" s="40"/>
      <c r="X632" s="40"/>
      <c r="Y632" s="40"/>
      <c r="Z632" s="40"/>
      <c r="AA632" s="40"/>
      <c r="AB632" s="40"/>
      <c r="AC632" s="40"/>
      <c r="AD632" s="40"/>
      <c r="AE632" s="40"/>
      <c r="AT632" s="21" t="s">
        <v>140</v>
      </c>
      <c r="AU632" s="21" t="s">
        <v>79</v>
      </c>
    </row>
    <row r="633" spans="1:51" s="13" customFormat="1" ht="12">
      <c r="A633" s="13"/>
      <c r="B633" s="185"/>
      <c r="C633" s="13"/>
      <c r="D633" s="186" t="s">
        <v>142</v>
      </c>
      <c r="E633" s="187" t="s">
        <v>3</v>
      </c>
      <c r="F633" s="188" t="s">
        <v>507</v>
      </c>
      <c r="G633" s="13"/>
      <c r="H633" s="187" t="s">
        <v>3</v>
      </c>
      <c r="I633" s="189"/>
      <c r="J633" s="13"/>
      <c r="K633" s="13"/>
      <c r="L633" s="185"/>
      <c r="M633" s="190"/>
      <c r="N633" s="191"/>
      <c r="O633" s="191"/>
      <c r="P633" s="191"/>
      <c r="Q633" s="191"/>
      <c r="R633" s="191"/>
      <c r="S633" s="191"/>
      <c r="T633" s="192"/>
      <c r="U633" s="13"/>
      <c r="V633" s="13"/>
      <c r="W633" s="13"/>
      <c r="X633" s="13"/>
      <c r="Y633" s="13"/>
      <c r="Z633" s="13"/>
      <c r="AA633" s="13"/>
      <c r="AB633" s="13"/>
      <c r="AC633" s="13"/>
      <c r="AD633" s="13"/>
      <c r="AE633" s="13"/>
      <c r="AT633" s="187" t="s">
        <v>142</v>
      </c>
      <c r="AU633" s="187" t="s">
        <v>79</v>
      </c>
      <c r="AV633" s="13" t="s">
        <v>15</v>
      </c>
      <c r="AW633" s="13" t="s">
        <v>33</v>
      </c>
      <c r="AX633" s="13" t="s">
        <v>71</v>
      </c>
      <c r="AY633" s="187" t="s">
        <v>131</v>
      </c>
    </row>
    <row r="634" spans="1:51" s="14" customFormat="1" ht="12">
      <c r="A634" s="14"/>
      <c r="B634" s="193"/>
      <c r="C634" s="14"/>
      <c r="D634" s="186" t="s">
        <v>142</v>
      </c>
      <c r="E634" s="194" t="s">
        <v>3</v>
      </c>
      <c r="F634" s="195" t="s">
        <v>1165</v>
      </c>
      <c r="G634" s="14"/>
      <c r="H634" s="196">
        <v>3.1</v>
      </c>
      <c r="I634" s="197"/>
      <c r="J634" s="14"/>
      <c r="K634" s="14"/>
      <c r="L634" s="193"/>
      <c r="M634" s="198"/>
      <c r="N634" s="199"/>
      <c r="O634" s="199"/>
      <c r="P634" s="199"/>
      <c r="Q634" s="199"/>
      <c r="R634" s="199"/>
      <c r="S634" s="199"/>
      <c r="T634" s="200"/>
      <c r="U634" s="14"/>
      <c r="V634" s="14"/>
      <c r="W634" s="14"/>
      <c r="X634" s="14"/>
      <c r="Y634" s="14"/>
      <c r="Z634" s="14"/>
      <c r="AA634" s="14"/>
      <c r="AB634" s="14"/>
      <c r="AC634" s="14"/>
      <c r="AD634" s="14"/>
      <c r="AE634" s="14"/>
      <c r="AT634" s="194" t="s">
        <v>142</v>
      </c>
      <c r="AU634" s="194" t="s">
        <v>79</v>
      </c>
      <c r="AV634" s="14" t="s">
        <v>79</v>
      </c>
      <c r="AW634" s="14" t="s">
        <v>33</v>
      </c>
      <c r="AX634" s="14" t="s">
        <v>15</v>
      </c>
      <c r="AY634" s="194" t="s">
        <v>131</v>
      </c>
    </row>
    <row r="635" spans="1:65" s="2" customFormat="1" ht="37.8" customHeight="1">
      <c r="A635" s="40"/>
      <c r="B635" s="166"/>
      <c r="C635" s="167" t="s">
        <v>1166</v>
      </c>
      <c r="D635" s="167" t="s">
        <v>134</v>
      </c>
      <c r="E635" s="168" t="s">
        <v>1167</v>
      </c>
      <c r="F635" s="169" t="s">
        <v>1168</v>
      </c>
      <c r="G635" s="170" t="s">
        <v>165</v>
      </c>
      <c r="H635" s="171">
        <v>34.12</v>
      </c>
      <c r="I635" s="172"/>
      <c r="J635" s="173">
        <f>ROUND(I635*H635,2)</f>
        <v>0</v>
      </c>
      <c r="K635" s="169" t="s">
        <v>138</v>
      </c>
      <c r="L635" s="41"/>
      <c r="M635" s="174" t="s">
        <v>3</v>
      </c>
      <c r="N635" s="175" t="s">
        <v>42</v>
      </c>
      <c r="O635" s="74"/>
      <c r="P635" s="176">
        <f>O635*H635</f>
        <v>0</v>
      </c>
      <c r="Q635" s="176">
        <v>0.00595</v>
      </c>
      <c r="R635" s="176">
        <f>Q635*H635</f>
        <v>0.203014</v>
      </c>
      <c r="S635" s="176">
        <v>0</v>
      </c>
      <c r="T635" s="177">
        <f>S635*H635</f>
        <v>0</v>
      </c>
      <c r="U635" s="40"/>
      <c r="V635" s="40"/>
      <c r="W635" s="40"/>
      <c r="X635" s="40"/>
      <c r="Y635" s="40"/>
      <c r="Z635" s="40"/>
      <c r="AA635" s="40"/>
      <c r="AB635" s="40"/>
      <c r="AC635" s="40"/>
      <c r="AD635" s="40"/>
      <c r="AE635" s="40"/>
      <c r="AR635" s="178" t="s">
        <v>254</v>
      </c>
      <c r="AT635" s="178" t="s">
        <v>134</v>
      </c>
      <c r="AU635" s="178" t="s">
        <v>79</v>
      </c>
      <c r="AY635" s="21" t="s">
        <v>131</v>
      </c>
      <c r="BE635" s="179">
        <f>IF(N635="základní",J635,0)</f>
        <v>0</v>
      </c>
      <c r="BF635" s="179">
        <f>IF(N635="snížená",J635,0)</f>
        <v>0</v>
      </c>
      <c r="BG635" s="179">
        <f>IF(N635="zákl. přenesená",J635,0)</f>
        <v>0</v>
      </c>
      <c r="BH635" s="179">
        <f>IF(N635="sníž. přenesená",J635,0)</f>
        <v>0</v>
      </c>
      <c r="BI635" s="179">
        <f>IF(N635="nulová",J635,0)</f>
        <v>0</v>
      </c>
      <c r="BJ635" s="21" t="s">
        <v>15</v>
      </c>
      <c r="BK635" s="179">
        <f>ROUND(I635*H635,2)</f>
        <v>0</v>
      </c>
      <c r="BL635" s="21" t="s">
        <v>254</v>
      </c>
      <c r="BM635" s="178" t="s">
        <v>1169</v>
      </c>
    </row>
    <row r="636" spans="1:47" s="2" customFormat="1" ht="12">
      <c r="A636" s="40"/>
      <c r="B636" s="41"/>
      <c r="C636" s="40"/>
      <c r="D636" s="180" t="s">
        <v>140</v>
      </c>
      <c r="E636" s="40"/>
      <c r="F636" s="181" t="s">
        <v>1170</v>
      </c>
      <c r="G636" s="40"/>
      <c r="H636" s="40"/>
      <c r="I636" s="182"/>
      <c r="J636" s="40"/>
      <c r="K636" s="40"/>
      <c r="L636" s="41"/>
      <c r="M636" s="183"/>
      <c r="N636" s="184"/>
      <c r="O636" s="74"/>
      <c r="P636" s="74"/>
      <c r="Q636" s="74"/>
      <c r="R636" s="74"/>
      <c r="S636" s="74"/>
      <c r="T636" s="75"/>
      <c r="U636" s="40"/>
      <c r="V636" s="40"/>
      <c r="W636" s="40"/>
      <c r="X636" s="40"/>
      <c r="Y636" s="40"/>
      <c r="Z636" s="40"/>
      <c r="AA636" s="40"/>
      <c r="AB636" s="40"/>
      <c r="AC636" s="40"/>
      <c r="AD636" s="40"/>
      <c r="AE636" s="40"/>
      <c r="AT636" s="21" t="s">
        <v>140</v>
      </c>
      <c r="AU636" s="21" t="s">
        <v>79</v>
      </c>
    </row>
    <row r="637" spans="1:51" s="13" customFormat="1" ht="12">
      <c r="A637" s="13"/>
      <c r="B637" s="185"/>
      <c r="C637" s="13"/>
      <c r="D637" s="186" t="s">
        <v>142</v>
      </c>
      <c r="E637" s="187" t="s">
        <v>3</v>
      </c>
      <c r="F637" s="188" t="s">
        <v>178</v>
      </c>
      <c r="G637" s="13"/>
      <c r="H637" s="187" t="s">
        <v>3</v>
      </c>
      <c r="I637" s="189"/>
      <c r="J637" s="13"/>
      <c r="K637" s="13"/>
      <c r="L637" s="185"/>
      <c r="M637" s="190"/>
      <c r="N637" s="191"/>
      <c r="O637" s="191"/>
      <c r="P637" s="191"/>
      <c r="Q637" s="191"/>
      <c r="R637" s="191"/>
      <c r="S637" s="191"/>
      <c r="T637" s="192"/>
      <c r="U637" s="13"/>
      <c r="V637" s="13"/>
      <c r="W637" s="13"/>
      <c r="X637" s="13"/>
      <c r="Y637" s="13"/>
      <c r="Z637" s="13"/>
      <c r="AA637" s="13"/>
      <c r="AB637" s="13"/>
      <c r="AC637" s="13"/>
      <c r="AD637" s="13"/>
      <c r="AE637" s="13"/>
      <c r="AT637" s="187" t="s">
        <v>142</v>
      </c>
      <c r="AU637" s="187" t="s">
        <v>79</v>
      </c>
      <c r="AV637" s="13" t="s">
        <v>15</v>
      </c>
      <c r="AW637" s="13" t="s">
        <v>33</v>
      </c>
      <c r="AX637" s="13" t="s">
        <v>71</v>
      </c>
      <c r="AY637" s="187" t="s">
        <v>131</v>
      </c>
    </row>
    <row r="638" spans="1:51" s="14" customFormat="1" ht="12">
      <c r="A638" s="14"/>
      <c r="B638" s="193"/>
      <c r="C638" s="14"/>
      <c r="D638" s="186" t="s">
        <v>142</v>
      </c>
      <c r="E638" s="194" t="s">
        <v>3</v>
      </c>
      <c r="F638" s="195" t="s">
        <v>1171</v>
      </c>
      <c r="G638" s="14"/>
      <c r="H638" s="196">
        <v>8.16</v>
      </c>
      <c r="I638" s="197"/>
      <c r="J638" s="14"/>
      <c r="K638" s="14"/>
      <c r="L638" s="193"/>
      <c r="M638" s="198"/>
      <c r="N638" s="199"/>
      <c r="O638" s="199"/>
      <c r="P638" s="199"/>
      <c r="Q638" s="199"/>
      <c r="R638" s="199"/>
      <c r="S638" s="199"/>
      <c r="T638" s="200"/>
      <c r="U638" s="14"/>
      <c r="V638" s="14"/>
      <c r="W638" s="14"/>
      <c r="X638" s="14"/>
      <c r="Y638" s="14"/>
      <c r="Z638" s="14"/>
      <c r="AA638" s="14"/>
      <c r="AB638" s="14"/>
      <c r="AC638" s="14"/>
      <c r="AD638" s="14"/>
      <c r="AE638" s="14"/>
      <c r="AT638" s="194" t="s">
        <v>142</v>
      </c>
      <c r="AU638" s="194" t="s">
        <v>79</v>
      </c>
      <c r="AV638" s="14" t="s">
        <v>79</v>
      </c>
      <c r="AW638" s="14" t="s">
        <v>33</v>
      </c>
      <c r="AX638" s="14" t="s">
        <v>71</v>
      </c>
      <c r="AY638" s="194" t="s">
        <v>131</v>
      </c>
    </row>
    <row r="639" spans="1:51" s="13" customFormat="1" ht="12">
      <c r="A639" s="13"/>
      <c r="B639" s="185"/>
      <c r="C639" s="13"/>
      <c r="D639" s="186" t="s">
        <v>142</v>
      </c>
      <c r="E639" s="187" t="s">
        <v>3</v>
      </c>
      <c r="F639" s="188" t="s">
        <v>1172</v>
      </c>
      <c r="G639" s="13"/>
      <c r="H639" s="187" t="s">
        <v>3</v>
      </c>
      <c r="I639" s="189"/>
      <c r="J639" s="13"/>
      <c r="K639" s="13"/>
      <c r="L639" s="185"/>
      <c r="M639" s="190"/>
      <c r="N639" s="191"/>
      <c r="O639" s="191"/>
      <c r="P639" s="191"/>
      <c r="Q639" s="191"/>
      <c r="R639" s="191"/>
      <c r="S639" s="191"/>
      <c r="T639" s="192"/>
      <c r="U639" s="13"/>
      <c r="V639" s="13"/>
      <c r="W639" s="13"/>
      <c r="X639" s="13"/>
      <c r="Y639" s="13"/>
      <c r="Z639" s="13"/>
      <c r="AA639" s="13"/>
      <c r="AB639" s="13"/>
      <c r="AC639" s="13"/>
      <c r="AD639" s="13"/>
      <c r="AE639" s="13"/>
      <c r="AT639" s="187" t="s">
        <v>142</v>
      </c>
      <c r="AU639" s="187" t="s">
        <v>79</v>
      </c>
      <c r="AV639" s="13" t="s">
        <v>15</v>
      </c>
      <c r="AW639" s="13" t="s">
        <v>33</v>
      </c>
      <c r="AX639" s="13" t="s">
        <v>71</v>
      </c>
      <c r="AY639" s="187" t="s">
        <v>131</v>
      </c>
    </row>
    <row r="640" spans="1:51" s="14" customFormat="1" ht="12">
      <c r="A640" s="14"/>
      <c r="B640" s="193"/>
      <c r="C640" s="14"/>
      <c r="D640" s="186" t="s">
        <v>142</v>
      </c>
      <c r="E640" s="194" t="s">
        <v>3</v>
      </c>
      <c r="F640" s="195" t="s">
        <v>1173</v>
      </c>
      <c r="G640" s="14"/>
      <c r="H640" s="196">
        <v>3.2</v>
      </c>
      <c r="I640" s="197"/>
      <c r="J640" s="14"/>
      <c r="K640" s="14"/>
      <c r="L640" s="193"/>
      <c r="M640" s="198"/>
      <c r="N640" s="199"/>
      <c r="O640" s="199"/>
      <c r="P640" s="199"/>
      <c r="Q640" s="199"/>
      <c r="R640" s="199"/>
      <c r="S640" s="199"/>
      <c r="T640" s="200"/>
      <c r="U640" s="14"/>
      <c r="V640" s="14"/>
      <c r="W640" s="14"/>
      <c r="X640" s="14"/>
      <c r="Y640" s="14"/>
      <c r="Z640" s="14"/>
      <c r="AA640" s="14"/>
      <c r="AB640" s="14"/>
      <c r="AC640" s="14"/>
      <c r="AD640" s="14"/>
      <c r="AE640" s="14"/>
      <c r="AT640" s="194" t="s">
        <v>142</v>
      </c>
      <c r="AU640" s="194" t="s">
        <v>79</v>
      </c>
      <c r="AV640" s="14" t="s">
        <v>79</v>
      </c>
      <c r="AW640" s="14" t="s">
        <v>33</v>
      </c>
      <c r="AX640" s="14" t="s">
        <v>71</v>
      </c>
      <c r="AY640" s="194" t="s">
        <v>131</v>
      </c>
    </row>
    <row r="641" spans="1:51" s="13" customFormat="1" ht="12">
      <c r="A641" s="13"/>
      <c r="B641" s="185"/>
      <c r="C641" s="13"/>
      <c r="D641" s="186" t="s">
        <v>142</v>
      </c>
      <c r="E641" s="187" t="s">
        <v>3</v>
      </c>
      <c r="F641" s="188" t="s">
        <v>168</v>
      </c>
      <c r="G641" s="13"/>
      <c r="H641" s="187" t="s">
        <v>3</v>
      </c>
      <c r="I641" s="189"/>
      <c r="J641" s="13"/>
      <c r="K641" s="13"/>
      <c r="L641" s="185"/>
      <c r="M641" s="190"/>
      <c r="N641" s="191"/>
      <c r="O641" s="191"/>
      <c r="P641" s="191"/>
      <c r="Q641" s="191"/>
      <c r="R641" s="191"/>
      <c r="S641" s="191"/>
      <c r="T641" s="192"/>
      <c r="U641" s="13"/>
      <c r="V641" s="13"/>
      <c r="W641" s="13"/>
      <c r="X641" s="13"/>
      <c r="Y641" s="13"/>
      <c r="Z641" s="13"/>
      <c r="AA641" s="13"/>
      <c r="AB641" s="13"/>
      <c r="AC641" s="13"/>
      <c r="AD641" s="13"/>
      <c r="AE641" s="13"/>
      <c r="AT641" s="187" t="s">
        <v>142</v>
      </c>
      <c r="AU641" s="187" t="s">
        <v>79</v>
      </c>
      <c r="AV641" s="13" t="s">
        <v>15</v>
      </c>
      <c r="AW641" s="13" t="s">
        <v>33</v>
      </c>
      <c r="AX641" s="13" t="s">
        <v>71</v>
      </c>
      <c r="AY641" s="187" t="s">
        <v>131</v>
      </c>
    </row>
    <row r="642" spans="1:51" s="14" customFormat="1" ht="12">
      <c r="A642" s="14"/>
      <c r="B642" s="193"/>
      <c r="C642" s="14"/>
      <c r="D642" s="186" t="s">
        <v>142</v>
      </c>
      <c r="E642" s="194" t="s">
        <v>3</v>
      </c>
      <c r="F642" s="195" t="s">
        <v>1174</v>
      </c>
      <c r="G642" s="14"/>
      <c r="H642" s="196">
        <v>22.76</v>
      </c>
      <c r="I642" s="197"/>
      <c r="J642" s="14"/>
      <c r="K642" s="14"/>
      <c r="L642" s="193"/>
      <c r="M642" s="198"/>
      <c r="N642" s="199"/>
      <c r="O642" s="199"/>
      <c r="P642" s="199"/>
      <c r="Q642" s="199"/>
      <c r="R642" s="199"/>
      <c r="S642" s="199"/>
      <c r="T642" s="200"/>
      <c r="U642" s="14"/>
      <c r="V642" s="14"/>
      <c r="W642" s="14"/>
      <c r="X642" s="14"/>
      <c r="Y642" s="14"/>
      <c r="Z642" s="14"/>
      <c r="AA642" s="14"/>
      <c r="AB642" s="14"/>
      <c r="AC642" s="14"/>
      <c r="AD642" s="14"/>
      <c r="AE642" s="14"/>
      <c r="AT642" s="194" t="s">
        <v>142</v>
      </c>
      <c r="AU642" s="194" t="s">
        <v>79</v>
      </c>
      <c r="AV642" s="14" t="s">
        <v>79</v>
      </c>
      <c r="AW642" s="14" t="s">
        <v>33</v>
      </c>
      <c r="AX642" s="14" t="s">
        <v>71</v>
      </c>
      <c r="AY642" s="194" t="s">
        <v>131</v>
      </c>
    </row>
    <row r="643" spans="1:51" s="15" customFormat="1" ht="12">
      <c r="A643" s="15"/>
      <c r="B643" s="201"/>
      <c r="C643" s="15"/>
      <c r="D643" s="186" t="s">
        <v>142</v>
      </c>
      <c r="E643" s="202" t="s">
        <v>3</v>
      </c>
      <c r="F643" s="203" t="s">
        <v>152</v>
      </c>
      <c r="G643" s="15"/>
      <c r="H643" s="204">
        <v>34.12</v>
      </c>
      <c r="I643" s="205"/>
      <c r="J643" s="15"/>
      <c r="K643" s="15"/>
      <c r="L643" s="201"/>
      <c r="M643" s="206"/>
      <c r="N643" s="207"/>
      <c r="O643" s="207"/>
      <c r="P643" s="207"/>
      <c r="Q643" s="207"/>
      <c r="R643" s="207"/>
      <c r="S643" s="207"/>
      <c r="T643" s="208"/>
      <c r="U643" s="15"/>
      <c r="V643" s="15"/>
      <c r="W643" s="15"/>
      <c r="X643" s="15"/>
      <c r="Y643" s="15"/>
      <c r="Z643" s="15"/>
      <c r="AA643" s="15"/>
      <c r="AB643" s="15"/>
      <c r="AC643" s="15"/>
      <c r="AD643" s="15"/>
      <c r="AE643" s="15"/>
      <c r="AT643" s="202" t="s">
        <v>142</v>
      </c>
      <c r="AU643" s="202" t="s">
        <v>79</v>
      </c>
      <c r="AV643" s="15" t="s">
        <v>87</v>
      </c>
      <c r="AW643" s="15" t="s">
        <v>33</v>
      </c>
      <c r="AX643" s="15" t="s">
        <v>15</v>
      </c>
      <c r="AY643" s="202" t="s">
        <v>131</v>
      </c>
    </row>
    <row r="644" spans="1:65" s="2" customFormat="1" ht="44.25" customHeight="1">
      <c r="A644" s="40"/>
      <c r="B644" s="166"/>
      <c r="C644" s="220" t="s">
        <v>1175</v>
      </c>
      <c r="D644" s="220" t="s">
        <v>569</v>
      </c>
      <c r="E644" s="221" t="s">
        <v>1176</v>
      </c>
      <c r="F644" s="222" t="s">
        <v>1177</v>
      </c>
      <c r="G644" s="223" t="s">
        <v>165</v>
      </c>
      <c r="H644" s="224">
        <v>37.532</v>
      </c>
      <c r="I644" s="225"/>
      <c r="J644" s="226">
        <f>ROUND(I644*H644,2)</f>
        <v>0</v>
      </c>
      <c r="K644" s="222" t="s">
        <v>3</v>
      </c>
      <c r="L644" s="227"/>
      <c r="M644" s="228" t="s">
        <v>3</v>
      </c>
      <c r="N644" s="229" t="s">
        <v>42</v>
      </c>
      <c r="O644" s="74"/>
      <c r="P644" s="176">
        <f>O644*H644</f>
        <v>0</v>
      </c>
      <c r="Q644" s="176">
        <v>0.022</v>
      </c>
      <c r="R644" s="176">
        <f>Q644*H644</f>
        <v>0.8257039999999999</v>
      </c>
      <c r="S644" s="176">
        <v>0</v>
      </c>
      <c r="T644" s="177">
        <f>S644*H644</f>
        <v>0</v>
      </c>
      <c r="U644" s="40"/>
      <c r="V644" s="40"/>
      <c r="W644" s="40"/>
      <c r="X644" s="40"/>
      <c r="Y644" s="40"/>
      <c r="Z644" s="40"/>
      <c r="AA644" s="40"/>
      <c r="AB644" s="40"/>
      <c r="AC644" s="40"/>
      <c r="AD644" s="40"/>
      <c r="AE644" s="40"/>
      <c r="AR644" s="178" t="s">
        <v>639</v>
      </c>
      <c r="AT644" s="178" t="s">
        <v>569</v>
      </c>
      <c r="AU644" s="178" t="s">
        <v>79</v>
      </c>
      <c r="AY644" s="21" t="s">
        <v>131</v>
      </c>
      <c r="BE644" s="179">
        <f>IF(N644="základní",J644,0)</f>
        <v>0</v>
      </c>
      <c r="BF644" s="179">
        <f>IF(N644="snížená",J644,0)</f>
        <v>0</v>
      </c>
      <c r="BG644" s="179">
        <f>IF(N644="zákl. přenesená",J644,0)</f>
        <v>0</v>
      </c>
      <c r="BH644" s="179">
        <f>IF(N644="sníž. přenesená",J644,0)</f>
        <v>0</v>
      </c>
      <c r="BI644" s="179">
        <f>IF(N644="nulová",J644,0)</f>
        <v>0</v>
      </c>
      <c r="BJ644" s="21" t="s">
        <v>15</v>
      </c>
      <c r="BK644" s="179">
        <f>ROUND(I644*H644,2)</f>
        <v>0</v>
      </c>
      <c r="BL644" s="21" t="s">
        <v>254</v>
      </c>
      <c r="BM644" s="178" t="s">
        <v>1178</v>
      </c>
    </row>
    <row r="645" spans="1:51" s="14" customFormat="1" ht="12">
      <c r="A645" s="14"/>
      <c r="B645" s="193"/>
      <c r="C645" s="14"/>
      <c r="D645" s="186" t="s">
        <v>142</v>
      </c>
      <c r="E645" s="14"/>
      <c r="F645" s="195" t="s">
        <v>1179</v>
      </c>
      <c r="G645" s="14"/>
      <c r="H645" s="196">
        <v>37.532</v>
      </c>
      <c r="I645" s="197"/>
      <c r="J645" s="14"/>
      <c r="K645" s="14"/>
      <c r="L645" s="193"/>
      <c r="M645" s="198"/>
      <c r="N645" s="199"/>
      <c r="O645" s="199"/>
      <c r="P645" s="199"/>
      <c r="Q645" s="199"/>
      <c r="R645" s="199"/>
      <c r="S645" s="199"/>
      <c r="T645" s="200"/>
      <c r="U645" s="14"/>
      <c r="V645" s="14"/>
      <c r="W645" s="14"/>
      <c r="X645" s="14"/>
      <c r="Y645" s="14"/>
      <c r="Z645" s="14"/>
      <c r="AA645" s="14"/>
      <c r="AB645" s="14"/>
      <c r="AC645" s="14"/>
      <c r="AD645" s="14"/>
      <c r="AE645" s="14"/>
      <c r="AT645" s="194" t="s">
        <v>142</v>
      </c>
      <c r="AU645" s="194" t="s">
        <v>79</v>
      </c>
      <c r="AV645" s="14" t="s">
        <v>79</v>
      </c>
      <c r="AW645" s="14" t="s">
        <v>4</v>
      </c>
      <c r="AX645" s="14" t="s">
        <v>15</v>
      </c>
      <c r="AY645" s="194" t="s">
        <v>131</v>
      </c>
    </row>
    <row r="646" spans="1:65" s="2" customFormat="1" ht="24.15" customHeight="1">
      <c r="A646" s="40"/>
      <c r="B646" s="166"/>
      <c r="C646" s="167" t="s">
        <v>1180</v>
      </c>
      <c r="D646" s="167" t="s">
        <v>134</v>
      </c>
      <c r="E646" s="168" t="s">
        <v>1181</v>
      </c>
      <c r="F646" s="169" t="s">
        <v>1182</v>
      </c>
      <c r="G646" s="170" t="s">
        <v>165</v>
      </c>
      <c r="H646" s="171">
        <v>34.12</v>
      </c>
      <c r="I646" s="172"/>
      <c r="J646" s="173">
        <f>ROUND(I646*H646,2)</f>
        <v>0</v>
      </c>
      <c r="K646" s="169" t="s">
        <v>138</v>
      </c>
      <c r="L646" s="41"/>
      <c r="M646" s="174" t="s">
        <v>3</v>
      </c>
      <c r="N646" s="175" t="s">
        <v>42</v>
      </c>
      <c r="O646" s="74"/>
      <c r="P646" s="176">
        <f>O646*H646</f>
        <v>0</v>
      </c>
      <c r="Q646" s="176">
        <v>5E-05</v>
      </c>
      <c r="R646" s="176">
        <f>Q646*H646</f>
        <v>0.001706</v>
      </c>
      <c r="S646" s="176">
        <v>0</v>
      </c>
      <c r="T646" s="177">
        <f>S646*H646</f>
        <v>0</v>
      </c>
      <c r="U646" s="40"/>
      <c r="V646" s="40"/>
      <c r="W646" s="40"/>
      <c r="X646" s="40"/>
      <c r="Y646" s="40"/>
      <c r="Z646" s="40"/>
      <c r="AA646" s="40"/>
      <c r="AB646" s="40"/>
      <c r="AC646" s="40"/>
      <c r="AD646" s="40"/>
      <c r="AE646" s="40"/>
      <c r="AR646" s="178" t="s">
        <v>254</v>
      </c>
      <c r="AT646" s="178" t="s">
        <v>134</v>
      </c>
      <c r="AU646" s="178" t="s">
        <v>79</v>
      </c>
      <c r="AY646" s="21" t="s">
        <v>131</v>
      </c>
      <c r="BE646" s="179">
        <f>IF(N646="základní",J646,0)</f>
        <v>0</v>
      </c>
      <c r="BF646" s="179">
        <f>IF(N646="snížená",J646,0)</f>
        <v>0</v>
      </c>
      <c r="BG646" s="179">
        <f>IF(N646="zákl. přenesená",J646,0)</f>
        <v>0</v>
      </c>
      <c r="BH646" s="179">
        <f>IF(N646="sníž. přenesená",J646,0)</f>
        <v>0</v>
      </c>
      <c r="BI646" s="179">
        <f>IF(N646="nulová",J646,0)</f>
        <v>0</v>
      </c>
      <c r="BJ646" s="21" t="s">
        <v>15</v>
      </c>
      <c r="BK646" s="179">
        <f>ROUND(I646*H646,2)</f>
        <v>0</v>
      </c>
      <c r="BL646" s="21" t="s">
        <v>254</v>
      </c>
      <c r="BM646" s="178" t="s">
        <v>1183</v>
      </c>
    </row>
    <row r="647" spans="1:47" s="2" customFormat="1" ht="12">
      <c r="A647" s="40"/>
      <c r="B647" s="41"/>
      <c r="C647" s="40"/>
      <c r="D647" s="180" t="s">
        <v>140</v>
      </c>
      <c r="E647" s="40"/>
      <c r="F647" s="181" t="s">
        <v>1184</v>
      </c>
      <c r="G647" s="40"/>
      <c r="H647" s="40"/>
      <c r="I647" s="182"/>
      <c r="J647" s="40"/>
      <c r="K647" s="40"/>
      <c r="L647" s="41"/>
      <c r="M647" s="183"/>
      <c r="N647" s="184"/>
      <c r="O647" s="74"/>
      <c r="P647" s="74"/>
      <c r="Q647" s="74"/>
      <c r="R647" s="74"/>
      <c r="S647" s="74"/>
      <c r="T647" s="75"/>
      <c r="U647" s="40"/>
      <c r="V647" s="40"/>
      <c r="W647" s="40"/>
      <c r="X647" s="40"/>
      <c r="Y647" s="40"/>
      <c r="Z647" s="40"/>
      <c r="AA647" s="40"/>
      <c r="AB647" s="40"/>
      <c r="AC647" s="40"/>
      <c r="AD647" s="40"/>
      <c r="AE647" s="40"/>
      <c r="AT647" s="21" t="s">
        <v>140</v>
      </c>
      <c r="AU647" s="21" t="s">
        <v>79</v>
      </c>
    </row>
    <row r="648" spans="1:65" s="2" customFormat="1" ht="49.05" customHeight="1">
      <c r="A648" s="40"/>
      <c r="B648" s="166"/>
      <c r="C648" s="167" t="s">
        <v>1185</v>
      </c>
      <c r="D648" s="167" t="s">
        <v>134</v>
      </c>
      <c r="E648" s="168" t="s">
        <v>1186</v>
      </c>
      <c r="F648" s="169" t="s">
        <v>1187</v>
      </c>
      <c r="G648" s="170" t="s">
        <v>272</v>
      </c>
      <c r="H648" s="171">
        <v>1.354</v>
      </c>
      <c r="I648" s="172"/>
      <c r="J648" s="173">
        <f>ROUND(I648*H648,2)</f>
        <v>0</v>
      </c>
      <c r="K648" s="169" t="s">
        <v>138</v>
      </c>
      <c r="L648" s="41"/>
      <c r="M648" s="174" t="s">
        <v>3</v>
      </c>
      <c r="N648" s="175" t="s">
        <v>42</v>
      </c>
      <c r="O648" s="74"/>
      <c r="P648" s="176">
        <f>O648*H648</f>
        <v>0</v>
      </c>
      <c r="Q648" s="176">
        <v>0</v>
      </c>
      <c r="R648" s="176">
        <f>Q648*H648</f>
        <v>0</v>
      </c>
      <c r="S648" s="176">
        <v>0</v>
      </c>
      <c r="T648" s="177">
        <f>S648*H648</f>
        <v>0</v>
      </c>
      <c r="U648" s="40"/>
      <c r="V648" s="40"/>
      <c r="W648" s="40"/>
      <c r="X648" s="40"/>
      <c r="Y648" s="40"/>
      <c r="Z648" s="40"/>
      <c r="AA648" s="40"/>
      <c r="AB648" s="40"/>
      <c r="AC648" s="40"/>
      <c r="AD648" s="40"/>
      <c r="AE648" s="40"/>
      <c r="AR648" s="178" t="s">
        <v>254</v>
      </c>
      <c r="AT648" s="178" t="s">
        <v>134</v>
      </c>
      <c r="AU648" s="178" t="s">
        <v>79</v>
      </c>
      <c r="AY648" s="21" t="s">
        <v>131</v>
      </c>
      <c r="BE648" s="179">
        <f>IF(N648="základní",J648,0)</f>
        <v>0</v>
      </c>
      <c r="BF648" s="179">
        <f>IF(N648="snížená",J648,0)</f>
        <v>0</v>
      </c>
      <c r="BG648" s="179">
        <f>IF(N648="zákl. přenesená",J648,0)</f>
        <v>0</v>
      </c>
      <c r="BH648" s="179">
        <f>IF(N648="sníž. přenesená",J648,0)</f>
        <v>0</v>
      </c>
      <c r="BI648" s="179">
        <f>IF(N648="nulová",J648,0)</f>
        <v>0</v>
      </c>
      <c r="BJ648" s="21" t="s">
        <v>15</v>
      </c>
      <c r="BK648" s="179">
        <f>ROUND(I648*H648,2)</f>
        <v>0</v>
      </c>
      <c r="BL648" s="21" t="s">
        <v>254</v>
      </c>
      <c r="BM648" s="178" t="s">
        <v>1188</v>
      </c>
    </row>
    <row r="649" spans="1:47" s="2" customFormat="1" ht="12">
      <c r="A649" s="40"/>
      <c r="B649" s="41"/>
      <c r="C649" s="40"/>
      <c r="D649" s="180" t="s">
        <v>140</v>
      </c>
      <c r="E649" s="40"/>
      <c r="F649" s="181" t="s">
        <v>1189</v>
      </c>
      <c r="G649" s="40"/>
      <c r="H649" s="40"/>
      <c r="I649" s="182"/>
      <c r="J649" s="40"/>
      <c r="K649" s="40"/>
      <c r="L649" s="41"/>
      <c r="M649" s="183"/>
      <c r="N649" s="184"/>
      <c r="O649" s="74"/>
      <c r="P649" s="74"/>
      <c r="Q649" s="74"/>
      <c r="R649" s="74"/>
      <c r="S649" s="74"/>
      <c r="T649" s="75"/>
      <c r="U649" s="40"/>
      <c r="V649" s="40"/>
      <c r="W649" s="40"/>
      <c r="X649" s="40"/>
      <c r="Y649" s="40"/>
      <c r="Z649" s="40"/>
      <c r="AA649" s="40"/>
      <c r="AB649" s="40"/>
      <c r="AC649" s="40"/>
      <c r="AD649" s="40"/>
      <c r="AE649" s="40"/>
      <c r="AT649" s="21" t="s">
        <v>140</v>
      </c>
      <c r="AU649" s="21" t="s">
        <v>79</v>
      </c>
    </row>
    <row r="650" spans="1:63" s="12" customFormat="1" ht="22.8" customHeight="1">
      <c r="A650" s="12"/>
      <c r="B650" s="153"/>
      <c r="C650" s="12"/>
      <c r="D650" s="154" t="s">
        <v>70</v>
      </c>
      <c r="E650" s="164" t="s">
        <v>323</v>
      </c>
      <c r="F650" s="164" t="s">
        <v>324</v>
      </c>
      <c r="G650" s="12"/>
      <c r="H650" s="12"/>
      <c r="I650" s="156"/>
      <c r="J650" s="165">
        <f>BK650</f>
        <v>0</v>
      </c>
      <c r="K650" s="12"/>
      <c r="L650" s="153"/>
      <c r="M650" s="158"/>
      <c r="N650" s="159"/>
      <c r="O650" s="159"/>
      <c r="P650" s="160">
        <f>SUM(P651:P690)</f>
        <v>0</v>
      </c>
      <c r="Q650" s="159"/>
      <c r="R650" s="160">
        <f>SUM(R651:R690)</f>
        <v>1.3434271</v>
      </c>
      <c r="S650" s="159"/>
      <c r="T650" s="161">
        <f>SUM(T651:T690)</f>
        <v>0</v>
      </c>
      <c r="U650" s="12"/>
      <c r="V650" s="12"/>
      <c r="W650" s="12"/>
      <c r="X650" s="12"/>
      <c r="Y650" s="12"/>
      <c r="Z650" s="12"/>
      <c r="AA650" s="12"/>
      <c r="AB650" s="12"/>
      <c r="AC650" s="12"/>
      <c r="AD650" s="12"/>
      <c r="AE650" s="12"/>
      <c r="AR650" s="154" t="s">
        <v>79</v>
      </c>
      <c r="AT650" s="162" t="s">
        <v>70</v>
      </c>
      <c r="AU650" s="162" t="s">
        <v>15</v>
      </c>
      <c r="AY650" s="154" t="s">
        <v>131</v>
      </c>
      <c r="BK650" s="163">
        <f>SUM(BK651:BK690)</f>
        <v>0</v>
      </c>
    </row>
    <row r="651" spans="1:65" s="2" customFormat="1" ht="24.15" customHeight="1">
      <c r="A651" s="40"/>
      <c r="B651" s="166"/>
      <c r="C651" s="167" t="s">
        <v>1190</v>
      </c>
      <c r="D651" s="167" t="s">
        <v>134</v>
      </c>
      <c r="E651" s="168" t="s">
        <v>1191</v>
      </c>
      <c r="F651" s="169" t="s">
        <v>1192</v>
      </c>
      <c r="G651" s="170" t="s">
        <v>165</v>
      </c>
      <c r="H651" s="171">
        <v>129.77</v>
      </c>
      <c r="I651" s="172"/>
      <c r="J651" s="173">
        <f>ROUND(I651*H651,2)</f>
        <v>0</v>
      </c>
      <c r="K651" s="169" t="s">
        <v>3</v>
      </c>
      <c r="L651" s="41"/>
      <c r="M651" s="174" t="s">
        <v>3</v>
      </c>
      <c r="N651" s="175" t="s">
        <v>42</v>
      </c>
      <c r="O651" s="74"/>
      <c r="P651" s="176">
        <f>O651*H651</f>
        <v>0</v>
      </c>
      <c r="Q651" s="176">
        <v>0</v>
      </c>
      <c r="R651" s="176">
        <f>Q651*H651</f>
        <v>0</v>
      </c>
      <c r="S651" s="176">
        <v>0</v>
      </c>
      <c r="T651" s="177">
        <f>S651*H651</f>
        <v>0</v>
      </c>
      <c r="U651" s="40"/>
      <c r="V651" s="40"/>
      <c r="W651" s="40"/>
      <c r="X651" s="40"/>
      <c r="Y651" s="40"/>
      <c r="Z651" s="40"/>
      <c r="AA651" s="40"/>
      <c r="AB651" s="40"/>
      <c r="AC651" s="40"/>
      <c r="AD651" s="40"/>
      <c r="AE651" s="40"/>
      <c r="AR651" s="178" t="s">
        <v>254</v>
      </c>
      <c r="AT651" s="178" t="s">
        <v>134</v>
      </c>
      <c r="AU651" s="178" t="s">
        <v>79</v>
      </c>
      <c r="AY651" s="21" t="s">
        <v>131</v>
      </c>
      <c r="BE651" s="179">
        <f>IF(N651="základní",J651,0)</f>
        <v>0</v>
      </c>
      <c r="BF651" s="179">
        <f>IF(N651="snížená",J651,0)</f>
        <v>0</v>
      </c>
      <c r="BG651" s="179">
        <f>IF(N651="zákl. přenesená",J651,0)</f>
        <v>0</v>
      </c>
      <c r="BH651" s="179">
        <f>IF(N651="sníž. přenesená",J651,0)</f>
        <v>0</v>
      </c>
      <c r="BI651" s="179">
        <f>IF(N651="nulová",J651,0)</f>
        <v>0</v>
      </c>
      <c r="BJ651" s="21" t="s">
        <v>15</v>
      </c>
      <c r="BK651" s="179">
        <f>ROUND(I651*H651,2)</f>
        <v>0</v>
      </c>
      <c r="BL651" s="21" t="s">
        <v>254</v>
      </c>
      <c r="BM651" s="178" t="s">
        <v>1193</v>
      </c>
    </row>
    <row r="652" spans="1:51" s="14" customFormat="1" ht="12">
      <c r="A652" s="14"/>
      <c r="B652" s="193"/>
      <c r="C652" s="14"/>
      <c r="D652" s="186" t="s">
        <v>142</v>
      </c>
      <c r="E652" s="194" t="s">
        <v>3</v>
      </c>
      <c r="F652" s="195" t="s">
        <v>1194</v>
      </c>
      <c r="G652" s="14"/>
      <c r="H652" s="196">
        <v>129.77</v>
      </c>
      <c r="I652" s="197"/>
      <c r="J652" s="14"/>
      <c r="K652" s="14"/>
      <c r="L652" s="193"/>
      <c r="M652" s="198"/>
      <c r="N652" s="199"/>
      <c r="O652" s="199"/>
      <c r="P652" s="199"/>
      <c r="Q652" s="199"/>
      <c r="R652" s="199"/>
      <c r="S652" s="199"/>
      <c r="T652" s="200"/>
      <c r="U652" s="14"/>
      <c r="V652" s="14"/>
      <c r="W652" s="14"/>
      <c r="X652" s="14"/>
      <c r="Y652" s="14"/>
      <c r="Z652" s="14"/>
      <c r="AA652" s="14"/>
      <c r="AB652" s="14"/>
      <c r="AC652" s="14"/>
      <c r="AD652" s="14"/>
      <c r="AE652" s="14"/>
      <c r="AT652" s="194" t="s">
        <v>142</v>
      </c>
      <c r="AU652" s="194" t="s">
        <v>79</v>
      </c>
      <c r="AV652" s="14" t="s">
        <v>79</v>
      </c>
      <c r="AW652" s="14" t="s">
        <v>33</v>
      </c>
      <c r="AX652" s="14" t="s">
        <v>15</v>
      </c>
      <c r="AY652" s="194" t="s">
        <v>131</v>
      </c>
    </row>
    <row r="653" spans="1:65" s="2" customFormat="1" ht="24.15" customHeight="1">
      <c r="A653" s="40"/>
      <c r="B653" s="166"/>
      <c r="C653" s="167" t="s">
        <v>1195</v>
      </c>
      <c r="D653" s="167" t="s">
        <v>134</v>
      </c>
      <c r="E653" s="168" t="s">
        <v>1196</v>
      </c>
      <c r="F653" s="169" t="s">
        <v>1197</v>
      </c>
      <c r="G653" s="170" t="s">
        <v>165</v>
      </c>
      <c r="H653" s="171">
        <v>129.77</v>
      </c>
      <c r="I653" s="172"/>
      <c r="J653" s="173">
        <f>ROUND(I653*H653,2)</f>
        <v>0</v>
      </c>
      <c r="K653" s="169" t="s">
        <v>3</v>
      </c>
      <c r="L653" s="41"/>
      <c r="M653" s="174" t="s">
        <v>3</v>
      </c>
      <c r="N653" s="175" t="s">
        <v>42</v>
      </c>
      <c r="O653" s="74"/>
      <c r="P653" s="176">
        <f>O653*H653</f>
        <v>0</v>
      </c>
      <c r="Q653" s="176">
        <v>0</v>
      </c>
      <c r="R653" s="176">
        <f>Q653*H653</f>
        <v>0</v>
      </c>
      <c r="S653" s="176">
        <v>0</v>
      </c>
      <c r="T653" s="177">
        <f>S653*H653</f>
        <v>0</v>
      </c>
      <c r="U653" s="40"/>
      <c r="V653" s="40"/>
      <c r="W653" s="40"/>
      <c r="X653" s="40"/>
      <c r="Y653" s="40"/>
      <c r="Z653" s="40"/>
      <c r="AA653" s="40"/>
      <c r="AB653" s="40"/>
      <c r="AC653" s="40"/>
      <c r="AD653" s="40"/>
      <c r="AE653" s="40"/>
      <c r="AR653" s="178" t="s">
        <v>254</v>
      </c>
      <c r="AT653" s="178" t="s">
        <v>134</v>
      </c>
      <c r="AU653" s="178" t="s">
        <v>79</v>
      </c>
      <c r="AY653" s="21" t="s">
        <v>131</v>
      </c>
      <c r="BE653" s="179">
        <f>IF(N653="základní",J653,0)</f>
        <v>0</v>
      </c>
      <c r="BF653" s="179">
        <f>IF(N653="snížená",J653,0)</f>
        <v>0</v>
      </c>
      <c r="BG653" s="179">
        <f>IF(N653="zákl. přenesená",J653,0)</f>
        <v>0</v>
      </c>
      <c r="BH653" s="179">
        <f>IF(N653="sníž. přenesená",J653,0)</f>
        <v>0</v>
      </c>
      <c r="BI653" s="179">
        <f>IF(N653="nulová",J653,0)</f>
        <v>0</v>
      </c>
      <c r="BJ653" s="21" t="s">
        <v>15</v>
      </c>
      <c r="BK653" s="179">
        <f>ROUND(I653*H653,2)</f>
        <v>0</v>
      </c>
      <c r="BL653" s="21" t="s">
        <v>254</v>
      </c>
      <c r="BM653" s="178" t="s">
        <v>1198</v>
      </c>
    </row>
    <row r="654" spans="1:65" s="2" customFormat="1" ht="24.15" customHeight="1">
      <c r="A654" s="40"/>
      <c r="B654" s="166"/>
      <c r="C654" s="167" t="s">
        <v>1199</v>
      </c>
      <c r="D654" s="167" t="s">
        <v>134</v>
      </c>
      <c r="E654" s="168" t="s">
        <v>1200</v>
      </c>
      <c r="F654" s="169" t="s">
        <v>1201</v>
      </c>
      <c r="G654" s="170" t="s">
        <v>165</v>
      </c>
      <c r="H654" s="171">
        <v>129.77</v>
      </c>
      <c r="I654" s="172"/>
      <c r="J654" s="173">
        <f>ROUND(I654*H654,2)</f>
        <v>0</v>
      </c>
      <c r="K654" s="169" t="s">
        <v>3</v>
      </c>
      <c r="L654" s="41"/>
      <c r="M654" s="174" t="s">
        <v>3</v>
      </c>
      <c r="N654" s="175" t="s">
        <v>42</v>
      </c>
      <c r="O654" s="74"/>
      <c r="P654" s="176">
        <f>O654*H654</f>
        <v>0</v>
      </c>
      <c r="Q654" s="176">
        <v>3E-05</v>
      </c>
      <c r="R654" s="176">
        <f>Q654*H654</f>
        <v>0.0038931000000000005</v>
      </c>
      <c r="S654" s="176">
        <v>0</v>
      </c>
      <c r="T654" s="177">
        <f>S654*H654</f>
        <v>0</v>
      </c>
      <c r="U654" s="40"/>
      <c r="V654" s="40"/>
      <c r="W654" s="40"/>
      <c r="X654" s="40"/>
      <c r="Y654" s="40"/>
      <c r="Z654" s="40"/>
      <c r="AA654" s="40"/>
      <c r="AB654" s="40"/>
      <c r="AC654" s="40"/>
      <c r="AD654" s="40"/>
      <c r="AE654" s="40"/>
      <c r="AR654" s="178" t="s">
        <v>254</v>
      </c>
      <c r="AT654" s="178" t="s">
        <v>134</v>
      </c>
      <c r="AU654" s="178" t="s">
        <v>79</v>
      </c>
      <c r="AY654" s="21" t="s">
        <v>131</v>
      </c>
      <c r="BE654" s="179">
        <f>IF(N654="základní",J654,0)</f>
        <v>0</v>
      </c>
      <c r="BF654" s="179">
        <f>IF(N654="snížená",J654,0)</f>
        <v>0</v>
      </c>
      <c r="BG654" s="179">
        <f>IF(N654="zákl. přenesená",J654,0)</f>
        <v>0</v>
      </c>
      <c r="BH654" s="179">
        <f>IF(N654="sníž. přenesená",J654,0)</f>
        <v>0</v>
      </c>
      <c r="BI654" s="179">
        <f>IF(N654="nulová",J654,0)</f>
        <v>0</v>
      </c>
      <c r="BJ654" s="21" t="s">
        <v>15</v>
      </c>
      <c r="BK654" s="179">
        <f>ROUND(I654*H654,2)</f>
        <v>0</v>
      </c>
      <c r="BL654" s="21" t="s">
        <v>254</v>
      </c>
      <c r="BM654" s="178" t="s">
        <v>1202</v>
      </c>
    </row>
    <row r="655" spans="1:65" s="2" customFormat="1" ht="37.8" customHeight="1">
      <c r="A655" s="40"/>
      <c r="B655" s="166"/>
      <c r="C655" s="167" t="s">
        <v>1203</v>
      </c>
      <c r="D655" s="167" t="s">
        <v>134</v>
      </c>
      <c r="E655" s="168" t="s">
        <v>1204</v>
      </c>
      <c r="F655" s="169" t="s">
        <v>1205</v>
      </c>
      <c r="G655" s="170" t="s">
        <v>165</v>
      </c>
      <c r="H655" s="171">
        <v>129.77</v>
      </c>
      <c r="I655" s="172"/>
      <c r="J655" s="173">
        <f>ROUND(I655*H655,2)</f>
        <v>0</v>
      </c>
      <c r="K655" s="169" t="s">
        <v>3</v>
      </c>
      <c r="L655" s="41"/>
      <c r="M655" s="174" t="s">
        <v>3</v>
      </c>
      <c r="N655" s="175" t="s">
        <v>42</v>
      </c>
      <c r="O655" s="74"/>
      <c r="P655" s="176">
        <f>O655*H655</f>
        <v>0</v>
      </c>
      <c r="Q655" s="176">
        <v>0.0075</v>
      </c>
      <c r="R655" s="176">
        <f>Q655*H655</f>
        <v>0.973275</v>
      </c>
      <c r="S655" s="176">
        <v>0</v>
      </c>
      <c r="T655" s="177">
        <f>S655*H655</f>
        <v>0</v>
      </c>
      <c r="U655" s="40"/>
      <c r="V655" s="40"/>
      <c r="W655" s="40"/>
      <c r="X655" s="40"/>
      <c r="Y655" s="40"/>
      <c r="Z655" s="40"/>
      <c r="AA655" s="40"/>
      <c r="AB655" s="40"/>
      <c r="AC655" s="40"/>
      <c r="AD655" s="40"/>
      <c r="AE655" s="40"/>
      <c r="AR655" s="178" t="s">
        <v>254</v>
      </c>
      <c r="AT655" s="178" t="s">
        <v>134</v>
      </c>
      <c r="AU655" s="178" t="s">
        <v>79</v>
      </c>
      <c r="AY655" s="21" t="s">
        <v>131</v>
      </c>
      <c r="BE655" s="179">
        <f>IF(N655="základní",J655,0)</f>
        <v>0</v>
      </c>
      <c r="BF655" s="179">
        <f>IF(N655="snížená",J655,0)</f>
        <v>0</v>
      </c>
      <c r="BG655" s="179">
        <f>IF(N655="zákl. přenesená",J655,0)</f>
        <v>0</v>
      </c>
      <c r="BH655" s="179">
        <f>IF(N655="sníž. přenesená",J655,0)</f>
        <v>0</v>
      </c>
      <c r="BI655" s="179">
        <f>IF(N655="nulová",J655,0)</f>
        <v>0</v>
      </c>
      <c r="BJ655" s="21" t="s">
        <v>15</v>
      </c>
      <c r="BK655" s="179">
        <f>ROUND(I655*H655,2)</f>
        <v>0</v>
      </c>
      <c r="BL655" s="21" t="s">
        <v>254</v>
      </c>
      <c r="BM655" s="178" t="s">
        <v>1206</v>
      </c>
    </row>
    <row r="656" spans="1:65" s="2" customFormat="1" ht="24.15" customHeight="1">
      <c r="A656" s="40"/>
      <c r="B656" s="166"/>
      <c r="C656" s="167" t="s">
        <v>1207</v>
      </c>
      <c r="D656" s="167" t="s">
        <v>134</v>
      </c>
      <c r="E656" s="168" t="s">
        <v>1208</v>
      </c>
      <c r="F656" s="169" t="s">
        <v>1209</v>
      </c>
      <c r="G656" s="170" t="s">
        <v>165</v>
      </c>
      <c r="H656" s="171">
        <v>100.74</v>
      </c>
      <c r="I656" s="172"/>
      <c r="J656" s="173">
        <f>ROUND(I656*H656,2)</f>
        <v>0</v>
      </c>
      <c r="K656" s="169" t="s">
        <v>3</v>
      </c>
      <c r="L656" s="41"/>
      <c r="M656" s="174" t="s">
        <v>3</v>
      </c>
      <c r="N656" s="175" t="s">
        <v>42</v>
      </c>
      <c r="O656" s="74"/>
      <c r="P656" s="176">
        <f>O656*H656</f>
        <v>0</v>
      </c>
      <c r="Q656" s="176">
        <v>0.0003</v>
      </c>
      <c r="R656" s="176">
        <f>Q656*H656</f>
        <v>0.030221999999999995</v>
      </c>
      <c r="S656" s="176">
        <v>0</v>
      </c>
      <c r="T656" s="177">
        <f>S656*H656</f>
        <v>0</v>
      </c>
      <c r="U656" s="40"/>
      <c r="V656" s="40"/>
      <c r="W656" s="40"/>
      <c r="X656" s="40"/>
      <c r="Y656" s="40"/>
      <c r="Z656" s="40"/>
      <c r="AA656" s="40"/>
      <c r="AB656" s="40"/>
      <c r="AC656" s="40"/>
      <c r="AD656" s="40"/>
      <c r="AE656" s="40"/>
      <c r="AR656" s="178" t="s">
        <v>254</v>
      </c>
      <c r="AT656" s="178" t="s">
        <v>134</v>
      </c>
      <c r="AU656" s="178" t="s">
        <v>79</v>
      </c>
      <c r="AY656" s="21" t="s">
        <v>131</v>
      </c>
      <c r="BE656" s="179">
        <f>IF(N656="základní",J656,0)</f>
        <v>0</v>
      </c>
      <c r="BF656" s="179">
        <f>IF(N656="snížená",J656,0)</f>
        <v>0</v>
      </c>
      <c r="BG656" s="179">
        <f>IF(N656="zákl. přenesená",J656,0)</f>
        <v>0</v>
      </c>
      <c r="BH656" s="179">
        <f>IF(N656="sníž. přenesená",J656,0)</f>
        <v>0</v>
      </c>
      <c r="BI656" s="179">
        <f>IF(N656="nulová",J656,0)</f>
        <v>0</v>
      </c>
      <c r="BJ656" s="21" t="s">
        <v>15</v>
      </c>
      <c r="BK656" s="179">
        <f>ROUND(I656*H656,2)</f>
        <v>0</v>
      </c>
      <c r="BL656" s="21" t="s">
        <v>254</v>
      </c>
      <c r="BM656" s="178" t="s">
        <v>1210</v>
      </c>
    </row>
    <row r="657" spans="1:51" s="14" customFormat="1" ht="12">
      <c r="A657" s="14"/>
      <c r="B657" s="193"/>
      <c r="C657" s="14"/>
      <c r="D657" s="186" t="s">
        <v>142</v>
      </c>
      <c r="E657" s="194" t="s">
        <v>3</v>
      </c>
      <c r="F657" s="195" t="s">
        <v>1211</v>
      </c>
      <c r="G657" s="14"/>
      <c r="H657" s="196">
        <v>100.74</v>
      </c>
      <c r="I657" s="197"/>
      <c r="J657" s="14"/>
      <c r="K657" s="14"/>
      <c r="L657" s="193"/>
      <c r="M657" s="198"/>
      <c r="N657" s="199"/>
      <c r="O657" s="199"/>
      <c r="P657" s="199"/>
      <c r="Q657" s="199"/>
      <c r="R657" s="199"/>
      <c r="S657" s="199"/>
      <c r="T657" s="200"/>
      <c r="U657" s="14"/>
      <c r="V657" s="14"/>
      <c r="W657" s="14"/>
      <c r="X657" s="14"/>
      <c r="Y657" s="14"/>
      <c r="Z657" s="14"/>
      <c r="AA657" s="14"/>
      <c r="AB657" s="14"/>
      <c r="AC657" s="14"/>
      <c r="AD657" s="14"/>
      <c r="AE657" s="14"/>
      <c r="AT657" s="194" t="s">
        <v>142</v>
      </c>
      <c r="AU657" s="194" t="s">
        <v>79</v>
      </c>
      <c r="AV657" s="14" t="s">
        <v>79</v>
      </c>
      <c r="AW657" s="14" t="s">
        <v>33</v>
      </c>
      <c r="AX657" s="14" t="s">
        <v>15</v>
      </c>
      <c r="AY657" s="194" t="s">
        <v>131</v>
      </c>
    </row>
    <row r="658" spans="1:65" s="2" customFormat="1" ht="33" customHeight="1">
      <c r="A658" s="40"/>
      <c r="B658" s="166"/>
      <c r="C658" s="220" t="s">
        <v>1212</v>
      </c>
      <c r="D658" s="220" t="s">
        <v>569</v>
      </c>
      <c r="E658" s="221" t="s">
        <v>1213</v>
      </c>
      <c r="F658" s="222" t="s">
        <v>1214</v>
      </c>
      <c r="G658" s="223" t="s">
        <v>165</v>
      </c>
      <c r="H658" s="224">
        <v>100.74</v>
      </c>
      <c r="I658" s="225"/>
      <c r="J658" s="226">
        <f>ROUND(I658*H658,2)</f>
        <v>0</v>
      </c>
      <c r="K658" s="222" t="s">
        <v>3</v>
      </c>
      <c r="L658" s="227"/>
      <c r="M658" s="228" t="s">
        <v>3</v>
      </c>
      <c r="N658" s="229" t="s">
        <v>42</v>
      </c>
      <c r="O658" s="74"/>
      <c r="P658" s="176">
        <f>O658*H658</f>
        <v>0</v>
      </c>
      <c r="Q658" s="176">
        <v>0.0025</v>
      </c>
      <c r="R658" s="176">
        <f>Q658*H658</f>
        <v>0.25185</v>
      </c>
      <c r="S658" s="176">
        <v>0</v>
      </c>
      <c r="T658" s="177">
        <f>S658*H658</f>
        <v>0</v>
      </c>
      <c r="U658" s="40"/>
      <c r="V658" s="40"/>
      <c r="W658" s="40"/>
      <c r="X658" s="40"/>
      <c r="Y658" s="40"/>
      <c r="Z658" s="40"/>
      <c r="AA658" s="40"/>
      <c r="AB658" s="40"/>
      <c r="AC658" s="40"/>
      <c r="AD658" s="40"/>
      <c r="AE658" s="40"/>
      <c r="AR658" s="178" t="s">
        <v>639</v>
      </c>
      <c r="AT658" s="178" t="s">
        <v>569</v>
      </c>
      <c r="AU658" s="178" t="s">
        <v>79</v>
      </c>
      <c r="AY658" s="21" t="s">
        <v>131</v>
      </c>
      <c r="BE658" s="179">
        <f>IF(N658="základní",J658,0)</f>
        <v>0</v>
      </c>
      <c r="BF658" s="179">
        <f>IF(N658="snížená",J658,0)</f>
        <v>0</v>
      </c>
      <c r="BG658" s="179">
        <f>IF(N658="zákl. přenesená",J658,0)</f>
        <v>0</v>
      </c>
      <c r="BH658" s="179">
        <f>IF(N658="sníž. přenesená",J658,0)</f>
        <v>0</v>
      </c>
      <c r="BI658" s="179">
        <f>IF(N658="nulová",J658,0)</f>
        <v>0</v>
      </c>
      <c r="BJ658" s="21" t="s">
        <v>15</v>
      </c>
      <c r="BK658" s="179">
        <f>ROUND(I658*H658,2)</f>
        <v>0</v>
      </c>
      <c r="BL658" s="21" t="s">
        <v>254</v>
      </c>
      <c r="BM658" s="178" t="s">
        <v>1215</v>
      </c>
    </row>
    <row r="659" spans="1:65" s="2" customFormat="1" ht="24.15" customHeight="1">
      <c r="A659" s="40"/>
      <c r="B659" s="166"/>
      <c r="C659" s="167" t="s">
        <v>1216</v>
      </c>
      <c r="D659" s="167" t="s">
        <v>134</v>
      </c>
      <c r="E659" s="168" t="s">
        <v>1217</v>
      </c>
      <c r="F659" s="169" t="s">
        <v>1218</v>
      </c>
      <c r="G659" s="170" t="s">
        <v>165</v>
      </c>
      <c r="H659" s="171">
        <v>29.03</v>
      </c>
      <c r="I659" s="172"/>
      <c r="J659" s="173">
        <f>ROUND(I659*H659,2)</f>
        <v>0</v>
      </c>
      <c r="K659" s="169" t="s">
        <v>138</v>
      </c>
      <c r="L659" s="41"/>
      <c r="M659" s="174" t="s">
        <v>3</v>
      </c>
      <c r="N659" s="175" t="s">
        <v>42</v>
      </c>
      <c r="O659" s="74"/>
      <c r="P659" s="176">
        <f>O659*H659</f>
        <v>0</v>
      </c>
      <c r="Q659" s="176">
        <v>0.0004</v>
      </c>
      <c r="R659" s="176">
        <f>Q659*H659</f>
        <v>0.011612</v>
      </c>
      <c r="S659" s="176">
        <v>0</v>
      </c>
      <c r="T659" s="177">
        <f>S659*H659</f>
        <v>0</v>
      </c>
      <c r="U659" s="40"/>
      <c r="V659" s="40"/>
      <c r="W659" s="40"/>
      <c r="X659" s="40"/>
      <c r="Y659" s="40"/>
      <c r="Z659" s="40"/>
      <c r="AA659" s="40"/>
      <c r="AB659" s="40"/>
      <c r="AC659" s="40"/>
      <c r="AD659" s="40"/>
      <c r="AE659" s="40"/>
      <c r="AR659" s="178" t="s">
        <v>254</v>
      </c>
      <c r="AT659" s="178" t="s">
        <v>134</v>
      </c>
      <c r="AU659" s="178" t="s">
        <v>79</v>
      </c>
      <c r="AY659" s="21" t="s">
        <v>131</v>
      </c>
      <c r="BE659" s="179">
        <f>IF(N659="základní",J659,0)</f>
        <v>0</v>
      </c>
      <c r="BF659" s="179">
        <f>IF(N659="snížená",J659,0)</f>
        <v>0</v>
      </c>
      <c r="BG659" s="179">
        <f>IF(N659="zákl. přenesená",J659,0)</f>
        <v>0</v>
      </c>
      <c r="BH659" s="179">
        <f>IF(N659="sníž. přenesená",J659,0)</f>
        <v>0</v>
      </c>
      <c r="BI659" s="179">
        <f>IF(N659="nulová",J659,0)</f>
        <v>0</v>
      </c>
      <c r="BJ659" s="21" t="s">
        <v>15</v>
      </c>
      <c r="BK659" s="179">
        <f>ROUND(I659*H659,2)</f>
        <v>0</v>
      </c>
      <c r="BL659" s="21" t="s">
        <v>254</v>
      </c>
      <c r="BM659" s="178" t="s">
        <v>1219</v>
      </c>
    </row>
    <row r="660" spans="1:47" s="2" customFormat="1" ht="12">
      <c r="A660" s="40"/>
      <c r="B660" s="41"/>
      <c r="C660" s="40"/>
      <c r="D660" s="180" t="s">
        <v>140</v>
      </c>
      <c r="E660" s="40"/>
      <c r="F660" s="181" t="s">
        <v>1220</v>
      </c>
      <c r="G660" s="40"/>
      <c r="H660" s="40"/>
      <c r="I660" s="182"/>
      <c r="J660" s="40"/>
      <c r="K660" s="40"/>
      <c r="L660" s="41"/>
      <c r="M660" s="183"/>
      <c r="N660" s="184"/>
      <c r="O660" s="74"/>
      <c r="P660" s="74"/>
      <c r="Q660" s="74"/>
      <c r="R660" s="74"/>
      <c r="S660" s="74"/>
      <c r="T660" s="75"/>
      <c r="U660" s="40"/>
      <c r="V660" s="40"/>
      <c r="W660" s="40"/>
      <c r="X660" s="40"/>
      <c r="Y660" s="40"/>
      <c r="Z660" s="40"/>
      <c r="AA660" s="40"/>
      <c r="AB660" s="40"/>
      <c r="AC660" s="40"/>
      <c r="AD660" s="40"/>
      <c r="AE660" s="40"/>
      <c r="AT660" s="21" t="s">
        <v>140</v>
      </c>
      <c r="AU660" s="21" t="s">
        <v>79</v>
      </c>
    </row>
    <row r="661" spans="1:51" s="14" customFormat="1" ht="12">
      <c r="A661" s="14"/>
      <c r="B661" s="193"/>
      <c r="C661" s="14"/>
      <c r="D661" s="186" t="s">
        <v>142</v>
      </c>
      <c r="E661" s="194" t="s">
        <v>3</v>
      </c>
      <c r="F661" s="195" t="s">
        <v>1221</v>
      </c>
      <c r="G661" s="14"/>
      <c r="H661" s="196">
        <v>29.03</v>
      </c>
      <c r="I661" s="197"/>
      <c r="J661" s="14"/>
      <c r="K661" s="14"/>
      <c r="L661" s="193"/>
      <c r="M661" s="198"/>
      <c r="N661" s="199"/>
      <c r="O661" s="199"/>
      <c r="P661" s="199"/>
      <c r="Q661" s="199"/>
      <c r="R661" s="199"/>
      <c r="S661" s="199"/>
      <c r="T661" s="200"/>
      <c r="U661" s="14"/>
      <c r="V661" s="14"/>
      <c r="W661" s="14"/>
      <c r="X661" s="14"/>
      <c r="Y661" s="14"/>
      <c r="Z661" s="14"/>
      <c r="AA661" s="14"/>
      <c r="AB661" s="14"/>
      <c r="AC661" s="14"/>
      <c r="AD661" s="14"/>
      <c r="AE661" s="14"/>
      <c r="AT661" s="194" t="s">
        <v>142</v>
      </c>
      <c r="AU661" s="194" t="s">
        <v>79</v>
      </c>
      <c r="AV661" s="14" t="s">
        <v>79</v>
      </c>
      <c r="AW661" s="14" t="s">
        <v>33</v>
      </c>
      <c r="AX661" s="14" t="s">
        <v>15</v>
      </c>
      <c r="AY661" s="194" t="s">
        <v>131</v>
      </c>
    </row>
    <row r="662" spans="1:65" s="2" customFormat="1" ht="16.5" customHeight="1">
      <c r="A662" s="40"/>
      <c r="B662" s="166"/>
      <c r="C662" s="220" t="s">
        <v>1222</v>
      </c>
      <c r="D662" s="220" t="s">
        <v>569</v>
      </c>
      <c r="E662" s="221" t="s">
        <v>1223</v>
      </c>
      <c r="F662" s="222" t="s">
        <v>1224</v>
      </c>
      <c r="G662" s="223" t="s">
        <v>165</v>
      </c>
      <c r="H662" s="224">
        <v>29.03</v>
      </c>
      <c r="I662" s="225"/>
      <c r="J662" s="226">
        <f>ROUND(I662*H662,2)</f>
        <v>0</v>
      </c>
      <c r="K662" s="222" t="s">
        <v>3</v>
      </c>
      <c r="L662" s="227"/>
      <c r="M662" s="228" t="s">
        <v>3</v>
      </c>
      <c r="N662" s="229" t="s">
        <v>42</v>
      </c>
      <c r="O662" s="74"/>
      <c r="P662" s="176">
        <f>O662*H662</f>
        <v>0</v>
      </c>
      <c r="Q662" s="176">
        <v>0.0025</v>
      </c>
      <c r="R662" s="176">
        <f>Q662*H662</f>
        <v>0.072575</v>
      </c>
      <c r="S662" s="176">
        <v>0</v>
      </c>
      <c r="T662" s="177">
        <f>S662*H662</f>
        <v>0</v>
      </c>
      <c r="U662" s="40"/>
      <c r="V662" s="40"/>
      <c r="W662" s="40"/>
      <c r="X662" s="40"/>
      <c r="Y662" s="40"/>
      <c r="Z662" s="40"/>
      <c r="AA662" s="40"/>
      <c r="AB662" s="40"/>
      <c r="AC662" s="40"/>
      <c r="AD662" s="40"/>
      <c r="AE662" s="40"/>
      <c r="AR662" s="178" t="s">
        <v>639</v>
      </c>
      <c r="AT662" s="178" t="s">
        <v>569</v>
      </c>
      <c r="AU662" s="178" t="s">
        <v>79</v>
      </c>
      <c r="AY662" s="21" t="s">
        <v>131</v>
      </c>
      <c r="BE662" s="179">
        <f>IF(N662="základní",J662,0)</f>
        <v>0</v>
      </c>
      <c r="BF662" s="179">
        <f>IF(N662="snížená",J662,0)</f>
        <v>0</v>
      </c>
      <c r="BG662" s="179">
        <f>IF(N662="zákl. přenesená",J662,0)</f>
        <v>0</v>
      </c>
      <c r="BH662" s="179">
        <f>IF(N662="sníž. přenesená",J662,0)</f>
        <v>0</v>
      </c>
      <c r="BI662" s="179">
        <f>IF(N662="nulová",J662,0)</f>
        <v>0</v>
      </c>
      <c r="BJ662" s="21" t="s">
        <v>15</v>
      </c>
      <c r="BK662" s="179">
        <f>ROUND(I662*H662,2)</f>
        <v>0</v>
      </c>
      <c r="BL662" s="21" t="s">
        <v>254</v>
      </c>
      <c r="BM662" s="178" t="s">
        <v>1225</v>
      </c>
    </row>
    <row r="663" spans="1:65" s="2" customFormat="1" ht="24.15" customHeight="1">
      <c r="A663" s="40"/>
      <c r="B663" s="166"/>
      <c r="C663" s="167" t="s">
        <v>1226</v>
      </c>
      <c r="D663" s="167" t="s">
        <v>134</v>
      </c>
      <c r="E663" s="168" t="s">
        <v>1227</v>
      </c>
      <c r="F663" s="169" t="s">
        <v>1228</v>
      </c>
      <c r="G663" s="170" t="s">
        <v>192</v>
      </c>
      <c r="H663" s="171">
        <v>64.885</v>
      </c>
      <c r="I663" s="172"/>
      <c r="J663" s="173">
        <f>ROUND(I663*H663,2)</f>
        <v>0</v>
      </c>
      <c r="K663" s="169" t="s">
        <v>138</v>
      </c>
      <c r="L663" s="41"/>
      <c r="M663" s="174" t="s">
        <v>3</v>
      </c>
      <c r="N663" s="175" t="s">
        <v>42</v>
      </c>
      <c r="O663" s="74"/>
      <c r="P663" s="176">
        <f>O663*H663</f>
        <v>0</v>
      </c>
      <c r="Q663" s="176">
        <v>0</v>
      </c>
      <c r="R663" s="176">
        <f>Q663*H663</f>
        <v>0</v>
      </c>
      <c r="S663" s="176">
        <v>0</v>
      </c>
      <c r="T663" s="177">
        <f>S663*H663</f>
        <v>0</v>
      </c>
      <c r="U663" s="40"/>
      <c r="V663" s="40"/>
      <c r="W663" s="40"/>
      <c r="X663" s="40"/>
      <c r="Y663" s="40"/>
      <c r="Z663" s="40"/>
      <c r="AA663" s="40"/>
      <c r="AB663" s="40"/>
      <c r="AC663" s="40"/>
      <c r="AD663" s="40"/>
      <c r="AE663" s="40"/>
      <c r="AR663" s="178" t="s">
        <v>254</v>
      </c>
      <c r="AT663" s="178" t="s">
        <v>134</v>
      </c>
      <c r="AU663" s="178" t="s">
        <v>79</v>
      </c>
      <c r="AY663" s="21" t="s">
        <v>131</v>
      </c>
      <c r="BE663" s="179">
        <f>IF(N663="základní",J663,0)</f>
        <v>0</v>
      </c>
      <c r="BF663" s="179">
        <f>IF(N663="snížená",J663,0)</f>
        <v>0</v>
      </c>
      <c r="BG663" s="179">
        <f>IF(N663="zákl. přenesená",J663,0)</f>
        <v>0</v>
      </c>
      <c r="BH663" s="179">
        <f>IF(N663="sníž. přenesená",J663,0)</f>
        <v>0</v>
      </c>
      <c r="BI663" s="179">
        <f>IF(N663="nulová",J663,0)</f>
        <v>0</v>
      </c>
      <c r="BJ663" s="21" t="s">
        <v>15</v>
      </c>
      <c r="BK663" s="179">
        <f>ROUND(I663*H663,2)</f>
        <v>0</v>
      </c>
      <c r="BL663" s="21" t="s">
        <v>254</v>
      </c>
      <c r="BM663" s="178" t="s">
        <v>1229</v>
      </c>
    </row>
    <row r="664" spans="1:47" s="2" customFormat="1" ht="12">
      <c r="A664" s="40"/>
      <c r="B664" s="41"/>
      <c r="C664" s="40"/>
      <c r="D664" s="180" t="s">
        <v>140</v>
      </c>
      <c r="E664" s="40"/>
      <c r="F664" s="181" t="s">
        <v>1230</v>
      </c>
      <c r="G664" s="40"/>
      <c r="H664" s="40"/>
      <c r="I664" s="182"/>
      <c r="J664" s="40"/>
      <c r="K664" s="40"/>
      <c r="L664" s="41"/>
      <c r="M664" s="183"/>
      <c r="N664" s="184"/>
      <c r="O664" s="74"/>
      <c r="P664" s="74"/>
      <c r="Q664" s="74"/>
      <c r="R664" s="74"/>
      <c r="S664" s="74"/>
      <c r="T664" s="75"/>
      <c r="U664" s="40"/>
      <c r="V664" s="40"/>
      <c r="W664" s="40"/>
      <c r="X664" s="40"/>
      <c r="Y664" s="40"/>
      <c r="Z664" s="40"/>
      <c r="AA664" s="40"/>
      <c r="AB664" s="40"/>
      <c r="AC664" s="40"/>
      <c r="AD664" s="40"/>
      <c r="AE664" s="40"/>
      <c r="AT664" s="21" t="s">
        <v>140</v>
      </c>
      <c r="AU664" s="21" t="s">
        <v>79</v>
      </c>
    </row>
    <row r="665" spans="1:51" s="13" customFormat="1" ht="12">
      <c r="A665" s="13"/>
      <c r="B665" s="185"/>
      <c r="C665" s="13"/>
      <c r="D665" s="186" t="s">
        <v>142</v>
      </c>
      <c r="E665" s="187" t="s">
        <v>3</v>
      </c>
      <c r="F665" s="188" t="s">
        <v>1231</v>
      </c>
      <c r="G665" s="13"/>
      <c r="H665" s="187" t="s">
        <v>3</v>
      </c>
      <c r="I665" s="189"/>
      <c r="J665" s="13"/>
      <c r="K665" s="13"/>
      <c r="L665" s="185"/>
      <c r="M665" s="190"/>
      <c r="N665" s="191"/>
      <c r="O665" s="191"/>
      <c r="P665" s="191"/>
      <c r="Q665" s="191"/>
      <c r="R665" s="191"/>
      <c r="S665" s="191"/>
      <c r="T665" s="192"/>
      <c r="U665" s="13"/>
      <c r="V665" s="13"/>
      <c r="W665" s="13"/>
      <c r="X665" s="13"/>
      <c r="Y665" s="13"/>
      <c r="Z665" s="13"/>
      <c r="AA665" s="13"/>
      <c r="AB665" s="13"/>
      <c r="AC665" s="13"/>
      <c r="AD665" s="13"/>
      <c r="AE665" s="13"/>
      <c r="AT665" s="187" t="s">
        <v>142</v>
      </c>
      <c r="AU665" s="187" t="s">
        <v>79</v>
      </c>
      <c r="AV665" s="13" t="s">
        <v>15</v>
      </c>
      <c r="AW665" s="13" t="s">
        <v>33</v>
      </c>
      <c r="AX665" s="13" t="s">
        <v>71</v>
      </c>
      <c r="AY665" s="187" t="s">
        <v>131</v>
      </c>
    </row>
    <row r="666" spans="1:51" s="14" customFormat="1" ht="12">
      <c r="A666" s="14"/>
      <c r="B666" s="193"/>
      <c r="C666" s="14"/>
      <c r="D666" s="186" t="s">
        <v>142</v>
      </c>
      <c r="E666" s="194" t="s">
        <v>3</v>
      </c>
      <c r="F666" s="195" t="s">
        <v>1232</v>
      </c>
      <c r="G666" s="14"/>
      <c r="H666" s="196">
        <v>64.885</v>
      </c>
      <c r="I666" s="197"/>
      <c r="J666" s="14"/>
      <c r="K666" s="14"/>
      <c r="L666" s="193"/>
      <c r="M666" s="198"/>
      <c r="N666" s="199"/>
      <c r="O666" s="199"/>
      <c r="P666" s="199"/>
      <c r="Q666" s="199"/>
      <c r="R666" s="199"/>
      <c r="S666" s="199"/>
      <c r="T666" s="200"/>
      <c r="U666" s="14"/>
      <c r="V666" s="14"/>
      <c r="W666" s="14"/>
      <c r="X666" s="14"/>
      <c r="Y666" s="14"/>
      <c r="Z666" s="14"/>
      <c r="AA666" s="14"/>
      <c r="AB666" s="14"/>
      <c r="AC666" s="14"/>
      <c r="AD666" s="14"/>
      <c r="AE666" s="14"/>
      <c r="AT666" s="194" t="s">
        <v>142</v>
      </c>
      <c r="AU666" s="194" t="s">
        <v>79</v>
      </c>
      <c r="AV666" s="14" t="s">
        <v>79</v>
      </c>
      <c r="AW666" s="14" t="s">
        <v>33</v>
      </c>
      <c r="AX666" s="14" t="s">
        <v>15</v>
      </c>
      <c r="AY666" s="194" t="s">
        <v>131</v>
      </c>
    </row>
    <row r="667" spans="1:65" s="2" customFormat="1" ht="24.15" customHeight="1">
      <c r="A667" s="40"/>
      <c r="B667" s="166"/>
      <c r="C667" s="167" t="s">
        <v>1233</v>
      </c>
      <c r="D667" s="167" t="s">
        <v>134</v>
      </c>
      <c r="E667" s="168" t="s">
        <v>1234</v>
      </c>
      <c r="F667" s="169" t="s">
        <v>1235</v>
      </c>
      <c r="G667" s="170" t="s">
        <v>192</v>
      </c>
      <c r="H667" s="171">
        <v>125.97</v>
      </c>
      <c r="I667" s="172"/>
      <c r="J667" s="173">
        <f>ROUND(I667*H667,2)</f>
        <v>0</v>
      </c>
      <c r="K667" s="169" t="s">
        <v>3</v>
      </c>
      <c r="L667" s="41"/>
      <c r="M667" s="174" t="s">
        <v>3</v>
      </c>
      <c r="N667" s="175" t="s">
        <v>42</v>
      </c>
      <c r="O667" s="74"/>
      <c r="P667" s="176">
        <f>O667*H667</f>
        <v>0</v>
      </c>
      <c r="Q667" s="176">
        <v>0</v>
      </c>
      <c r="R667" s="176">
        <f>Q667*H667</f>
        <v>0</v>
      </c>
      <c r="S667" s="176">
        <v>0</v>
      </c>
      <c r="T667" s="177">
        <f>S667*H667</f>
        <v>0</v>
      </c>
      <c r="U667" s="40"/>
      <c r="V667" s="40"/>
      <c r="W667" s="40"/>
      <c r="X667" s="40"/>
      <c r="Y667" s="40"/>
      <c r="Z667" s="40"/>
      <c r="AA667" s="40"/>
      <c r="AB667" s="40"/>
      <c r="AC667" s="40"/>
      <c r="AD667" s="40"/>
      <c r="AE667" s="40"/>
      <c r="AR667" s="178" t="s">
        <v>254</v>
      </c>
      <c r="AT667" s="178" t="s">
        <v>134</v>
      </c>
      <c r="AU667" s="178" t="s">
        <v>79</v>
      </c>
      <c r="AY667" s="21" t="s">
        <v>131</v>
      </c>
      <c r="BE667" s="179">
        <f>IF(N667="základní",J667,0)</f>
        <v>0</v>
      </c>
      <c r="BF667" s="179">
        <f>IF(N667="snížená",J667,0)</f>
        <v>0</v>
      </c>
      <c r="BG667" s="179">
        <f>IF(N667="zákl. přenesená",J667,0)</f>
        <v>0</v>
      </c>
      <c r="BH667" s="179">
        <f>IF(N667="sníž. přenesená",J667,0)</f>
        <v>0</v>
      </c>
      <c r="BI667" s="179">
        <f>IF(N667="nulová",J667,0)</f>
        <v>0</v>
      </c>
      <c r="BJ667" s="21" t="s">
        <v>15</v>
      </c>
      <c r="BK667" s="179">
        <f>ROUND(I667*H667,2)</f>
        <v>0</v>
      </c>
      <c r="BL667" s="21" t="s">
        <v>254</v>
      </c>
      <c r="BM667" s="178" t="s">
        <v>1236</v>
      </c>
    </row>
    <row r="668" spans="1:51" s="13" customFormat="1" ht="12">
      <c r="A668" s="13"/>
      <c r="B668" s="185"/>
      <c r="C668" s="13"/>
      <c r="D668" s="186" t="s">
        <v>142</v>
      </c>
      <c r="E668" s="187" t="s">
        <v>3</v>
      </c>
      <c r="F668" s="188" t="s">
        <v>465</v>
      </c>
      <c r="G668" s="13"/>
      <c r="H668" s="187" t="s">
        <v>3</v>
      </c>
      <c r="I668" s="189"/>
      <c r="J668" s="13"/>
      <c r="K668" s="13"/>
      <c r="L668" s="185"/>
      <c r="M668" s="190"/>
      <c r="N668" s="191"/>
      <c r="O668" s="191"/>
      <c r="P668" s="191"/>
      <c r="Q668" s="191"/>
      <c r="R668" s="191"/>
      <c r="S668" s="191"/>
      <c r="T668" s="192"/>
      <c r="U668" s="13"/>
      <c r="V668" s="13"/>
      <c r="W668" s="13"/>
      <c r="X668" s="13"/>
      <c r="Y668" s="13"/>
      <c r="Z668" s="13"/>
      <c r="AA668" s="13"/>
      <c r="AB668" s="13"/>
      <c r="AC668" s="13"/>
      <c r="AD668" s="13"/>
      <c r="AE668" s="13"/>
      <c r="AT668" s="187" t="s">
        <v>142</v>
      </c>
      <c r="AU668" s="187" t="s">
        <v>79</v>
      </c>
      <c r="AV668" s="13" t="s">
        <v>15</v>
      </c>
      <c r="AW668" s="13" t="s">
        <v>33</v>
      </c>
      <c r="AX668" s="13" t="s">
        <v>71</v>
      </c>
      <c r="AY668" s="187" t="s">
        <v>131</v>
      </c>
    </row>
    <row r="669" spans="1:51" s="14" customFormat="1" ht="12">
      <c r="A669" s="14"/>
      <c r="B669" s="193"/>
      <c r="C669" s="14"/>
      <c r="D669" s="186" t="s">
        <v>142</v>
      </c>
      <c r="E669" s="194" t="s">
        <v>3</v>
      </c>
      <c r="F669" s="195" t="s">
        <v>1237</v>
      </c>
      <c r="G669" s="14"/>
      <c r="H669" s="196">
        <v>30.97</v>
      </c>
      <c r="I669" s="197"/>
      <c r="J669" s="14"/>
      <c r="K669" s="14"/>
      <c r="L669" s="193"/>
      <c r="M669" s="198"/>
      <c r="N669" s="199"/>
      <c r="O669" s="199"/>
      <c r="P669" s="199"/>
      <c r="Q669" s="199"/>
      <c r="R669" s="199"/>
      <c r="S669" s="199"/>
      <c r="T669" s="200"/>
      <c r="U669" s="14"/>
      <c r="V669" s="14"/>
      <c r="W669" s="14"/>
      <c r="X669" s="14"/>
      <c r="Y669" s="14"/>
      <c r="Z669" s="14"/>
      <c r="AA669" s="14"/>
      <c r="AB669" s="14"/>
      <c r="AC669" s="14"/>
      <c r="AD669" s="14"/>
      <c r="AE669" s="14"/>
      <c r="AT669" s="194" t="s">
        <v>142</v>
      </c>
      <c r="AU669" s="194" t="s">
        <v>79</v>
      </c>
      <c r="AV669" s="14" t="s">
        <v>79</v>
      </c>
      <c r="AW669" s="14" t="s">
        <v>33</v>
      </c>
      <c r="AX669" s="14" t="s">
        <v>71</v>
      </c>
      <c r="AY669" s="194" t="s">
        <v>131</v>
      </c>
    </row>
    <row r="670" spans="1:51" s="13" customFormat="1" ht="12">
      <c r="A670" s="13"/>
      <c r="B670" s="185"/>
      <c r="C670" s="13"/>
      <c r="D670" s="186" t="s">
        <v>142</v>
      </c>
      <c r="E670" s="187" t="s">
        <v>3</v>
      </c>
      <c r="F670" s="188" t="s">
        <v>469</v>
      </c>
      <c r="G670" s="13"/>
      <c r="H670" s="187" t="s">
        <v>3</v>
      </c>
      <c r="I670" s="189"/>
      <c r="J670" s="13"/>
      <c r="K670" s="13"/>
      <c r="L670" s="185"/>
      <c r="M670" s="190"/>
      <c r="N670" s="191"/>
      <c r="O670" s="191"/>
      <c r="P670" s="191"/>
      <c r="Q670" s="191"/>
      <c r="R670" s="191"/>
      <c r="S670" s="191"/>
      <c r="T670" s="192"/>
      <c r="U670" s="13"/>
      <c r="V670" s="13"/>
      <c r="W670" s="13"/>
      <c r="X670" s="13"/>
      <c r="Y670" s="13"/>
      <c r="Z670" s="13"/>
      <c r="AA670" s="13"/>
      <c r="AB670" s="13"/>
      <c r="AC670" s="13"/>
      <c r="AD670" s="13"/>
      <c r="AE670" s="13"/>
      <c r="AT670" s="187" t="s">
        <v>142</v>
      </c>
      <c r="AU670" s="187" t="s">
        <v>79</v>
      </c>
      <c r="AV670" s="13" t="s">
        <v>15</v>
      </c>
      <c r="AW670" s="13" t="s">
        <v>33</v>
      </c>
      <c r="AX670" s="13" t="s">
        <v>71</v>
      </c>
      <c r="AY670" s="187" t="s">
        <v>131</v>
      </c>
    </row>
    <row r="671" spans="1:51" s="14" customFormat="1" ht="12">
      <c r="A671" s="14"/>
      <c r="B671" s="193"/>
      <c r="C671" s="14"/>
      <c r="D671" s="186" t="s">
        <v>142</v>
      </c>
      <c r="E671" s="194" t="s">
        <v>3</v>
      </c>
      <c r="F671" s="195" t="s">
        <v>1238</v>
      </c>
      <c r="G671" s="14"/>
      <c r="H671" s="196">
        <v>12.7</v>
      </c>
      <c r="I671" s="197"/>
      <c r="J671" s="14"/>
      <c r="K671" s="14"/>
      <c r="L671" s="193"/>
      <c r="M671" s="198"/>
      <c r="N671" s="199"/>
      <c r="O671" s="199"/>
      <c r="P671" s="199"/>
      <c r="Q671" s="199"/>
      <c r="R671" s="199"/>
      <c r="S671" s="199"/>
      <c r="T671" s="200"/>
      <c r="U671" s="14"/>
      <c r="V671" s="14"/>
      <c r="W671" s="14"/>
      <c r="X671" s="14"/>
      <c r="Y671" s="14"/>
      <c r="Z671" s="14"/>
      <c r="AA671" s="14"/>
      <c r="AB671" s="14"/>
      <c r="AC671" s="14"/>
      <c r="AD671" s="14"/>
      <c r="AE671" s="14"/>
      <c r="AT671" s="194" t="s">
        <v>142</v>
      </c>
      <c r="AU671" s="194" t="s">
        <v>79</v>
      </c>
      <c r="AV671" s="14" t="s">
        <v>79</v>
      </c>
      <c r="AW671" s="14" t="s">
        <v>33</v>
      </c>
      <c r="AX671" s="14" t="s">
        <v>71</v>
      </c>
      <c r="AY671" s="194" t="s">
        <v>131</v>
      </c>
    </row>
    <row r="672" spans="1:51" s="13" customFormat="1" ht="12">
      <c r="A672" s="13"/>
      <c r="B672" s="185"/>
      <c r="C672" s="13"/>
      <c r="D672" s="186" t="s">
        <v>142</v>
      </c>
      <c r="E672" s="187" t="s">
        <v>3</v>
      </c>
      <c r="F672" s="188" t="s">
        <v>474</v>
      </c>
      <c r="G672" s="13"/>
      <c r="H672" s="187" t="s">
        <v>3</v>
      </c>
      <c r="I672" s="189"/>
      <c r="J672" s="13"/>
      <c r="K672" s="13"/>
      <c r="L672" s="185"/>
      <c r="M672" s="190"/>
      <c r="N672" s="191"/>
      <c r="O672" s="191"/>
      <c r="P672" s="191"/>
      <c r="Q672" s="191"/>
      <c r="R672" s="191"/>
      <c r="S672" s="191"/>
      <c r="T672" s="192"/>
      <c r="U672" s="13"/>
      <c r="V672" s="13"/>
      <c r="W672" s="13"/>
      <c r="X672" s="13"/>
      <c r="Y672" s="13"/>
      <c r="Z672" s="13"/>
      <c r="AA672" s="13"/>
      <c r="AB672" s="13"/>
      <c r="AC672" s="13"/>
      <c r="AD672" s="13"/>
      <c r="AE672" s="13"/>
      <c r="AT672" s="187" t="s">
        <v>142</v>
      </c>
      <c r="AU672" s="187" t="s">
        <v>79</v>
      </c>
      <c r="AV672" s="13" t="s">
        <v>15</v>
      </c>
      <c r="AW672" s="13" t="s">
        <v>33</v>
      </c>
      <c r="AX672" s="13" t="s">
        <v>71</v>
      </c>
      <c r="AY672" s="187" t="s">
        <v>131</v>
      </c>
    </row>
    <row r="673" spans="1:51" s="14" customFormat="1" ht="12">
      <c r="A673" s="14"/>
      <c r="B673" s="193"/>
      <c r="C673" s="14"/>
      <c r="D673" s="186" t="s">
        <v>142</v>
      </c>
      <c r="E673" s="194" t="s">
        <v>3</v>
      </c>
      <c r="F673" s="195" t="s">
        <v>1239</v>
      </c>
      <c r="G673" s="14"/>
      <c r="H673" s="196">
        <v>13.5</v>
      </c>
      <c r="I673" s="197"/>
      <c r="J673" s="14"/>
      <c r="K673" s="14"/>
      <c r="L673" s="193"/>
      <c r="M673" s="198"/>
      <c r="N673" s="199"/>
      <c r="O673" s="199"/>
      <c r="P673" s="199"/>
      <c r="Q673" s="199"/>
      <c r="R673" s="199"/>
      <c r="S673" s="199"/>
      <c r="T673" s="200"/>
      <c r="U673" s="14"/>
      <c r="V673" s="14"/>
      <c r="W673" s="14"/>
      <c r="X673" s="14"/>
      <c r="Y673" s="14"/>
      <c r="Z673" s="14"/>
      <c r="AA673" s="14"/>
      <c r="AB673" s="14"/>
      <c r="AC673" s="14"/>
      <c r="AD673" s="14"/>
      <c r="AE673" s="14"/>
      <c r="AT673" s="194" t="s">
        <v>142</v>
      </c>
      <c r="AU673" s="194" t="s">
        <v>79</v>
      </c>
      <c r="AV673" s="14" t="s">
        <v>79</v>
      </c>
      <c r="AW673" s="14" t="s">
        <v>33</v>
      </c>
      <c r="AX673" s="14" t="s">
        <v>71</v>
      </c>
      <c r="AY673" s="194" t="s">
        <v>131</v>
      </c>
    </row>
    <row r="674" spans="1:51" s="13" customFormat="1" ht="12">
      <c r="A674" s="13"/>
      <c r="B674" s="185"/>
      <c r="C674" s="13"/>
      <c r="D674" s="186" t="s">
        <v>142</v>
      </c>
      <c r="E674" s="187" t="s">
        <v>3</v>
      </c>
      <c r="F674" s="188" t="s">
        <v>478</v>
      </c>
      <c r="G674" s="13"/>
      <c r="H674" s="187" t="s">
        <v>3</v>
      </c>
      <c r="I674" s="189"/>
      <c r="J674" s="13"/>
      <c r="K674" s="13"/>
      <c r="L674" s="185"/>
      <c r="M674" s="190"/>
      <c r="N674" s="191"/>
      <c r="O674" s="191"/>
      <c r="P674" s="191"/>
      <c r="Q674" s="191"/>
      <c r="R674" s="191"/>
      <c r="S674" s="191"/>
      <c r="T674" s="192"/>
      <c r="U674" s="13"/>
      <c r="V674" s="13"/>
      <c r="W674" s="13"/>
      <c r="X674" s="13"/>
      <c r="Y674" s="13"/>
      <c r="Z674" s="13"/>
      <c r="AA674" s="13"/>
      <c r="AB674" s="13"/>
      <c r="AC674" s="13"/>
      <c r="AD674" s="13"/>
      <c r="AE674" s="13"/>
      <c r="AT674" s="187" t="s">
        <v>142</v>
      </c>
      <c r="AU674" s="187" t="s">
        <v>79</v>
      </c>
      <c r="AV674" s="13" t="s">
        <v>15</v>
      </c>
      <c r="AW674" s="13" t="s">
        <v>33</v>
      </c>
      <c r="AX674" s="13" t="s">
        <v>71</v>
      </c>
      <c r="AY674" s="187" t="s">
        <v>131</v>
      </c>
    </row>
    <row r="675" spans="1:51" s="14" customFormat="1" ht="12">
      <c r="A675" s="14"/>
      <c r="B675" s="193"/>
      <c r="C675" s="14"/>
      <c r="D675" s="186" t="s">
        <v>142</v>
      </c>
      <c r="E675" s="194" t="s">
        <v>3</v>
      </c>
      <c r="F675" s="195" t="s">
        <v>1240</v>
      </c>
      <c r="G675" s="14"/>
      <c r="H675" s="196">
        <v>20.5</v>
      </c>
      <c r="I675" s="197"/>
      <c r="J675" s="14"/>
      <c r="K675" s="14"/>
      <c r="L675" s="193"/>
      <c r="M675" s="198"/>
      <c r="N675" s="199"/>
      <c r="O675" s="199"/>
      <c r="P675" s="199"/>
      <c r="Q675" s="199"/>
      <c r="R675" s="199"/>
      <c r="S675" s="199"/>
      <c r="T675" s="200"/>
      <c r="U675" s="14"/>
      <c r="V675" s="14"/>
      <c r="W675" s="14"/>
      <c r="X675" s="14"/>
      <c r="Y675" s="14"/>
      <c r="Z675" s="14"/>
      <c r="AA675" s="14"/>
      <c r="AB675" s="14"/>
      <c r="AC675" s="14"/>
      <c r="AD675" s="14"/>
      <c r="AE675" s="14"/>
      <c r="AT675" s="194" t="s">
        <v>142</v>
      </c>
      <c r="AU675" s="194" t="s">
        <v>79</v>
      </c>
      <c r="AV675" s="14" t="s">
        <v>79</v>
      </c>
      <c r="AW675" s="14" t="s">
        <v>33</v>
      </c>
      <c r="AX675" s="14" t="s">
        <v>71</v>
      </c>
      <c r="AY675" s="194" t="s">
        <v>131</v>
      </c>
    </row>
    <row r="676" spans="1:51" s="13" customFormat="1" ht="12">
      <c r="A676" s="13"/>
      <c r="B676" s="185"/>
      <c r="C676" s="13"/>
      <c r="D676" s="186" t="s">
        <v>142</v>
      </c>
      <c r="E676" s="187" t="s">
        <v>3</v>
      </c>
      <c r="F676" s="188" t="s">
        <v>487</v>
      </c>
      <c r="G676" s="13"/>
      <c r="H676" s="187" t="s">
        <v>3</v>
      </c>
      <c r="I676" s="189"/>
      <c r="J676" s="13"/>
      <c r="K676" s="13"/>
      <c r="L676" s="185"/>
      <c r="M676" s="190"/>
      <c r="N676" s="191"/>
      <c r="O676" s="191"/>
      <c r="P676" s="191"/>
      <c r="Q676" s="191"/>
      <c r="R676" s="191"/>
      <c r="S676" s="191"/>
      <c r="T676" s="192"/>
      <c r="U676" s="13"/>
      <c r="V676" s="13"/>
      <c r="W676" s="13"/>
      <c r="X676" s="13"/>
      <c r="Y676" s="13"/>
      <c r="Z676" s="13"/>
      <c r="AA676" s="13"/>
      <c r="AB676" s="13"/>
      <c r="AC676" s="13"/>
      <c r="AD676" s="13"/>
      <c r="AE676" s="13"/>
      <c r="AT676" s="187" t="s">
        <v>142</v>
      </c>
      <c r="AU676" s="187" t="s">
        <v>79</v>
      </c>
      <c r="AV676" s="13" t="s">
        <v>15</v>
      </c>
      <c r="AW676" s="13" t="s">
        <v>33</v>
      </c>
      <c r="AX676" s="13" t="s">
        <v>71</v>
      </c>
      <c r="AY676" s="187" t="s">
        <v>131</v>
      </c>
    </row>
    <row r="677" spans="1:51" s="14" customFormat="1" ht="12">
      <c r="A677" s="14"/>
      <c r="B677" s="193"/>
      <c r="C677" s="14"/>
      <c r="D677" s="186" t="s">
        <v>142</v>
      </c>
      <c r="E677" s="194" t="s">
        <v>3</v>
      </c>
      <c r="F677" s="195" t="s">
        <v>1241</v>
      </c>
      <c r="G677" s="14"/>
      <c r="H677" s="196">
        <v>14.8</v>
      </c>
      <c r="I677" s="197"/>
      <c r="J677" s="14"/>
      <c r="K677" s="14"/>
      <c r="L677" s="193"/>
      <c r="M677" s="198"/>
      <c r="N677" s="199"/>
      <c r="O677" s="199"/>
      <c r="P677" s="199"/>
      <c r="Q677" s="199"/>
      <c r="R677" s="199"/>
      <c r="S677" s="199"/>
      <c r="T677" s="200"/>
      <c r="U677" s="14"/>
      <c r="V677" s="14"/>
      <c r="W677" s="14"/>
      <c r="X677" s="14"/>
      <c r="Y677" s="14"/>
      <c r="Z677" s="14"/>
      <c r="AA677" s="14"/>
      <c r="AB677" s="14"/>
      <c r="AC677" s="14"/>
      <c r="AD677" s="14"/>
      <c r="AE677" s="14"/>
      <c r="AT677" s="194" t="s">
        <v>142</v>
      </c>
      <c r="AU677" s="194" t="s">
        <v>79</v>
      </c>
      <c r="AV677" s="14" t="s">
        <v>79</v>
      </c>
      <c r="AW677" s="14" t="s">
        <v>33</v>
      </c>
      <c r="AX677" s="14" t="s">
        <v>71</v>
      </c>
      <c r="AY677" s="194" t="s">
        <v>131</v>
      </c>
    </row>
    <row r="678" spans="1:51" s="13" customFormat="1" ht="12">
      <c r="A678" s="13"/>
      <c r="B678" s="185"/>
      <c r="C678" s="13"/>
      <c r="D678" s="186" t="s">
        <v>142</v>
      </c>
      <c r="E678" s="187" t="s">
        <v>3</v>
      </c>
      <c r="F678" s="188" t="s">
        <v>496</v>
      </c>
      <c r="G678" s="13"/>
      <c r="H678" s="187" t="s">
        <v>3</v>
      </c>
      <c r="I678" s="189"/>
      <c r="J678" s="13"/>
      <c r="K678" s="13"/>
      <c r="L678" s="185"/>
      <c r="M678" s="190"/>
      <c r="N678" s="191"/>
      <c r="O678" s="191"/>
      <c r="P678" s="191"/>
      <c r="Q678" s="191"/>
      <c r="R678" s="191"/>
      <c r="S678" s="191"/>
      <c r="T678" s="192"/>
      <c r="U678" s="13"/>
      <c r="V678" s="13"/>
      <c r="W678" s="13"/>
      <c r="X678" s="13"/>
      <c r="Y678" s="13"/>
      <c r="Z678" s="13"/>
      <c r="AA678" s="13"/>
      <c r="AB678" s="13"/>
      <c r="AC678" s="13"/>
      <c r="AD678" s="13"/>
      <c r="AE678" s="13"/>
      <c r="AT678" s="187" t="s">
        <v>142</v>
      </c>
      <c r="AU678" s="187" t="s">
        <v>79</v>
      </c>
      <c r="AV678" s="13" t="s">
        <v>15</v>
      </c>
      <c r="AW678" s="13" t="s">
        <v>33</v>
      </c>
      <c r="AX678" s="13" t="s">
        <v>71</v>
      </c>
      <c r="AY678" s="187" t="s">
        <v>131</v>
      </c>
    </row>
    <row r="679" spans="1:51" s="14" customFormat="1" ht="12">
      <c r="A679" s="14"/>
      <c r="B679" s="193"/>
      <c r="C679" s="14"/>
      <c r="D679" s="186" t="s">
        <v>142</v>
      </c>
      <c r="E679" s="194" t="s">
        <v>3</v>
      </c>
      <c r="F679" s="195" t="s">
        <v>1242</v>
      </c>
      <c r="G679" s="14"/>
      <c r="H679" s="196">
        <v>6.8</v>
      </c>
      <c r="I679" s="197"/>
      <c r="J679" s="14"/>
      <c r="K679" s="14"/>
      <c r="L679" s="193"/>
      <c r="M679" s="198"/>
      <c r="N679" s="199"/>
      <c r="O679" s="199"/>
      <c r="P679" s="199"/>
      <c r="Q679" s="199"/>
      <c r="R679" s="199"/>
      <c r="S679" s="199"/>
      <c r="T679" s="200"/>
      <c r="U679" s="14"/>
      <c r="V679" s="14"/>
      <c r="W679" s="14"/>
      <c r="X679" s="14"/>
      <c r="Y679" s="14"/>
      <c r="Z679" s="14"/>
      <c r="AA679" s="14"/>
      <c r="AB679" s="14"/>
      <c r="AC679" s="14"/>
      <c r="AD679" s="14"/>
      <c r="AE679" s="14"/>
      <c r="AT679" s="194" t="s">
        <v>142</v>
      </c>
      <c r="AU679" s="194" t="s">
        <v>79</v>
      </c>
      <c r="AV679" s="14" t="s">
        <v>79</v>
      </c>
      <c r="AW679" s="14" t="s">
        <v>33</v>
      </c>
      <c r="AX679" s="14" t="s">
        <v>71</v>
      </c>
      <c r="AY679" s="194" t="s">
        <v>131</v>
      </c>
    </row>
    <row r="680" spans="1:51" s="13" customFormat="1" ht="12">
      <c r="A680" s="13"/>
      <c r="B680" s="185"/>
      <c r="C680" s="13"/>
      <c r="D680" s="186" t="s">
        <v>142</v>
      </c>
      <c r="E680" s="187" t="s">
        <v>3</v>
      </c>
      <c r="F680" s="188" t="s">
        <v>500</v>
      </c>
      <c r="G680" s="13"/>
      <c r="H680" s="187" t="s">
        <v>3</v>
      </c>
      <c r="I680" s="189"/>
      <c r="J680" s="13"/>
      <c r="K680" s="13"/>
      <c r="L680" s="185"/>
      <c r="M680" s="190"/>
      <c r="N680" s="191"/>
      <c r="O680" s="191"/>
      <c r="P680" s="191"/>
      <c r="Q680" s="191"/>
      <c r="R680" s="191"/>
      <c r="S680" s="191"/>
      <c r="T680" s="192"/>
      <c r="U680" s="13"/>
      <c r="V680" s="13"/>
      <c r="W680" s="13"/>
      <c r="X680" s="13"/>
      <c r="Y680" s="13"/>
      <c r="Z680" s="13"/>
      <c r="AA680" s="13"/>
      <c r="AB680" s="13"/>
      <c r="AC680" s="13"/>
      <c r="AD680" s="13"/>
      <c r="AE680" s="13"/>
      <c r="AT680" s="187" t="s">
        <v>142</v>
      </c>
      <c r="AU680" s="187" t="s">
        <v>79</v>
      </c>
      <c r="AV680" s="13" t="s">
        <v>15</v>
      </c>
      <c r="AW680" s="13" t="s">
        <v>33</v>
      </c>
      <c r="AX680" s="13" t="s">
        <v>71</v>
      </c>
      <c r="AY680" s="187" t="s">
        <v>131</v>
      </c>
    </row>
    <row r="681" spans="1:51" s="14" customFormat="1" ht="12">
      <c r="A681" s="14"/>
      <c r="B681" s="193"/>
      <c r="C681" s="14"/>
      <c r="D681" s="186" t="s">
        <v>142</v>
      </c>
      <c r="E681" s="194" t="s">
        <v>3</v>
      </c>
      <c r="F681" s="195" t="s">
        <v>1243</v>
      </c>
      <c r="G681" s="14"/>
      <c r="H681" s="196">
        <v>9.9</v>
      </c>
      <c r="I681" s="197"/>
      <c r="J681" s="14"/>
      <c r="K681" s="14"/>
      <c r="L681" s="193"/>
      <c r="M681" s="198"/>
      <c r="N681" s="199"/>
      <c r="O681" s="199"/>
      <c r="P681" s="199"/>
      <c r="Q681" s="199"/>
      <c r="R681" s="199"/>
      <c r="S681" s="199"/>
      <c r="T681" s="200"/>
      <c r="U681" s="14"/>
      <c r="V681" s="14"/>
      <c r="W681" s="14"/>
      <c r="X681" s="14"/>
      <c r="Y681" s="14"/>
      <c r="Z681" s="14"/>
      <c r="AA681" s="14"/>
      <c r="AB681" s="14"/>
      <c r="AC681" s="14"/>
      <c r="AD681" s="14"/>
      <c r="AE681" s="14"/>
      <c r="AT681" s="194" t="s">
        <v>142</v>
      </c>
      <c r="AU681" s="194" t="s">
        <v>79</v>
      </c>
      <c r="AV681" s="14" t="s">
        <v>79</v>
      </c>
      <c r="AW681" s="14" t="s">
        <v>33</v>
      </c>
      <c r="AX681" s="14" t="s">
        <v>71</v>
      </c>
      <c r="AY681" s="194" t="s">
        <v>131</v>
      </c>
    </row>
    <row r="682" spans="1:51" s="13" customFormat="1" ht="12">
      <c r="A682" s="13"/>
      <c r="B682" s="185"/>
      <c r="C682" s="13"/>
      <c r="D682" s="186" t="s">
        <v>142</v>
      </c>
      <c r="E682" s="187" t="s">
        <v>3</v>
      </c>
      <c r="F682" s="188" t="s">
        <v>504</v>
      </c>
      <c r="G682" s="13"/>
      <c r="H682" s="187" t="s">
        <v>3</v>
      </c>
      <c r="I682" s="189"/>
      <c r="J682" s="13"/>
      <c r="K682" s="13"/>
      <c r="L682" s="185"/>
      <c r="M682" s="190"/>
      <c r="N682" s="191"/>
      <c r="O682" s="191"/>
      <c r="P682" s="191"/>
      <c r="Q682" s="191"/>
      <c r="R682" s="191"/>
      <c r="S682" s="191"/>
      <c r="T682" s="192"/>
      <c r="U682" s="13"/>
      <c r="V682" s="13"/>
      <c r="W682" s="13"/>
      <c r="X682" s="13"/>
      <c r="Y682" s="13"/>
      <c r="Z682" s="13"/>
      <c r="AA682" s="13"/>
      <c r="AB682" s="13"/>
      <c r="AC682" s="13"/>
      <c r="AD682" s="13"/>
      <c r="AE682" s="13"/>
      <c r="AT682" s="187" t="s">
        <v>142</v>
      </c>
      <c r="AU682" s="187" t="s">
        <v>79</v>
      </c>
      <c r="AV682" s="13" t="s">
        <v>15</v>
      </c>
      <c r="AW682" s="13" t="s">
        <v>33</v>
      </c>
      <c r="AX682" s="13" t="s">
        <v>71</v>
      </c>
      <c r="AY682" s="187" t="s">
        <v>131</v>
      </c>
    </row>
    <row r="683" spans="1:51" s="14" customFormat="1" ht="12">
      <c r="A683" s="14"/>
      <c r="B683" s="193"/>
      <c r="C683" s="14"/>
      <c r="D683" s="186" t="s">
        <v>142</v>
      </c>
      <c r="E683" s="194" t="s">
        <v>3</v>
      </c>
      <c r="F683" s="195" t="s">
        <v>1244</v>
      </c>
      <c r="G683" s="14"/>
      <c r="H683" s="196">
        <v>13.3</v>
      </c>
      <c r="I683" s="197"/>
      <c r="J683" s="14"/>
      <c r="K683" s="14"/>
      <c r="L683" s="193"/>
      <c r="M683" s="198"/>
      <c r="N683" s="199"/>
      <c r="O683" s="199"/>
      <c r="P683" s="199"/>
      <c r="Q683" s="199"/>
      <c r="R683" s="199"/>
      <c r="S683" s="199"/>
      <c r="T683" s="200"/>
      <c r="U683" s="14"/>
      <c r="V683" s="14"/>
      <c r="W683" s="14"/>
      <c r="X683" s="14"/>
      <c r="Y683" s="14"/>
      <c r="Z683" s="14"/>
      <c r="AA683" s="14"/>
      <c r="AB683" s="14"/>
      <c r="AC683" s="14"/>
      <c r="AD683" s="14"/>
      <c r="AE683" s="14"/>
      <c r="AT683" s="194" t="s">
        <v>142</v>
      </c>
      <c r="AU683" s="194" t="s">
        <v>79</v>
      </c>
      <c r="AV683" s="14" t="s">
        <v>79</v>
      </c>
      <c r="AW683" s="14" t="s">
        <v>33</v>
      </c>
      <c r="AX683" s="14" t="s">
        <v>71</v>
      </c>
      <c r="AY683" s="194" t="s">
        <v>131</v>
      </c>
    </row>
    <row r="684" spans="1:51" s="13" customFormat="1" ht="12">
      <c r="A684" s="13"/>
      <c r="B684" s="185"/>
      <c r="C684" s="13"/>
      <c r="D684" s="186" t="s">
        <v>142</v>
      </c>
      <c r="E684" s="187" t="s">
        <v>3</v>
      </c>
      <c r="F684" s="188" t="s">
        <v>509</v>
      </c>
      <c r="G684" s="13"/>
      <c r="H684" s="187" t="s">
        <v>3</v>
      </c>
      <c r="I684" s="189"/>
      <c r="J684" s="13"/>
      <c r="K684" s="13"/>
      <c r="L684" s="185"/>
      <c r="M684" s="190"/>
      <c r="N684" s="191"/>
      <c r="O684" s="191"/>
      <c r="P684" s="191"/>
      <c r="Q684" s="191"/>
      <c r="R684" s="191"/>
      <c r="S684" s="191"/>
      <c r="T684" s="192"/>
      <c r="U684" s="13"/>
      <c r="V684" s="13"/>
      <c r="W684" s="13"/>
      <c r="X684" s="13"/>
      <c r="Y684" s="13"/>
      <c r="Z684" s="13"/>
      <c r="AA684" s="13"/>
      <c r="AB684" s="13"/>
      <c r="AC684" s="13"/>
      <c r="AD684" s="13"/>
      <c r="AE684" s="13"/>
      <c r="AT684" s="187" t="s">
        <v>142</v>
      </c>
      <c r="AU684" s="187" t="s">
        <v>79</v>
      </c>
      <c r="AV684" s="13" t="s">
        <v>15</v>
      </c>
      <c r="AW684" s="13" t="s">
        <v>33</v>
      </c>
      <c r="AX684" s="13" t="s">
        <v>71</v>
      </c>
      <c r="AY684" s="187" t="s">
        <v>131</v>
      </c>
    </row>
    <row r="685" spans="1:51" s="14" customFormat="1" ht="12">
      <c r="A685" s="14"/>
      <c r="B685" s="193"/>
      <c r="C685" s="14"/>
      <c r="D685" s="186" t="s">
        <v>142</v>
      </c>
      <c r="E685" s="194" t="s">
        <v>3</v>
      </c>
      <c r="F685" s="195" t="s">
        <v>1245</v>
      </c>
      <c r="G685" s="14"/>
      <c r="H685" s="196">
        <v>3.5</v>
      </c>
      <c r="I685" s="197"/>
      <c r="J685" s="14"/>
      <c r="K685" s="14"/>
      <c r="L685" s="193"/>
      <c r="M685" s="198"/>
      <c r="N685" s="199"/>
      <c r="O685" s="199"/>
      <c r="P685" s="199"/>
      <c r="Q685" s="199"/>
      <c r="R685" s="199"/>
      <c r="S685" s="199"/>
      <c r="T685" s="200"/>
      <c r="U685" s="14"/>
      <c r="V685" s="14"/>
      <c r="W685" s="14"/>
      <c r="X685" s="14"/>
      <c r="Y685" s="14"/>
      <c r="Z685" s="14"/>
      <c r="AA685" s="14"/>
      <c r="AB685" s="14"/>
      <c r="AC685" s="14"/>
      <c r="AD685" s="14"/>
      <c r="AE685" s="14"/>
      <c r="AT685" s="194" t="s">
        <v>142</v>
      </c>
      <c r="AU685" s="194" t="s">
        <v>79</v>
      </c>
      <c r="AV685" s="14" t="s">
        <v>79</v>
      </c>
      <c r="AW685" s="14" t="s">
        <v>33</v>
      </c>
      <c r="AX685" s="14" t="s">
        <v>71</v>
      </c>
      <c r="AY685" s="194" t="s">
        <v>131</v>
      </c>
    </row>
    <row r="686" spans="1:51" s="15" customFormat="1" ht="12">
      <c r="A686" s="15"/>
      <c r="B686" s="201"/>
      <c r="C686" s="15"/>
      <c r="D686" s="186" t="s">
        <v>142</v>
      </c>
      <c r="E686" s="202" t="s">
        <v>3</v>
      </c>
      <c r="F686" s="203" t="s">
        <v>152</v>
      </c>
      <c r="G686" s="15"/>
      <c r="H686" s="204">
        <v>125.97</v>
      </c>
      <c r="I686" s="205"/>
      <c r="J686" s="15"/>
      <c r="K686" s="15"/>
      <c r="L686" s="201"/>
      <c r="M686" s="206"/>
      <c r="N686" s="207"/>
      <c r="O686" s="207"/>
      <c r="P686" s="207"/>
      <c r="Q686" s="207"/>
      <c r="R686" s="207"/>
      <c r="S686" s="207"/>
      <c r="T686" s="208"/>
      <c r="U686" s="15"/>
      <c r="V686" s="15"/>
      <c r="W686" s="15"/>
      <c r="X686" s="15"/>
      <c r="Y686" s="15"/>
      <c r="Z686" s="15"/>
      <c r="AA686" s="15"/>
      <c r="AB686" s="15"/>
      <c r="AC686" s="15"/>
      <c r="AD686" s="15"/>
      <c r="AE686" s="15"/>
      <c r="AT686" s="202" t="s">
        <v>142</v>
      </c>
      <c r="AU686" s="202" t="s">
        <v>79</v>
      </c>
      <c r="AV686" s="15" t="s">
        <v>87</v>
      </c>
      <c r="AW686" s="15" t="s">
        <v>33</v>
      </c>
      <c r="AX686" s="15" t="s">
        <v>15</v>
      </c>
      <c r="AY686" s="202" t="s">
        <v>131</v>
      </c>
    </row>
    <row r="687" spans="1:65" s="2" customFormat="1" ht="24.15" customHeight="1">
      <c r="A687" s="40"/>
      <c r="B687" s="166"/>
      <c r="C687" s="167" t="s">
        <v>1246</v>
      </c>
      <c r="D687" s="167" t="s">
        <v>134</v>
      </c>
      <c r="E687" s="168" t="s">
        <v>1247</v>
      </c>
      <c r="F687" s="169" t="s">
        <v>1248</v>
      </c>
      <c r="G687" s="170" t="s">
        <v>165</v>
      </c>
      <c r="H687" s="171">
        <v>129.77</v>
      </c>
      <c r="I687" s="172"/>
      <c r="J687" s="173">
        <f>ROUND(I687*H687,2)</f>
        <v>0</v>
      </c>
      <c r="K687" s="169" t="s">
        <v>3</v>
      </c>
      <c r="L687" s="41"/>
      <c r="M687" s="174" t="s">
        <v>3</v>
      </c>
      <c r="N687" s="175" t="s">
        <v>42</v>
      </c>
      <c r="O687" s="74"/>
      <c r="P687" s="176">
        <f>O687*H687</f>
        <v>0</v>
      </c>
      <c r="Q687" s="176">
        <v>0</v>
      </c>
      <c r="R687" s="176">
        <f>Q687*H687</f>
        <v>0</v>
      </c>
      <c r="S687" s="176">
        <v>0</v>
      </c>
      <c r="T687" s="177">
        <f>S687*H687</f>
        <v>0</v>
      </c>
      <c r="U687" s="40"/>
      <c r="V687" s="40"/>
      <c r="W687" s="40"/>
      <c r="X687" s="40"/>
      <c r="Y687" s="40"/>
      <c r="Z687" s="40"/>
      <c r="AA687" s="40"/>
      <c r="AB687" s="40"/>
      <c r="AC687" s="40"/>
      <c r="AD687" s="40"/>
      <c r="AE687" s="40"/>
      <c r="AR687" s="178" t="s">
        <v>254</v>
      </c>
      <c r="AT687" s="178" t="s">
        <v>134</v>
      </c>
      <c r="AU687" s="178" t="s">
        <v>79</v>
      </c>
      <c r="AY687" s="21" t="s">
        <v>131</v>
      </c>
      <c r="BE687" s="179">
        <f>IF(N687="základní",J687,0)</f>
        <v>0</v>
      </c>
      <c r="BF687" s="179">
        <f>IF(N687="snížená",J687,0)</f>
        <v>0</v>
      </c>
      <c r="BG687" s="179">
        <f>IF(N687="zákl. přenesená",J687,0)</f>
        <v>0</v>
      </c>
      <c r="BH687" s="179">
        <f>IF(N687="sníž. přenesená",J687,0)</f>
        <v>0</v>
      </c>
      <c r="BI687" s="179">
        <f>IF(N687="nulová",J687,0)</f>
        <v>0</v>
      </c>
      <c r="BJ687" s="21" t="s">
        <v>15</v>
      </c>
      <c r="BK687" s="179">
        <f>ROUND(I687*H687,2)</f>
        <v>0</v>
      </c>
      <c r="BL687" s="21" t="s">
        <v>254</v>
      </c>
      <c r="BM687" s="178" t="s">
        <v>1249</v>
      </c>
    </row>
    <row r="688" spans="1:51" s="14" customFormat="1" ht="12">
      <c r="A688" s="14"/>
      <c r="B688" s="193"/>
      <c r="C688" s="14"/>
      <c r="D688" s="186" t="s">
        <v>142</v>
      </c>
      <c r="E688" s="194" t="s">
        <v>3</v>
      </c>
      <c r="F688" s="195" t="s">
        <v>1194</v>
      </c>
      <c r="G688" s="14"/>
      <c r="H688" s="196">
        <v>129.77</v>
      </c>
      <c r="I688" s="197"/>
      <c r="J688" s="14"/>
      <c r="K688" s="14"/>
      <c r="L688" s="193"/>
      <c r="M688" s="198"/>
      <c r="N688" s="199"/>
      <c r="O688" s="199"/>
      <c r="P688" s="199"/>
      <c r="Q688" s="199"/>
      <c r="R688" s="199"/>
      <c r="S688" s="199"/>
      <c r="T688" s="200"/>
      <c r="U688" s="14"/>
      <c r="V688" s="14"/>
      <c r="W688" s="14"/>
      <c r="X688" s="14"/>
      <c r="Y688" s="14"/>
      <c r="Z688" s="14"/>
      <c r="AA688" s="14"/>
      <c r="AB688" s="14"/>
      <c r="AC688" s="14"/>
      <c r="AD688" s="14"/>
      <c r="AE688" s="14"/>
      <c r="AT688" s="194" t="s">
        <v>142</v>
      </c>
      <c r="AU688" s="194" t="s">
        <v>79</v>
      </c>
      <c r="AV688" s="14" t="s">
        <v>79</v>
      </c>
      <c r="AW688" s="14" t="s">
        <v>33</v>
      </c>
      <c r="AX688" s="14" t="s">
        <v>15</v>
      </c>
      <c r="AY688" s="194" t="s">
        <v>131</v>
      </c>
    </row>
    <row r="689" spans="1:65" s="2" customFormat="1" ht="49.05" customHeight="1">
      <c r="A689" s="40"/>
      <c r="B689" s="166"/>
      <c r="C689" s="167" t="s">
        <v>1250</v>
      </c>
      <c r="D689" s="167" t="s">
        <v>134</v>
      </c>
      <c r="E689" s="168" t="s">
        <v>1251</v>
      </c>
      <c r="F689" s="169" t="s">
        <v>1252</v>
      </c>
      <c r="G689" s="170" t="s">
        <v>272</v>
      </c>
      <c r="H689" s="171">
        <v>1.343</v>
      </c>
      <c r="I689" s="172"/>
      <c r="J689" s="173">
        <f>ROUND(I689*H689,2)</f>
        <v>0</v>
      </c>
      <c r="K689" s="169" t="s">
        <v>138</v>
      </c>
      <c r="L689" s="41"/>
      <c r="M689" s="174" t="s">
        <v>3</v>
      </c>
      <c r="N689" s="175" t="s">
        <v>42</v>
      </c>
      <c r="O689" s="74"/>
      <c r="P689" s="176">
        <f>O689*H689</f>
        <v>0</v>
      </c>
      <c r="Q689" s="176">
        <v>0</v>
      </c>
      <c r="R689" s="176">
        <f>Q689*H689</f>
        <v>0</v>
      </c>
      <c r="S689" s="176">
        <v>0</v>
      </c>
      <c r="T689" s="177">
        <f>S689*H689</f>
        <v>0</v>
      </c>
      <c r="U689" s="40"/>
      <c r="V689" s="40"/>
      <c r="W689" s="40"/>
      <c r="X689" s="40"/>
      <c r="Y689" s="40"/>
      <c r="Z689" s="40"/>
      <c r="AA689" s="40"/>
      <c r="AB689" s="40"/>
      <c r="AC689" s="40"/>
      <c r="AD689" s="40"/>
      <c r="AE689" s="40"/>
      <c r="AR689" s="178" t="s">
        <v>254</v>
      </c>
      <c r="AT689" s="178" t="s">
        <v>134</v>
      </c>
      <c r="AU689" s="178" t="s">
        <v>79</v>
      </c>
      <c r="AY689" s="21" t="s">
        <v>131</v>
      </c>
      <c r="BE689" s="179">
        <f>IF(N689="základní",J689,0)</f>
        <v>0</v>
      </c>
      <c r="BF689" s="179">
        <f>IF(N689="snížená",J689,0)</f>
        <v>0</v>
      </c>
      <c r="BG689" s="179">
        <f>IF(N689="zákl. přenesená",J689,0)</f>
        <v>0</v>
      </c>
      <c r="BH689" s="179">
        <f>IF(N689="sníž. přenesená",J689,0)</f>
        <v>0</v>
      </c>
      <c r="BI689" s="179">
        <f>IF(N689="nulová",J689,0)</f>
        <v>0</v>
      </c>
      <c r="BJ689" s="21" t="s">
        <v>15</v>
      </c>
      <c r="BK689" s="179">
        <f>ROUND(I689*H689,2)</f>
        <v>0</v>
      </c>
      <c r="BL689" s="21" t="s">
        <v>254</v>
      </c>
      <c r="BM689" s="178" t="s">
        <v>1253</v>
      </c>
    </row>
    <row r="690" spans="1:47" s="2" customFormat="1" ht="12">
      <c r="A690" s="40"/>
      <c r="B690" s="41"/>
      <c r="C690" s="40"/>
      <c r="D690" s="180" t="s">
        <v>140</v>
      </c>
      <c r="E690" s="40"/>
      <c r="F690" s="181" t="s">
        <v>1254</v>
      </c>
      <c r="G690" s="40"/>
      <c r="H690" s="40"/>
      <c r="I690" s="182"/>
      <c r="J690" s="40"/>
      <c r="K690" s="40"/>
      <c r="L690" s="41"/>
      <c r="M690" s="183"/>
      <c r="N690" s="184"/>
      <c r="O690" s="74"/>
      <c r="P690" s="74"/>
      <c r="Q690" s="74"/>
      <c r="R690" s="74"/>
      <c r="S690" s="74"/>
      <c r="T690" s="75"/>
      <c r="U690" s="40"/>
      <c r="V690" s="40"/>
      <c r="W690" s="40"/>
      <c r="X690" s="40"/>
      <c r="Y690" s="40"/>
      <c r="Z690" s="40"/>
      <c r="AA690" s="40"/>
      <c r="AB690" s="40"/>
      <c r="AC690" s="40"/>
      <c r="AD690" s="40"/>
      <c r="AE690" s="40"/>
      <c r="AT690" s="21" t="s">
        <v>140</v>
      </c>
      <c r="AU690" s="21" t="s">
        <v>79</v>
      </c>
    </row>
    <row r="691" spans="1:63" s="12" customFormat="1" ht="22.8" customHeight="1">
      <c r="A691" s="12"/>
      <c r="B691" s="153"/>
      <c r="C691" s="12"/>
      <c r="D691" s="154" t="s">
        <v>70</v>
      </c>
      <c r="E691" s="164" t="s">
        <v>337</v>
      </c>
      <c r="F691" s="164" t="s">
        <v>338</v>
      </c>
      <c r="G691" s="12"/>
      <c r="H691" s="12"/>
      <c r="I691" s="156"/>
      <c r="J691" s="165">
        <f>BK691</f>
        <v>0</v>
      </c>
      <c r="K691" s="12"/>
      <c r="L691" s="153"/>
      <c r="M691" s="158"/>
      <c r="N691" s="159"/>
      <c r="O691" s="159"/>
      <c r="P691" s="160">
        <f>SUM(P692:P794)</f>
        <v>0</v>
      </c>
      <c r="Q691" s="159"/>
      <c r="R691" s="160">
        <f>SUM(R692:R794)</f>
        <v>3.9224462399999993</v>
      </c>
      <c r="S691" s="159"/>
      <c r="T691" s="161">
        <f>SUM(T692:T794)</f>
        <v>0</v>
      </c>
      <c r="U691" s="12"/>
      <c r="V691" s="12"/>
      <c r="W691" s="12"/>
      <c r="X691" s="12"/>
      <c r="Y691" s="12"/>
      <c r="Z691" s="12"/>
      <c r="AA691" s="12"/>
      <c r="AB691" s="12"/>
      <c r="AC691" s="12"/>
      <c r="AD691" s="12"/>
      <c r="AE691" s="12"/>
      <c r="AR691" s="154" t="s">
        <v>79</v>
      </c>
      <c r="AT691" s="162" t="s">
        <v>70</v>
      </c>
      <c r="AU691" s="162" t="s">
        <v>15</v>
      </c>
      <c r="AY691" s="154" t="s">
        <v>131</v>
      </c>
      <c r="BK691" s="163">
        <f>SUM(BK692:BK794)</f>
        <v>0</v>
      </c>
    </row>
    <row r="692" spans="1:65" s="2" customFormat="1" ht="24.15" customHeight="1">
      <c r="A692" s="40"/>
      <c r="B692" s="166"/>
      <c r="C692" s="167" t="s">
        <v>1255</v>
      </c>
      <c r="D692" s="167" t="s">
        <v>134</v>
      </c>
      <c r="E692" s="168" t="s">
        <v>1256</v>
      </c>
      <c r="F692" s="169" t="s">
        <v>1257</v>
      </c>
      <c r="G692" s="170" t="s">
        <v>165</v>
      </c>
      <c r="H692" s="171">
        <v>132.546</v>
      </c>
      <c r="I692" s="172"/>
      <c r="J692" s="173">
        <f>ROUND(I692*H692,2)</f>
        <v>0</v>
      </c>
      <c r="K692" s="169" t="s">
        <v>138</v>
      </c>
      <c r="L692" s="41"/>
      <c r="M692" s="174" t="s">
        <v>3</v>
      </c>
      <c r="N692" s="175" t="s">
        <v>42</v>
      </c>
      <c r="O692" s="74"/>
      <c r="P692" s="176">
        <f>O692*H692</f>
        <v>0</v>
      </c>
      <c r="Q692" s="176">
        <v>0</v>
      </c>
      <c r="R692" s="176">
        <f>Q692*H692</f>
        <v>0</v>
      </c>
      <c r="S692" s="176">
        <v>0</v>
      </c>
      <c r="T692" s="177">
        <f>S692*H692</f>
        <v>0</v>
      </c>
      <c r="U692" s="40"/>
      <c r="V692" s="40"/>
      <c r="W692" s="40"/>
      <c r="X692" s="40"/>
      <c r="Y692" s="40"/>
      <c r="Z692" s="40"/>
      <c r="AA692" s="40"/>
      <c r="AB692" s="40"/>
      <c r="AC692" s="40"/>
      <c r="AD692" s="40"/>
      <c r="AE692" s="40"/>
      <c r="AR692" s="178" t="s">
        <v>254</v>
      </c>
      <c r="AT692" s="178" t="s">
        <v>134</v>
      </c>
      <c r="AU692" s="178" t="s">
        <v>79</v>
      </c>
      <c r="AY692" s="21" t="s">
        <v>131</v>
      </c>
      <c r="BE692" s="179">
        <f>IF(N692="základní",J692,0)</f>
        <v>0</v>
      </c>
      <c r="BF692" s="179">
        <f>IF(N692="snížená",J692,0)</f>
        <v>0</v>
      </c>
      <c r="BG692" s="179">
        <f>IF(N692="zákl. přenesená",J692,0)</f>
        <v>0</v>
      </c>
      <c r="BH692" s="179">
        <f>IF(N692="sníž. přenesená",J692,0)</f>
        <v>0</v>
      </c>
      <c r="BI692" s="179">
        <f>IF(N692="nulová",J692,0)</f>
        <v>0</v>
      </c>
      <c r="BJ692" s="21" t="s">
        <v>15</v>
      </c>
      <c r="BK692" s="179">
        <f>ROUND(I692*H692,2)</f>
        <v>0</v>
      </c>
      <c r="BL692" s="21" t="s">
        <v>254</v>
      </c>
      <c r="BM692" s="178" t="s">
        <v>1258</v>
      </c>
    </row>
    <row r="693" spans="1:47" s="2" customFormat="1" ht="12">
      <c r="A693" s="40"/>
      <c r="B693" s="41"/>
      <c r="C693" s="40"/>
      <c r="D693" s="180" t="s">
        <v>140</v>
      </c>
      <c r="E693" s="40"/>
      <c r="F693" s="181" t="s">
        <v>1259</v>
      </c>
      <c r="G693" s="40"/>
      <c r="H693" s="40"/>
      <c r="I693" s="182"/>
      <c r="J693" s="40"/>
      <c r="K693" s="40"/>
      <c r="L693" s="41"/>
      <c r="M693" s="183"/>
      <c r="N693" s="184"/>
      <c r="O693" s="74"/>
      <c r="P693" s="74"/>
      <c r="Q693" s="74"/>
      <c r="R693" s="74"/>
      <c r="S693" s="74"/>
      <c r="T693" s="75"/>
      <c r="U693" s="40"/>
      <c r="V693" s="40"/>
      <c r="W693" s="40"/>
      <c r="X693" s="40"/>
      <c r="Y693" s="40"/>
      <c r="Z693" s="40"/>
      <c r="AA693" s="40"/>
      <c r="AB693" s="40"/>
      <c r="AC693" s="40"/>
      <c r="AD693" s="40"/>
      <c r="AE693" s="40"/>
      <c r="AT693" s="21" t="s">
        <v>140</v>
      </c>
      <c r="AU693" s="21" t="s">
        <v>79</v>
      </c>
    </row>
    <row r="694" spans="1:65" s="2" customFormat="1" ht="24.15" customHeight="1">
      <c r="A694" s="40"/>
      <c r="B694" s="166"/>
      <c r="C694" s="167" t="s">
        <v>1260</v>
      </c>
      <c r="D694" s="167" t="s">
        <v>134</v>
      </c>
      <c r="E694" s="168" t="s">
        <v>1261</v>
      </c>
      <c r="F694" s="169" t="s">
        <v>1262</v>
      </c>
      <c r="G694" s="170" t="s">
        <v>165</v>
      </c>
      <c r="H694" s="171">
        <v>132.546</v>
      </c>
      <c r="I694" s="172"/>
      <c r="J694" s="173">
        <f>ROUND(I694*H694,2)</f>
        <v>0</v>
      </c>
      <c r="K694" s="169" t="s">
        <v>138</v>
      </c>
      <c r="L694" s="41"/>
      <c r="M694" s="174" t="s">
        <v>3</v>
      </c>
      <c r="N694" s="175" t="s">
        <v>42</v>
      </c>
      <c r="O694" s="74"/>
      <c r="P694" s="176">
        <f>O694*H694</f>
        <v>0</v>
      </c>
      <c r="Q694" s="176">
        <v>0.0003</v>
      </c>
      <c r="R694" s="176">
        <f>Q694*H694</f>
        <v>0.039763799999999995</v>
      </c>
      <c r="S694" s="176">
        <v>0</v>
      </c>
      <c r="T694" s="177">
        <f>S694*H694</f>
        <v>0</v>
      </c>
      <c r="U694" s="40"/>
      <c r="V694" s="40"/>
      <c r="W694" s="40"/>
      <c r="X694" s="40"/>
      <c r="Y694" s="40"/>
      <c r="Z694" s="40"/>
      <c r="AA694" s="40"/>
      <c r="AB694" s="40"/>
      <c r="AC694" s="40"/>
      <c r="AD694" s="40"/>
      <c r="AE694" s="40"/>
      <c r="AR694" s="178" t="s">
        <v>254</v>
      </c>
      <c r="AT694" s="178" t="s">
        <v>134</v>
      </c>
      <c r="AU694" s="178" t="s">
        <v>79</v>
      </c>
      <c r="AY694" s="21" t="s">
        <v>131</v>
      </c>
      <c r="BE694" s="179">
        <f>IF(N694="základní",J694,0)</f>
        <v>0</v>
      </c>
      <c r="BF694" s="179">
        <f>IF(N694="snížená",J694,0)</f>
        <v>0</v>
      </c>
      <c r="BG694" s="179">
        <f>IF(N694="zákl. přenesená",J694,0)</f>
        <v>0</v>
      </c>
      <c r="BH694" s="179">
        <f>IF(N694="sníž. přenesená",J694,0)</f>
        <v>0</v>
      </c>
      <c r="BI694" s="179">
        <f>IF(N694="nulová",J694,0)</f>
        <v>0</v>
      </c>
      <c r="BJ694" s="21" t="s">
        <v>15</v>
      </c>
      <c r="BK694" s="179">
        <f>ROUND(I694*H694,2)</f>
        <v>0</v>
      </c>
      <c r="BL694" s="21" t="s">
        <v>254</v>
      </c>
      <c r="BM694" s="178" t="s">
        <v>1263</v>
      </c>
    </row>
    <row r="695" spans="1:47" s="2" customFormat="1" ht="12">
      <c r="A695" s="40"/>
      <c r="B695" s="41"/>
      <c r="C695" s="40"/>
      <c r="D695" s="180" t="s">
        <v>140</v>
      </c>
      <c r="E695" s="40"/>
      <c r="F695" s="181" t="s">
        <v>1264</v>
      </c>
      <c r="G695" s="40"/>
      <c r="H695" s="40"/>
      <c r="I695" s="182"/>
      <c r="J695" s="40"/>
      <c r="K695" s="40"/>
      <c r="L695" s="41"/>
      <c r="M695" s="183"/>
      <c r="N695" s="184"/>
      <c r="O695" s="74"/>
      <c r="P695" s="74"/>
      <c r="Q695" s="74"/>
      <c r="R695" s="74"/>
      <c r="S695" s="74"/>
      <c r="T695" s="75"/>
      <c r="U695" s="40"/>
      <c r="V695" s="40"/>
      <c r="W695" s="40"/>
      <c r="X695" s="40"/>
      <c r="Y695" s="40"/>
      <c r="Z695" s="40"/>
      <c r="AA695" s="40"/>
      <c r="AB695" s="40"/>
      <c r="AC695" s="40"/>
      <c r="AD695" s="40"/>
      <c r="AE695" s="40"/>
      <c r="AT695" s="21" t="s">
        <v>140</v>
      </c>
      <c r="AU695" s="21" t="s">
        <v>79</v>
      </c>
    </row>
    <row r="696" spans="1:65" s="2" customFormat="1" ht="24.15" customHeight="1">
      <c r="A696" s="40"/>
      <c r="B696" s="166"/>
      <c r="C696" s="167" t="s">
        <v>1265</v>
      </c>
      <c r="D696" s="167" t="s">
        <v>134</v>
      </c>
      <c r="E696" s="168" t="s">
        <v>1266</v>
      </c>
      <c r="F696" s="169" t="s">
        <v>1267</v>
      </c>
      <c r="G696" s="170" t="s">
        <v>165</v>
      </c>
      <c r="H696" s="171">
        <v>6.33</v>
      </c>
      <c r="I696" s="172"/>
      <c r="J696" s="173">
        <f>ROUND(I696*H696,2)</f>
        <v>0</v>
      </c>
      <c r="K696" s="169" t="s">
        <v>138</v>
      </c>
      <c r="L696" s="41"/>
      <c r="M696" s="174" t="s">
        <v>3</v>
      </c>
      <c r="N696" s="175" t="s">
        <v>42</v>
      </c>
      <c r="O696" s="74"/>
      <c r="P696" s="176">
        <f>O696*H696</f>
        <v>0</v>
      </c>
      <c r="Q696" s="176">
        <v>0.0015</v>
      </c>
      <c r="R696" s="176">
        <f>Q696*H696</f>
        <v>0.009495</v>
      </c>
      <c r="S696" s="176">
        <v>0</v>
      </c>
      <c r="T696" s="177">
        <f>S696*H696</f>
        <v>0</v>
      </c>
      <c r="U696" s="40"/>
      <c r="V696" s="40"/>
      <c r="W696" s="40"/>
      <c r="X696" s="40"/>
      <c r="Y696" s="40"/>
      <c r="Z696" s="40"/>
      <c r="AA696" s="40"/>
      <c r="AB696" s="40"/>
      <c r="AC696" s="40"/>
      <c r="AD696" s="40"/>
      <c r="AE696" s="40"/>
      <c r="AR696" s="178" t="s">
        <v>254</v>
      </c>
      <c r="AT696" s="178" t="s">
        <v>134</v>
      </c>
      <c r="AU696" s="178" t="s">
        <v>79</v>
      </c>
      <c r="AY696" s="21" t="s">
        <v>131</v>
      </c>
      <c r="BE696" s="179">
        <f>IF(N696="základní",J696,0)</f>
        <v>0</v>
      </c>
      <c r="BF696" s="179">
        <f>IF(N696="snížená",J696,0)</f>
        <v>0</v>
      </c>
      <c r="BG696" s="179">
        <f>IF(N696="zákl. přenesená",J696,0)</f>
        <v>0</v>
      </c>
      <c r="BH696" s="179">
        <f>IF(N696="sníž. přenesená",J696,0)</f>
        <v>0</v>
      </c>
      <c r="BI696" s="179">
        <f>IF(N696="nulová",J696,0)</f>
        <v>0</v>
      </c>
      <c r="BJ696" s="21" t="s">
        <v>15</v>
      </c>
      <c r="BK696" s="179">
        <f>ROUND(I696*H696,2)</f>
        <v>0</v>
      </c>
      <c r="BL696" s="21" t="s">
        <v>254</v>
      </c>
      <c r="BM696" s="178" t="s">
        <v>1268</v>
      </c>
    </row>
    <row r="697" spans="1:47" s="2" customFormat="1" ht="12">
      <c r="A697" s="40"/>
      <c r="B697" s="41"/>
      <c r="C697" s="40"/>
      <c r="D697" s="180" t="s">
        <v>140</v>
      </c>
      <c r="E697" s="40"/>
      <c r="F697" s="181" t="s">
        <v>1269</v>
      </c>
      <c r="G697" s="40"/>
      <c r="H697" s="40"/>
      <c r="I697" s="182"/>
      <c r="J697" s="40"/>
      <c r="K697" s="40"/>
      <c r="L697" s="41"/>
      <c r="M697" s="183"/>
      <c r="N697" s="184"/>
      <c r="O697" s="74"/>
      <c r="P697" s="74"/>
      <c r="Q697" s="74"/>
      <c r="R697" s="74"/>
      <c r="S697" s="74"/>
      <c r="T697" s="75"/>
      <c r="U697" s="40"/>
      <c r="V697" s="40"/>
      <c r="W697" s="40"/>
      <c r="X697" s="40"/>
      <c r="Y697" s="40"/>
      <c r="Z697" s="40"/>
      <c r="AA697" s="40"/>
      <c r="AB697" s="40"/>
      <c r="AC697" s="40"/>
      <c r="AD697" s="40"/>
      <c r="AE697" s="40"/>
      <c r="AT697" s="21" t="s">
        <v>140</v>
      </c>
      <c r="AU697" s="21" t="s">
        <v>79</v>
      </c>
    </row>
    <row r="698" spans="1:51" s="13" customFormat="1" ht="12">
      <c r="A698" s="13"/>
      <c r="B698" s="185"/>
      <c r="C698" s="13"/>
      <c r="D698" s="186" t="s">
        <v>142</v>
      </c>
      <c r="E698" s="187" t="s">
        <v>3</v>
      </c>
      <c r="F698" s="188" t="s">
        <v>507</v>
      </c>
      <c r="G698" s="13"/>
      <c r="H698" s="187" t="s">
        <v>3</v>
      </c>
      <c r="I698" s="189"/>
      <c r="J698" s="13"/>
      <c r="K698" s="13"/>
      <c r="L698" s="185"/>
      <c r="M698" s="190"/>
      <c r="N698" s="191"/>
      <c r="O698" s="191"/>
      <c r="P698" s="191"/>
      <c r="Q698" s="191"/>
      <c r="R698" s="191"/>
      <c r="S698" s="191"/>
      <c r="T698" s="192"/>
      <c r="U698" s="13"/>
      <c r="V698" s="13"/>
      <c r="W698" s="13"/>
      <c r="X698" s="13"/>
      <c r="Y698" s="13"/>
      <c r="Z698" s="13"/>
      <c r="AA698" s="13"/>
      <c r="AB698" s="13"/>
      <c r="AC698" s="13"/>
      <c r="AD698" s="13"/>
      <c r="AE698" s="13"/>
      <c r="AT698" s="187" t="s">
        <v>142</v>
      </c>
      <c r="AU698" s="187" t="s">
        <v>79</v>
      </c>
      <c r="AV698" s="13" t="s">
        <v>15</v>
      </c>
      <c r="AW698" s="13" t="s">
        <v>33</v>
      </c>
      <c r="AX698" s="13" t="s">
        <v>71</v>
      </c>
      <c r="AY698" s="187" t="s">
        <v>131</v>
      </c>
    </row>
    <row r="699" spans="1:51" s="14" customFormat="1" ht="12">
      <c r="A699" s="14"/>
      <c r="B699" s="193"/>
      <c r="C699" s="14"/>
      <c r="D699" s="186" t="s">
        <v>142</v>
      </c>
      <c r="E699" s="194" t="s">
        <v>3</v>
      </c>
      <c r="F699" s="195" t="s">
        <v>1270</v>
      </c>
      <c r="G699" s="14"/>
      <c r="H699" s="196">
        <v>6.435</v>
      </c>
      <c r="I699" s="197"/>
      <c r="J699" s="14"/>
      <c r="K699" s="14"/>
      <c r="L699" s="193"/>
      <c r="M699" s="198"/>
      <c r="N699" s="199"/>
      <c r="O699" s="199"/>
      <c r="P699" s="199"/>
      <c r="Q699" s="199"/>
      <c r="R699" s="199"/>
      <c r="S699" s="199"/>
      <c r="T699" s="200"/>
      <c r="U699" s="14"/>
      <c r="V699" s="14"/>
      <c r="W699" s="14"/>
      <c r="X699" s="14"/>
      <c r="Y699" s="14"/>
      <c r="Z699" s="14"/>
      <c r="AA699" s="14"/>
      <c r="AB699" s="14"/>
      <c r="AC699" s="14"/>
      <c r="AD699" s="14"/>
      <c r="AE699" s="14"/>
      <c r="AT699" s="194" t="s">
        <v>142</v>
      </c>
      <c r="AU699" s="194" t="s">
        <v>79</v>
      </c>
      <c r="AV699" s="14" t="s">
        <v>79</v>
      </c>
      <c r="AW699" s="14" t="s">
        <v>33</v>
      </c>
      <c r="AX699" s="14" t="s">
        <v>71</v>
      </c>
      <c r="AY699" s="194" t="s">
        <v>131</v>
      </c>
    </row>
    <row r="700" spans="1:51" s="14" customFormat="1" ht="12">
      <c r="A700" s="14"/>
      <c r="B700" s="193"/>
      <c r="C700" s="14"/>
      <c r="D700" s="186" t="s">
        <v>142</v>
      </c>
      <c r="E700" s="194" t="s">
        <v>3</v>
      </c>
      <c r="F700" s="195" t="s">
        <v>1271</v>
      </c>
      <c r="G700" s="14"/>
      <c r="H700" s="196">
        <v>-0.105</v>
      </c>
      <c r="I700" s="197"/>
      <c r="J700" s="14"/>
      <c r="K700" s="14"/>
      <c r="L700" s="193"/>
      <c r="M700" s="198"/>
      <c r="N700" s="199"/>
      <c r="O700" s="199"/>
      <c r="P700" s="199"/>
      <c r="Q700" s="199"/>
      <c r="R700" s="199"/>
      <c r="S700" s="199"/>
      <c r="T700" s="200"/>
      <c r="U700" s="14"/>
      <c r="V700" s="14"/>
      <c r="W700" s="14"/>
      <c r="X700" s="14"/>
      <c r="Y700" s="14"/>
      <c r="Z700" s="14"/>
      <c r="AA700" s="14"/>
      <c r="AB700" s="14"/>
      <c r="AC700" s="14"/>
      <c r="AD700" s="14"/>
      <c r="AE700" s="14"/>
      <c r="AT700" s="194" t="s">
        <v>142</v>
      </c>
      <c r="AU700" s="194" t="s">
        <v>79</v>
      </c>
      <c r="AV700" s="14" t="s">
        <v>79</v>
      </c>
      <c r="AW700" s="14" t="s">
        <v>33</v>
      </c>
      <c r="AX700" s="14" t="s">
        <v>71</v>
      </c>
      <c r="AY700" s="194" t="s">
        <v>131</v>
      </c>
    </row>
    <row r="701" spans="1:51" s="15" customFormat="1" ht="12">
      <c r="A701" s="15"/>
      <c r="B701" s="201"/>
      <c r="C701" s="15"/>
      <c r="D701" s="186" t="s">
        <v>142</v>
      </c>
      <c r="E701" s="202" t="s">
        <v>3</v>
      </c>
      <c r="F701" s="203" t="s">
        <v>152</v>
      </c>
      <c r="G701" s="15"/>
      <c r="H701" s="204">
        <v>6.33</v>
      </c>
      <c r="I701" s="205"/>
      <c r="J701" s="15"/>
      <c r="K701" s="15"/>
      <c r="L701" s="201"/>
      <c r="M701" s="206"/>
      <c r="N701" s="207"/>
      <c r="O701" s="207"/>
      <c r="P701" s="207"/>
      <c r="Q701" s="207"/>
      <c r="R701" s="207"/>
      <c r="S701" s="207"/>
      <c r="T701" s="208"/>
      <c r="U701" s="15"/>
      <c r="V701" s="15"/>
      <c r="W701" s="15"/>
      <c r="X701" s="15"/>
      <c r="Y701" s="15"/>
      <c r="Z701" s="15"/>
      <c r="AA701" s="15"/>
      <c r="AB701" s="15"/>
      <c r="AC701" s="15"/>
      <c r="AD701" s="15"/>
      <c r="AE701" s="15"/>
      <c r="AT701" s="202" t="s">
        <v>142</v>
      </c>
      <c r="AU701" s="202" t="s">
        <v>79</v>
      </c>
      <c r="AV701" s="15" t="s">
        <v>87</v>
      </c>
      <c r="AW701" s="15" t="s">
        <v>33</v>
      </c>
      <c r="AX701" s="15" t="s">
        <v>15</v>
      </c>
      <c r="AY701" s="202" t="s">
        <v>131</v>
      </c>
    </row>
    <row r="702" spans="1:65" s="2" customFormat="1" ht="24.15" customHeight="1">
      <c r="A702" s="40"/>
      <c r="B702" s="166"/>
      <c r="C702" s="167" t="s">
        <v>1272</v>
      </c>
      <c r="D702" s="167" t="s">
        <v>134</v>
      </c>
      <c r="E702" s="168" t="s">
        <v>1273</v>
      </c>
      <c r="F702" s="169" t="s">
        <v>1274</v>
      </c>
      <c r="G702" s="170" t="s">
        <v>184</v>
      </c>
      <c r="H702" s="171">
        <v>5</v>
      </c>
      <c r="I702" s="172"/>
      <c r="J702" s="173">
        <f>ROUND(I702*H702,2)</f>
        <v>0</v>
      </c>
      <c r="K702" s="169" t="s">
        <v>138</v>
      </c>
      <c r="L702" s="41"/>
      <c r="M702" s="174" t="s">
        <v>3</v>
      </c>
      <c r="N702" s="175" t="s">
        <v>42</v>
      </c>
      <c r="O702" s="74"/>
      <c r="P702" s="176">
        <f>O702*H702</f>
        <v>0</v>
      </c>
      <c r="Q702" s="176">
        <v>0.00021</v>
      </c>
      <c r="R702" s="176">
        <f>Q702*H702</f>
        <v>0.0010500000000000002</v>
      </c>
      <c r="S702" s="176">
        <v>0</v>
      </c>
      <c r="T702" s="177">
        <f>S702*H702</f>
        <v>0</v>
      </c>
      <c r="U702" s="40"/>
      <c r="V702" s="40"/>
      <c r="W702" s="40"/>
      <c r="X702" s="40"/>
      <c r="Y702" s="40"/>
      <c r="Z702" s="40"/>
      <c r="AA702" s="40"/>
      <c r="AB702" s="40"/>
      <c r="AC702" s="40"/>
      <c r="AD702" s="40"/>
      <c r="AE702" s="40"/>
      <c r="AR702" s="178" t="s">
        <v>254</v>
      </c>
      <c r="AT702" s="178" t="s">
        <v>134</v>
      </c>
      <c r="AU702" s="178" t="s">
        <v>79</v>
      </c>
      <c r="AY702" s="21" t="s">
        <v>131</v>
      </c>
      <c r="BE702" s="179">
        <f>IF(N702="základní",J702,0)</f>
        <v>0</v>
      </c>
      <c r="BF702" s="179">
        <f>IF(N702="snížená",J702,0)</f>
        <v>0</v>
      </c>
      <c r="BG702" s="179">
        <f>IF(N702="zákl. přenesená",J702,0)</f>
        <v>0</v>
      </c>
      <c r="BH702" s="179">
        <f>IF(N702="sníž. přenesená",J702,0)</f>
        <v>0</v>
      </c>
      <c r="BI702" s="179">
        <f>IF(N702="nulová",J702,0)</f>
        <v>0</v>
      </c>
      <c r="BJ702" s="21" t="s">
        <v>15</v>
      </c>
      <c r="BK702" s="179">
        <f>ROUND(I702*H702,2)</f>
        <v>0</v>
      </c>
      <c r="BL702" s="21" t="s">
        <v>254</v>
      </c>
      <c r="BM702" s="178" t="s">
        <v>1275</v>
      </c>
    </row>
    <row r="703" spans="1:47" s="2" customFormat="1" ht="12">
      <c r="A703" s="40"/>
      <c r="B703" s="41"/>
      <c r="C703" s="40"/>
      <c r="D703" s="180" t="s">
        <v>140</v>
      </c>
      <c r="E703" s="40"/>
      <c r="F703" s="181" t="s">
        <v>1276</v>
      </c>
      <c r="G703" s="40"/>
      <c r="H703" s="40"/>
      <c r="I703" s="182"/>
      <c r="J703" s="40"/>
      <c r="K703" s="40"/>
      <c r="L703" s="41"/>
      <c r="M703" s="183"/>
      <c r="N703" s="184"/>
      <c r="O703" s="74"/>
      <c r="P703" s="74"/>
      <c r="Q703" s="74"/>
      <c r="R703" s="74"/>
      <c r="S703" s="74"/>
      <c r="T703" s="75"/>
      <c r="U703" s="40"/>
      <c r="V703" s="40"/>
      <c r="W703" s="40"/>
      <c r="X703" s="40"/>
      <c r="Y703" s="40"/>
      <c r="Z703" s="40"/>
      <c r="AA703" s="40"/>
      <c r="AB703" s="40"/>
      <c r="AC703" s="40"/>
      <c r="AD703" s="40"/>
      <c r="AE703" s="40"/>
      <c r="AT703" s="21" t="s">
        <v>140</v>
      </c>
      <c r="AU703" s="21" t="s">
        <v>79</v>
      </c>
    </row>
    <row r="704" spans="1:65" s="2" customFormat="1" ht="24.15" customHeight="1">
      <c r="A704" s="40"/>
      <c r="B704" s="166"/>
      <c r="C704" s="167" t="s">
        <v>1277</v>
      </c>
      <c r="D704" s="167" t="s">
        <v>134</v>
      </c>
      <c r="E704" s="168" t="s">
        <v>1278</v>
      </c>
      <c r="F704" s="169" t="s">
        <v>1279</v>
      </c>
      <c r="G704" s="170" t="s">
        <v>184</v>
      </c>
      <c r="H704" s="171">
        <v>1</v>
      </c>
      <c r="I704" s="172"/>
      <c r="J704" s="173">
        <f>ROUND(I704*H704,2)</f>
        <v>0</v>
      </c>
      <c r="K704" s="169" t="s">
        <v>138</v>
      </c>
      <c r="L704" s="41"/>
      <c r="M704" s="174" t="s">
        <v>3</v>
      </c>
      <c r="N704" s="175" t="s">
        <v>42</v>
      </c>
      <c r="O704" s="74"/>
      <c r="P704" s="176">
        <f>O704*H704</f>
        <v>0</v>
      </c>
      <c r="Q704" s="176">
        <v>0.0002</v>
      </c>
      <c r="R704" s="176">
        <f>Q704*H704</f>
        <v>0.0002</v>
      </c>
      <c r="S704" s="176">
        <v>0</v>
      </c>
      <c r="T704" s="177">
        <f>S704*H704</f>
        <v>0</v>
      </c>
      <c r="U704" s="40"/>
      <c r="V704" s="40"/>
      <c r="W704" s="40"/>
      <c r="X704" s="40"/>
      <c r="Y704" s="40"/>
      <c r="Z704" s="40"/>
      <c r="AA704" s="40"/>
      <c r="AB704" s="40"/>
      <c r="AC704" s="40"/>
      <c r="AD704" s="40"/>
      <c r="AE704" s="40"/>
      <c r="AR704" s="178" t="s">
        <v>254</v>
      </c>
      <c r="AT704" s="178" t="s">
        <v>134</v>
      </c>
      <c r="AU704" s="178" t="s">
        <v>79</v>
      </c>
      <c r="AY704" s="21" t="s">
        <v>131</v>
      </c>
      <c r="BE704" s="179">
        <f>IF(N704="základní",J704,0)</f>
        <v>0</v>
      </c>
      <c r="BF704" s="179">
        <f>IF(N704="snížená",J704,0)</f>
        <v>0</v>
      </c>
      <c r="BG704" s="179">
        <f>IF(N704="zákl. přenesená",J704,0)</f>
        <v>0</v>
      </c>
      <c r="BH704" s="179">
        <f>IF(N704="sníž. přenesená",J704,0)</f>
        <v>0</v>
      </c>
      <c r="BI704" s="179">
        <f>IF(N704="nulová",J704,0)</f>
        <v>0</v>
      </c>
      <c r="BJ704" s="21" t="s">
        <v>15</v>
      </c>
      <c r="BK704" s="179">
        <f>ROUND(I704*H704,2)</f>
        <v>0</v>
      </c>
      <c r="BL704" s="21" t="s">
        <v>254</v>
      </c>
      <c r="BM704" s="178" t="s">
        <v>1280</v>
      </c>
    </row>
    <row r="705" spans="1:47" s="2" customFormat="1" ht="12">
      <c r="A705" s="40"/>
      <c r="B705" s="41"/>
      <c r="C705" s="40"/>
      <c r="D705" s="180" t="s">
        <v>140</v>
      </c>
      <c r="E705" s="40"/>
      <c r="F705" s="181" t="s">
        <v>1281</v>
      </c>
      <c r="G705" s="40"/>
      <c r="H705" s="40"/>
      <c r="I705" s="182"/>
      <c r="J705" s="40"/>
      <c r="K705" s="40"/>
      <c r="L705" s="41"/>
      <c r="M705" s="183"/>
      <c r="N705" s="184"/>
      <c r="O705" s="74"/>
      <c r="P705" s="74"/>
      <c r="Q705" s="74"/>
      <c r="R705" s="74"/>
      <c r="S705" s="74"/>
      <c r="T705" s="75"/>
      <c r="U705" s="40"/>
      <c r="V705" s="40"/>
      <c r="W705" s="40"/>
      <c r="X705" s="40"/>
      <c r="Y705" s="40"/>
      <c r="Z705" s="40"/>
      <c r="AA705" s="40"/>
      <c r="AB705" s="40"/>
      <c r="AC705" s="40"/>
      <c r="AD705" s="40"/>
      <c r="AE705" s="40"/>
      <c r="AT705" s="21" t="s">
        <v>140</v>
      </c>
      <c r="AU705" s="21" t="s">
        <v>79</v>
      </c>
    </row>
    <row r="706" spans="1:65" s="2" customFormat="1" ht="24.15" customHeight="1">
      <c r="A706" s="40"/>
      <c r="B706" s="166"/>
      <c r="C706" s="167" t="s">
        <v>1282</v>
      </c>
      <c r="D706" s="167" t="s">
        <v>134</v>
      </c>
      <c r="E706" s="168" t="s">
        <v>1283</v>
      </c>
      <c r="F706" s="169" t="s">
        <v>1284</v>
      </c>
      <c r="G706" s="170" t="s">
        <v>192</v>
      </c>
      <c r="H706" s="171">
        <v>11.9</v>
      </c>
      <c r="I706" s="172"/>
      <c r="J706" s="173">
        <f>ROUND(I706*H706,2)</f>
        <v>0</v>
      </c>
      <c r="K706" s="169" t="s">
        <v>138</v>
      </c>
      <c r="L706" s="41"/>
      <c r="M706" s="174" t="s">
        <v>3</v>
      </c>
      <c r="N706" s="175" t="s">
        <v>42</v>
      </c>
      <c r="O706" s="74"/>
      <c r="P706" s="176">
        <f>O706*H706</f>
        <v>0</v>
      </c>
      <c r="Q706" s="176">
        <v>0.00032</v>
      </c>
      <c r="R706" s="176">
        <f>Q706*H706</f>
        <v>0.0038080000000000006</v>
      </c>
      <c r="S706" s="176">
        <v>0</v>
      </c>
      <c r="T706" s="177">
        <f>S706*H706</f>
        <v>0</v>
      </c>
      <c r="U706" s="40"/>
      <c r="V706" s="40"/>
      <c r="W706" s="40"/>
      <c r="X706" s="40"/>
      <c r="Y706" s="40"/>
      <c r="Z706" s="40"/>
      <c r="AA706" s="40"/>
      <c r="AB706" s="40"/>
      <c r="AC706" s="40"/>
      <c r="AD706" s="40"/>
      <c r="AE706" s="40"/>
      <c r="AR706" s="178" t="s">
        <v>254</v>
      </c>
      <c r="AT706" s="178" t="s">
        <v>134</v>
      </c>
      <c r="AU706" s="178" t="s">
        <v>79</v>
      </c>
      <c r="AY706" s="21" t="s">
        <v>131</v>
      </c>
      <c r="BE706" s="179">
        <f>IF(N706="základní",J706,0)</f>
        <v>0</v>
      </c>
      <c r="BF706" s="179">
        <f>IF(N706="snížená",J706,0)</f>
        <v>0</v>
      </c>
      <c r="BG706" s="179">
        <f>IF(N706="zákl. přenesená",J706,0)</f>
        <v>0</v>
      </c>
      <c r="BH706" s="179">
        <f>IF(N706="sníž. přenesená",J706,0)</f>
        <v>0</v>
      </c>
      <c r="BI706" s="179">
        <f>IF(N706="nulová",J706,0)</f>
        <v>0</v>
      </c>
      <c r="BJ706" s="21" t="s">
        <v>15</v>
      </c>
      <c r="BK706" s="179">
        <f>ROUND(I706*H706,2)</f>
        <v>0</v>
      </c>
      <c r="BL706" s="21" t="s">
        <v>254</v>
      </c>
      <c r="BM706" s="178" t="s">
        <v>1285</v>
      </c>
    </row>
    <row r="707" spans="1:47" s="2" customFormat="1" ht="12">
      <c r="A707" s="40"/>
      <c r="B707" s="41"/>
      <c r="C707" s="40"/>
      <c r="D707" s="180" t="s">
        <v>140</v>
      </c>
      <c r="E707" s="40"/>
      <c r="F707" s="181" t="s">
        <v>1286</v>
      </c>
      <c r="G707" s="40"/>
      <c r="H707" s="40"/>
      <c r="I707" s="182"/>
      <c r="J707" s="40"/>
      <c r="K707" s="40"/>
      <c r="L707" s="41"/>
      <c r="M707" s="183"/>
      <c r="N707" s="184"/>
      <c r="O707" s="74"/>
      <c r="P707" s="74"/>
      <c r="Q707" s="74"/>
      <c r="R707" s="74"/>
      <c r="S707" s="74"/>
      <c r="T707" s="75"/>
      <c r="U707" s="40"/>
      <c r="V707" s="40"/>
      <c r="W707" s="40"/>
      <c r="X707" s="40"/>
      <c r="Y707" s="40"/>
      <c r="Z707" s="40"/>
      <c r="AA707" s="40"/>
      <c r="AB707" s="40"/>
      <c r="AC707" s="40"/>
      <c r="AD707" s="40"/>
      <c r="AE707" s="40"/>
      <c r="AT707" s="21" t="s">
        <v>140</v>
      </c>
      <c r="AU707" s="21" t="s">
        <v>79</v>
      </c>
    </row>
    <row r="708" spans="1:51" s="13" customFormat="1" ht="12">
      <c r="A708" s="13"/>
      <c r="B708" s="185"/>
      <c r="C708" s="13"/>
      <c r="D708" s="186" t="s">
        <v>142</v>
      </c>
      <c r="E708" s="187" t="s">
        <v>3</v>
      </c>
      <c r="F708" s="188" t="s">
        <v>507</v>
      </c>
      <c r="G708" s="13"/>
      <c r="H708" s="187" t="s">
        <v>3</v>
      </c>
      <c r="I708" s="189"/>
      <c r="J708" s="13"/>
      <c r="K708" s="13"/>
      <c r="L708" s="185"/>
      <c r="M708" s="190"/>
      <c r="N708" s="191"/>
      <c r="O708" s="191"/>
      <c r="P708" s="191"/>
      <c r="Q708" s="191"/>
      <c r="R708" s="191"/>
      <c r="S708" s="191"/>
      <c r="T708" s="192"/>
      <c r="U708" s="13"/>
      <c r="V708" s="13"/>
      <c r="W708" s="13"/>
      <c r="X708" s="13"/>
      <c r="Y708" s="13"/>
      <c r="Z708" s="13"/>
      <c r="AA708" s="13"/>
      <c r="AB708" s="13"/>
      <c r="AC708" s="13"/>
      <c r="AD708" s="13"/>
      <c r="AE708" s="13"/>
      <c r="AT708" s="187" t="s">
        <v>142</v>
      </c>
      <c r="AU708" s="187" t="s">
        <v>79</v>
      </c>
      <c r="AV708" s="13" t="s">
        <v>15</v>
      </c>
      <c r="AW708" s="13" t="s">
        <v>33</v>
      </c>
      <c r="AX708" s="13" t="s">
        <v>71</v>
      </c>
      <c r="AY708" s="187" t="s">
        <v>131</v>
      </c>
    </row>
    <row r="709" spans="1:51" s="14" customFormat="1" ht="12">
      <c r="A709" s="14"/>
      <c r="B709" s="193"/>
      <c r="C709" s="14"/>
      <c r="D709" s="186" t="s">
        <v>142</v>
      </c>
      <c r="E709" s="194" t="s">
        <v>3</v>
      </c>
      <c r="F709" s="195" t="s">
        <v>1287</v>
      </c>
      <c r="G709" s="14"/>
      <c r="H709" s="196">
        <v>12.6</v>
      </c>
      <c r="I709" s="197"/>
      <c r="J709" s="14"/>
      <c r="K709" s="14"/>
      <c r="L709" s="193"/>
      <c r="M709" s="198"/>
      <c r="N709" s="199"/>
      <c r="O709" s="199"/>
      <c r="P709" s="199"/>
      <c r="Q709" s="199"/>
      <c r="R709" s="199"/>
      <c r="S709" s="199"/>
      <c r="T709" s="200"/>
      <c r="U709" s="14"/>
      <c r="V709" s="14"/>
      <c r="W709" s="14"/>
      <c r="X709" s="14"/>
      <c r="Y709" s="14"/>
      <c r="Z709" s="14"/>
      <c r="AA709" s="14"/>
      <c r="AB709" s="14"/>
      <c r="AC709" s="14"/>
      <c r="AD709" s="14"/>
      <c r="AE709" s="14"/>
      <c r="AT709" s="194" t="s">
        <v>142</v>
      </c>
      <c r="AU709" s="194" t="s">
        <v>79</v>
      </c>
      <c r="AV709" s="14" t="s">
        <v>79</v>
      </c>
      <c r="AW709" s="14" t="s">
        <v>33</v>
      </c>
      <c r="AX709" s="14" t="s">
        <v>71</v>
      </c>
      <c r="AY709" s="194" t="s">
        <v>131</v>
      </c>
    </row>
    <row r="710" spans="1:51" s="14" customFormat="1" ht="12">
      <c r="A710" s="14"/>
      <c r="B710" s="193"/>
      <c r="C710" s="14"/>
      <c r="D710" s="186" t="s">
        <v>142</v>
      </c>
      <c r="E710" s="194" t="s">
        <v>3</v>
      </c>
      <c r="F710" s="195" t="s">
        <v>1288</v>
      </c>
      <c r="G710" s="14"/>
      <c r="H710" s="196">
        <v>-0.7</v>
      </c>
      <c r="I710" s="197"/>
      <c r="J710" s="14"/>
      <c r="K710" s="14"/>
      <c r="L710" s="193"/>
      <c r="M710" s="198"/>
      <c r="N710" s="199"/>
      <c r="O710" s="199"/>
      <c r="P710" s="199"/>
      <c r="Q710" s="199"/>
      <c r="R710" s="199"/>
      <c r="S710" s="199"/>
      <c r="T710" s="200"/>
      <c r="U710" s="14"/>
      <c r="V710" s="14"/>
      <c r="W710" s="14"/>
      <c r="X710" s="14"/>
      <c r="Y710" s="14"/>
      <c r="Z710" s="14"/>
      <c r="AA710" s="14"/>
      <c r="AB710" s="14"/>
      <c r="AC710" s="14"/>
      <c r="AD710" s="14"/>
      <c r="AE710" s="14"/>
      <c r="AT710" s="194" t="s">
        <v>142</v>
      </c>
      <c r="AU710" s="194" t="s">
        <v>79</v>
      </c>
      <c r="AV710" s="14" t="s">
        <v>79</v>
      </c>
      <c r="AW710" s="14" t="s">
        <v>33</v>
      </c>
      <c r="AX710" s="14" t="s">
        <v>71</v>
      </c>
      <c r="AY710" s="194" t="s">
        <v>131</v>
      </c>
    </row>
    <row r="711" spans="1:51" s="15" customFormat="1" ht="12">
      <c r="A711" s="15"/>
      <c r="B711" s="201"/>
      <c r="C711" s="15"/>
      <c r="D711" s="186" t="s">
        <v>142</v>
      </c>
      <c r="E711" s="202" t="s">
        <v>3</v>
      </c>
      <c r="F711" s="203" t="s">
        <v>152</v>
      </c>
      <c r="G711" s="15"/>
      <c r="H711" s="204">
        <v>11.9</v>
      </c>
      <c r="I711" s="205"/>
      <c r="J711" s="15"/>
      <c r="K711" s="15"/>
      <c r="L711" s="201"/>
      <c r="M711" s="206"/>
      <c r="N711" s="207"/>
      <c r="O711" s="207"/>
      <c r="P711" s="207"/>
      <c r="Q711" s="207"/>
      <c r="R711" s="207"/>
      <c r="S711" s="207"/>
      <c r="T711" s="208"/>
      <c r="U711" s="15"/>
      <c r="V711" s="15"/>
      <c r="W711" s="15"/>
      <c r="X711" s="15"/>
      <c r="Y711" s="15"/>
      <c r="Z711" s="15"/>
      <c r="AA711" s="15"/>
      <c r="AB711" s="15"/>
      <c r="AC711" s="15"/>
      <c r="AD711" s="15"/>
      <c r="AE711" s="15"/>
      <c r="AT711" s="202" t="s">
        <v>142</v>
      </c>
      <c r="AU711" s="202" t="s">
        <v>79</v>
      </c>
      <c r="AV711" s="15" t="s">
        <v>87</v>
      </c>
      <c r="AW711" s="15" t="s">
        <v>33</v>
      </c>
      <c r="AX711" s="15" t="s">
        <v>15</v>
      </c>
      <c r="AY711" s="202" t="s">
        <v>131</v>
      </c>
    </row>
    <row r="712" spans="1:65" s="2" customFormat="1" ht="37.8" customHeight="1">
      <c r="A712" s="40"/>
      <c r="B712" s="166"/>
      <c r="C712" s="167" t="s">
        <v>1289</v>
      </c>
      <c r="D712" s="167" t="s">
        <v>134</v>
      </c>
      <c r="E712" s="168" t="s">
        <v>1290</v>
      </c>
      <c r="F712" s="169" t="s">
        <v>1291</v>
      </c>
      <c r="G712" s="170" t="s">
        <v>165</v>
      </c>
      <c r="H712" s="171">
        <v>132.546</v>
      </c>
      <c r="I712" s="172"/>
      <c r="J712" s="173">
        <f>ROUND(I712*H712,2)</f>
        <v>0</v>
      </c>
      <c r="K712" s="169" t="s">
        <v>138</v>
      </c>
      <c r="L712" s="41"/>
      <c r="M712" s="174" t="s">
        <v>3</v>
      </c>
      <c r="N712" s="175" t="s">
        <v>42</v>
      </c>
      <c r="O712" s="74"/>
      <c r="P712" s="176">
        <f>O712*H712</f>
        <v>0</v>
      </c>
      <c r="Q712" s="176">
        <v>0.00909</v>
      </c>
      <c r="R712" s="176">
        <f>Q712*H712</f>
        <v>1.2048431400000001</v>
      </c>
      <c r="S712" s="176">
        <v>0</v>
      </c>
      <c r="T712" s="177">
        <f>S712*H712</f>
        <v>0</v>
      </c>
      <c r="U712" s="40"/>
      <c r="V712" s="40"/>
      <c r="W712" s="40"/>
      <c r="X712" s="40"/>
      <c r="Y712" s="40"/>
      <c r="Z712" s="40"/>
      <c r="AA712" s="40"/>
      <c r="AB712" s="40"/>
      <c r="AC712" s="40"/>
      <c r="AD712" s="40"/>
      <c r="AE712" s="40"/>
      <c r="AR712" s="178" t="s">
        <v>254</v>
      </c>
      <c r="AT712" s="178" t="s">
        <v>134</v>
      </c>
      <c r="AU712" s="178" t="s">
        <v>79</v>
      </c>
      <c r="AY712" s="21" t="s">
        <v>131</v>
      </c>
      <c r="BE712" s="179">
        <f>IF(N712="základní",J712,0)</f>
        <v>0</v>
      </c>
      <c r="BF712" s="179">
        <f>IF(N712="snížená",J712,0)</f>
        <v>0</v>
      </c>
      <c r="BG712" s="179">
        <f>IF(N712="zákl. přenesená",J712,0)</f>
        <v>0</v>
      </c>
      <c r="BH712" s="179">
        <f>IF(N712="sníž. přenesená",J712,0)</f>
        <v>0</v>
      </c>
      <c r="BI712" s="179">
        <f>IF(N712="nulová",J712,0)</f>
        <v>0</v>
      </c>
      <c r="BJ712" s="21" t="s">
        <v>15</v>
      </c>
      <c r="BK712" s="179">
        <f>ROUND(I712*H712,2)</f>
        <v>0</v>
      </c>
      <c r="BL712" s="21" t="s">
        <v>254</v>
      </c>
      <c r="BM712" s="178" t="s">
        <v>1292</v>
      </c>
    </row>
    <row r="713" spans="1:47" s="2" customFormat="1" ht="12">
      <c r="A713" s="40"/>
      <c r="B713" s="41"/>
      <c r="C713" s="40"/>
      <c r="D713" s="180" t="s">
        <v>140</v>
      </c>
      <c r="E713" s="40"/>
      <c r="F713" s="181" t="s">
        <v>1293</v>
      </c>
      <c r="G713" s="40"/>
      <c r="H713" s="40"/>
      <c r="I713" s="182"/>
      <c r="J713" s="40"/>
      <c r="K713" s="40"/>
      <c r="L713" s="41"/>
      <c r="M713" s="183"/>
      <c r="N713" s="184"/>
      <c r="O713" s="74"/>
      <c r="P713" s="74"/>
      <c r="Q713" s="74"/>
      <c r="R713" s="74"/>
      <c r="S713" s="74"/>
      <c r="T713" s="75"/>
      <c r="U713" s="40"/>
      <c r="V713" s="40"/>
      <c r="W713" s="40"/>
      <c r="X713" s="40"/>
      <c r="Y713" s="40"/>
      <c r="Z713" s="40"/>
      <c r="AA713" s="40"/>
      <c r="AB713" s="40"/>
      <c r="AC713" s="40"/>
      <c r="AD713" s="40"/>
      <c r="AE713" s="40"/>
      <c r="AT713" s="21" t="s">
        <v>140</v>
      </c>
      <c r="AU713" s="21" t="s">
        <v>79</v>
      </c>
    </row>
    <row r="714" spans="1:51" s="13" customFormat="1" ht="12">
      <c r="A714" s="13"/>
      <c r="B714" s="185"/>
      <c r="C714" s="13"/>
      <c r="D714" s="186" t="s">
        <v>142</v>
      </c>
      <c r="E714" s="187" t="s">
        <v>3</v>
      </c>
      <c r="F714" s="188" t="s">
        <v>252</v>
      </c>
      <c r="G714" s="13"/>
      <c r="H714" s="187" t="s">
        <v>3</v>
      </c>
      <c r="I714" s="189"/>
      <c r="J714" s="13"/>
      <c r="K714" s="13"/>
      <c r="L714" s="185"/>
      <c r="M714" s="190"/>
      <c r="N714" s="191"/>
      <c r="O714" s="191"/>
      <c r="P714" s="191"/>
      <c r="Q714" s="191"/>
      <c r="R714" s="191"/>
      <c r="S714" s="191"/>
      <c r="T714" s="192"/>
      <c r="U714" s="13"/>
      <c r="V714" s="13"/>
      <c r="W714" s="13"/>
      <c r="X714" s="13"/>
      <c r="Y714" s="13"/>
      <c r="Z714" s="13"/>
      <c r="AA714" s="13"/>
      <c r="AB714" s="13"/>
      <c r="AC714" s="13"/>
      <c r="AD714" s="13"/>
      <c r="AE714" s="13"/>
      <c r="AT714" s="187" t="s">
        <v>142</v>
      </c>
      <c r="AU714" s="187" t="s">
        <v>79</v>
      </c>
      <c r="AV714" s="13" t="s">
        <v>15</v>
      </c>
      <c r="AW714" s="13" t="s">
        <v>33</v>
      </c>
      <c r="AX714" s="13" t="s">
        <v>71</v>
      </c>
      <c r="AY714" s="187" t="s">
        <v>131</v>
      </c>
    </row>
    <row r="715" spans="1:51" s="14" customFormat="1" ht="12">
      <c r="A715" s="14"/>
      <c r="B715" s="193"/>
      <c r="C715" s="14"/>
      <c r="D715" s="186" t="s">
        <v>142</v>
      </c>
      <c r="E715" s="194" t="s">
        <v>3</v>
      </c>
      <c r="F715" s="195" t="s">
        <v>529</v>
      </c>
      <c r="G715" s="14"/>
      <c r="H715" s="196">
        <v>22.5</v>
      </c>
      <c r="I715" s="197"/>
      <c r="J715" s="14"/>
      <c r="K715" s="14"/>
      <c r="L715" s="193"/>
      <c r="M715" s="198"/>
      <c r="N715" s="199"/>
      <c r="O715" s="199"/>
      <c r="P715" s="199"/>
      <c r="Q715" s="199"/>
      <c r="R715" s="199"/>
      <c r="S715" s="199"/>
      <c r="T715" s="200"/>
      <c r="U715" s="14"/>
      <c r="V715" s="14"/>
      <c r="W715" s="14"/>
      <c r="X715" s="14"/>
      <c r="Y715" s="14"/>
      <c r="Z715" s="14"/>
      <c r="AA715" s="14"/>
      <c r="AB715" s="14"/>
      <c r="AC715" s="14"/>
      <c r="AD715" s="14"/>
      <c r="AE715" s="14"/>
      <c r="AT715" s="194" t="s">
        <v>142</v>
      </c>
      <c r="AU715" s="194" t="s">
        <v>79</v>
      </c>
      <c r="AV715" s="14" t="s">
        <v>79</v>
      </c>
      <c r="AW715" s="14" t="s">
        <v>33</v>
      </c>
      <c r="AX715" s="14" t="s">
        <v>71</v>
      </c>
      <c r="AY715" s="194" t="s">
        <v>131</v>
      </c>
    </row>
    <row r="716" spans="1:51" s="14" customFormat="1" ht="12">
      <c r="A716" s="14"/>
      <c r="B716" s="193"/>
      <c r="C716" s="14"/>
      <c r="D716" s="186" t="s">
        <v>142</v>
      </c>
      <c r="E716" s="194" t="s">
        <v>3</v>
      </c>
      <c r="F716" s="195" t="s">
        <v>1294</v>
      </c>
      <c r="G716" s="14"/>
      <c r="H716" s="196">
        <v>-3.6</v>
      </c>
      <c r="I716" s="197"/>
      <c r="J716" s="14"/>
      <c r="K716" s="14"/>
      <c r="L716" s="193"/>
      <c r="M716" s="198"/>
      <c r="N716" s="199"/>
      <c r="O716" s="199"/>
      <c r="P716" s="199"/>
      <c r="Q716" s="199"/>
      <c r="R716" s="199"/>
      <c r="S716" s="199"/>
      <c r="T716" s="200"/>
      <c r="U716" s="14"/>
      <c r="V716" s="14"/>
      <c r="W716" s="14"/>
      <c r="X716" s="14"/>
      <c r="Y716" s="14"/>
      <c r="Z716" s="14"/>
      <c r="AA716" s="14"/>
      <c r="AB716" s="14"/>
      <c r="AC716" s="14"/>
      <c r="AD716" s="14"/>
      <c r="AE716" s="14"/>
      <c r="AT716" s="194" t="s">
        <v>142</v>
      </c>
      <c r="AU716" s="194" t="s">
        <v>79</v>
      </c>
      <c r="AV716" s="14" t="s">
        <v>79</v>
      </c>
      <c r="AW716" s="14" t="s">
        <v>33</v>
      </c>
      <c r="AX716" s="14" t="s">
        <v>71</v>
      </c>
      <c r="AY716" s="194" t="s">
        <v>131</v>
      </c>
    </row>
    <row r="717" spans="1:51" s="13" customFormat="1" ht="12">
      <c r="A717" s="13"/>
      <c r="B717" s="185"/>
      <c r="C717" s="13"/>
      <c r="D717" s="186" t="s">
        <v>142</v>
      </c>
      <c r="E717" s="187" t="s">
        <v>3</v>
      </c>
      <c r="F717" s="188" t="s">
        <v>538</v>
      </c>
      <c r="G717" s="13"/>
      <c r="H717" s="187" t="s">
        <v>3</v>
      </c>
      <c r="I717" s="189"/>
      <c r="J717" s="13"/>
      <c r="K717" s="13"/>
      <c r="L717" s="185"/>
      <c r="M717" s="190"/>
      <c r="N717" s="191"/>
      <c r="O717" s="191"/>
      <c r="P717" s="191"/>
      <c r="Q717" s="191"/>
      <c r="R717" s="191"/>
      <c r="S717" s="191"/>
      <c r="T717" s="192"/>
      <c r="U717" s="13"/>
      <c r="V717" s="13"/>
      <c r="W717" s="13"/>
      <c r="X717" s="13"/>
      <c r="Y717" s="13"/>
      <c r="Z717" s="13"/>
      <c r="AA717" s="13"/>
      <c r="AB717" s="13"/>
      <c r="AC717" s="13"/>
      <c r="AD717" s="13"/>
      <c r="AE717" s="13"/>
      <c r="AT717" s="187" t="s">
        <v>142</v>
      </c>
      <c r="AU717" s="187" t="s">
        <v>79</v>
      </c>
      <c r="AV717" s="13" t="s">
        <v>15</v>
      </c>
      <c r="AW717" s="13" t="s">
        <v>33</v>
      </c>
      <c r="AX717" s="13" t="s">
        <v>71</v>
      </c>
      <c r="AY717" s="187" t="s">
        <v>131</v>
      </c>
    </row>
    <row r="718" spans="1:51" s="14" customFormat="1" ht="12">
      <c r="A718" s="14"/>
      <c r="B718" s="193"/>
      <c r="C718" s="14"/>
      <c r="D718" s="186" t="s">
        <v>142</v>
      </c>
      <c r="E718" s="194" t="s">
        <v>3</v>
      </c>
      <c r="F718" s="195" t="s">
        <v>1295</v>
      </c>
      <c r="G718" s="14"/>
      <c r="H718" s="196">
        <v>20.79</v>
      </c>
      <c r="I718" s="197"/>
      <c r="J718" s="14"/>
      <c r="K718" s="14"/>
      <c r="L718" s="193"/>
      <c r="M718" s="198"/>
      <c r="N718" s="199"/>
      <c r="O718" s="199"/>
      <c r="P718" s="199"/>
      <c r="Q718" s="199"/>
      <c r="R718" s="199"/>
      <c r="S718" s="199"/>
      <c r="T718" s="200"/>
      <c r="U718" s="14"/>
      <c r="V718" s="14"/>
      <c r="W718" s="14"/>
      <c r="X718" s="14"/>
      <c r="Y718" s="14"/>
      <c r="Z718" s="14"/>
      <c r="AA718" s="14"/>
      <c r="AB718" s="14"/>
      <c r="AC718" s="14"/>
      <c r="AD718" s="14"/>
      <c r="AE718" s="14"/>
      <c r="AT718" s="194" t="s">
        <v>142</v>
      </c>
      <c r="AU718" s="194" t="s">
        <v>79</v>
      </c>
      <c r="AV718" s="14" t="s">
        <v>79</v>
      </c>
      <c r="AW718" s="14" t="s">
        <v>33</v>
      </c>
      <c r="AX718" s="14" t="s">
        <v>71</v>
      </c>
      <c r="AY718" s="194" t="s">
        <v>131</v>
      </c>
    </row>
    <row r="719" spans="1:51" s="14" customFormat="1" ht="12">
      <c r="A719" s="14"/>
      <c r="B719" s="193"/>
      <c r="C719" s="14"/>
      <c r="D719" s="186" t="s">
        <v>142</v>
      </c>
      <c r="E719" s="194" t="s">
        <v>3</v>
      </c>
      <c r="F719" s="195" t="s">
        <v>1296</v>
      </c>
      <c r="G719" s="14"/>
      <c r="H719" s="196">
        <v>-2.52</v>
      </c>
      <c r="I719" s="197"/>
      <c r="J719" s="14"/>
      <c r="K719" s="14"/>
      <c r="L719" s="193"/>
      <c r="M719" s="198"/>
      <c r="N719" s="199"/>
      <c r="O719" s="199"/>
      <c r="P719" s="199"/>
      <c r="Q719" s="199"/>
      <c r="R719" s="199"/>
      <c r="S719" s="199"/>
      <c r="T719" s="200"/>
      <c r="U719" s="14"/>
      <c r="V719" s="14"/>
      <c r="W719" s="14"/>
      <c r="X719" s="14"/>
      <c r="Y719" s="14"/>
      <c r="Z719" s="14"/>
      <c r="AA719" s="14"/>
      <c r="AB719" s="14"/>
      <c r="AC719" s="14"/>
      <c r="AD719" s="14"/>
      <c r="AE719" s="14"/>
      <c r="AT719" s="194" t="s">
        <v>142</v>
      </c>
      <c r="AU719" s="194" t="s">
        <v>79</v>
      </c>
      <c r="AV719" s="14" t="s">
        <v>79</v>
      </c>
      <c r="AW719" s="14" t="s">
        <v>33</v>
      </c>
      <c r="AX719" s="14" t="s">
        <v>71</v>
      </c>
      <c r="AY719" s="194" t="s">
        <v>131</v>
      </c>
    </row>
    <row r="720" spans="1:51" s="13" customFormat="1" ht="12">
      <c r="A720" s="13"/>
      <c r="B720" s="185"/>
      <c r="C720" s="13"/>
      <c r="D720" s="186" t="s">
        <v>142</v>
      </c>
      <c r="E720" s="187" t="s">
        <v>3</v>
      </c>
      <c r="F720" s="188" t="s">
        <v>187</v>
      </c>
      <c r="G720" s="13"/>
      <c r="H720" s="187" t="s">
        <v>3</v>
      </c>
      <c r="I720" s="189"/>
      <c r="J720" s="13"/>
      <c r="K720" s="13"/>
      <c r="L720" s="185"/>
      <c r="M720" s="190"/>
      <c r="N720" s="191"/>
      <c r="O720" s="191"/>
      <c r="P720" s="191"/>
      <c r="Q720" s="191"/>
      <c r="R720" s="191"/>
      <c r="S720" s="191"/>
      <c r="T720" s="192"/>
      <c r="U720" s="13"/>
      <c r="V720" s="13"/>
      <c r="W720" s="13"/>
      <c r="X720" s="13"/>
      <c r="Y720" s="13"/>
      <c r="Z720" s="13"/>
      <c r="AA720" s="13"/>
      <c r="AB720" s="13"/>
      <c r="AC720" s="13"/>
      <c r="AD720" s="13"/>
      <c r="AE720" s="13"/>
      <c r="AT720" s="187" t="s">
        <v>142</v>
      </c>
      <c r="AU720" s="187" t="s">
        <v>79</v>
      </c>
      <c r="AV720" s="13" t="s">
        <v>15</v>
      </c>
      <c r="AW720" s="13" t="s">
        <v>33</v>
      </c>
      <c r="AX720" s="13" t="s">
        <v>71</v>
      </c>
      <c r="AY720" s="187" t="s">
        <v>131</v>
      </c>
    </row>
    <row r="721" spans="1:51" s="14" customFormat="1" ht="12">
      <c r="A721" s="14"/>
      <c r="B721" s="193"/>
      <c r="C721" s="14"/>
      <c r="D721" s="186" t="s">
        <v>142</v>
      </c>
      <c r="E721" s="194" t="s">
        <v>3</v>
      </c>
      <c r="F721" s="195" t="s">
        <v>1297</v>
      </c>
      <c r="G721" s="14"/>
      <c r="H721" s="196">
        <v>15.96</v>
      </c>
      <c r="I721" s="197"/>
      <c r="J721" s="14"/>
      <c r="K721" s="14"/>
      <c r="L721" s="193"/>
      <c r="M721" s="198"/>
      <c r="N721" s="199"/>
      <c r="O721" s="199"/>
      <c r="P721" s="199"/>
      <c r="Q721" s="199"/>
      <c r="R721" s="199"/>
      <c r="S721" s="199"/>
      <c r="T721" s="200"/>
      <c r="U721" s="14"/>
      <c r="V721" s="14"/>
      <c r="W721" s="14"/>
      <c r="X721" s="14"/>
      <c r="Y721" s="14"/>
      <c r="Z721" s="14"/>
      <c r="AA721" s="14"/>
      <c r="AB721" s="14"/>
      <c r="AC721" s="14"/>
      <c r="AD721" s="14"/>
      <c r="AE721" s="14"/>
      <c r="AT721" s="194" t="s">
        <v>142</v>
      </c>
      <c r="AU721" s="194" t="s">
        <v>79</v>
      </c>
      <c r="AV721" s="14" t="s">
        <v>79</v>
      </c>
      <c r="AW721" s="14" t="s">
        <v>33</v>
      </c>
      <c r="AX721" s="14" t="s">
        <v>71</v>
      </c>
      <c r="AY721" s="194" t="s">
        <v>131</v>
      </c>
    </row>
    <row r="722" spans="1:51" s="14" customFormat="1" ht="12">
      <c r="A722" s="14"/>
      <c r="B722" s="193"/>
      <c r="C722" s="14"/>
      <c r="D722" s="186" t="s">
        <v>142</v>
      </c>
      <c r="E722" s="194" t="s">
        <v>3</v>
      </c>
      <c r="F722" s="195" t="s">
        <v>1298</v>
      </c>
      <c r="G722" s="14"/>
      <c r="H722" s="196">
        <v>-4.83</v>
      </c>
      <c r="I722" s="197"/>
      <c r="J722" s="14"/>
      <c r="K722" s="14"/>
      <c r="L722" s="193"/>
      <c r="M722" s="198"/>
      <c r="N722" s="199"/>
      <c r="O722" s="199"/>
      <c r="P722" s="199"/>
      <c r="Q722" s="199"/>
      <c r="R722" s="199"/>
      <c r="S722" s="199"/>
      <c r="T722" s="200"/>
      <c r="U722" s="14"/>
      <c r="V722" s="14"/>
      <c r="W722" s="14"/>
      <c r="X722" s="14"/>
      <c r="Y722" s="14"/>
      <c r="Z722" s="14"/>
      <c r="AA722" s="14"/>
      <c r="AB722" s="14"/>
      <c r="AC722" s="14"/>
      <c r="AD722" s="14"/>
      <c r="AE722" s="14"/>
      <c r="AT722" s="194" t="s">
        <v>142</v>
      </c>
      <c r="AU722" s="194" t="s">
        <v>79</v>
      </c>
      <c r="AV722" s="14" t="s">
        <v>79</v>
      </c>
      <c r="AW722" s="14" t="s">
        <v>33</v>
      </c>
      <c r="AX722" s="14" t="s">
        <v>71</v>
      </c>
      <c r="AY722" s="194" t="s">
        <v>131</v>
      </c>
    </row>
    <row r="723" spans="1:51" s="13" customFormat="1" ht="12">
      <c r="A723" s="13"/>
      <c r="B723" s="185"/>
      <c r="C723" s="13"/>
      <c r="D723" s="186" t="s">
        <v>142</v>
      </c>
      <c r="E723" s="187" t="s">
        <v>3</v>
      </c>
      <c r="F723" s="188" t="s">
        <v>543</v>
      </c>
      <c r="G723" s="13"/>
      <c r="H723" s="187" t="s">
        <v>3</v>
      </c>
      <c r="I723" s="189"/>
      <c r="J723" s="13"/>
      <c r="K723" s="13"/>
      <c r="L723" s="185"/>
      <c r="M723" s="190"/>
      <c r="N723" s="191"/>
      <c r="O723" s="191"/>
      <c r="P723" s="191"/>
      <c r="Q723" s="191"/>
      <c r="R723" s="191"/>
      <c r="S723" s="191"/>
      <c r="T723" s="192"/>
      <c r="U723" s="13"/>
      <c r="V723" s="13"/>
      <c r="W723" s="13"/>
      <c r="X723" s="13"/>
      <c r="Y723" s="13"/>
      <c r="Z723" s="13"/>
      <c r="AA723" s="13"/>
      <c r="AB723" s="13"/>
      <c r="AC723" s="13"/>
      <c r="AD723" s="13"/>
      <c r="AE723" s="13"/>
      <c r="AT723" s="187" t="s">
        <v>142</v>
      </c>
      <c r="AU723" s="187" t="s">
        <v>79</v>
      </c>
      <c r="AV723" s="13" t="s">
        <v>15</v>
      </c>
      <c r="AW723" s="13" t="s">
        <v>33</v>
      </c>
      <c r="AX723" s="13" t="s">
        <v>71</v>
      </c>
      <c r="AY723" s="187" t="s">
        <v>131</v>
      </c>
    </row>
    <row r="724" spans="1:51" s="14" customFormat="1" ht="12">
      <c r="A724" s="14"/>
      <c r="B724" s="193"/>
      <c r="C724" s="14"/>
      <c r="D724" s="186" t="s">
        <v>142</v>
      </c>
      <c r="E724" s="194" t="s">
        <v>3</v>
      </c>
      <c r="F724" s="195" t="s">
        <v>1299</v>
      </c>
      <c r="G724" s="14"/>
      <c r="H724" s="196">
        <v>15.33</v>
      </c>
      <c r="I724" s="197"/>
      <c r="J724" s="14"/>
      <c r="K724" s="14"/>
      <c r="L724" s="193"/>
      <c r="M724" s="198"/>
      <c r="N724" s="199"/>
      <c r="O724" s="199"/>
      <c r="P724" s="199"/>
      <c r="Q724" s="199"/>
      <c r="R724" s="199"/>
      <c r="S724" s="199"/>
      <c r="T724" s="200"/>
      <c r="U724" s="14"/>
      <c r="V724" s="14"/>
      <c r="W724" s="14"/>
      <c r="X724" s="14"/>
      <c r="Y724" s="14"/>
      <c r="Z724" s="14"/>
      <c r="AA724" s="14"/>
      <c r="AB724" s="14"/>
      <c r="AC724" s="14"/>
      <c r="AD724" s="14"/>
      <c r="AE724" s="14"/>
      <c r="AT724" s="194" t="s">
        <v>142</v>
      </c>
      <c r="AU724" s="194" t="s">
        <v>79</v>
      </c>
      <c r="AV724" s="14" t="s">
        <v>79</v>
      </c>
      <c r="AW724" s="14" t="s">
        <v>33</v>
      </c>
      <c r="AX724" s="14" t="s">
        <v>71</v>
      </c>
      <c r="AY724" s="194" t="s">
        <v>131</v>
      </c>
    </row>
    <row r="725" spans="1:51" s="14" customFormat="1" ht="12">
      <c r="A725" s="14"/>
      <c r="B725" s="193"/>
      <c r="C725" s="14"/>
      <c r="D725" s="186" t="s">
        <v>142</v>
      </c>
      <c r="E725" s="194" t="s">
        <v>3</v>
      </c>
      <c r="F725" s="195" t="s">
        <v>1300</v>
      </c>
      <c r="G725" s="14"/>
      <c r="H725" s="196">
        <v>-1.83</v>
      </c>
      <c r="I725" s="197"/>
      <c r="J725" s="14"/>
      <c r="K725" s="14"/>
      <c r="L725" s="193"/>
      <c r="M725" s="198"/>
      <c r="N725" s="199"/>
      <c r="O725" s="199"/>
      <c r="P725" s="199"/>
      <c r="Q725" s="199"/>
      <c r="R725" s="199"/>
      <c r="S725" s="199"/>
      <c r="T725" s="200"/>
      <c r="U725" s="14"/>
      <c r="V725" s="14"/>
      <c r="W725" s="14"/>
      <c r="X725" s="14"/>
      <c r="Y725" s="14"/>
      <c r="Z725" s="14"/>
      <c r="AA725" s="14"/>
      <c r="AB725" s="14"/>
      <c r="AC725" s="14"/>
      <c r="AD725" s="14"/>
      <c r="AE725" s="14"/>
      <c r="AT725" s="194" t="s">
        <v>142</v>
      </c>
      <c r="AU725" s="194" t="s">
        <v>79</v>
      </c>
      <c r="AV725" s="14" t="s">
        <v>79</v>
      </c>
      <c r="AW725" s="14" t="s">
        <v>33</v>
      </c>
      <c r="AX725" s="14" t="s">
        <v>71</v>
      </c>
      <c r="AY725" s="194" t="s">
        <v>131</v>
      </c>
    </row>
    <row r="726" spans="1:51" s="13" customFormat="1" ht="12">
      <c r="A726" s="13"/>
      <c r="B726" s="185"/>
      <c r="C726" s="13"/>
      <c r="D726" s="186" t="s">
        <v>142</v>
      </c>
      <c r="E726" s="187" t="s">
        <v>3</v>
      </c>
      <c r="F726" s="188" t="s">
        <v>546</v>
      </c>
      <c r="G726" s="13"/>
      <c r="H726" s="187" t="s">
        <v>3</v>
      </c>
      <c r="I726" s="189"/>
      <c r="J726" s="13"/>
      <c r="K726" s="13"/>
      <c r="L726" s="185"/>
      <c r="M726" s="190"/>
      <c r="N726" s="191"/>
      <c r="O726" s="191"/>
      <c r="P726" s="191"/>
      <c r="Q726" s="191"/>
      <c r="R726" s="191"/>
      <c r="S726" s="191"/>
      <c r="T726" s="192"/>
      <c r="U726" s="13"/>
      <c r="V726" s="13"/>
      <c r="W726" s="13"/>
      <c r="X726" s="13"/>
      <c r="Y726" s="13"/>
      <c r="Z726" s="13"/>
      <c r="AA726" s="13"/>
      <c r="AB726" s="13"/>
      <c r="AC726" s="13"/>
      <c r="AD726" s="13"/>
      <c r="AE726" s="13"/>
      <c r="AT726" s="187" t="s">
        <v>142</v>
      </c>
      <c r="AU726" s="187" t="s">
        <v>79</v>
      </c>
      <c r="AV726" s="13" t="s">
        <v>15</v>
      </c>
      <c r="AW726" s="13" t="s">
        <v>33</v>
      </c>
      <c r="AX726" s="13" t="s">
        <v>71</v>
      </c>
      <c r="AY726" s="187" t="s">
        <v>131</v>
      </c>
    </row>
    <row r="727" spans="1:51" s="14" customFormat="1" ht="12">
      <c r="A727" s="14"/>
      <c r="B727" s="193"/>
      <c r="C727" s="14"/>
      <c r="D727" s="186" t="s">
        <v>142</v>
      </c>
      <c r="E727" s="194" t="s">
        <v>3</v>
      </c>
      <c r="F727" s="195" t="s">
        <v>1301</v>
      </c>
      <c r="G727" s="14"/>
      <c r="H727" s="196">
        <v>9.87</v>
      </c>
      <c r="I727" s="197"/>
      <c r="J727" s="14"/>
      <c r="K727" s="14"/>
      <c r="L727" s="193"/>
      <c r="M727" s="198"/>
      <c r="N727" s="199"/>
      <c r="O727" s="199"/>
      <c r="P727" s="199"/>
      <c r="Q727" s="199"/>
      <c r="R727" s="199"/>
      <c r="S727" s="199"/>
      <c r="T727" s="200"/>
      <c r="U727" s="14"/>
      <c r="V727" s="14"/>
      <c r="W727" s="14"/>
      <c r="X727" s="14"/>
      <c r="Y727" s="14"/>
      <c r="Z727" s="14"/>
      <c r="AA727" s="14"/>
      <c r="AB727" s="14"/>
      <c r="AC727" s="14"/>
      <c r="AD727" s="14"/>
      <c r="AE727" s="14"/>
      <c r="AT727" s="194" t="s">
        <v>142</v>
      </c>
      <c r="AU727" s="194" t="s">
        <v>79</v>
      </c>
      <c r="AV727" s="14" t="s">
        <v>79</v>
      </c>
      <c r="AW727" s="14" t="s">
        <v>33</v>
      </c>
      <c r="AX727" s="14" t="s">
        <v>71</v>
      </c>
      <c r="AY727" s="194" t="s">
        <v>131</v>
      </c>
    </row>
    <row r="728" spans="1:51" s="14" customFormat="1" ht="12">
      <c r="A728" s="14"/>
      <c r="B728" s="193"/>
      <c r="C728" s="14"/>
      <c r="D728" s="186" t="s">
        <v>142</v>
      </c>
      <c r="E728" s="194" t="s">
        <v>3</v>
      </c>
      <c r="F728" s="195" t="s">
        <v>1302</v>
      </c>
      <c r="G728" s="14"/>
      <c r="H728" s="196">
        <v>-3.15</v>
      </c>
      <c r="I728" s="197"/>
      <c r="J728" s="14"/>
      <c r="K728" s="14"/>
      <c r="L728" s="193"/>
      <c r="M728" s="198"/>
      <c r="N728" s="199"/>
      <c r="O728" s="199"/>
      <c r="P728" s="199"/>
      <c r="Q728" s="199"/>
      <c r="R728" s="199"/>
      <c r="S728" s="199"/>
      <c r="T728" s="200"/>
      <c r="U728" s="14"/>
      <c r="V728" s="14"/>
      <c r="W728" s="14"/>
      <c r="X728" s="14"/>
      <c r="Y728" s="14"/>
      <c r="Z728" s="14"/>
      <c r="AA728" s="14"/>
      <c r="AB728" s="14"/>
      <c r="AC728" s="14"/>
      <c r="AD728" s="14"/>
      <c r="AE728" s="14"/>
      <c r="AT728" s="194" t="s">
        <v>142</v>
      </c>
      <c r="AU728" s="194" t="s">
        <v>79</v>
      </c>
      <c r="AV728" s="14" t="s">
        <v>79</v>
      </c>
      <c r="AW728" s="14" t="s">
        <v>33</v>
      </c>
      <c r="AX728" s="14" t="s">
        <v>71</v>
      </c>
      <c r="AY728" s="194" t="s">
        <v>131</v>
      </c>
    </row>
    <row r="729" spans="1:51" s="13" customFormat="1" ht="12">
      <c r="A729" s="13"/>
      <c r="B729" s="185"/>
      <c r="C729" s="13"/>
      <c r="D729" s="186" t="s">
        <v>142</v>
      </c>
      <c r="E729" s="187" t="s">
        <v>3</v>
      </c>
      <c r="F729" s="188" t="s">
        <v>548</v>
      </c>
      <c r="G729" s="13"/>
      <c r="H729" s="187" t="s">
        <v>3</v>
      </c>
      <c r="I729" s="189"/>
      <c r="J729" s="13"/>
      <c r="K729" s="13"/>
      <c r="L729" s="185"/>
      <c r="M729" s="190"/>
      <c r="N729" s="191"/>
      <c r="O729" s="191"/>
      <c r="P729" s="191"/>
      <c r="Q729" s="191"/>
      <c r="R729" s="191"/>
      <c r="S729" s="191"/>
      <c r="T729" s="192"/>
      <c r="U729" s="13"/>
      <c r="V729" s="13"/>
      <c r="W729" s="13"/>
      <c r="X729" s="13"/>
      <c r="Y729" s="13"/>
      <c r="Z729" s="13"/>
      <c r="AA729" s="13"/>
      <c r="AB729" s="13"/>
      <c r="AC729" s="13"/>
      <c r="AD729" s="13"/>
      <c r="AE729" s="13"/>
      <c r="AT729" s="187" t="s">
        <v>142</v>
      </c>
      <c r="AU729" s="187" t="s">
        <v>79</v>
      </c>
      <c r="AV729" s="13" t="s">
        <v>15</v>
      </c>
      <c r="AW729" s="13" t="s">
        <v>33</v>
      </c>
      <c r="AX729" s="13" t="s">
        <v>71</v>
      </c>
      <c r="AY729" s="187" t="s">
        <v>131</v>
      </c>
    </row>
    <row r="730" spans="1:51" s="14" customFormat="1" ht="12">
      <c r="A730" s="14"/>
      <c r="B730" s="193"/>
      <c r="C730" s="14"/>
      <c r="D730" s="186" t="s">
        <v>142</v>
      </c>
      <c r="E730" s="194" t="s">
        <v>3</v>
      </c>
      <c r="F730" s="195" t="s">
        <v>1303</v>
      </c>
      <c r="G730" s="14"/>
      <c r="H730" s="196">
        <v>10.29</v>
      </c>
      <c r="I730" s="197"/>
      <c r="J730" s="14"/>
      <c r="K730" s="14"/>
      <c r="L730" s="193"/>
      <c r="M730" s="198"/>
      <c r="N730" s="199"/>
      <c r="O730" s="199"/>
      <c r="P730" s="199"/>
      <c r="Q730" s="199"/>
      <c r="R730" s="199"/>
      <c r="S730" s="199"/>
      <c r="T730" s="200"/>
      <c r="U730" s="14"/>
      <c r="V730" s="14"/>
      <c r="W730" s="14"/>
      <c r="X730" s="14"/>
      <c r="Y730" s="14"/>
      <c r="Z730" s="14"/>
      <c r="AA730" s="14"/>
      <c r="AB730" s="14"/>
      <c r="AC730" s="14"/>
      <c r="AD730" s="14"/>
      <c r="AE730" s="14"/>
      <c r="AT730" s="194" t="s">
        <v>142</v>
      </c>
      <c r="AU730" s="194" t="s">
        <v>79</v>
      </c>
      <c r="AV730" s="14" t="s">
        <v>79</v>
      </c>
      <c r="AW730" s="14" t="s">
        <v>33</v>
      </c>
      <c r="AX730" s="14" t="s">
        <v>71</v>
      </c>
      <c r="AY730" s="194" t="s">
        <v>131</v>
      </c>
    </row>
    <row r="731" spans="1:51" s="14" customFormat="1" ht="12">
      <c r="A731" s="14"/>
      <c r="B731" s="193"/>
      <c r="C731" s="14"/>
      <c r="D731" s="186" t="s">
        <v>142</v>
      </c>
      <c r="E731" s="194" t="s">
        <v>3</v>
      </c>
      <c r="F731" s="195" t="s">
        <v>1304</v>
      </c>
      <c r="G731" s="14"/>
      <c r="H731" s="196">
        <v>-1.47</v>
      </c>
      <c r="I731" s="197"/>
      <c r="J731" s="14"/>
      <c r="K731" s="14"/>
      <c r="L731" s="193"/>
      <c r="M731" s="198"/>
      <c r="N731" s="199"/>
      <c r="O731" s="199"/>
      <c r="P731" s="199"/>
      <c r="Q731" s="199"/>
      <c r="R731" s="199"/>
      <c r="S731" s="199"/>
      <c r="T731" s="200"/>
      <c r="U731" s="14"/>
      <c r="V731" s="14"/>
      <c r="W731" s="14"/>
      <c r="X731" s="14"/>
      <c r="Y731" s="14"/>
      <c r="Z731" s="14"/>
      <c r="AA731" s="14"/>
      <c r="AB731" s="14"/>
      <c r="AC731" s="14"/>
      <c r="AD731" s="14"/>
      <c r="AE731" s="14"/>
      <c r="AT731" s="194" t="s">
        <v>142</v>
      </c>
      <c r="AU731" s="194" t="s">
        <v>79</v>
      </c>
      <c r="AV731" s="14" t="s">
        <v>79</v>
      </c>
      <c r="AW731" s="14" t="s">
        <v>33</v>
      </c>
      <c r="AX731" s="14" t="s">
        <v>71</v>
      </c>
      <c r="AY731" s="194" t="s">
        <v>131</v>
      </c>
    </row>
    <row r="732" spans="1:51" s="13" customFormat="1" ht="12">
      <c r="A732" s="13"/>
      <c r="B732" s="185"/>
      <c r="C732" s="13"/>
      <c r="D732" s="186" t="s">
        <v>142</v>
      </c>
      <c r="E732" s="187" t="s">
        <v>3</v>
      </c>
      <c r="F732" s="188" t="s">
        <v>551</v>
      </c>
      <c r="G732" s="13"/>
      <c r="H732" s="187" t="s">
        <v>3</v>
      </c>
      <c r="I732" s="189"/>
      <c r="J732" s="13"/>
      <c r="K732" s="13"/>
      <c r="L732" s="185"/>
      <c r="M732" s="190"/>
      <c r="N732" s="191"/>
      <c r="O732" s="191"/>
      <c r="P732" s="191"/>
      <c r="Q732" s="191"/>
      <c r="R732" s="191"/>
      <c r="S732" s="191"/>
      <c r="T732" s="192"/>
      <c r="U732" s="13"/>
      <c r="V732" s="13"/>
      <c r="W732" s="13"/>
      <c r="X732" s="13"/>
      <c r="Y732" s="13"/>
      <c r="Z732" s="13"/>
      <c r="AA732" s="13"/>
      <c r="AB732" s="13"/>
      <c r="AC732" s="13"/>
      <c r="AD732" s="13"/>
      <c r="AE732" s="13"/>
      <c r="AT732" s="187" t="s">
        <v>142</v>
      </c>
      <c r="AU732" s="187" t="s">
        <v>79</v>
      </c>
      <c r="AV732" s="13" t="s">
        <v>15</v>
      </c>
      <c r="AW732" s="13" t="s">
        <v>33</v>
      </c>
      <c r="AX732" s="13" t="s">
        <v>71</v>
      </c>
      <c r="AY732" s="187" t="s">
        <v>131</v>
      </c>
    </row>
    <row r="733" spans="1:51" s="14" customFormat="1" ht="12">
      <c r="A733" s="14"/>
      <c r="B733" s="193"/>
      <c r="C733" s="14"/>
      <c r="D733" s="186" t="s">
        <v>142</v>
      </c>
      <c r="E733" s="194" t="s">
        <v>3</v>
      </c>
      <c r="F733" s="195" t="s">
        <v>522</v>
      </c>
      <c r="G733" s="14"/>
      <c r="H733" s="196">
        <v>11.76</v>
      </c>
      <c r="I733" s="197"/>
      <c r="J733" s="14"/>
      <c r="K733" s="14"/>
      <c r="L733" s="193"/>
      <c r="M733" s="198"/>
      <c r="N733" s="199"/>
      <c r="O733" s="199"/>
      <c r="P733" s="199"/>
      <c r="Q733" s="199"/>
      <c r="R733" s="199"/>
      <c r="S733" s="199"/>
      <c r="T733" s="200"/>
      <c r="U733" s="14"/>
      <c r="V733" s="14"/>
      <c r="W733" s="14"/>
      <c r="X733" s="14"/>
      <c r="Y733" s="14"/>
      <c r="Z733" s="14"/>
      <c r="AA733" s="14"/>
      <c r="AB733" s="14"/>
      <c r="AC733" s="14"/>
      <c r="AD733" s="14"/>
      <c r="AE733" s="14"/>
      <c r="AT733" s="194" t="s">
        <v>142</v>
      </c>
      <c r="AU733" s="194" t="s">
        <v>79</v>
      </c>
      <c r="AV733" s="14" t="s">
        <v>79</v>
      </c>
      <c r="AW733" s="14" t="s">
        <v>33</v>
      </c>
      <c r="AX733" s="14" t="s">
        <v>71</v>
      </c>
      <c r="AY733" s="194" t="s">
        <v>131</v>
      </c>
    </row>
    <row r="734" spans="1:51" s="14" customFormat="1" ht="12">
      <c r="A734" s="14"/>
      <c r="B734" s="193"/>
      <c r="C734" s="14"/>
      <c r="D734" s="186" t="s">
        <v>142</v>
      </c>
      <c r="E734" s="194" t="s">
        <v>3</v>
      </c>
      <c r="F734" s="195" t="s">
        <v>1304</v>
      </c>
      <c r="G734" s="14"/>
      <c r="H734" s="196">
        <v>-1.47</v>
      </c>
      <c r="I734" s="197"/>
      <c r="J734" s="14"/>
      <c r="K734" s="14"/>
      <c r="L734" s="193"/>
      <c r="M734" s="198"/>
      <c r="N734" s="199"/>
      <c r="O734" s="199"/>
      <c r="P734" s="199"/>
      <c r="Q734" s="199"/>
      <c r="R734" s="199"/>
      <c r="S734" s="199"/>
      <c r="T734" s="200"/>
      <c r="U734" s="14"/>
      <c r="V734" s="14"/>
      <c r="W734" s="14"/>
      <c r="X734" s="14"/>
      <c r="Y734" s="14"/>
      <c r="Z734" s="14"/>
      <c r="AA734" s="14"/>
      <c r="AB734" s="14"/>
      <c r="AC734" s="14"/>
      <c r="AD734" s="14"/>
      <c r="AE734" s="14"/>
      <c r="AT734" s="194" t="s">
        <v>142</v>
      </c>
      <c r="AU734" s="194" t="s">
        <v>79</v>
      </c>
      <c r="AV734" s="14" t="s">
        <v>79</v>
      </c>
      <c r="AW734" s="14" t="s">
        <v>33</v>
      </c>
      <c r="AX734" s="14" t="s">
        <v>71</v>
      </c>
      <c r="AY734" s="194" t="s">
        <v>131</v>
      </c>
    </row>
    <row r="735" spans="1:51" s="13" customFormat="1" ht="12">
      <c r="A735" s="13"/>
      <c r="B735" s="185"/>
      <c r="C735" s="13"/>
      <c r="D735" s="186" t="s">
        <v>142</v>
      </c>
      <c r="E735" s="187" t="s">
        <v>3</v>
      </c>
      <c r="F735" s="188" t="s">
        <v>469</v>
      </c>
      <c r="G735" s="13"/>
      <c r="H735" s="187" t="s">
        <v>3</v>
      </c>
      <c r="I735" s="189"/>
      <c r="J735" s="13"/>
      <c r="K735" s="13"/>
      <c r="L735" s="185"/>
      <c r="M735" s="190"/>
      <c r="N735" s="191"/>
      <c r="O735" s="191"/>
      <c r="P735" s="191"/>
      <c r="Q735" s="191"/>
      <c r="R735" s="191"/>
      <c r="S735" s="191"/>
      <c r="T735" s="192"/>
      <c r="U735" s="13"/>
      <c r="V735" s="13"/>
      <c r="W735" s="13"/>
      <c r="X735" s="13"/>
      <c r="Y735" s="13"/>
      <c r="Z735" s="13"/>
      <c r="AA735" s="13"/>
      <c r="AB735" s="13"/>
      <c r="AC735" s="13"/>
      <c r="AD735" s="13"/>
      <c r="AE735" s="13"/>
      <c r="AT735" s="187" t="s">
        <v>142</v>
      </c>
      <c r="AU735" s="187" t="s">
        <v>79</v>
      </c>
      <c r="AV735" s="13" t="s">
        <v>15</v>
      </c>
      <c r="AW735" s="13" t="s">
        <v>33</v>
      </c>
      <c r="AX735" s="13" t="s">
        <v>71</v>
      </c>
      <c r="AY735" s="187" t="s">
        <v>131</v>
      </c>
    </row>
    <row r="736" spans="1:51" s="14" customFormat="1" ht="12">
      <c r="A736" s="14"/>
      <c r="B736" s="193"/>
      <c r="C736" s="14"/>
      <c r="D736" s="186" t="s">
        <v>142</v>
      </c>
      <c r="E736" s="194" t="s">
        <v>3</v>
      </c>
      <c r="F736" s="195" t="s">
        <v>1305</v>
      </c>
      <c r="G736" s="14"/>
      <c r="H736" s="196">
        <v>3.78</v>
      </c>
      <c r="I736" s="197"/>
      <c r="J736" s="14"/>
      <c r="K736" s="14"/>
      <c r="L736" s="193"/>
      <c r="M736" s="198"/>
      <c r="N736" s="199"/>
      <c r="O736" s="199"/>
      <c r="P736" s="199"/>
      <c r="Q736" s="199"/>
      <c r="R736" s="199"/>
      <c r="S736" s="199"/>
      <c r="T736" s="200"/>
      <c r="U736" s="14"/>
      <c r="V736" s="14"/>
      <c r="W736" s="14"/>
      <c r="X736" s="14"/>
      <c r="Y736" s="14"/>
      <c r="Z736" s="14"/>
      <c r="AA736" s="14"/>
      <c r="AB736" s="14"/>
      <c r="AC736" s="14"/>
      <c r="AD736" s="14"/>
      <c r="AE736" s="14"/>
      <c r="AT736" s="194" t="s">
        <v>142</v>
      </c>
      <c r="AU736" s="194" t="s">
        <v>79</v>
      </c>
      <c r="AV736" s="14" t="s">
        <v>79</v>
      </c>
      <c r="AW736" s="14" t="s">
        <v>33</v>
      </c>
      <c r="AX736" s="14" t="s">
        <v>71</v>
      </c>
      <c r="AY736" s="194" t="s">
        <v>131</v>
      </c>
    </row>
    <row r="737" spans="1:51" s="13" customFormat="1" ht="12">
      <c r="A737" s="13"/>
      <c r="B737" s="185"/>
      <c r="C737" s="13"/>
      <c r="D737" s="186" t="s">
        <v>142</v>
      </c>
      <c r="E737" s="187" t="s">
        <v>3</v>
      </c>
      <c r="F737" s="188" t="s">
        <v>504</v>
      </c>
      <c r="G737" s="13"/>
      <c r="H737" s="187" t="s">
        <v>3</v>
      </c>
      <c r="I737" s="189"/>
      <c r="J737" s="13"/>
      <c r="K737" s="13"/>
      <c r="L737" s="185"/>
      <c r="M737" s="190"/>
      <c r="N737" s="191"/>
      <c r="O737" s="191"/>
      <c r="P737" s="191"/>
      <c r="Q737" s="191"/>
      <c r="R737" s="191"/>
      <c r="S737" s="191"/>
      <c r="T737" s="192"/>
      <c r="U737" s="13"/>
      <c r="V737" s="13"/>
      <c r="W737" s="13"/>
      <c r="X737" s="13"/>
      <c r="Y737" s="13"/>
      <c r="Z737" s="13"/>
      <c r="AA737" s="13"/>
      <c r="AB737" s="13"/>
      <c r="AC737" s="13"/>
      <c r="AD737" s="13"/>
      <c r="AE737" s="13"/>
      <c r="AT737" s="187" t="s">
        <v>142</v>
      </c>
      <c r="AU737" s="187" t="s">
        <v>79</v>
      </c>
      <c r="AV737" s="13" t="s">
        <v>15</v>
      </c>
      <c r="AW737" s="13" t="s">
        <v>33</v>
      </c>
      <c r="AX737" s="13" t="s">
        <v>71</v>
      </c>
      <c r="AY737" s="187" t="s">
        <v>131</v>
      </c>
    </row>
    <row r="738" spans="1:51" s="14" customFormat="1" ht="12">
      <c r="A738" s="14"/>
      <c r="B738" s="193"/>
      <c r="C738" s="14"/>
      <c r="D738" s="186" t="s">
        <v>142</v>
      </c>
      <c r="E738" s="194" t="s">
        <v>3</v>
      </c>
      <c r="F738" s="195" t="s">
        <v>1306</v>
      </c>
      <c r="G738" s="14"/>
      <c r="H738" s="196">
        <v>3.36</v>
      </c>
      <c r="I738" s="197"/>
      <c r="J738" s="14"/>
      <c r="K738" s="14"/>
      <c r="L738" s="193"/>
      <c r="M738" s="198"/>
      <c r="N738" s="199"/>
      <c r="O738" s="199"/>
      <c r="P738" s="199"/>
      <c r="Q738" s="199"/>
      <c r="R738" s="199"/>
      <c r="S738" s="199"/>
      <c r="T738" s="200"/>
      <c r="U738" s="14"/>
      <c r="V738" s="14"/>
      <c r="W738" s="14"/>
      <c r="X738" s="14"/>
      <c r="Y738" s="14"/>
      <c r="Z738" s="14"/>
      <c r="AA738" s="14"/>
      <c r="AB738" s="14"/>
      <c r="AC738" s="14"/>
      <c r="AD738" s="14"/>
      <c r="AE738" s="14"/>
      <c r="AT738" s="194" t="s">
        <v>142</v>
      </c>
      <c r="AU738" s="194" t="s">
        <v>79</v>
      </c>
      <c r="AV738" s="14" t="s">
        <v>79</v>
      </c>
      <c r="AW738" s="14" t="s">
        <v>33</v>
      </c>
      <c r="AX738" s="14" t="s">
        <v>71</v>
      </c>
      <c r="AY738" s="194" t="s">
        <v>131</v>
      </c>
    </row>
    <row r="739" spans="1:51" s="13" customFormat="1" ht="12">
      <c r="A739" s="13"/>
      <c r="B739" s="185"/>
      <c r="C739" s="13"/>
      <c r="D739" s="186" t="s">
        <v>142</v>
      </c>
      <c r="E739" s="187" t="s">
        <v>3</v>
      </c>
      <c r="F739" s="188" t="s">
        <v>478</v>
      </c>
      <c r="G739" s="13"/>
      <c r="H739" s="187" t="s">
        <v>3</v>
      </c>
      <c r="I739" s="189"/>
      <c r="J739" s="13"/>
      <c r="K739" s="13"/>
      <c r="L739" s="185"/>
      <c r="M739" s="190"/>
      <c r="N739" s="191"/>
      <c r="O739" s="191"/>
      <c r="P739" s="191"/>
      <c r="Q739" s="191"/>
      <c r="R739" s="191"/>
      <c r="S739" s="191"/>
      <c r="T739" s="192"/>
      <c r="U739" s="13"/>
      <c r="V739" s="13"/>
      <c r="W739" s="13"/>
      <c r="X739" s="13"/>
      <c r="Y739" s="13"/>
      <c r="Z739" s="13"/>
      <c r="AA739" s="13"/>
      <c r="AB739" s="13"/>
      <c r="AC739" s="13"/>
      <c r="AD739" s="13"/>
      <c r="AE739" s="13"/>
      <c r="AT739" s="187" t="s">
        <v>142</v>
      </c>
      <c r="AU739" s="187" t="s">
        <v>79</v>
      </c>
      <c r="AV739" s="13" t="s">
        <v>15</v>
      </c>
      <c r="AW739" s="13" t="s">
        <v>33</v>
      </c>
      <c r="AX739" s="13" t="s">
        <v>71</v>
      </c>
      <c r="AY739" s="187" t="s">
        <v>131</v>
      </c>
    </row>
    <row r="740" spans="1:51" s="14" customFormat="1" ht="12">
      <c r="A740" s="14"/>
      <c r="B740" s="193"/>
      <c r="C740" s="14"/>
      <c r="D740" s="186" t="s">
        <v>142</v>
      </c>
      <c r="E740" s="194" t="s">
        <v>3</v>
      </c>
      <c r="F740" s="195" t="s">
        <v>1307</v>
      </c>
      <c r="G740" s="14"/>
      <c r="H740" s="196">
        <v>2.94</v>
      </c>
      <c r="I740" s="197"/>
      <c r="J740" s="14"/>
      <c r="K740" s="14"/>
      <c r="L740" s="193"/>
      <c r="M740" s="198"/>
      <c r="N740" s="199"/>
      <c r="O740" s="199"/>
      <c r="P740" s="199"/>
      <c r="Q740" s="199"/>
      <c r="R740" s="199"/>
      <c r="S740" s="199"/>
      <c r="T740" s="200"/>
      <c r="U740" s="14"/>
      <c r="V740" s="14"/>
      <c r="W740" s="14"/>
      <c r="X740" s="14"/>
      <c r="Y740" s="14"/>
      <c r="Z740" s="14"/>
      <c r="AA740" s="14"/>
      <c r="AB740" s="14"/>
      <c r="AC740" s="14"/>
      <c r="AD740" s="14"/>
      <c r="AE740" s="14"/>
      <c r="AT740" s="194" t="s">
        <v>142</v>
      </c>
      <c r="AU740" s="194" t="s">
        <v>79</v>
      </c>
      <c r="AV740" s="14" t="s">
        <v>79</v>
      </c>
      <c r="AW740" s="14" t="s">
        <v>33</v>
      </c>
      <c r="AX740" s="14" t="s">
        <v>71</v>
      </c>
      <c r="AY740" s="194" t="s">
        <v>131</v>
      </c>
    </row>
    <row r="741" spans="1:51" s="13" customFormat="1" ht="12">
      <c r="A741" s="13"/>
      <c r="B741" s="185"/>
      <c r="C741" s="13"/>
      <c r="D741" s="186" t="s">
        <v>142</v>
      </c>
      <c r="E741" s="187" t="s">
        <v>3</v>
      </c>
      <c r="F741" s="188" t="s">
        <v>507</v>
      </c>
      <c r="G741" s="13"/>
      <c r="H741" s="187" t="s">
        <v>3</v>
      </c>
      <c r="I741" s="189"/>
      <c r="J741" s="13"/>
      <c r="K741" s="13"/>
      <c r="L741" s="185"/>
      <c r="M741" s="190"/>
      <c r="N741" s="191"/>
      <c r="O741" s="191"/>
      <c r="P741" s="191"/>
      <c r="Q741" s="191"/>
      <c r="R741" s="191"/>
      <c r="S741" s="191"/>
      <c r="T741" s="192"/>
      <c r="U741" s="13"/>
      <c r="V741" s="13"/>
      <c r="W741" s="13"/>
      <c r="X741" s="13"/>
      <c r="Y741" s="13"/>
      <c r="Z741" s="13"/>
      <c r="AA741" s="13"/>
      <c r="AB741" s="13"/>
      <c r="AC741" s="13"/>
      <c r="AD741" s="13"/>
      <c r="AE741" s="13"/>
      <c r="AT741" s="187" t="s">
        <v>142</v>
      </c>
      <c r="AU741" s="187" t="s">
        <v>79</v>
      </c>
      <c r="AV741" s="13" t="s">
        <v>15</v>
      </c>
      <c r="AW741" s="13" t="s">
        <v>33</v>
      </c>
      <c r="AX741" s="13" t="s">
        <v>71</v>
      </c>
      <c r="AY741" s="187" t="s">
        <v>131</v>
      </c>
    </row>
    <row r="742" spans="1:51" s="14" customFormat="1" ht="12">
      <c r="A742" s="14"/>
      <c r="B742" s="193"/>
      <c r="C742" s="14"/>
      <c r="D742" s="186" t="s">
        <v>142</v>
      </c>
      <c r="E742" s="194" t="s">
        <v>3</v>
      </c>
      <c r="F742" s="195" t="s">
        <v>1308</v>
      </c>
      <c r="G742" s="14"/>
      <c r="H742" s="196">
        <v>16.38</v>
      </c>
      <c r="I742" s="197"/>
      <c r="J742" s="14"/>
      <c r="K742" s="14"/>
      <c r="L742" s="193"/>
      <c r="M742" s="198"/>
      <c r="N742" s="199"/>
      <c r="O742" s="199"/>
      <c r="P742" s="199"/>
      <c r="Q742" s="199"/>
      <c r="R742" s="199"/>
      <c r="S742" s="199"/>
      <c r="T742" s="200"/>
      <c r="U742" s="14"/>
      <c r="V742" s="14"/>
      <c r="W742" s="14"/>
      <c r="X742" s="14"/>
      <c r="Y742" s="14"/>
      <c r="Z742" s="14"/>
      <c r="AA742" s="14"/>
      <c r="AB742" s="14"/>
      <c r="AC742" s="14"/>
      <c r="AD742" s="14"/>
      <c r="AE742" s="14"/>
      <c r="AT742" s="194" t="s">
        <v>142</v>
      </c>
      <c r="AU742" s="194" t="s">
        <v>79</v>
      </c>
      <c r="AV742" s="14" t="s">
        <v>79</v>
      </c>
      <c r="AW742" s="14" t="s">
        <v>33</v>
      </c>
      <c r="AX742" s="14" t="s">
        <v>71</v>
      </c>
      <c r="AY742" s="194" t="s">
        <v>131</v>
      </c>
    </row>
    <row r="743" spans="1:51" s="14" customFormat="1" ht="12">
      <c r="A743" s="14"/>
      <c r="B743" s="193"/>
      <c r="C743" s="14"/>
      <c r="D743" s="186" t="s">
        <v>142</v>
      </c>
      <c r="E743" s="194" t="s">
        <v>3</v>
      </c>
      <c r="F743" s="195" t="s">
        <v>1304</v>
      </c>
      <c r="G743" s="14"/>
      <c r="H743" s="196">
        <v>-1.47</v>
      </c>
      <c r="I743" s="197"/>
      <c r="J743" s="14"/>
      <c r="K743" s="14"/>
      <c r="L743" s="193"/>
      <c r="M743" s="198"/>
      <c r="N743" s="199"/>
      <c r="O743" s="199"/>
      <c r="P743" s="199"/>
      <c r="Q743" s="199"/>
      <c r="R743" s="199"/>
      <c r="S743" s="199"/>
      <c r="T743" s="200"/>
      <c r="U743" s="14"/>
      <c r="V743" s="14"/>
      <c r="W743" s="14"/>
      <c r="X743" s="14"/>
      <c r="Y743" s="14"/>
      <c r="Z743" s="14"/>
      <c r="AA743" s="14"/>
      <c r="AB743" s="14"/>
      <c r="AC743" s="14"/>
      <c r="AD743" s="14"/>
      <c r="AE743" s="14"/>
      <c r="AT743" s="194" t="s">
        <v>142</v>
      </c>
      <c r="AU743" s="194" t="s">
        <v>79</v>
      </c>
      <c r="AV743" s="14" t="s">
        <v>79</v>
      </c>
      <c r="AW743" s="14" t="s">
        <v>33</v>
      </c>
      <c r="AX743" s="14" t="s">
        <v>71</v>
      </c>
      <c r="AY743" s="194" t="s">
        <v>131</v>
      </c>
    </row>
    <row r="744" spans="1:51" s="13" customFormat="1" ht="12">
      <c r="A744" s="13"/>
      <c r="B744" s="185"/>
      <c r="C744" s="13"/>
      <c r="D744" s="186" t="s">
        <v>142</v>
      </c>
      <c r="E744" s="187" t="s">
        <v>3</v>
      </c>
      <c r="F744" s="188" t="s">
        <v>485</v>
      </c>
      <c r="G744" s="13"/>
      <c r="H744" s="187" t="s">
        <v>3</v>
      </c>
      <c r="I744" s="189"/>
      <c r="J744" s="13"/>
      <c r="K744" s="13"/>
      <c r="L744" s="185"/>
      <c r="M744" s="190"/>
      <c r="N744" s="191"/>
      <c r="O744" s="191"/>
      <c r="P744" s="191"/>
      <c r="Q744" s="191"/>
      <c r="R744" s="191"/>
      <c r="S744" s="191"/>
      <c r="T744" s="192"/>
      <c r="U744" s="13"/>
      <c r="V744" s="13"/>
      <c r="W744" s="13"/>
      <c r="X744" s="13"/>
      <c r="Y744" s="13"/>
      <c r="Z744" s="13"/>
      <c r="AA744" s="13"/>
      <c r="AB744" s="13"/>
      <c r="AC744" s="13"/>
      <c r="AD744" s="13"/>
      <c r="AE744" s="13"/>
      <c r="AT744" s="187" t="s">
        <v>142</v>
      </c>
      <c r="AU744" s="187" t="s">
        <v>79</v>
      </c>
      <c r="AV744" s="13" t="s">
        <v>15</v>
      </c>
      <c r="AW744" s="13" t="s">
        <v>33</v>
      </c>
      <c r="AX744" s="13" t="s">
        <v>71</v>
      </c>
      <c r="AY744" s="187" t="s">
        <v>131</v>
      </c>
    </row>
    <row r="745" spans="1:51" s="14" customFormat="1" ht="12">
      <c r="A745" s="14"/>
      <c r="B745" s="193"/>
      <c r="C745" s="14"/>
      <c r="D745" s="186" t="s">
        <v>142</v>
      </c>
      <c r="E745" s="194" t="s">
        <v>3</v>
      </c>
      <c r="F745" s="195" t="s">
        <v>520</v>
      </c>
      <c r="G745" s="14"/>
      <c r="H745" s="196">
        <v>13.02</v>
      </c>
      <c r="I745" s="197"/>
      <c r="J745" s="14"/>
      <c r="K745" s="14"/>
      <c r="L745" s="193"/>
      <c r="M745" s="198"/>
      <c r="N745" s="199"/>
      <c r="O745" s="199"/>
      <c r="P745" s="199"/>
      <c r="Q745" s="199"/>
      <c r="R745" s="199"/>
      <c r="S745" s="199"/>
      <c r="T745" s="200"/>
      <c r="U745" s="14"/>
      <c r="V745" s="14"/>
      <c r="W745" s="14"/>
      <c r="X745" s="14"/>
      <c r="Y745" s="14"/>
      <c r="Z745" s="14"/>
      <c r="AA745" s="14"/>
      <c r="AB745" s="14"/>
      <c r="AC745" s="14"/>
      <c r="AD745" s="14"/>
      <c r="AE745" s="14"/>
      <c r="AT745" s="194" t="s">
        <v>142</v>
      </c>
      <c r="AU745" s="194" t="s">
        <v>79</v>
      </c>
      <c r="AV745" s="14" t="s">
        <v>79</v>
      </c>
      <c r="AW745" s="14" t="s">
        <v>33</v>
      </c>
      <c r="AX745" s="14" t="s">
        <v>71</v>
      </c>
      <c r="AY745" s="194" t="s">
        <v>131</v>
      </c>
    </row>
    <row r="746" spans="1:51" s="14" customFormat="1" ht="12">
      <c r="A746" s="14"/>
      <c r="B746" s="193"/>
      <c r="C746" s="14"/>
      <c r="D746" s="186" t="s">
        <v>142</v>
      </c>
      <c r="E746" s="194" t="s">
        <v>3</v>
      </c>
      <c r="F746" s="195" t="s">
        <v>1309</v>
      </c>
      <c r="G746" s="14"/>
      <c r="H746" s="196">
        <v>-2.52</v>
      </c>
      <c r="I746" s="197"/>
      <c r="J746" s="14"/>
      <c r="K746" s="14"/>
      <c r="L746" s="193"/>
      <c r="M746" s="198"/>
      <c r="N746" s="199"/>
      <c r="O746" s="199"/>
      <c r="P746" s="199"/>
      <c r="Q746" s="199"/>
      <c r="R746" s="199"/>
      <c r="S746" s="199"/>
      <c r="T746" s="200"/>
      <c r="U746" s="14"/>
      <c r="V746" s="14"/>
      <c r="W746" s="14"/>
      <c r="X746" s="14"/>
      <c r="Y746" s="14"/>
      <c r="Z746" s="14"/>
      <c r="AA746" s="14"/>
      <c r="AB746" s="14"/>
      <c r="AC746" s="14"/>
      <c r="AD746" s="14"/>
      <c r="AE746" s="14"/>
      <c r="AT746" s="194" t="s">
        <v>142</v>
      </c>
      <c r="AU746" s="194" t="s">
        <v>79</v>
      </c>
      <c r="AV746" s="14" t="s">
        <v>79</v>
      </c>
      <c r="AW746" s="14" t="s">
        <v>33</v>
      </c>
      <c r="AX746" s="14" t="s">
        <v>71</v>
      </c>
      <c r="AY746" s="194" t="s">
        <v>131</v>
      </c>
    </row>
    <row r="747" spans="1:51" s="13" customFormat="1" ht="12">
      <c r="A747" s="13"/>
      <c r="B747" s="185"/>
      <c r="C747" s="13"/>
      <c r="D747" s="186" t="s">
        <v>142</v>
      </c>
      <c r="E747" s="187" t="s">
        <v>3</v>
      </c>
      <c r="F747" s="188" t="s">
        <v>483</v>
      </c>
      <c r="G747" s="13"/>
      <c r="H747" s="187" t="s">
        <v>3</v>
      </c>
      <c r="I747" s="189"/>
      <c r="J747" s="13"/>
      <c r="K747" s="13"/>
      <c r="L747" s="185"/>
      <c r="M747" s="190"/>
      <c r="N747" s="191"/>
      <c r="O747" s="191"/>
      <c r="P747" s="191"/>
      <c r="Q747" s="191"/>
      <c r="R747" s="191"/>
      <c r="S747" s="191"/>
      <c r="T747" s="192"/>
      <c r="U747" s="13"/>
      <c r="V747" s="13"/>
      <c r="W747" s="13"/>
      <c r="X747" s="13"/>
      <c r="Y747" s="13"/>
      <c r="Z747" s="13"/>
      <c r="AA747" s="13"/>
      <c r="AB747" s="13"/>
      <c r="AC747" s="13"/>
      <c r="AD747" s="13"/>
      <c r="AE747" s="13"/>
      <c r="AT747" s="187" t="s">
        <v>142</v>
      </c>
      <c r="AU747" s="187" t="s">
        <v>79</v>
      </c>
      <c r="AV747" s="13" t="s">
        <v>15</v>
      </c>
      <c r="AW747" s="13" t="s">
        <v>33</v>
      </c>
      <c r="AX747" s="13" t="s">
        <v>71</v>
      </c>
      <c r="AY747" s="187" t="s">
        <v>131</v>
      </c>
    </row>
    <row r="748" spans="1:51" s="14" customFormat="1" ht="12">
      <c r="A748" s="14"/>
      <c r="B748" s="193"/>
      <c r="C748" s="14"/>
      <c r="D748" s="186" t="s">
        <v>142</v>
      </c>
      <c r="E748" s="194" t="s">
        <v>3</v>
      </c>
      <c r="F748" s="195" t="s">
        <v>1310</v>
      </c>
      <c r="G748" s="14"/>
      <c r="H748" s="196">
        <v>10.92</v>
      </c>
      <c r="I748" s="197"/>
      <c r="J748" s="14"/>
      <c r="K748" s="14"/>
      <c r="L748" s="193"/>
      <c r="M748" s="198"/>
      <c r="N748" s="199"/>
      <c r="O748" s="199"/>
      <c r="P748" s="199"/>
      <c r="Q748" s="199"/>
      <c r="R748" s="199"/>
      <c r="S748" s="199"/>
      <c r="T748" s="200"/>
      <c r="U748" s="14"/>
      <c r="V748" s="14"/>
      <c r="W748" s="14"/>
      <c r="X748" s="14"/>
      <c r="Y748" s="14"/>
      <c r="Z748" s="14"/>
      <c r="AA748" s="14"/>
      <c r="AB748" s="14"/>
      <c r="AC748" s="14"/>
      <c r="AD748" s="14"/>
      <c r="AE748" s="14"/>
      <c r="AT748" s="194" t="s">
        <v>142</v>
      </c>
      <c r="AU748" s="194" t="s">
        <v>79</v>
      </c>
      <c r="AV748" s="14" t="s">
        <v>79</v>
      </c>
      <c r="AW748" s="14" t="s">
        <v>33</v>
      </c>
      <c r="AX748" s="14" t="s">
        <v>71</v>
      </c>
      <c r="AY748" s="194" t="s">
        <v>131</v>
      </c>
    </row>
    <row r="749" spans="1:51" s="14" customFormat="1" ht="12">
      <c r="A749" s="14"/>
      <c r="B749" s="193"/>
      <c r="C749" s="14"/>
      <c r="D749" s="186" t="s">
        <v>142</v>
      </c>
      <c r="E749" s="194" t="s">
        <v>3</v>
      </c>
      <c r="F749" s="195" t="s">
        <v>1311</v>
      </c>
      <c r="G749" s="14"/>
      <c r="H749" s="196">
        <v>-1.494</v>
      </c>
      <c r="I749" s="197"/>
      <c r="J749" s="14"/>
      <c r="K749" s="14"/>
      <c r="L749" s="193"/>
      <c r="M749" s="198"/>
      <c r="N749" s="199"/>
      <c r="O749" s="199"/>
      <c r="P749" s="199"/>
      <c r="Q749" s="199"/>
      <c r="R749" s="199"/>
      <c r="S749" s="199"/>
      <c r="T749" s="200"/>
      <c r="U749" s="14"/>
      <c r="V749" s="14"/>
      <c r="W749" s="14"/>
      <c r="X749" s="14"/>
      <c r="Y749" s="14"/>
      <c r="Z749" s="14"/>
      <c r="AA749" s="14"/>
      <c r="AB749" s="14"/>
      <c r="AC749" s="14"/>
      <c r="AD749" s="14"/>
      <c r="AE749" s="14"/>
      <c r="AT749" s="194" t="s">
        <v>142</v>
      </c>
      <c r="AU749" s="194" t="s">
        <v>79</v>
      </c>
      <c r="AV749" s="14" t="s">
        <v>79</v>
      </c>
      <c r="AW749" s="14" t="s">
        <v>33</v>
      </c>
      <c r="AX749" s="14" t="s">
        <v>71</v>
      </c>
      <c r="AY749" s="194" t="s">
        <v>131</v>
      </c>
    </row>
    <row r="750" spans="1:51" s="15" customFormat="1" ht="12">
      <c r="A750" s="15"/>
      <c r="B750" s="201"/>
      <c r="C750" s="15"/>
      <c r="D750" s="186" t="s">
        <v>142</v>
      </c>
      <c r="E750" s="202" t="s">
        <v>3</v>
      </c>
      <c r="F750" s="203" t="s">
        <v>152</v>
      </c>
      <c r="G750" s="15"/>
      <c r="H750" s="204">
        <v>132.546</v>
      </c>
      <c r="I750" s="205"/>
      <c r="J750" s="15"/>
      <c r="K750" s="15"/>
      <c r="L750" s="201"/>
      <c r="M750" s="206"/>
      <c r="N750" s="207"/>
      <c r="O750" s="207"/>
      <c r="P750" s="207"/>
      <c r="Q750" s="207"/>
      <c r="R750" s="207"/>
      <c r="S750" s="207"/>
      <c r="T750" s="208"/>
      <c r="U750" s="15"/>
      <c r="V750" s="15"/>
      <c r="W750" s="15"/>
      <c r="X750" s="15"/>
      <c r="Y750" s="15"/>
      <c r="Z750" s="15"/>
      <c r="AA750" s="15"/>
      <c r="AB750" s="15"/>
      <c r="AC750" s="15"/>
      <c r="AD750" s="15"/>
      <c r="AE750" s="15"/>
      <c r="AT750" s="202" t="s">
        <v>142</v>
      </c>
      <c r="AU750" s="202" t="s">
        <v>79</v>
      </c>
      <c r="AV750" s="15" t="s">
        <v>87</v>
      </c>
      <c r="AW750" s="15" t="s">
        <v>33</v>
      </c>
      <c r="AX750" s="15" t="s">
        <v>15</v>
      </c>
      <c r="AY750" s="202" t="s">
        <v>131</v>
      </c>
    </row>
    <row r="751" spans="1:65" s="2" customFormat="1" ht="37.8" customHeight="1">
      <c r="A751" s="40"/>
      <c r="B751" s="166"/>
      <c r="C751" s="220" t="s">
        <v>1312</v>
      </c>
      <c r="D751" s="220" t="s">
        <v>569</v>
      </c>
      <c r="E751" s="221" t="s">
        <v>1313</v>
      </c>
      <c r="F751" s="222" t="s">
        <v>1314</v>
      </c>
      <c r="G751" s="223" t="s">
        <v>165</v>
      </c>
      <c r="H751" s="224">
        <v>132.546</v>
      </c>
      <c r="I751" s="225"/>
      <c r="J751" s="226">
        <f>ROUND(I751*H751,2)</f>
        <v>0</v>
      </c>
      <c r="K751" s="222" t="s">
        <v>3</v>
      </c>
      <c r="L751" s="227"/>
      <c r="M751" s="228" t="s">
        <v>3</v>
      </c>
      <c r="N751" s="229" t="s">
        <v>42</v>
      </c>
      <c r="O751" s="74"/>
      <c r="P751" s="176">
        <f>O751*H751</f>
        <v>0</v>
      </c>
      <c r="Q751" s="176">
        <v>0.02</v>
      </c>
      <c r="R751" s="176">
        <f>Q751*H751</f>
        <v>2.6509199999999997</v>
      </c>
      <c r="S751" s="176">
        <v>0</v>
      </c>
      <c r="T751" s="177">
        <f>S751*H751</f>
        <v>0</v>
      </c>
      <c r="U751" s="40"/>
      <c r="V751" s="40"/>
      <c r="W751" s="40"/>
      <c r="X751" s="40"/>
      <c r="Y751" s="40"/>
      <c r="Z751" s="40"/>
      <c r="AA751" s="40"/>
      <c r="AB751" s="40"/>
      <c r="AC751" s="40"/>
      <c r="AD751" s="40"/>
      <c r="AE751" s="40"/>
      <c r="AR751" s="178" t="s">
        <v>639</v>
      </c>
      <c r="AT751" s="178" t="s">
        <v>569</v>
      </c>
      <c r="AU751" s="178" t="s">
        <v>79</v>
      </c>
      <c r="AY751" s="21" t="s">
        <v>131</v>
      </c>
      <c r="BE751" s="179">
        <f>IF(N751="základní",J751,0)</f>
        <v>0</v>
      </c>
      <c r="BF751" s="179">
        <f>IF(N751="snížená",J751,0)</f>
        <v>0</v>
      </c>
      <c r="BG751" s="179">
        <f>IF(N751="zákl. přenesená",J751,0)</f>
        <v>0</v>
      </c>
      <c r="BH751" s="179">
        <f>IF(N751="sníž. přenesená",J751,0)</f>
        <v>0</v>
      </c>
      <c r="BI751" s="179">
        <f>IF(N751="nulová",J751,0)</f>
        <v>0</v>
      </c>
      <c r="BJ751" s="21" t="s">
        <v>15</v>
      </c>
      <c r="BK751" s="179">
        <f>ROUND(I751*H751,2)</f>
        <v>0</v>
      </c>
      <c r="BL751" s="21" t="s">
        <v>254</v>
      </c>
      <c r="BM751" s="178" t="s">
        <v>1315</v>
      </c>
    </row>
    <row r="752" spans="1:65" s="2" customFormat="1" ht="24.15" customHeight="1">
      <c r="A752" s="40"/>
      <c r="B752" s="166"/>
      <c r="C752" s="167" t="s">
        <v>1316</v>
      </c>
      <c r="D752" s="167" t="s">
        <v>134</v>
      </c>
      <c r="E752" s="168" t="s">
        <v>1317</v>
      </c>
      <c r="F752" s="169" t="s">
        <v>1318</v>
      </c>
      <c r="G752" s="170" t="s">
        <v>192</v>
      </c>
      <c r="H752" s="171">
        <v>191.3</v>
      </c>
      <c r="I752" s="172"/>
      <c r="J752" s="173">
        <f>ROUND(I752*H752,2)</f>
        <v>0</v>
      </c>
      <c r="K752" s="169" t="s">
        <v>138</v>
      </c>
      <c r="L752" s="41"/>
      <c r="M752" s="174" t="s">
        <v>3</v>
      </c>
      <c r="N752" s="175" t="s">
        <v>42</v>
      </c>
      <c r="O752" s="74"/>
      <c r="P752" s="176">
        <f>O752*H752</f>
        <v>0</v>
      </c>
      <c r="Q752" s="176">
        <v>3E-05</v>
      </c>
      <c r="R752" s="176">
        <f>Q752*H752</f>
        <v>0.005739</v>
      </c>
      <c r="S752" s="176">
        <v>0</v>
      </c>
      <c r="T752" s="177">
        <f>S752*H752</f>
        <v>0</v>
      </c>
      <c r="U752" s="40"/>
      <c r="V752" s="40"/>
      <c r="W752" s="40"/>
      <c r="X752" s="40"/>
      <c r="Y752" s="40"/>
      <c r="Z752" s="40"/>
      <c r="AA752" s="40"/>
      <c r="AB752" s="40"/>
      <c r="AC752" s="40"/>
      <c r="AD752" s="40"/>
      <c r="AE752" s="40"/>
      <c r="AR752" s="178" t="s">
        <v>254</v>
      </c>
      <c r="AT752" s="178" t="s">
        <v>134</v>
      </c>
      <c r="AU752" s="178" t="s">
        <v>79</v>
      </c>
      <c r="AY752" s="21" t="s">
        <v>131</v>
      </c>
      <c r="BE752" s="179">
        <f>IF(N752="základní",J752,0)</f>
        <v>0</v>
      </c>
      <c r="BF752" s="179">
        <f>IF(N752="snížená",J752,0)</f>
        <v>0</v>
      </c>
      <c r="BG752" s="179">
        <f>IF(N752="zákl. přenesená",J752,0)</f>
        <v>0</v>
      </c>
      <c r="BH752" s="179">
        <f>IF(N752="sníž. přenesená",J752,0)</f>
        <v>0</v>
      </c>
      <c r="BI752" s="179">
        <f>IF(N752="nulová",J752,0)</f>
        <v>0</v>
      </c>
      <c r="BJ752" s="21" t="s">
        <v>15</v>
      </c>
      <c r="BK752" s="179">
        <f>ROUND(I752*H752,2)</f>
        <v>0</v>
      </c>
      <c r="BL752" s="21" t="s">
        <v>254</v>
      </c>
      <c r="BM752" s="178" t="s">
        <v>1319</v>
      </c>
    </row>
    <row r="753" spans="1:47" s="2" customFormat="1" ht="12">
      <c r="A753" s="40"/>
      <c r="B753" s="41"/>
      <c r="C753" s="40"/>
      <c r="D753" s="180" t="s">
        <v>140</v>
      </c>
      <c r="E753" s="40"/>
      <c r="F753" s="181" t="s">
        <v>1320</v>
      </c>
      <c r="G753" s="40"/>
      <c r="H753" s="40"/>
      <c r="I753" s="182"/>
      <c r="J753" s="40"/>
      <c r="K753" s="40"/>
      <c r="L753" s="41"/>
      <c r="M753" s="183"/>
      <c r="N753" s="184"/>
      <c r="O753" s="74"/>
      <c r="P753" s="74"/>
      <c r="Q753" s="74"/>
      <c r="R753" s="74"/>
      <c r="S753" s="74"/>
      <c r="T753" s="75"/>
      <c r="U753" s="40"/>
      <c r="V753" s="40"/>
      <c r="W753" s="40"/>
      <c r="X753" s="40"/>
      <c r="Y753" s="40"/>
      <c r="Z753" s="40"/>
      <c r="AA753" s="40"/>
      <c r="AB753" s="40"/>
      <c r="AC753" s="40"/>
      <c r="AD753" s="40"/>
      <c r="AE753" s="40"/>
      <c r="AT753" s="21" t="s">
        <v>140</v>
      </c>
      <c r="AU753" s="21" t="s">
        <v>79</v>
      </c>
    </row>
    <row r="754" spans="1:51" s="13" customFormat="1" ht="12">
      <c r="A754" s="13"/>
      <c r="B754" s="185"/>
      <c r="C754" s="13"/>
      <c r="D754" s="186" t="s">
        <v>142</v>
      </c>
      <c r="E754" s="187" t="s">
        <v>3</v>
      </c>
      <c r="F754" s="188" t="s">
        <v>252</v>
      </c>
      <c r="G754" s="13"/>
      <c r="H754" s="187" t="s">
        <v>3</v>
      </c>
      <c r="I754" s="189"/>
      <c r="J754" s="13"/>
      <c r="K754" s="13"/>
      <c r="L754" s="185"/>
      <c r="M754" s="190"/>
      <c r="N754" s="191"/>
      <c r="O754" s="191"/>
      <c r="P754" s="191"/>
      <c r="Q754" s="191"/>
      <c r="R754" s="191"/>
      <c r="S754" s="191"/>
      <c r="T754" s="192"/>
      <c r="U754" s="13"/>
      <c r="V754" s="13"/>
      <c r="W754" s="13"/>
      <c r="X754" s="13"/>
      <c r="Y754" s="13"/>
      <c r="Z754" s="13"/>
      <c r="AA754" s="13"/>
      <c r="AB754" s="13"/>
      <c r="AC754" s="13"/>
      <c r="AD754" s="13"/>
      <c r="AE754" s="13"/>
      <c r="AT754" s="187" t="s">
        <v>142</v>
      </c>
      <c r="AU754" s="187" t="s">
        <v>79</v>
      </c>
      <c r="AV754" s="13" t="s">
        <v>15</v>
      </c>
      <c r="AW754" s="13" t="s">
        <v>33</v>
      </c>
      <c r="AX754" s="13" t="s">
        <v>71</v>
      </c>
      <c r="AY754" s="187" t="s">
        <v>131</v>
      </c>
    </row>
    <row r="755" spans="1:51" s="14" customFormat="1" ht="12">
      <c r="A755" s="14"/>
      <c r="B755" s="193"/>
      <c r="C755" s="14"/>
      <c r="D755" s="186" t="s">
        <v>142</v>
      </c>
      <c r="E755" s="194" t="s">
        <v>3</v>
      </c>
      <c r="F755" s="195" t="s">
        <v>1321</v>
      </c>
      <c r="G755" s="14"/>
      <c r="H755" s="196">
        <v>33</v>
      </c>
      <c r="I755" s="197"/>
      <c r="J755" s="14"/>
      <c r="K755" s="14"/>
      <c r="L755" s="193"/>
      <c r="M755" s="198"/>
      <c r="N755" s="199"/>
      <c r="O755" s="199"/>
      <c r="P755" s="199"/>
      <c r="Q755" s="199"/>
      <c r="R755" s="199"/>
      <c r="S755" s="199"/>
      <c r="T755" s="200"/>
      <c r="U755" s="14"/>
      <c r="V755" s="14"/>
      <c r="W755" s="14"/>
      <c r="X755" s="14"/>
      <c r="Y755" s="14"/>
      <c r="Z755" s="14"/>
      <c r="AA755" s="14"/>
      <c r="AB755" s="14"/>
      <c r="AC755" s="14"/>
      <c r="AD755" s="14"/>
      <c r="AE755" s="14"/>
      <c r="AT755" s="194" t="s">
        <v>142</v>
      </c>
      <c r="AU755" s="194" t="s">
        <v>79</v>
      </c>
      <c r="AV755" s="14" t="s">
        <v>79</v>
      </c>
      <c r="AW755" s="14" t="s">
        <v>33</v>
      </c>
      <c r="AX755" s="14" t="s">
        <v>71</v>
      </c>
      <c r="AY755" s="194" t="s">
        <v>131</v>
      </c>
    </row>
    <row r="756" spans="1:51" s="14" customFormat="1" ht="12">
      <c r="A756" s="14"/>
      <c r="B756" s="193"/>
      <c r="C756" s="14"/>
      <c r="D756" s="186" t="s">
        <v>142</v>
      </c>
      <c r="E756" s="194" t="s">
        <v>3</v>
      </c>
      <c r="F756" s="195" t="s">
        <v>1322</v>
      </c>
      <c r="G756" s="14"/>
      <c r="H756" s="196">
        <v>-1.8</v>
      </c>
      <c r="I756" s="197"/>
      <c r="J756" s="14"/>
      <c r="K756" s="14"/>
      <c r="L756" s="193"/>
      <c r="M756" s="198"/>
      <c r="N756" s="199"/>
      <c r="O756" s="199"/>
      <c r="P756" s="199"/>
      <c r="Q756" s="199"/>
      <c r="R756" s="199"/>
      <c r="S756" s="199"/>
      <c r="T756" s="200"/>
      <c r="U756" s="14"/>
      <c r="V756" s="14"/>
      <c r="W756" s="14"/>
      <c r="X756" s="14"/>
      <c r="Y756" s="14"/>
      <c r="Z756" s="14"/>
      <c r="AA756" s="14"/>
      <c r="AB756" s="14"/>
      <c r="AC756" s="14"/>
      <c r="AD756" s="14"/>
      <c r="AE756" s="14"/>
      <c r="AT756" s="194" t="s">
        <v>142</v>
      </c>
      <c r="AU756" s="194" t="s">
        <v>79</v>
      </c>
      <c r="AV756" s="14" t="s">
        <v>79</v>
      </c>
      <c r="AW756" s="14" t="s">
        <v>33</v>
      </c>
      <c r="AX756" s="14" t="s">
        <v>71</v>
      </c>
      <c r="AY756" s="194" t="s">
        <v>131</v>
      </c>
    </row>
    <row r="757" spans="1:51" s="13" customFormat="1" ht="12">
      <c r="A757" s="13"/>
      <c r="B757" s="185"/>
      <c r="C757" s="13"/>
      <c r="D757" s="186" t="s">
        <v>142</v>
      </c>
      <c r="E757" s="187" t="s">
        <v>3</v>
      </c>
      <c r="F757" s="188" t="s">
        <v>538</v>
      </c>
      <c r="G757" s="13"/>
      <c r="H757" s="187" t="s">
        <v>3</v>
      </c>
      <c r="I757" s="189"/>
      <c r="J757" s="13"/>
      <c r="K757" s="13"/>
      <c r="L757" s="185"/>
      <c r="M757" s="190"/>
      <c r="N757" s="191"/>
      <c r="O757" s="191"/>
      <c r="P757" s="191"/>
      <c r="Q757" s="191"/>
      <c r="R757" s="191"/>
      <c r="S757" s="191"/>
      <c r="T757" s="192"/>
      <c r="U757" s="13"/>
      <c r="V757" s="13"/>
      <c r="W757" s="13"/>
      <c r="X757" s="13"/>
      <c r="Y757" s="13"/>
      <c r="Z757" s="13"/>
      <c r="AA757" s="13"/>
      <c r="AB757" s="13"/>
      <c r="AC757" s="13"/>
      <c r="AD757" s="13"/>
      <c r="AE757" s="13"/>
      <c r="AT757" s="187" t="s">
        <v>142</v>
      </c>
      <c r="AU757" s="187" t="s">
        <v>79</v>
      </c>
      <c r="AV757" s="13" t="s">
        <v>15</v>
      </c>
      <c r="AW757" s="13" t="s">
        <v>33</v>
      </c>
      <c r="AX757" s="13" t="s">
        <v>71</v>
      </c>
      <c r="AY757" s="187" t="s">
        <v>131</v>
      </c>
    </row>
    <row r="758" spans="1:51" s="14" customFormat="1" ht="12">
      <c r="A758" s="14"/>
      <c r="B758" s="193"/>
      <c r="C758" s="14"/>
      <c r="D758" s="186" t="s">
        <v>142</v>
      </c>
      <c r="E758" s="194" t="s">
        <v>3</v>
      </c>
      <c r="F758" s="195" t="s">
        <v>1323</v>
      </c>
      <c r="G758" s="14"/>
      <c r="H758" s="196">
        <v>22.4</v>
      </c>
      <c r="I758" s="197"/>
      <c r="J758" s="14"/>
      <c r="K758" s="14"/>
      <c r="L758" s="193"/>
      <c r="M758" s="198"/>
      <c r="N758" s="199"/>
      <c r="O758" s="199"/>
      <c r="P758" s="199"/>
      <c r="Q758" s="199"/>
      <c r="R758" s="199"/>
      <c r="S758" s="199"/>
      <c r="T758" s="200"/>
      <c r="U758" s="14"/>
      <c r="V758" s="14"/>
      <c r="W758" s="14"/>
      <c r="X758" s="14"/>
      <c r="Y758" s="14"/>
      <c r="Z758" s="14"/>
      <c r="AA758" s="14"/>
      <c r="AB758" s="14"/>
      <c r="AC758" s="14"/>
      <c r="AD758" s="14"/>
      <c r="AE758" s="14"/>
      <c r="AT758" s="194" t="s">
        <v>142</v>
      </c>
      <c r="AU758" s="194" t="s">
        <v>79</v>
      </c>
      <c r="AV758" s="14" t="s">
        <v>79</v>
      </c>
      <c r="AW758" s="14" t="s">
        <v>33</v>
      </c>
      <c r="AX758" s="14" t="s">
        <v>71</v>
      </c>
      <c r="AY758" s="194" t="s">
        <v>131</v>
      </c>
    </row>
    <row r="759" spans="1:51" s="14" customFormat="1" ht="12">
      <c r="A759" s="14"/>
      <c r="B759" s="193"/>
      <c r="C759" s="14"/>
      <c r="D759" s="186" t="s">
        <v>142</v>
      </c>
      <c r="E759" s="194" t="s">
        <v>3</v>
      </c>
      <c r="F759" s="195" t="s">
        <v>1324</v>
      </c>
      <c r="G759" s="14"/>
      <c r="H759" s="196">
        <v>-0.8</v>
      </c>
      <c r="I759" s="197"/>
      <c r="J759" s="14"/>
      <c r="K759" s="14"/>
      <c r="L759" s="193"/>
      <c r="M759" s="198"/>
      <c r="N759" s="199"/>
      <c r="O759" s="199"/>
      <c r="P759" s="199"/>
      <c r="Q759" s="199"/>
      <c r="R759" s="199"/>
      <c r="S759" s="199"/>
      <c r="T759" s="200"/>
      <c r="U759" s="14"/>
      <c r="V759" s="14"/>
      <c r="W759" s="14"/>
      <c r="X759" s="14"/>
      <c r="Y759" s="14"/>
      <c r="Z759" s="14"/>
      <c r="AA759" s="14"/>
      <c r="AB759" s="14"/>
      <c r="AC759" s="14"/>
      <c r="AD759" s="14"/>
      <c r="AE759" s="14"/>
      <c r="AT759" s="194" t="s">
        <v>142</v>
      </c>
      <c r="AU759" s="194" t="s">
        <v>79</v>
      </c>
      <c r="AV759" s="14" t="s">
        <v>79</v>
      </c>
      <c r="AW759" s="14" t="s">
        <v>33</v>
      </c>
      <c r="AX759" s="14" t="s">
        <v>71</v>
      </c>
      <c r="AY759" s="194" t="s">
        <v>131</v>
      </c>
    </row>
    <row r="760" spans="1:51" s="13" customFormat="1" ht="12">
      <c r="A760" s="13"/>
      <c r="B760" s="185"/>
      <c r="C760" s="13"/>
      <c r="D760" s="186" t="s">
        <v>142</v>
      </c>
      <c r="E760" s="187" t="s">
        <v>3</v>
      </c>
      <c r="F760" s="188" t="s">
        <v>187</v>
      </c>
      <c r="G760" s="13"/>
      <c r="H760" s="187" t="s">
        <v>3</v>
      </c>
      <c r="I760" s="189"/>
      <c r="J760" s="13"/>
      <c r="K760" s="13"/>
      <c r="L760" s="185"/>
      <c r="M760" s="190"/>
      <c r="N760" s="191"/>
      <c r="O760" s="191"/>
      <c r="P760" s="191"/>
      <c r="Q760" s="191"/>
      <c r="R760" s="191"/>
      <c r="S760" s="191"/>
      <c r="T760" s="192"/>
      <c r="U760" s="13"/>
      <c r="V760" s="13"/>
      <c r="W760" s="13"/>
      <c r="X760" s="13"/>
      <c r="Y760" s="13"/>
      <c r="Z760" s="13"/>
      <c r="AA760" s="13"/>
      <c r="AB760" s="13"/>
      <c r="AC760" s="13"/>
      <c r="AD760" s="13"/>
      <c r="AE760" s="13"/>
      <c r="AT760" s="187" t="s">
        <v>142</v>
      </c>
      <c r="AU760" s="187" t="s">
        <v>79</v>
      </c>
      <c r="AV760" s="13" t="s">
        <v>15</v>
      </c>
      <c r="AW760" s="13" t="s">
        <v>33</v>
      </c>
      <c r="AX760" s="13" t="s">
        <v>71</v>
      </c>
      <c r="AY760" s="187" t="s">
        <v>131</v>
      </c>
    </row>
    <row r="761" spans="1:51" s="14" customFormat="1" ht="12">
      <c r="A761" s="14"/>
      <c r="B761" s="193"/>
      <c r="C761" s="14"/>
      <c r="D761" s="186" t="s">
        <v>142</v>
      </c>
      <c r="E761" s="194" t="s">
        <v>3</v>
      </c>
      <c r="F761" s="195" t="s">
        <v>1325</v>
      </c>
      <c r="G761" s="14"/>
      <c r="H761" s="196">
        <v>21.2</v>
      </c>
      <c r="I761" s="197"/>
      <c r="J761" s="14"/>
      <c r="K761" s="14"/>
      <c r="L761" s="193"/>
      <c r="M761" s="198"/>
      <c r="N761" s="199"/>
      <c r="O761" s="199"/>
      <c r="P761" s="199"/>
      <c r="Q761" s="199"/>
      <c r="R761" s="199"/>
      <c r="S761" s="199"/>
      <c r="T761" s="200"/>
      <c r="U761" s="14"/>
      <c r="V761" s="14"/>
      <c r="W761" s="14"/>
      <c r="X761" s="14"/>
      <c r="Y761" s="14"/>
      <c r="Z761" s="14"/>
      <c r="AA761" s="14"/>
      <c r="AB761" s="14"/>
      <c r="AC761" s="14"/>
      <c r="AD761" s="14"/>
      <c r="AE761" s="14"/>
      <c r="AT761" s="194" t="s">
        <v>142</v>
      </c>
      <c r="AU761" s="194" t="s">
        <v>79</v>
      </c>
      <c r="AV761" s="14" t="s">
        <v>79</v>
      </c>
      <c r="AW761" s="14" t="s">
        <v>33</v>
      </c>
      <c r="AX761" s="14" t="s">
        <v>71</v>
      </c>
      <c r="AY761" s="194" t="s">
        <v>131</v>
      </c>
    </row>
    <row r="762" spans="1:51" s="14" customFormat="1" ht="12">
      <c r="A762" s="14"/>
      <c r="B762" s="193"/>
      <c r="C762" s="14"/>
      <c r="D762" s="186" t="s">
        <v>142</v>
      </c>
      <c r="E762" s="194" t="s">
        <v>3</v>
      </c>
      <c r="F762" s="195" t="s">
        <v>542</v>
      </c>
      <c r="G762" s="14"/>
      <c r="H762" s="196">
        <v>-2.3</v>
      </c>
      <c r="I762" s="197"/>
      <c r="J762" s="14"/>
      <c r="K762" s="14"/>
      <c r="L762" s="193"/>
      <c r="M762" s="198"/>
      <c r="N762" s="199"/>
      <c r="O762" s="199"/>
      <c r="P762" s="199"/>
      <c r="Q762" s="199"/>
      <c r="R762" s="199"/>
      <c r="S762" s="199"/>
      <c r="T762" s="200"/>
      <c r="U762" s="14"/>
      <c r="V762" s="14"/>
      <c r="W762" s="14"/>
      <c r="X762" s="14"/>
      <c r="Y762" s="14"/>
      <c r="Z762" s="14"/>
      <c r="AA762" s="14"/>
      <c r="AB762" s="14"/>
      <c r="AC762" s="14"/>
      <c r="AD762" s="14"/>
      <c r="AE762" s="14"/>
      <c r="AT762" s="194" t="s">
        <v>142</v>
      </c>
      <c r="AU762" s="194" t="s">
        <v>79</v>
      </c>
      <c r="AV762" s="14" t="s">
        <v>79</v>
      </c>
      <c r="AW762" s="14" t="s">
        <v>33</v>
      </c>
      <c r="AX762" s="14" t="s">
        <v>71</v>
      </c>
      <c r="AY762" s="194" t="s">
        <v>131</v>
      </c>
    </row>
    <row r="763" spans="1:51" s="13" customFormat="1" ht="12">
      <c r="A763" s="13"/>
      <c r="B763" s="185"/>
      <c r="C763" s="13"/>
      <c r="D763" s="186" t="s">
        <v>142</v>
      </c>
      <c r="E763" s="187" t="s">
        <v>3</v>
      </c>
      <c r="F763" s="188" t="s">
        <v>543</v>
      </c>
      <c r="G763" s="13"/>
      <c r="H763" s="187" t="s">
        <v>3</v>
      </c>
      <c r="I763" s="189"/>
      <c r="J763" s="13"/>
      <c r="K763" s="13"/>
      <c r="L763" s="185"/>
      <c r="M763" s="190"/>
      <c r="N763" s="191"/>
      <c r="O763" s="191"/>
      <c r="P763" s="191"/>
      <c r="Q763" s="191"/>
      <c r="R763" s="191"/>
      <c r="S763" s="191"/>
      <c r="T763" s="192"/>
      <c r="U763" s="13"/>
      <c r="V763" s="13"/>
      <c r="W763" s="13"/>
      <c r="X763" s="13"/>
      <c r="Y763" s="13"/>
      <c r="Z763" s="13"/>
      <c r="AA763" s="13"/>
      <c r="AB763" s="13"/>
      <c r="AC763" s="13"/>
      <c r="AD763" s="13"/>
      <c r="AE763" s="13"/>
      <c r="AT763" s="187" t="s">
        <v>142</v>
      </c>
      <c r="AU763" s="187" t="s">
        <v>79</v>
      </c>
      <c r="AV763" s="13" t="s">
        <v>15</v>
      </c>
      <c r="AW763" s="13" t="s">
        <v>33</v>
      </c>
      <c r="AX763" s="13" t="s">
        <v>71</v>
      </c>
      <c r="AY763" s="187" t="s">
        <v>131</v>
      </c>
    </row>
    <row r="764" spans="1:51" s="14" customFormat="1" ht="12">
      <c r="A764" s="14"/>
      <c r="B764" s="193"/>
      <c r="C764" s="14"/>
      <c r="D764" s="186" t="s">
        <v>142</v>
      </c>
      <c r="E764" s="194" t="s">
        <v>3</v>
      </c>
      <c r="F764" s="195" t="s">
        <v>1326</v>
      </c>
      <c r="G764" s="14"/>
      <c r="H764" s="196">
        <v>17.7</v>
      </c>
      <c r="I764" s="197"/>
      <c r="J764" s="14"/>
      <c r="K764" s="14"/>
      <c r="L764" s="193"/>
      <c r="M764" s="198"/>
      <c r="N764" s="199"/>
      <c r="O764" s="199"/>
      <c r="P764" s="199"/>
      <c r="Q764" s="199"/>
      <c r="R764" s="199"/>
      <c r="S764" s="199"/>
      <c r="T764" s="200"/>
      <c r="U764" s="14"/>
      <c r="V764" s="14"/>
      <c r="W764" s="14"/>
      <c r="X764" s="14"/>
      <c r="Y764" s="14"/>
      <c r="Z764" s="14"/>
      <c r="AA764" s="14"/>
      <c r="AB764" s="14"/>
      <c r="AC764" s="14"/>
      <c r="AD764" s="14"/>
      <c r="AE764" s="14"/>
      <c r="AT764" s="194" t="s">
        <v>142</v>
      </c>
      <c r="AU764" s="194" t="s">
        <v>79</v>
      </c>
      <c r="AV764" s="14" t="s">
        <v>79</v>
      </c>
      <c r="AW764" s="14" t="s">
        <v>33</v>
      </c>
      <c r="AX764" s="14" t="s">
        <v>71</v>
      </c>
      <c r="AY764" s="194" t="s">
        <v>131</v>
      </c>
    </row>
    <row r="765" spans="1:51" s="14" customFormat="1" ht="12">
      <c r="A765" s="14"/>
      <c r="B765" s="193"/>
      <c r="C765" s="14"/>
      <c r="D765" s="186" t="s">
        <v>142</v>
      </c>
      <c r="E765" s="194" t="s">
        <v>3</v>
      </c>
      <c r="F765" s="195" t="s">
        <v>550</v>
      </c>
      <c r="G765" s="14"/>
      <c r="H765" s="196">
        <v>-0.7</v>
      </c>
      <c r="I765" s="197"/>
      <c r="J765" s="14"/>
      <c r="K765" s="14"/>
      <c r="L765" s="193"/>
      <c r="M765" s="198"/>
      <c r="N765" s="199"/>
      <c r="O765" s="199"/>
      <c r="P765" s="199"/>
      <c r="Q765" s="199"/>
      <c r="R765" s="199"/>
      <c r="S765" s="199"/>
      <c r="T765" s="200"/>
      <c r="U765" s="14"/>
      <c r="V765" s="14"/>
      <c r="W765" s="14"/>
      <c r="X765" s="14"/>
      <c r="Y765" s="14"/>
      <c r="Z765" s="14"/>
      <c r="AA765" s="14"/>
      <c r="AB765" s="14"/>
      <c r="AC765" s="14"/>
      <c r="AD765" s="14"/>
      <c r="AE765" s="14"/>
      <c r="AT765" s="194" t="s">
        <v>142</v>
      </c>
      <c r="AU765" s="194" t="s">
        <v>79</v>
      </c>
      <c r="AV765" s="14" t="s">
        <v>79</v>
      </c>
      <c r="AW765" s="14" t="s">
        <v>33</v>
      </c>
      <c r="AX765" s="14" t="s">
        <v>71</v>
      </c>
      <c r="AY765" s="194" t="s">
        <v>131</v>
      </c>
    </row>
    <row r="766" spans="1:51" s="13" customFormat="1" ht="12">
      <c r="A766" s="13"/>
      <c r="B766" s="185"/>
      <c r="C766" s="13"/>
      <c r="D766" s="186" t="s">
        <v>142</v>
      </c>
      <c r="E766" s="187" t="s">
        <v>3</v>
      </c>
      <c r="F766" s="188" t="s">
        <v>546</v>
      </c>
      <c r="G766" s="13"/>
      <c r="H766" s="187" t="s">
        <v>3</v>
      </c>
      <c r="I766" s="189"/>
      <c r="J766" s="13"/>
      <c r="K766" s="13"/>
      <c r="L766" s="185"/>
      <c r="M766" s="190"/>
      <c r="N766" s="191"/>
      <c r="O766" s="191"/>
      <c r="P766" s="191"/>
      <c r="Q766" s="191"/>
      <c r="R766" s="191"/>
      <c r="S766" s="191"/>
      <c r="T766" s="192"/>
      <c r="U766" s="13"/>
      <c r="V766" s="13"/>
      <c r="W766" s="13"/>
      <c r="X766" s="13"/>
      <c r="Y766" s="13"/>
      <c r="Z766" s="13"/>
      <c r="AA766" s="13"/>
      <c r="AB766" s="13"/>
      <c r="AC766" s="13"/>
      <c r="AD766" s="13"/>
      <c r="AE766" s="13"/>
      <c r="AT766" s="187" t="s">
        <v>142</v>
      </c>
      <c r="AU766" s="187" t="s">
        <v>79</v>
      </c>
      <c r="AV766" s="13" t="s">
        <v>15</v>
      </c>
      <c r="AW766" s="13" t="s">
        <v>33</v>
      </c>
      <c r="AX766" s="13" t="s">
        <v>71</v>
      </c>
      <c r="AY766" s="187" t="s">
        <v>131</v>
      </c>
    </row>
    <row r="767" spans="1:51" s="14" customFormat="1" ht="12">
      <c r="A767" s="14"/>
      <c r="B767" s="193"/>
      <c r="C767" s="14"/>
      <c r="D767" s="186" t="s">
        <v>142</v>
      </c>
      <c r="E767" s="194" t="s">
        <v>3</v>
      </c>
      <c r="F767" s="195" t="s">
        <v>1327</v>
      </c>
      <c r="G767" s="14"/>
      <c r="H767" s="196">
        <v>14.1</v>
      </c>
      <c r="I767" s="197"/>
      <c r="J767" s="14"/>
      <c r="K767" s="14"/>
      <c r="L767" s="193"/>
      <c r="M767" s="198"/>
      <c r="N767" s="199"/>
      <c r="O767" s="199"/>
      <c r="P767" s="199"/>
      <c r="Q767" s="199"/>
      <c r="R767" s="199"/>
      <c r="S767" s="199"/>
      <c r="T767" s="200"/>
      <c r="U767" s="14"/>
      <c r="V767" s="14"/>
      <c r="W767" s="14"/>
      <c r="X767" s="14"/>
      <c r="Y767" s="14"/>
      <c r="Z767" s="14"/>
      <c r="AA767" s="14"/>
      <c r="AB767" s="14"/>
      <c r="AC767" s="14"/>
      <c r="AD767" s="14"/>
      <c r="AE767" s="14"/>
      <c r="AT767" s="194" t="s">
        <v>142</v>
      </c>
      <c r="AU767" s="194" t="s">
        <v>79</v>
      </c>
      <c r="AV767" s="14" t="s">
        <v>79</v>
      </c>
      <c r="AW767" s="14" t="s">
        <v>33</v>
      </c>
      <c r="AX767" s="14" t="s">
        <v>71</v>
      </c>
      <c r="AY767" s="194" t="s">
        <v>131</v>
      </c>
    </row>
    <row r="768" spans="1:51" s="14" customFormat="1" ht="12">
      <c r="A768" s="14"/>
      <c r="B768" s="193"/>
      <c r="C768" s="14"/>
      <c r="D768" s="186" t="s">
        <v>142</v>
      </c>
      <c r="E768" s="194" t="s">
        <v>3</v>
      </c>
      <c r="F768" s="195" t="s">
        <v>540</v>
      </c>
      <c r="G768" s="14"/>
      <c r="H768" s="196">
        <v>-1.5</v>
      </c>
      <c r="I768" s="197"/>
      <c r="J768" s="14"/>
      <c r="K768" s="14"/>
      <c r="L768" s="193"/>
      <c r="M768" s="198"/>
      <c r="N768" s="199"/>
      <c r="O768" s="199"/>
      <c r="P768" s="199"/>
      <c r="Q768" s="199"/>
      <c r="R768" s="199"/>
      <c r="S768" s="199"/>
      <c r="T768" s="200"/>
      <c r="U768" s="14"/>
      <c r="V768" s="14"/>
      <c r="W768" s="14"/>
      <c r="X768" s="14"/>
      <c r="Y768" s="14"/>
      <c r="Z768" s="14"/>
      <c r="AA768" s="14"/>
      <c r="AB768" s="14"/>
      <c r="AC768" s="14"/>
      <c r="AD768" s="14"/>
      <c r="AE768" s="14"/>
      <c r="AT768" s="194" t="s">
        <v>142</v>
      </c>
      <c r="AU768" s="194" t="s">
        <v>79</v>
      </c>
      <c r="AV768" s="14" t="s">
        <v>79</v>
      </c>
      <c r="AW768" s="14" t="s">
        <v>33</v>
      </c>
      <c r="AX768" s="14" t="s">
        <v>71</v>
      </c>
      <c r="AY768" s="194" t="s">
        <v>131</v>
      </c>
    </row>
    <row r="769" spans="1:51" s="13" customFormat="1" ht="12">
      <c r="A769" s="13"/>
      <c r="B769" s="185"/>
      <c r="C769" s="13"/>
      <c r="D769" s="186" t="s">
        <v>142</v>
      </c>
      <c r="E769" s="187" t="s">
        <v>3</v>
      </c>
      <c r="F769" s="188" t="s">
        <v>548</v>
      </c>
      <c r="G769" s="13"/>
      <c r="H769" s="187" t="s">
        <v>3</v>
      </c>
      <c r="I769" s="189"/>
      <c r="J769" s="13"/>
      <c r="K769" s="13"/>
      <c r="L769" s="185"/>
      <c r="M769" s="190"/>
      <c r="N769" s="191"/>
      <c r="O769" s="191"/>
      <c r="P769" s="191"/>
      <c r="Q769" s="191"/>
      <c r="R769" s="191"/>
      <c r="S769" s="191"/>
      <c r="T769" s="192"/>
      <c r="U769" s="13"/>
      <c r="V769" s="13"/>
      <c r="W769" s="13"/>
      <c r="X769" s="13"/>
      <c r="Y769" s="13"/>
      <c r="Z769" s="13"/>
      <c r="AA769" s="13"/>
      <c r="AB769" s="13"/>
      <c r="AC769" s="13"/>
      <c r="AD769" s="13"/>
      <c r="AE769" s="13"/>
      <c r="AT769" s="187" t="s">
        <v>142</v>
      </c>
      <c r="AU769" s="187" t="s">
        <v>79</v>
      </c>
      <c r="AV769" s="13" t="s">
        <v>15</v>
      </c>
      <c r="AW769" s="13" t="s">
        <v>33</v>
      </c>
      <c r="AX769" s="13" t="s">
        <v>71</v>
      </c>
      <c r="AY769" s="187" t="s">
        <v>131</v>
      </c>
    </row>
    <row r="770" spans="1:51" s="14" customFormat="1" ht="12">
      <c r="A770" s="14"/>
      <c r="B770" s="193"/>
      <c r="C770" s="14"/>
      <c r="D770" s="186" t="s">
        <v>142</v>
      </c>
      <c r="E770" s="194" t="s">
        <v>3</v>
      </c>
      <c r="F770" s="195" t="s">
        <v>1328</v>
      </c>
      <c r="G770" s="14"/>
      <c r="H770" s="196">
        <v>14.3</v>
      </c>
      <c r="I770" s="197"/>
      <c r="J770" s="14"/>
      <c r="K770" s="14"/>
      <c r="L770" s="193"/>
      <c r="M770" s="198"/>
      <c r="N770" s="199"/>
      <c r="O770" s="199"/>
      <c r="P770" s="199"/>
      <c r="Q770" s="199"/>
      <c r="R770" s="199"/>
      <c r="S770" s="199"/>
      <c r="T770" s="200"/>
      <c r="U770" s="14"/>
      <c r="V770" s="14"/>
      <c r="W770" s="14"/>
      <c r="X770" s="14"/>
      <c r="Y770" s="14"/>
      <c r="Z770" s="14"/>
      <c r="AA770" s="14"/>
      <c r="AB770" s="14"/>
      <c r="AC770" s="14"/>
      <c r="AD770" s="14"/>
      <c r="AE770" s="14"/>
      <c r="AT770" s="194" t="s">
        <v>142</v>
      </c>
      <c r="AU770" s="194" t="s">
        <v>79</v>
      </c>
      <c r="AV770" s="14" t="s">
        <v>79</v>
      </c>
      <c r="AW770" s="14" t="s">
        <v>33</v>
      </c>
      <c r="AX770" s="14" t="s">
        <v>71</v>
      </c>
      <c r="AY770" s="194" t="s">
        <v>131</v>
      </c>
    </row>
    <row r="771" spans="1:51" s="14" customFormat="1" ht="12">
      <c r="A771" s="14"/>
      <c r="B771" s="193"/>
      <c r="C771" s="14"/>
      <c r="D771" s="186" t="s">
        <v>142</v>
      </c>
      <c r="E771" s="194" t="s">
        <v>3</v>
      </c>
      <c r="F771" s="195" t="s">
        <v>550</v>
      </c>
      <c r="G771" s="14"/>
      <c r="H771" s="196">
        <v>-0.7</v>
      </c>
      <c r="I771" s="197"/>
      <c r="J771" s="14"/>
      <c r="K771" s="14"/>
      <c r="L771" s="193"/>
      <c r="M771" s="198"/>
      <c r="N771" s="199"/>
      <c r="O771" s="199"/>
      <c r="P771" s="199"/>
      <c r="Q771" s="199"/>
      <c r="R771" s="199"/>
      <c r="S771" s="199"/>
      <c r="T771" s="200"/>
      <c r="U771" s="14"/>
      <c r="V771" s="14"/>
      <c r="W771" s="14"/>
      <c r="X771" s="14"/>
      <c r="Y771" s="14"/>
      <c r="Z771" s="14"/>
      <c r="AA771" s="14"/>
      <c r="AB771" s="14"/>
      <c r="AC771" s="14"/>
      <c r="AD771" s="14"/>
      <c r="AE771" s="14"/>
      <c r="AT771" s="194" t="s">
        <v>142</v>
      </c>
      <c r="AU771" s="194" t="s">
        <v>79</v>
      </c>
      <c r="AV771" s="14" t="s">
        <v>79</v>
      </c>
      <c r="AW771" s="14" t="s">
        <v>33</v>
      </c>
      <c r="AX771" s="14" t="s">
        <v>71</v>
      </c>
      <c r="AY771" s="194" t="s">
        <v>131</v>
      </c>
    </row>
    <row r="772" spans="1:51" s="13" customFormat="1" ht="12">
      <c r="A772" s="13"/>
      <c r="B772" s="185"/>
      <c r="C772" s="13"/>
      <c r="D772" s="186" t="s">
        <v>142</v>
      </c>
      <c r="E772" s="187" t="s">
        <v>3</v>
      </c>
      <c r="F772" s="188" t="s">
        <v>551</v>
      </c>
      <c r="G772" s="13"/>
      <c r="H772" s="187" t="s">
        <v>3</v>
      </c>
      <c r="I772" s="189"/>
      <c r="J772" s="13"/>
      <c r="K772" s="13"/>
      <c r="L772" s="185"/>
      <c r="M772" s="190"/>
      <c r="N772" s="191"/>
      <c r="O772" s="191"/>
      <c r="P772" s="191"/>
      <c r="Q772" s="191"/>
      <c r="R772" s="191"/>
      <c r="S772" s="191"/>
      <c r="T772" s="192"/>
      <c r="U772" s="13"/>
      <c r="V772" s="13"/>
      <c r="W772" s="13"/>
      <c r="X772" s="13"/>
      <c r="Y772" s="13"/>
      <c r="Z772" s="13"/>
      <c r="AA772" s="13"/>
      <c r="AB772" s="13"/>
      <c r="AC772" s="13"/>
      <c r="AD772" s="13"/>
      <c r="AE772" s="13"/>
      <c r="AT772" s="187" t="s">
        <v>142</v>
      </c>
      <c r="AU772" s="187" t="s">
        <v>79</v>
      </c>
      <c r="AV772" s="13" t="s">
        <v>15</v>
      </c>
      <c r="AW772" s="13" t="s">
        <v>33</v>
      </c>
      <c r="AX772" s="13" t="s">
        <v>71</v>
      </c>
      <c r="AY772" s="187" t="s">
        <v>131</v>
      </c>
    </row>
    <row r="773" spans="1:51" s="14" customFormat="1" ht="12">
      <c r="A773" s="14"/>
      <c r="B773" s="193"/>
      <c r="C773" s="14"/>
      <c r="D773" s="186" t="s">
        <v>142</v>
      </c>
      <c r="E773" s="194" t="s">
        <v>3</v>
      </c>
      <c r="F773" s="195" t="s">
        <v>1329</v>
      </c>
      <c r="G773" s="14"/>
      <c r="H773" s="196">
        <v>15</v>
      </c>
      <c r="I773" s="197"/>
      <c r="J773" s="14"/>
      <c r="K773" s="14"/>
      <c r="L773" s="193"/>
      <c r="M773" s="198"/>
      <c r="N773" s="199"/>
      <c r="O773" s="199"/>
      <c r="P773" s="199"/>
      <c r="Q773" s="199"/>
      <c r="R773" s="199"/>
      <c r="S773" s="199"/>
      <c r="T773" s="200"/>
      <c r="U773" s="14"/>
      <c r="V773" s="14"/>
      <c r="W773" s="14"/>
      <c r="X773" s="14"/>
      <c r="Y773" s="14"/>
      <c r="Z773" s="14"/>
      <c r="AA773" s="14"/>
      <c r="AB773" s="14"/>
      <c r="AC773" s="14"/>
      <c r="AD773" s="14"/>
      <c r="AE773" s="14"/>
      <c r="AT773" s="194" t="s">
        <v>142</v>
      </c>
      <c r="AU773" s="194" t="s">
        <v>79</v>
      </c>
      <c r="AV773" s="14" t="s">
        <v>79</v>
      </c>
      <c r="AW773" s="14" t="s">
        <v>33</v>
      </c>
      <c r="AX773" s="14" t="s">
        <v>71</v>
      </c>
      <c r="AY773" s="194" t="s">
        <v>131</v>
      </c>
    </row>
    <row r="774" spans="1:51" s="14" customFormat="1" ht="12">
      <c r="A774" s="14"/>
      <c r="B774" s="193"/>
      <c r="C774" s="14"/>
      <c r="D774" s="186" t="s">
        <v>142</v>
      </c>
      <c r="E774" s="194" t="s">
        <v>3</v>
      </c>
      <c r="F774" s="195" t="s">
        <v>550</v>
      </c>
      <c r="G774" s="14"/>
      <c r="H774" s="196">
        <v>-0.7</v>
      </c>
      <c r="I774" s="197"/>
      <c r="J774" s="14"/>
      <c r="K774" s="14"/>
      <c r="L774" s="193"/>
      <c r="M774" s="198"/>
      <c r="N774" s="199"/>
      <c r="O774" s="199"/>
      <c r="P774" s="199"/>
      <c r="Q774" s="199"/>
      <c r="R774" s="199"/>
      <c r="S774" s="199"/>
      <c r="T774" s="200"/>
      <c r="U774" s="14"/>
      <c r="V774" s="14"/>
      <c r="W774" s="14"/>
      <c r="X774" s="14"/>
      <c r="Y774" s="14"/>
      <c r="Z774" s="14"/>
      <c r="AA774" s="14"/>
      <c r="AB774" s="14"/>
      <c r="AC774" s="14"/>
      <c r="AD774" s="14"/>
      <c r="AE774" s="14"/>
      <c r="AT774" s="194" t="s">
        <v>142</v>
      </c>
      <c r="AU774" s="194" t="s">
        <v>79</v>
      </c>
      <c r="AV774" s="14" t="s">
        <v>79</v>
      </c>
      <c r="AW774" s="14" t="s">
        <v>33</v>
      </c>
      <c r="AX774" s="14" t="s">
        <v>71</v>
      </c>
      <c r="AY774" s="194" t="s">
        <v>131</v>
      </c>
    </row>
    <row r="775" spans="1:51" s="13" customFormat="1" ht="12">
      <c r="A775" s="13"/>
      <c r="B775" s="185"/>
      <c r="C775" s="13"/>
      <c r="D775" s="186" t="s">
        <v>142</v>
      </c>
      <c r="E775" s="187" t="s">
        <v>3</v>
      </c>
      <c r="F775" s="188" t="s">
        <v>469</v>
      </c>
      <c r="G775" s="13"/>
      <c r="H775" s="187" t="s">
        <v>3</v>
      </c>
      <c r="I775" s="189"/>
      <c r="J775" s="13"/>
      <c r="K775" s="13"/>
      <c r="L775" s="185"/>
      <c r="M775" s="190"/>
      <c r="N775" s="191"/>
      <c r="O775" s="191"/>
      <c r="P775" s="191"/>
      <c r="Q775" s="191"/>
      <c r="R775" s="191"/>
      <c r="S775" s="191"/>
      <c r="T775" s="192"/>
      <c r="U775" s="13"/>
      <c r="V775" s="13"/>
      <c r="W775" s="13"/>
      <c r="X775" s="13"/>
      <c r="Y775" s="13"/>
      <c r="Z775" s="13"/>
      <c r="AA775" s="13"/>
      <c r="AB775" s="13"/>
      <c r="AC775" s="13"/>
      <c r="AD775" s="13"/>
      <c r="AE775" s="13"/>
      <c r="AT775" s="187" t="s">
        <v>142</v>
      </c>
      <c r="AU775" s="187" t="s">
        <v>79</v>
      </c>
      <c r="AV775" s="13" t="s">
        <v>15</v>
      </c>
      <c r="AW775" s="13" t="s">
        <v>33</v>
      </c>
      <c r="AX775" s="13" t="s">
        <v>71</v>
      </c>
      <c r="AY775" s="187" t="s">
        <v>131</v>
      </c>
    </row>
    <row r="776" spans="1:51" s="14" customFormat="1" ht="12">
      <c r="A776" s="14"/>
      <c r="B776" s="193"/>
      <c r="C776" s="14"/>
      <c r="D776" s="186" t="s">
        <v>142</v>
      </c>
      <c r="E776" s="194" t="s">
        <v>3</v>
      </c>
      <c r="F776" s="195" t="s">
        <v>1330</v>
      </c>
      <c r="G776" s="14"/>
      <c r="H776" s="196">
        <v>3.9</v>
      </c>
      <c r="I776" s="197"/>
      <c r="J776" s="14"/>
      <c r="K776" s="14"/>
      <c r="L776" s="193"/>
      <c r="M776" s="198"/>
      <c r="N776" s="199"/>
      <c r="O776" s="199"/>
      <c r="P776" s="199"/>
      <c r="Q776" s="199"/>
      <c r="R776" s="199"/>
      <c r="S776" s="199"/>
      <c r="T776" s="200"/>
      <c r="U776" s="14"/>
      <c r="V776" s="14"/>
      <c r="W776" s="14"/>
      <c r="X776" s="14"/>
      <c r="Y776" s="14"/>
      <c r="Z776" s="14"/>
      <c r="AA776" s="14"/>
      <c r="AB776" s="14"/>
      <c r="AC776" s="14"/>
      <c r="AD776" s="14"/>
      <c r="AE776" s="14"/>
      <c r="AT776" s="194" t="s">
        <v>142</v>
      </c>
      <c r="AU776" s="194" t="s">
        <v>79</v>
      </c>
      <c r="AV776" s="14" t="s">
        <v>79</v>
      </c>
      <c r="AW776" s="14" t="s">
        <v>33</v>
      </c>
      <c r="AX776" s="14" t="s">
        <v>71</v>
      </c>
      <c r="AY776" s="194" t="s">
        <v>131</v>
      </c>
    </row>
    <row r="777" spans="1:51" s="13" customFormat="1" ht="12">
      <c r="A777" s="13"/>
      <c r="B777" s="185"/>
      <c r="C777" s="13"/>
      <c r="D777" s="186" t="s">
        <v>142</v>
      </c>
      <c r="E777" s="187" t="s">
        <v>3</v>
      </c>
      <c r="F777" s="188" t="s">
        <v>504</v>
      </c>
      <c r="G777" s="13"/>
      <c r="H777" s="187" t="s">
        <v>3</v>
      </c>
      <c r="I777" s="189"/>
      <c r="J777" s="13"/>
      <c r="K777" s="13"/>
      <c r="L777" s="185"/>
      <c r="M777" s="190"/>
      <c r="N777" s="191"/>
      <c r="O777" s="191"/>
      <c r="P777" s="191"/>
      <c r="Q777" s="191"/>
      <c r="R777" s="191"/>
      <c r="S777" s="191"/>
      <c r="T777" s="192"/>
      <c r="U777" s="13"/>
      <c r="V777" s="13"/>
      <c r="W777" s="13"/>
      <c r="X777" s="13"/>
      <c r="Y777" s="13"/>
      <c r="Z777" s="13"/>
      <c r="AA777" s="13"/>
      <c r="AB777" s="13"/>
      <c r="AC777" s="13"/>
      <c r="AD777" s="13"/>
      <c r="AE777" s="13"/>
      <c r="AT777" s="187" t="s">
        <v>142</v>
      </c>
      <c r="AU777" s="187" t="s">
        <v>79</v>
      </c>
      <c r="AV777" s="13" t="s">
        <v>15</v>
      </c>
      <c r="AW777" s="13" t="s">
        <v>33</v>
      </c>
      <c r="AX777" s="13" t="s">
        <v>71</v>
      </c>
      <c r="AY777" s="187" t="s">
        <v>131</v>
      </c>
    </row>
    <row r="778" spans="1:51" s="14" customFormat="1" ht="12">
      <c r="A778" s="14"/>
      <c r="B778" s="193"/>
      <c r="C778" s="14"/>
      <c r="D778" s="186" t="s">
        <v>142</v>
      </c>
      <c r="E778" s="194" t="s">
        <v>3</v>
      </c>
      <c r="F778" s="195" t="s">
        <v>1331</v>
      </c>
      <c r="G778" s="14"/>
      <c r="H778" s="196">
        <v>3.7</v>
      </c>
      <c r="I778" s="197"/>
      <c r="J778" s="14"/>
      <c r="K778" s="14"/>
      <c r="L778" s="193"/>
      <c r="M778" s="198"/>
      <c r="N778" s="199"/>
      <c r="O778" s="199"/>
      <c r="P778" s="199"/>
      <c r="Q778" s="199"/>
      <c r="R778" s="199"/>
      <c r="S778" s="199"/>
      <c r="T778" s="200"/>
      <c r="U778" s="14"/>
      <c r="V778" s="14"/>
      <c r="W778" s="14"/>
      <c r="X778" s="14"/>
      <c r="Y778" s="14"/>
      <c r="Z778" s="14"/>
      <c r="AA778" s="14"/>
      <c r="AB778" s="14"/>
      <c r="AC778" s="14"/>
      <c r="AD778" s="14"/>
      <c r="AE778" s="14"/>
      <c r="AT778" s="194" t="s">
        <v>142</v>
      </c>
      <c r="AU778" s="194" t="s">
        <v>79</v>
      </c>
      <c r="AV778" s="14" t="s">
        <v>79</v>
      </c>
      <c r="AW778" s="14" t="s">
        <v>33</v>
      </c>
      <c r="AX778" s="14" t="s">
        <v>71</v>
      </c>
      <c r="AY778" s="194" t="s">
        <v>131</v>
      </c>
    </row>
    <row r="779" spans="1:51" s="13" customFormat="1" ht="12">
      <c r="A779" s="13"/>
      <c r="B779" s="185"/>
      <c r="C779" s="13"/>
      <c r="D779" s="186" t="s">
        <v>142</v>
      </c>
      <c r="E779" s="187" t="s">
        <v>3</v>
      </c>
      <c r="F779" s="188" t="s">
        <v>478</v>
      </c>
      <c r="G779" s="13"/>
      <c r="H779" s="187" t="s">
        <v>3</v>
      </c>
      <c r="I779" s="189"/>
      <c r="J779" s="13"/>
      <c r="K779" s="13"/>
      <c r="L779" s="185"/>
      <c r="M779" s="190"/>
      <c r="N779" s="191"/>
      <c r="O779" s="191"/>
      <c r="P779" s="191"/>
      <c r="Q779" s="191"/>
      <c r="R779" s="191"/>
      <c r="S779" s="191"/>
      <c r="T779" s="192"/>
      <c r="U779" s="13"/>
      <c r="V779" s="13"/>
      <c r="W779" s="13"/>
      <c r="X779" s="13"/>
      <c r="Y779" s="13"/>
      <c r="Z779" s="13"/>
      <c r="AA779" s="13"/>
      <c r="AB779" s="13"/>
      <c r="AC779" s="13"/>
      <c r="AD779" s="13"/>
      <c r="AE779" s="13"/>
      <c r="AT779" s="187" t="s">
        <v>142</v>
      </c>
      <c r="AU779" s="187" t="s">
        <v>79</v>
      </c>
      <c r="AV779" s="13" t="s">
        <v>15</v>
      </c>
      <c r="AW779" s="13" t="s">
        <v>33</v>
      </c>
      <c r="AX779" s="13" t="s">
        <v>71</v>
      </c>
      <c r="AY779" s="187" t="s">
        <v>131</v>
      </c>
    </row>
    <row r="780" spans="1:51" s="14" customFormat="1" ht="12">
      <c r="A780" s="14"/>
      <c r="B780" s="193"/>
      <c r="C780" s="14"/>
      <c r="D780" s="186" t="s">
        <v>142</v>
      </c>
      <c r="E780" s="194" t="s">
        <v>3</v>
      </c>
      <c r="F780" s="195" t="s">
        <v>1332</v>
      </c>
      <c r="G780" s="14"/>
      <c r="H780" s="196">
        <v>3.5</v>
      </c>
      <c r="I780" s="197"/>
      <c r="J780" s="14"/>
      <c r="K780" s="14"/>
      <c r="L780" s="193"/>
      <c r="M780" s="198"/>
      <c r="N780" s="199"/>
      <c r="O780" s="199"/>
      <c r="P780" s="199"/>
      <c r="Q780" s="199"/>
      <c r="R780" s="199"/>
      <c r="S780" s="199"/>
      <c r="T780" s="200"/>
      <c r="U780" s="14"/>
      <c r="V780" s="14"/>
      <c r="W780" s="14"/>
      <c r="X780" s="14"/>
      <c r="Y780" s="14"/>
      <c r="Z780" s="14"/>
      <c r="AA780" s="14"/>
      <c r="AB780" s="14"/>
      <c r="AC780" s="14"/>
      <c r="AD780" s="14"/>
      <c r="AE780" s="14"/>
      <c r="AT780" s="194" t="s">
        <v>142</v>
      </c>
      <c r="AU780" s="194" t="s">
        <v>79</v>
      </c>
      <c r="AV780" s="14" t="s">
        <v>79</v>
      </c>
      <c r="AW780" s="14" t="s">
        <v>33</v>
      </c>
      <c r="AX780" s="14" t="s">
        <v>71</v>
      </c>
      <c r="AY780" s="194" t="s">
        <v>131</v>
      </c>
    </row>
    <row r="781" spans="1:51" s="13" customFormat="1" ht="12">
      <c r="A781" s="13"/>
      <c r="B781" s="185"/>
      <c r="C781" s="13"/>
      <c r="D781" s="186" t="s">
        <v>142</v>
      </c>
      <c r="E781" s="187" t="s">
        <v>3</v>
      </c>
      <c r="F781" s="188" t="s">
        <v>507</v>
      </c>
      <c r="G781" s="13"/>
      <c r="H781" s="187" t="s">
        <v>3</v>
      </c>
      <c r="I781" s="189"/>
      <c r="J781" s="13"/>
      <c r="K781" s="13"/>
      <c r="L781" s="185"/>
      <c r="M781" s="190"/>
      <c r="N781" s="191"/>
      <c r="O781" s="191"/>
      <c r="P781" s="191"/>
      <c r="Q781" s="191"/>
      <c r="R781" s="191"/>
      <c r="S781" s="191"/>
      <c r="T781" s="192"/>
      <c r="U781" s="13"/>
      <c r="V781" s="13"/>
      <c r="W781" s="13"/>
      <c r="X781" s="13"/>
      <c r="Y781" s="13"/>
      <c r="Z781" s="13"/>
      <c r="AA781" s="13"/>
      <c r="AB781" s="13"/>
      <c r="AC781" s="13"/>
      <c r="AD781" s="13"/>
      <c r="AE781" s="13"/>
      <c r="AT781" s="187" t="s">
        <v>142</v>
      </c>
      <c r="AU781" s="187" t="s">
        <v>79</v>
      </c>
      <c r="AV781" s="13" t="s">
        <v>15</v>
      </c>
      <c r="AW781" s="13" t="s">
        <v>33</v>
      </c>
      <c r="AX781" s="13" t="s">
        <v>71</v>
      </c>
      <c r="AY781" s="187" t="s">
        <v>131</v>
      </c>
    </row>
    <row r="782" spans="1:51" s="14" customFormat="1" ht="12">
      <c r="A782" s="14"/>
      <c r="B782" s="193"/>
      <c r="C782" s="14"/>
      <c r="D782" s="186" t="s">
        <v>142</v>
      </c>
      <c r="E782" s="194" t="s">
        <v>3</v>
      </c>
      <c r="F782" s="195" t="s">
        <v>1333</v>
      </c>
      <c r="G782" s="14"/>
      <c r="H782" s="196">
        <v>23.3</v>
      </c>
      <c r="I782" s="197"/>
      <c r="J782" s="14"/>
      <c r="K782" s="14"/>
      <c r="L782" s="193"/>
      <c r="M782" s="198"/>
      <c r="N782" s="199"/>
      <c r="O782" s="199"/>
      <c r="P782" s="199"/>
      <c r="Q782" s="199"/>
      <c r="R782" s="199"/>
      <c r="S782" s="199"/>
      <c r="T782" s="200"/>
      <c r="U782" s="14"/>
      <c r="V782" s="14"/>
      <c r="W782" s="14"/>
      <c r="X782" s="14"/>
      <c r="Y782" s="14"/>
      <c r="Z782" s="14"/>
      <c r="AA782" s="14"/>
      <c r="AB782" s="14"/>
      <c r="AC782" s="14"/>
      <c r="AD782" s="14"/>
      <c r="AE782" s="14"/>
      <c r="AT782" s="194" t="s">
        <v>142</v>
      </c>
      <c r="AU782" s="194" t="s">
        <v>79</v>
      </c>
      <c r="AV782" s="14" t="s">
        <v>79</v>
      </c>
      <c r="AW782" s="14" t="s">
        <v>33</v>
      </c>
      <c r="AX782" s="14" t="s">
        <v>71</v>
      </c>
      <c r="AY782" s="194" t="s">
        <v>131</v>
      </c>
    </row>
    <row r="783" spans="1:51" s="14" customFormat="1" ht="12">
      <c r="A783" s="14"/>
      <c r="B783" s="193"/>
      <c r="C783" s="14"/>
      <c r="D783" s="186" t="s">
        <v>142</v>
      </c>
      <c r="E783" s="194" t="s">
        <v>3</v>
      </c>
      <c r="F783" s="195" t="s">
        <v>550</v>
      </c>
      <c r="G783" s="14"/>
      <c r="H783" s="196">
        <v>-0.7</v>
      </c>
      <c r="I783" s="197"/>
      <c r="J783" s="14"/>
      <c r="K783" s="14"/>
      <c r="L783" s="193"/>
      <c r="M783" s="198"/>
      <c r="N783" s="199"/>
      <c r="O783" s="199"/>
      <c r="P783" s="199"/>
      <c r="Q783" s="199"/>
      <c r="R783" s="199"/>
      <c r="S783" s="199"/>
      <c r="T783" s="200"/>
      <c r="U783" s="14"/>
      <c r="V783" s="14"/>
      <c r="W783" s="14"/>
      <c r="X783" s="14"/>
      <c r="Y783" s="14"/>
      <c r="Z783" s="14"/>
      <c r="AA783" s="14"/>
      <c r="AB783" s="14"/>
      <c r="AC783" s="14"/>
      <c r="AD783" s="14"/>
      <c r="AE783" s="14"/>
      <c r="AT783" s="194" t="s">
        <v>142</v>
      </c>
      <c r="AU783" s="194" t="s">
        <v>79</v>
      </c>
      <c r="AV783" s="14" t="s">
        <v>79</v>
      </c>
      <c r="AW783" s="14" t="s">
        <v>33</v>
      </c>
      <c r="AX783" s="14" t="s">
        <v>71</v>
      </c>
      <c r="AY783" s="194" t="s">
        <v>131</v>
      </c>
    </row>
    <row r="784" spans="1:51" s="13" customFormat="1" ht="12">
      <c r="A784" s="13"/>
      <c r="B784" s="185"/>
      <c r="C784" s="13"/>
      <c r="D784" s="186" t="s">
        <v>142</v>
      </c>
      <c r="E784" s="187" t="s">
        <v>3</v>
      </c>
      <c r="F784" s="188" t="s">
        <v>485</v>
      </c>
      <c r="G784" s="13"/>
      <c r="H784" s="187" t="s">
        <v>3</v>
      </c>
      <c r="I784" s="189"/>
      <c r="J784" s="13"/>
      <c r="K784" s="13"/>
      <c r="L784" s="185"/>
      <c r="M784" s="190"/>
      <c r="N784" s="191"/>
      <c r="O784" s="191"/>
      <c r="P784" s="191"/>
      <c r="Q784" s="191"/>
      <c r="R784" s="191"/>
      <c r="S784" s="191"/>
      <c r="T784" s="192"/>
      <c r="U784" s="13"/>
      <c r="V784" s="13"/>
      <c r="W784" s="13"/>
      <c r="X784" s="13"/>
      <c r="Y784" s="13"/>
      <c r="Z784" s="13"/>
      <c r="AA784" s="13"/>
      <c r="AB784" s="13"/>
      <c r="AC784" s="13"/>
      <c r="AD784" s="13"/>
      <c r="AE784" s="13"/>
      <c r="AT784" s="187" t="s">
        <v>142</v>
      </c>
      <c r="AU784" s="187" t="s">
        <v>79</v>
      </c>
      <c r="AV784" s="13" t="s">
        <v>15</v>
      </c>
      <c r="AW784" s="13" t="s">
        <v>33</v>
      </c>
      <c r="AX784" s="13" t="s">
        <v>71</v>
      </c>
      <c r="AY784" s="187" t="s">
        <v>131</v>
      </c>
    </row>
    <row r="785" spans="1:51" s="14" customFormat="1" ht="12">
      <c r="A785" s="14"/>
      <c r="B785" s="193"/>
      <c r="C785" s="14"/>
      <c r="D785" s="186" t="s">
        <v>142</v>
      </c>
      <c r="E785" s="194" t="s">
        <v>3</v>
      </c>
      <c r="F785" s="195" t="s">
        <v>1334</v>
      </c>
      <c r="G785" s="14"/>
      <c r="H785" s="196">
        <v>14.6</v>
      </c>
      <c r="I785" s="197"/>
      <c r="J785" s="14"/>
      <c r="K785" s="14"/>
      <c r="L785" s="193"/>
      <c r="M785" s="198"/>
      <c r="N785" s="199"/>
      <c r="O785" s="199"/>
      <c r="P785" s="199"/>
      <c r="Q785" s="199"/>
      <c r="R785" s="199"/>
      <c r="S785" s="199"/>
      <c r="T785" s="200"/>
      <c r="U785" s="14"/>
      <c r="V785" s="14"/>
      <c r="W785" s="14"/>
      <c r="X785" s="14"/>
      <c r="Y785" s="14"/>
      <c r="Z785" s="14"/>
      <c r="AA785" s="14"/>
      <c r="AB785" s="14"/>
      <c r="AC785" s="14"/>
      <c r="AD785" s="14"/>
      <c r="AE785" s="14"/>
      <c r="AT785" s="194" t="s">
        <v>142</v>
      </c>
      <c r="AU785" s="194" t="s">
        <v>79</v>
      </c>
      <c r="AV785" s="14" t="s">
        <v>79</v>
      </c>
      <c r="AW785" s="14" t="s">
        <v>33</v>
      </c>
      <c r="AX785" s="14" t="s">
        <v>71</v>
      </c>
      <c r="AY785" s="194" t="s">
        <v>131</v>
      </c>
    </row>
    <row r="786" spans="1:51" s="14" customFormat="1" ht="12">
      <c r="A786" s="14"/>
      <c r="B786" s="193"/>
      <c r="C786" s="14"/>
      <c r="D786" s="186" t="s">
        <v>142</v>
      </c>
      <c r="E786" s="194" t="s">
        <v>3</v>
      </c>
      <c r="F786" s="195" t="s">
        <v>558</v>
      </c>
      <c r="G786" s="14"/>
      <c r="H786" s="196">
        <v>-1.2</v>
      </c>
      <c r="I786" s="197"/>
      <c r="J786" s="14"/>
      <c r="K786" s="14"/>
      <c r="L786" s="193"/>
      <c r="M786" s="198"/>
      <c r="N786" s="199"/>
      <c r="O786" s="199"/>
      <c r="P786" s="199"/>
      <c r="Q786" s="199"/>
      <c r="R786" s="199"/>
      <c r="S786" s="199"/>
      <c r="T786" s="200"/>
      <c r="U786" s="14"/>
      <c r="V786" s="14"/>
      <c r="W786" s="14"/>
      <c r="X786" s="14"/>
      <c r="Y786" s="14"/>
      <c r="Z786" s="14"/>
      <c r="AA786" s="14"/>
      <c r="AB786" s="14"/>
      <c r="AC786" s="14"/>
      <c r="AD786" s="14"/>
      <c r="AE786" s="14"/>
      <c r="AT786" s="194" t="s">
        <v>142</v>
      </c>
      <c r="AU786" s="194" t="s">
        <v>79</v>
      </c>
      <c r="AV786" s="14" t="s">
        <v>79</v>
      </c>
      <c r="AW786" s="14" t="s">
        <v>33</v>
      </c>
      <c r="AX786" s="14" t="s">
        <v>71</v>
      </c>
      <c r="AY786" s="194" t="s">
        <v>131</v>
      </c>
    </row>
    <row r="787" spans="1:51" s="13" customFormat="1" ht="12">
      <c r="A787" s="13"/>
      <c r="B787" s="185"/>
      <c r="C787" s="13"/>
      <c r="D787" s="186" t="s">
        <v>142</v>
      </c>
      <c r="E787" s="187" t="s">
        <v>3</v>
      </c>
      <c r="F787" s="188" t="s">
        <v>483</v>
      </c>
      <c r="G787" s="13"/>
      <c r="H787" s="187" t="s">
        <v>3</v>
      </c>
      <c r="I787" s="189"/>
      <c r="J787" s="13"/>
      <c r="K787" s="13"/>
      <c r="L787" s="185"/>
      <c r="M787" s="190"/>
      <c r="N787" s="191"/>
      <c r="O787" s="191"/>
      <c r="P787" s="191"/>
      <c r="Q787" s="191"/>
      <c r="R787" s="191"/>
      <c r="S787" s="191"/>
      <c r="T787" s="192"/>
      <c r="U787" s="13"/>
      <c r="V787" s="13"/>
      <c r="W787" s="13"/>
      <c r="X787" s="13"/>
      <c r="Y787" s="13"/>
      <c r="Z787" s="13"/>
      <c r="AA787" s="13"/>
      <c r="AB787" s="13"/>
      <c r="AC787" s="13"/>
      <c r="AD787" s="13"/>
      <c r="AE787" s="13"/>
      <c r="AT787" s="187" t="s">
        <v>142</v>
      </c>
      <c r="AU787" s="187" t="s">
        <v>79</v>
      </c>
      <c r="AV787" s="13" t="s">
        <v>15</v>
      </c>
      <c r="AW787" s="13" t="s">
        <v>33</v>
      </c>
      <c r="AX787" s="13" t="s">
        <v>71</v>
      </c>
      <c r="AY787" s="187" t="s">
        <v>131</v>
      </c>
    </row>
    <row r="788" spans="1:51" s="14" customFormat="1" ht="12">
      <c r="A788" s="14"/>
      <c r="B788" s="193"/>
      <c r="C788" s="14"/>
      <c r="D788" s="186" t="s">
        <v>142</v>
      </c>
      <c r="E788" s="194" t="s">
        <v>3</v>
      </c>
      <c r="F788" s="195" t="s">
        <v>1335</v>
      </c>
      <c r="G788" s="14"/>
      <c r="H788" s="196">
        <v>15.6</v>
      </c>
      <c r="I788" s="197"/>
      <c r="J788" s="14"/>
      <c r="K788" s="14"/>
      <c r="L788" s="193"/>
      <c r="M788" s="198"/>
      <c r="N788" s="199"/>
      <c r="O788" s="199"/>
      <c r="P788" s="199"/>
      <c r="Q788" s="199"/>
      <c r="R788" s="199"/>
      <c r="S788" s="199"/>
      <c r="T788" s="200"/>
      <c r="U788" s="14"/>
      <c r="V788" s="14"/>
      <c r="W788" s="14"/>
      <c r="X788" s="14"/>
      <c r="Y788" s="14"/>
      <c r="Z788" s="14"/>
      <c r="AA788" s="14"/>
      <c r="AB788" s="14"/>
      <c r="AC788" s="14"/>
      <c r="AD788" s="14"/>
      <c r="AE788" s="14"/>
      <c r="AT788" s="194" t="s">
        <v>142</v>
      </c>
      <c r="AU788" s="194" t="s">
        <v>79</v>
      </c>
      <c r="AV788" s="14" t="s">
        <v>79</v>
      </c>
      <c r="AW788" s="14" t="s">
        <v>33</v>
      </c>
      <c r="AX788" s="14" t="s">
        <v>71</v>
      </c>
      <c r="AY788" s="194" t="s">
        <v>131</v>
      </c>
    </row>
    <row r="789" spans="1:51" s="14" customFormat="1" ht="12">
      <c r="A789" s="14"/>
      <c r="B789" s="193"/>
      <c r="C789" s="14"/>
      <c r="D789" s="186" t="s">
        <v>142</v>
      </c>
      <c r="E789" s="194" t="s">
        <v>3</v>
      </c>
      <c r="F789" s="195" t="s">
        <v>1336</v>
      </c>
      <c r="G789" s="14"/>
      <c r="H789" s="196">
        <v>-0.6</v>
      </c>
      <c r="I789" s="197"/>
      <c r="J789" s="14"/>
      <c r="K789" s="14"/>
      <c r="L789" s="193"/>
      <c r="M789" s="198"/>
      <c r="N789" s="199"/>
      <c r="O789" s="199"/>
      <c r="P789" s="199"/>
      <c r="Q789" s="199"/>
      <c r="R789" s="199"/>
      <c r="S789" s="199"/>
      <c r="T789" s="200"/>
      <c r="U789" s="14"/>
      <c r="V789" s="14"/>
      <c r="W789" s="14"/>
      <c r="X789" s="14"/>
      <c r="Y789" s="14"/>
      <c r="Z789" s="14"/>
      <c r="AA789" s="14"/>
      <c r="AB789" s="14"/>
      <c r="AC789" s="14"/>
      <c r="AD789" s="14"/>
      <c r="AE789" s="14"/>
      <c r="AT789" s="194" t="s">
        <v>142</v>
      </c>
      <c r="AU789" s="194" t="s">
        <v>79</v>
      </c>
      <c r="AV789" s="14" t="s">
        <v>79</v>
      </c>
      <c r="AW789" s="14" t="s">
        <v>33</v>
      </c>
      <c r="AX789" s="14" t="s">
        <v>71</v>
      </c>
      <c r="AY789" s="194" t="s">
        <v>131</v>
      </c>
    </row>
    <row r="790" spans="1:51" s="15" customFormat="1" ht="12">
      <c r="A790" s="15"/>
      <c r="B790" s="201"/>
      <c r="C790" s="15"/>
      <c r="D790" s="186" t="s">
        <v>142</v>
      </c>
      <c r="E790" s="202" t="s">
        <v>3</v>
      </c>
      <c r="F790" s="203" t="s">
        <v>152</v>
      </c>
      <c r="G790" s="15"/>
      <c r="H790" s="204">
        <v>191.3</v>
      </c>
      <c r="I790" s="205"/>
      <c r="J790" s="15"/>
      <c r="K790" s="15"/>
      <c r="L790" s="201"/>
      <c r="M790" s="206"/>
      <c r="N790" s="207"/>
      <c r="O790" s="207"/>
      <c r="P790" s="207"/>
      <c r="Q790" s="207"/>
      <c r="R790" s="207"/>
      <c r="S790" s="207"/>
      <c r="T790" s="208"/>
      <c r="U790" s="15"/>
      <c r="V790" s="15"/>
      <c r="W790" s="15"/>
      <c r="X790" s="15"/>
      <c r="Y790" s="15"/>
      <c r="Z790" s="15"/>
      <c r="AA790" s="15"/>
      <c r="AB790" s="15"/>
      <c r="AC790" s="15"/>
      <c r="AD790" s="15"/>
      <c r="AE790" s="15"/>
      <c r="AT790" s="202" t="s">
        <v>142</v>
      </c>
      <c r="AU790" s="202" t="s">
        <v>79</v>
      </c>
      <c r="AV790" s="15" t="s">
        <v>87</v>
      </c>
      <c r="AW790" s="15" t="s">
        <v>33</v>
      </c>
      <c r="AX790" s="15" t="s">
        <v>15</v>
      </c>
      <c r="AY790" s="202" t="s">
        <v>131</v>
      </c>
    </row>
    <row r="791" spans="1:65" s="2" customFormat="1" ht="24.15" customHeight="1">
      <c r="A791" s="40"/>
      <c r="B791" s="166"/>
      <c r="C791" s="167" t="s">
        <v>1337</v>
      </c>
      <c r="D791" s="167" t="s">
        <v>134</v>
      </c>
      <c r="E791" s="168" t="s">
        <v>1338</v>
      </c>
      <c r="F791" s="169" t="s">
        <v>1339</v>
      </c>
      <c r="G791" s="170" t="s">
        <v>165</v>
      </c>
      <c r="H791" s="171">
        <v>132.546</v>
      </c>
      <c r="I791" s="172"/>
      <c r="J791" s="173">
        <f>ROUND(I791*H791,2)</f>
        <v>0</v>
      </c>
      <c r="K791" s="169" t="s">
        <v>138</v>
      </c>
      <c r="L791" s="41"/>
      <c r="M791" s="174" t="s">
        <v>3</v>
      </c>
      <c r="N791" s="175" t="s">
        <v>42</v>
      </c>
      <c r="O791" s="74"/>
      <c r="P791" s="176">
        <f>O791*H791</f>
        <v>0</v>
      </c>
      <c r="Q791" s="176">
        <v>5E-05</v>
      </c>
      <c r="R791" s="176">
        <f>Q791*H791</f>
        <v>0.0066273</v>
      </c>
      <c r="S791" s="176">
        <v>0</v>
      </c>
      <c r="T791" s="177">
        <f>S791*H791</f>
        <v>0</v>
      </c>
      <c r="U791" s="40"/>
      <c r="V791" s="40"/>
      <c r="W791" s="40"/>
      <c r="X791" s="40"/>
      <c r="Y791" s="40"/>
      <c r="Z791" s="40"/>
      <c r="AA791" s="40"/>
      <c r="AB791" s="40"/>
      <c r="AC791" s="40"/>
      <c r="AD791" s="40"/>
      <c r="AE791" s="40"/>
      <c r="AR791" s="178" t="s">
        <v>254</v>
      </c>
      <c r="AT791" s="178" t="s">
        <v>134</v>
      </c>
      <c r="AU791" s="178" t="s">
        <v>79</v>
      </c>
      <c r="AY791" s="21" t="s">
        <v>131</v>
      </c>
      <c r="BE791" s="179">
        <f>IF(N791="základní",J791,0)</f>
        <v>0</v>
      </c>
      <c r="BF791" s="179">
        <f>IF(N791="snížená",J791,0)</f>
        <v>0</v>
      </c>
      <c r="BG791" s="179">
        <f>IF(N791="zákl. přenesená",J791,0)</f>
        <v>0</v>
      </c>
      <c r="BH791" s="179">
        <f>IF(N791="sníž. přenesená",J791,0)</f>
        <v>0</v>
      </c>
      <c r="BI791" s="179">
        <f>IF(N791="nulová",J791,0)</f>
        <v>0</v>
      </c>
      <c r="BJ791" s="21" t="s">
        <v>15</v>
      </c>
      <c r="BK791" s="179">
        <f>ROUND(I791*H791,2)</f>
        <v>0</v>
      </c>
      <c r="BL791" s="21" t="s">
        <v>254</v>
      </c>
      <c r="BM791" s="178" t="s">
        <v>1340</v>
      </c>
    </row>
    <row r="792" spans="1:47" s="2" customFormat="1" ht="12">
      <c r="A792" s="40"/>
      <c r="B792" s="41"/>
      <c r="C792" s="40"/>
      <c r="D792" s="180" t="s">
        <v>140</v>
      </c>
      <c r="E792" s="40"/>
      <c r="F792" s="181" t="s">
        <v>1341</v>
      </c>
      <c r="G792" s="40"/>
      <c r="H792" s="40"/>
      <c r="I792" s="182"/>
      <c r="J792" s="40"/>
      <c r="K792" s="40"/>
      <c r="L792" s="41"/>
      <c r="M792" s="183"/>
      <c r="N792" s="184"/>
      <c r="O792" s="74"/>
      <c r="P792" s="74"/>
      <c r="Q792" s="74"/>
      <c r="R792" s="74"/>
      <c r="S792" s="74"/>
      <c r="T792" s="75"/>
      <c r="U792" s="40"/>
      <c r="V792" s="40"/>
      <c r="W792" s="40"/>
      <c r="X792" s="40"/>
      <c r="Y792" s="40"/>
      <c r="Z792" s="40"/>
      <c r="AA792" s="40"/>
      <c r="AB792" s="40"/>
      <c r="AC792" s="40"/>
      <c r="AD792" s="40"/>
      <c r="AE792" s="40"/>
      <c r="AT792" s="21" t="s">
        <v>140</v>
      </c>
      <c r="AU792" s="21" t="s">
        <v>79</v>
      </c>
    </row>
    <row r="793" spans="1:65" s="2" customFormat="1" ht="49.05" customHeight="1">
      <c r="A793" s="40"/>
      <c r="B793" s="166"/>
      <c r="C793" s="167" t="s">
        <v>1342</v>
      </c>
      <c r="D793" s="167" t="s">
        <v>134</v>
      </c>
      <c r="E793" s="168" t="s">
        <v>1343</v>
      </c>
      <c r="F793" s="169" t="s">
        <v>1344</v>
      </c>
      <c r="G793" s="170" t="s">
        <v>272</v>
      </c>
      <c r="H793" s="171">
        <v>3.922</v>
      </c>
      <c r="I793" s="172"/>
      <c r="J793" s="173">
        <f>ROUND(I793*H793,2)</f>
        <v>0</v>
      </c>
      <c r="K793" s="169" t="s">
        <v>138</v>
      </c>
      <c r="L793" s="41"/>
      <c r="M793" s="174" t="s">
        <v>3</v>
      </c>
      <c r="N793" s="175" t="s">
        <v>42</v>
      </c>
      <c r="O793" s="74"/>
      <c r="P793" s="176">
        <f>O793*H793</f>
        <v>0</v>
      </c>
      <c r="Q793" s="176">
        <v>0</v>
      </c>
      <c r="R793" s="176">
        <f>Q793*H793</f>
        <v>0</v>
      </c>
      <c r="S793" s="176">
        <v>0</v>
      </c>
      <c r="T793" s="177">
        <f>S793*H793</f>
        <v>0</v>
      </c>
      <c r="U793" s="40"/>
      <c r="V793" s="40"/>
      <c r="W793" s="40"/>
      <c r="X793" s="40"/>
      <c r="Y793" s="40"/>
      <c r="Z793" s="40"/>
      <c r="AA793" s="40"/>
      <c r="AB793" s="40"/>
      <c r="AC793" s="40"/>
      <c r="AD793" s="40"/>
      <c r="AE793" s="40"/>
      <c r="AR793" s="178" t="s">
        <v>254</v>
      </c>
      <c r="AT793" s="178" t="s">
        <v>134</v>
      </c>
      <c r="AU793" s="178" t="s">
        <v>79</v>
      </c>
      <c r="AY793" s="21" t="s">
        <v>131</v>
      </c>
      <c r="BE793" s="179">
        <f>IF(N793="základní",J793,0)</f>
        <v>0</v>
      </c>
      <c r="BF793" s="179">
        <f>IF(N793="snížená",J793,0)</f>
        <v>0</v>
      </c>
      <c r="BG793" s="179">
        <f>IF(N793="zákl. přenesená",J793,0)</f>
        <v>0</v>
      </c>
      <c r="BH793" s="179">
        <f>IF(N793="sníž. přenesená",J793,0)</f>
        <v>0</v>
      </c>
      <c r="BI793" s="179">
        <f>IF(N793="nulová",J793,0)</f>
        <v>0</v>
      </c>
      <c r="BJ793" s="21" t="s">
        <v>15</v>
      </c>
      <c r="BK793" s="179">
        <f>ROUND(I793*H793,2)</f>
        <v>0</v>
      </c>
      <c r="BL793" s="21" t="s">
        <v>254</v>
      </c>
      <c r="BM793" s="178" t="s">
        <v>1345</v>
      </c>
    </row>
    <row r="794" spans="1:47" s="2" customFormat="1" ht="12">
      <c r="A794" s="40"/>
      <c r="B794" s="41"/>
      <c r="C794" s="40"/>
      <c r="D794" s="180" t="s">
        <v>140</v>
      </c>
      <c r="E794" s="40"/>
      <c r="F794" s="181" t="s">
        <v>1346</v>
      </c>
      <c r="G794" s="40"/>
      <c r="H794" s="40"/>
      <c r="I794" s="182"/>
      <c r="J794" s="40"/>
      <c r="K794" s="40"/>
      <c r="L794" s="41"/>
      <c r="M794" s="183"/>
      <c r="N794" s="184"/>
      <c r="O794" s="74"/>
      <c r="P794" s="74"/>
      <c r="Q794" s="74"/>
      <c r="R794" s="74"/>
      <c r="S794" s="74"/>
      <c r="T794" s="75"/>
      <c r="U794" s="40"/>
      <c r="V794" s="40"/>
      <c r="W794" s="40"/>
      <c r="X794" s="40"/>
      <c r="Y794" s="40"/>
      <c r="Z794" s="40"/>
      <c r="AA794" s="40"/>
      <c r="AB794" s="40"/>
      <c r="AC794" s="40"/>
      <c r="AD794" s="40"/>
      <c r="AE794" s="40"/>
      <c r="AT794" s="21" t="s">
        <v>140</v>
      </c>
      <c r="AU794" s="21" t="s">
        <v>79</v>
      </c>
    </row>
    <row r="795" spans="1:63" s="12" customFormat="1" ht="22.8" customHeight="1">
      <c r="A795" s="12"/>
      <c r="B795" s="153"/>
      <c r="C795" s="12"/>
      <c r="D795" s="154" t="s">
        <v>70</v>
      </c>
      <c r="E795" s="164" t="s">
        <v>1347</v>
      </c>
      <c r="F795" s="164" t="s">
        <v>1348</v>
      </c>
      <c r="G795" s="12"/>
      <c r="H795" s="12"/>
      <c r="I795" s="156"/>
      <c r="J795" s="165">
        <f>BK795</f>
        <v>0</v>
      </c>
      <c r="K795" s="12"/>
      <c r="L795" s="153"/>
      <c r="M795" s="158"/>
      <c r="N795" s="159"/>
      <c r="O795" s="159"/>
      <c r="P795" s="160">
        <f>SUM(P796:P831)</f>
        <v>0</v>
      </c>
      <c r="Q795" s="159"/>
      <c r="R795" s="160">
        <f>SUM(R796:R831)</f>
        <v>0.005904759999999999</v>
      </c>
      <c r="S795" s="159"/>
      <c r="T795" s="161">
        <f>SUM(T796:T831)</f>
        <v>0</v>
      </c>
      <c r="U795" s="12"/>
      <c r="V795" s="12"/>
      <c r="W795" s="12"/>
      <c r="X795" s="12"/>
      <c r="Y795" s="12"/>
      <c r="Z795" s="12"/>
      <c r="AA795" s="12"/>
      <c r="AB795" s="12"/>
      <c r="AC795" s="12"/>
      <c r="AD795" s="12"/>
      <c r="AE795" s="12"/>
      <c r="AR795" s="154" t="s">
        <v>79</v>
      </c>
      <c r="AT795" s="162" t="s">
        <v>70</v>
      </c>
      <c r="AU795" s="162" t="s">
        <v>15</v>
      </c>
      <c r="AY795" s="154" t="s">
        <v>131</v>
      </c>
      <c r="BK795" s="163">
        <f>SUM(BK796:BK831)</f>
        <v>0</v>
      </c>
    </row>
    <row r="796" spans="1:65" s="2" customFormat="1" ht="37.8" customHeight="1">
      <c r="A796" s="40"/>
      <c r="B796" s="166"/>
      <c r="C796" s="167" t="s">
        <v>1349</v>
      </c>
      <c r="D796" s="167" t="s">
        <v>134</v>
      </c>
      <c r="E796" s="168" t="s">
        <v>1350</v>
      </c>
      <c r="F796" s="169" t="s">
        <v>1351</v>
      </c>
      <c r="G796" s="170" t="s">
        <v>165</v>
      </c>
      <c r="H796" s="171">
        <v>6.866</v>
      </c>
      <c r="I796" s="172"/>
      <c r="J796" s="173">
        <f>ROUND(I796*H796,2)</f>
        <v>0</v>
      </c>
      <c r="K796" s="169" t="s">
        <v>138</v>
      </c>
      <c r="L796" s="41"/>
      <c r="M796" s="174" t="s">
        <v>3</v>
      </c>
      <c r="N796" s="175" t="s">
        <v>42</v>
      </c>
      <c r="O796" s="74"/>
      <c r="P796" s="176">
        <f>O796*H796</f>
        <v>0</v>
      </c>
      <c r="Q796" s="176">
        <v>0.00014</v>
      </c>
      <c r="R796" s="176">
        <f>Q796*H796</f>
        <v>0.0009612399999999998</v>
      </c>
      <c r="S796" s="176">
        <v>0</v>
      </c>
      <c r="T796" s="177">
        <f>S796*H796</f>
        <v>0</v>
      </c>
      <c r="U796" s="40"/>
      <c r="V796" s="40"/>
      <c r="W796" s="40"/>
      <c r="X796" s="40"/>
      <c r="Y796" s="40"/>
      <c r="Z796" s="40"/>
      <c r="AA796" s="40"/>
      <c r="AB796" s="40"/>
      <c r="AC796" s="40"/>
      <c r="AD796" s="40"/>
      <c r="AE796" s="40"/>
      <c r="AR796" s="178" t="s">
        <v>254</v>
      </c>
      <c r="AT796" s="178" t="s">
        <v>134</v>
      </c>
      <c r="AU796" s="178" t="s">
        <v>79</v>
      </c>
      <c r="AY796" s="21" t="s">
        <v>131</v>
      </c>
      <c r="BE796" s="179">
        <f>IF(N796="základní",J796,0)</f>
        <v>0</v>
      </c>
      <c r="BF796" s="179">
        <f>IF(N796="snížená",J796,0)</f>
        <v>0</v>
      </c>
      <c r="BG796" s="179">
        <f>IF(N796="zákl. přenesená",J796,0)</f>
        <v>0</v>
      </c>
      <c r="BH796" s="179">
        <f>IF(N796="sníž. přenesená",J796,0)</f>
        <v>0</v>
      </c>
      <c r="BI796" s="179">
        <f>IF(N796="nulová",J796,0)</f>
        <v>0</v>
      </c>
      <c r="BJ796" s="21" t="s">
        <v>15</v>
      </c>
      <c r="BK796" s="179">
        <f>ROUND(I796*H796,2)</f>
        <v>0</v>
      </c>
      <c r="BL796" s="21" t="s">
        <v>254</v>
      </c>
      <c r="BM796" s="178" t="s">
        <v>1352</v>
      </c>
    </row>
    <row r="797" spans="1:47" s="2" customFormat="1" ht="12">
      <c r="A797" s="40"/>
      <c r="B797" s="41"/>
      <c r="C797" s="40"/>
      <c r="D797" s="180" t="s">
        <v>140</v>
      </c>
      <c r="E797" s="40"/>
      <c r="F797" s="181" t="s">
        <v>1353</v>
      </c>
      <c r="G797" s="40"/>
      <c r="H797" s="40"/>
      <c r="I797" s="182"/>
      <c r="J797" s="40"/>
      <c r="K797" s="40"/>
      <c r="L797" s="41"/>
      <c r="M797" s="183"/>
      <c r="N797" s="184"/>
      <c r="O797" s="74"/>
      <c r="P797" s="74"/>
      <c r="Q797" s="74"/>
      <c r="R797" s="74"/>
      <c r="S797" s="74"/>
      <c r="T797" s="75"/>
      <c r="U797" s="40"/>
      <c r="V797" s="40"/>
      <c r="W797" s="40"/>
      <c r="X797" s="40"/>
      <c r="Y797" s="40"/>
      <c r="Z797" s="40"/>
      <c r="AA797" s="40"/>
      <c r="AB797" s="40"/>
      <c r="AC797" s="40"/>
      <c r="AD797" s="40"/>
      <c r="AE797" s="40"/>
      <c r="AT797" s="21" t="s">
        <v>140</v>
      </c>
      <c r="AU797" s="21" t="s">
        <v>79</v>
      </c>
    </row>
    <row r="798" spans="1:51" s="13" customFormat="1" ht="12">
      <c r="A798" s="13"/>
      <c r="B798" s="185"/>
      <c r="C798" s="13"/>
      <c r="D798" s="186" t="s">
        <v>142</v>
      </c>
      <c r="E798" s="187" t="s">
        <v>3</v>
      </c>
      <c r="F798" s="188" t="s">
        <v>1354</v>
      </c>
      <c r="G798" s="13"/>
      <c r="H798" s="187" t="s">
        <v>3</v>
      </c>
      <c r="I798" s="189"/>
      <c r="J798" s="13"/>
      <c r="K798" s="13"/>
      <c r="L798" s="185"/>
      <c r="M798" s="190"/>
      <c r="N798" s="191"/>
      <c r="O798" s="191"/>
      <c r="P798" s="191"/>
      <c r="Q798" s="191"/>
      <c r="R798" s="191"/>
      <c r="S798" s="191"/>
      <c r="T798" s="192"/>
      <c r="U798" s="13"/>
      <c r="V798" s="13"/>
      <c r="W798" s="13"/>
      <c r="X798" s="13"/>
      <c r="Y798" s="13"/>
      <c r="Z798" s="13"/>
      <c r="AA798" s="13"/>
      <c r="AB798" s="13"/>
      <c r="AC798" s="13"/>
      <c r="AD798" s="13"/>
      <c r="AE798" s="13"/>
      <c r="AT798" s="187" t="s">
        <v>142</v>
      </c>
      <c r="AU798" s="187" t="s">
        <v>79</v>
      </c>
      <c r="AV798" s="13" t="s">
        <v>15</v>
      </c>
      <c r="AW798" s="13" t="s">
        <v>33</v>
      </c>
      <c r="AX798" s="13" t="s">
        <v>71</v>
      </c>
      <c r="AY798" s="187" t="s">
        <v>131</v>
      </c>
    </row>
    <row r="799" spans="1:51" s="14" customFormat="1" ht="12">
      <c r="A799" s="14"/>
      <c r="B799" s="193"/>
      <c r="C799" s="14"/>
      <c r="D799" s="186" t="s">
        <v>142</v>
      </c>
      <c r="E799" s="194" t="s">
        <v>3</v>
      </c>
      <c r="F799" s="195" t="s">
        <v>393</v>
      </c>
      <c r="G799" s="14"/>
      <c r="H799" s="196">
        <v>3.8</v>
      </c>
      <c r="I799" s="197"/>
      <c r="J799" s="14"/>
      <c r="K799" s="14"/>
      <c r="L799" s="193"/>
      <c r="M799" s="198"/>
      <c r="N799" s="199"/>
      <c r="O799" s="199"/>
      <c r="P799" s="199"/>
      <c r="Q799" s="199"/>
      <c r="R799" s="199"/>
      <c r="S799" s="199"/>
      <c r="T799" s="200"/>
      <c r="U799" s="14"/>
      <c r="V799" s="14"/>
      <c r="W799" s="14"/>
      <c r="X799" s="14"/>
      <c r="Y799" s="14"/>
      <c r="Z799" s="14"/>
      <c r="AA799" s="14"/>
      <c r="AB799" s="14"/>
      <c r="AC799" s="14"/>
      <c r="AD799" s="14"/>
      <c r="AE799" s="14"/>
      <c r="AT799" s="194" t="s">
        <v>142</v>
      </c>
      <c r="AU799" s="194" t="s">
        <v>79</v>
      </c>
      <c r="AV799" s="14" t="s">
        <v>79</v>
      </c>
      <c r="AW799" s="14" t="s">
        <v>33</v>
      </c>
      <c r="AX799" s="14" t="s">
        <v>71</v>
      </c>
      <c r="AY799" s="194" t="s">
        <v>131</v>
      </c>
    </row>
    <row r="800" spans="1:51" s="13" customFormat="1" ht="12">
      <c r="A800" s="13"/>
      <c r="B800" s="185"/>
      <c r="C800" s="13"/>
      <c r="D800" s="186" t="s">
        <v>142</v>
      </c>
      <c r="E800" s="187" t="s">
        <v>3</v>
      </c>
      <c r="F800" s="188" t="s">
        <v>1355</v>
      </c>
      <c r="G800" s="13"/>
      <c r="H800" s="187" t="s">
        <v>3</v>
      </c>
      <c r="I800" s="189"/>
      <c r="J800" s="13"/>
      <c r="K800" s="13"/>
      <c r="L800" s="185"/>
      <c r="M800" s="190"/>
      <c r="N800" s="191"/>
      <c r="O800" s="191"/>
      <c r="P800" s="191"/>
      <c r="Q800" s="191"/>
      <c r="R800" s="191"/>
      <c r="S800" s="191"/>
      <c r="T800" s="192"/>
      <c r="U800" s="13"/>
      <c r="V800" s="13"/>
      <c r="W800" s="13"/>
      <c r="X800" s="13"/>
      <c r="Y800" s="13"/>
      <c r="Z800" s="13"/>
      <c r="AA800" s="13"/>
      <c r="AB800" s="13"/>
      <c r="AC800" s="13"/>
      <c r="AD800" s="13"/>
      <c r="AE800" s="13"/>
      <c r="AT800" s="187" t="s">
        <v>142</v>
      </c>
      <c r="AU800" s="187" t="s">
        <v>79</v>
      </c>
      <c r="AV800" s="13" t="s">
        <v>15</v>
      </c>
      <c r="AW800" s="13" t="s">
        <v>33</v>
      </c>
      <c r="AX800" s="13" t="s">
        <v>71</v>
      </c>
      <c r="AY800" s="187" t="s">
        <v>131</v>
      </c>
    </row>
    <row r="801" spans="1:51" s="14" customFormat="1" ht="12">
      <c r="A801" s="14"/>
      <c r="B801" s="193"/>
      <c r="C801" s="14"/>
      <c r="D801" s="186" t="s">
        <v>142</v>
      </c>
      <c r="E801" s="194" t="s">
        <v>3</v>
      </c>
      <c r="F801" s="195" t="s">
        <v>1356</v>
      </c>
      <c r="G801" s="14"/>
      <c r="H801" s="196">
        <v>3.066</v>
      </c>
      <c r="I801" s="197"/>
      <c r="J801" s="14"/>
      <c r="K801" s="14"/>
      <c r="L801" s="193"/>
      <c r="M801" s="198"/>
      <c r="N801" s="199"/>
      <c r="O801" s="199"/>
      <c r="P801" s="199"/>
      <c r="Q801" s="199"/>
      <c r="R801" s="199"/>
      <c r="S801" s="199"/>
      <c r="T801" s="200"/>
      <c r="U801" s="14"/>
      <c r="V801" s="14"/>
      <c r="W801" s="14"/>
      <c r="X801" s="14"/>
      <c r="Y801" s="14"/>
      <c r="Z801" s="14"/>
      <c r="AA801" s="14"/>
      <c r="AB801" s="14"/>
      <c r="AC801" s="14"/>
      <c r="AD801" s="14"/>
      <c r="AE801" s="14"/>
      <c r="AT801" s="194" t="s">
        <v>142</v>
      </c>
      <c r="AU801" s="194" t="s">
        <v>79</v>
      </c>
      <c r="AV801" s="14" t="s">
        <v>79</v>
      </c>
      <c r="AW801" s="14" t="s">
        <v>33</v>
      </c>
      <c r="AX801" s="14" t="s">
        <v>71</v>
      </c>
      <c r="AY801" s="194" t="s">
        <v>131</v>
      </c>
    </row>
    <row r="802" spans="1:51" s="15" customFormat="1" ht="12">
      <c r="A802" s="15"/>
      <c r="B802" s="201"/>
      <c r="C802" s="15"/>
      <c r="D802" s="186" t="s">
        <v>142</v>
      </c>
      <c r="E802" s="202" t="s">
        <v>3</v>
      </c>
      <c r="F802" s="203" t="s">
        <v>152</v>
      </c>
      <c r="G802" s="15"/>
      <c r="H802" s="204">
        <v>6.866</v>
      </c>
      <c r="I802" s="205"/>
      <c r="J802" s="15"/>
      <c r="K802" s="15"/>
      <c r="L802" s="201"/>
      <c r="M802" s="206"/>
      <c r="N802" s="207"/>
      <c r="O802" s="207"/>
      <c r="P802" s="207"/>
      <c r="Q802" s="207"/>
      <c r="R802" s="207"/>
      <c r="S802" s="207"/>
      <c r="T802" s="208"/>
      <c r="U802" s="15"/>
      <c r="V802" s="15"/>
      <c r="W802" s="15"/>
      <c r="X802" s="15"/>
      <c r="Y802" s="15"/>
      <c r="Z802" s="15"/>
      <c r="AA802" s="15"/>
      <c r="AB802" s="15"/>
      <c r="AC802" s="15"/>
      <c r="AD802" s="15"/>
      <c r="AE802" s="15"/>
      <c r="AT802" s="202" t="s">
        <v>142</v>
      </c>
      <c r="AU802" s="202" t="s">
        <v>79</v>
      </c>
      <c r="AV802" s="15" t="s">
        <v>87</v>
      </c>
      <c r="AW802" s="15" t="s">
        <v>33</v>
      </c>
      <c r="AX802" s="15" t="s">
        <v>15</v>
      </c>
      <c r="AY802" s="202" t="s">
        <v>131</v>
      </c>
    </row>
    <row r="803" spans="1:65" s="2" customFormat="1" ht="44.25" customHeight="1">
      <c r="A803" s="40"/>
      <c r="B803" s="166"/>
      <c r="C803" s="167" t="s">
        <v>1357</v>
      </c>
      <c r="D803" s="167" t="s">
        <v>134</v>
      </c>
      <c r="E803" s="168" t="s">
        <v>1358</v>
      </c>
      <c r="F803" s="169" t="s">
        <v>1359</v>
      </c>
      <c r="G803" s="170" t="s">
        <v>165</v>
      </c>
      <c r="H803" s="171">
        <v>6.866</v>
      </c>
      <c r="I803" s="172"/>
      <c r="J803" s="173">
        <f>ROUND(I803*H803,2)</f>
        <v>0</v>
      </c>
      <c r="K803" s="169" t="s">
        <v>138</v>
      </c>
      <c r="L803" s="41"/>
      <c r="M803" s="174" t="s">
        <v>3</v>
      </c>
      <c r="N803" s="175" t="s">
        <v>42</v>
      </c>
      <c r="O803" s="74"/>
      <c r="P803" s="176">
        <f>O803*H803</f>
        <v>0</v>
      </c>
      <c r="Q803" s="176">
        <v>0.00072</v>
      </c>
      <c r="R803" s="176">
        <f>Q803*H803</f>
        <v>0.00494352</v>
      </c>
      <c r="S803" s="176">
        <v>0</v>
      </c>
      <c r="T803" s="177">
        <f>S803*H803</f>
        <v>0</v>
      </c>
      <c r="U803" s="40"/>
      <c r="V803" s="40"/>
      <c r="W803" s="40"/>
      <c r="X803" s="40"/>
      <c r="Y803" s="40"/>
      <c r="Z803" s="40"/>
      <c r="AA803" s="40"/>
      <c r="AB803" s="40"/>
      <c r="AC803" s="40"/>
      <c r="AD803" s="40"/>
      <c r="AE803" s="40"/>
      <c r="AR803" s="178" t="s">
        <v>254</v>
      </c>
      <c r="AT803" s="178" t="s">
        <v>134</v>
      </c>
      <c r="AU803" s="178" t="s">
        <v>79</v>
      </c>
      <c r="AY803" s="21" t="s">
        <v>131</v>
      </c>
      <c r="BE803" s="179">
        <f>IF(N803="základní",J803,0)</f>
        <v>0</v>
      </c>
      <c r="BF803" s="179">
        <f>IF(N803="snížená",J803,0)</f>
        <v>0</v>
      </c>
      <c r="BG803" s="179">
        <f>IF(N803="zákl. přenesená",J803,0)</f>
        <v>0</v>
      </c>
      <c r="BH803" s="179">
        <f>IF(N803="sníž. přenesená",J803,0)</f>
        <v>0</v>
      </c>
      <c r="BI803" s="179">
        <f>IF(N803="nulová",J803,0)</f>
        <v>0</v>
      </c>
      <c r="BJ803" s="21" t="s">
        <v>15</v>
      </c>
      <c r="BK803" s="179">
        <f>ROUND(I803*H803,2)</f>
        <v>0</v>
      </c>
      <c r="BL803" s="21" t="s">
        <v>254</v>
      </c>
      <c r="BM803" s="178" t="s">
        <v>1360</v>
      </c>
    </row>
    <row r="804" spans="1:47" s="2" customFormat="1" ht="12">
      <c r="A804" s="40"/>
      <c r="B804" s="41"/>
      <c r="C804" s="40"/>
      <c r="D804" s="180" t="s">
        <v>140</v>
      </c>
      <c r="E804" s="40"/>
      <c r="F804" s="181" t="s">
        <v>1361</v>
      </c>
      <c r="G804" s="40"/>
      <c r="H804" s="40"/>
      <c r="I804" s="182"/>
      <c r="J804" s="40"/>
      <c r="K804" s="40"/>
      <c r="L804" s="41"/>
      <c r="M804" s="183"/>
      <c r="N804" s="184"/>
      <c r="O804" s="74"/>
      <c r="P804" s="74"/>
      <c r="Q804" s="74"/>
      <c r="R804" s="74"/>
      <c r="S804" s="74"/>
      <c r="T804" s="75"/>
      <c r="U804" s="40"/>
      <c r="V804" s="40"/>
      <c r="W804" s="40"/>
      <c r="X804" s="40"/>
      <c r="Y804" s="40"/>
      <c r="Z804" s="40"/>
      <c r="AA804" s="40"/>
      <c r="AB804" s="40"/>
      <c r="AC804" s="40"/>
      <c r="AD804" s="40"/>
      <c r="AE804" s="40"/>
      <c r="AT804" s="21" t="s">
        <v>140</v>
      </c>
      <c r="AU804" s="21" t="s">
        <v>79</v>
      </c>
    </row>
    <row r="805" spans="1:65" s="2" customFormat="1" ht="49.05" customHeight="1">
      <c r="A805" s="40"/>
      <c r="B805" s="166"/>
      <c r="C805" s="167" t="s">
        <v>1362</v>
      </c>
      <c r="D805" s="167" t="s">
        <v>134</v>
      </c>
      <c r="E805" s="168" t="s">
        <v>1363</v>
      </c>
      <c r="F805" s="169" t="s">
        <v>1364</v>
      </c>
      <c r="G805" s="170" t="s">
        <v>165</v>
      </c>
      <c r="H805" s="171">
        <v>266.857</v>
      </c>
      <c r="I805" s="172"/>
      <c r="J805" s="173">
        <f>ROUND(I805*H805,2)</f>
        <v>0</v>
      </c>
      <c r="K805" s="169" t="s">
        <v>3</v>
      </c>
      <c r="L805" s="41"/>
      <c r="M805" s="174" t="s">
        <v>3</v>
      </c>
      <c r="N805" s="175" t="s">
        <v>42</v>
      </c>
      <c r="O805" s="74"/>
      <c r="P805" s="176">
        <f>O805*H805</f>
        <v>0</v>
      </c>
      <c r="Q805" s="176">
        <v>0</v>
      </c>
      <c r="R805" s="176">
        <f>Q805*H805</f>
        <v>0</v>
      </c>
      <c r="S805" s="176">
        <v>0</v>
      </c>
      <c r="T805" s="177">
        <f>S805*H805</f>
        <v>0</v>
      </c>
      <c r="U805" s="40"/>
      <c r="V805" s="40"/>
      <c r="W805" s="40"/>
      <c r="X805" s="40"/>
      <c r="Y805" s="40"/>
      <c r="Z805" s="40"/>
      <c r="AA805" s="40"/>
      <c r="AB805" s="40"/>
      <c r="AC805" s="40"/>
      <c r="AD805" s="40"/>
      <c r="AE805" s="40"/>
      <c r="AR805" s="178" t="s">
        <v>254</v>
      </c>
      <c r="AT805" s="178" t="s">
        <v>134</v>
      </c>
      <c r="AU805" s="178" t="s">
        <v>79</v>
      </c>
      <c r="AY805" s="21" t="s">
        <v>131</v>
      </c>
      <c r="BE805" s="179">
        <f>IF(N805="základní",J805,0)</f>
        <v>0</v>
      </c>
      <c r="BF805" s="179">
        <f>IF(N805="snížená",J805,0)</f>
        <v>0</v>
      </c>
      <c r="BG805" s="179">
        <f>IF(N805="zákl. přenesená",J805,0)</f>
        <v>0</v>
      </c>
      <c r="BH805" s="179">
        <f>IF(N805="sníž. přenesená",J805,0)</f>
        <v>0</v>
      </c>
      <c r="BI805" s="179">
        <f>IF(N805="nulová",J805,0)</f>
        <v>0</v>
      </c>
      <c r="BJ805" s="21" t="s">
        <v>15</v>
      </c>
      <c r="BK805" s="179">
        <f>ROUND(I805*H805,2)</f>
        <v>0</v>
      </c>
      <c r="BL805" s="21" t="s">
        <v>254</v>
      </c>
      <c r="BM805" s="178" t="s">
        <v>1365</v>
      </c>
    </row>
    <row r="806" spans="1:51" s="13" customFormat="1" ht="12">
      <c r="A806" s="13"/>
      <c r="B806" s="185"/>
      <c r="C806" s="13"/>
      <c r="D806" s="186" t="s">
        <v>142</v>
      </c>
      <c r="E806" s="187" t="s">
        <v>3</v>
      </c>
      <c r="F806" s="188" t="s">
        <v>465</v>
      </c>
      <c r="G806" s="13"/>
      <c r="H806" s="187" t="s">
        <v>3</v>
      </c>
      <c r="I806" s="189"/>
      <c r="J806" s="13"/>
      <c r="K806" s="13"/>
      <c r="L806" s="185"/>
      <c r="M806" s="190"/>
      <c r="N806" s="191"/>
      <c r="O806" s="191"/>
      <c r="P806" s="191"/>
      <c r="Q806" s="191"/>
      <c r="R806" s="191"/>
      <c r="S806" s="191"/>
      <c r="T806" s="192"/>
      <c r="U806" s="13"/>
      <c r="V806" s="13"/>
      <c r="W806" s="13"/>
      <c r="X806" s="13"/>
      <c r="Y806" s="13"/>
      <c r="Z806" s="13"/>
      <c r="AA806" s="13"/>
      <c r="AB806" s="13"/>
      <c r="AC806" s="13"/>
      <c r="AD806" s="13"/>
      <c r="AE806" s="13"/>
      <c r="AT806" s="187" t="s">
        <v>142</v>
      </c>
      <c r="AU806" s="187" t="s">
        <v>79</v>
      </c>
      <c r="AV806" s="13" t="s">
        <v>15</v>
      </c>
      <c r="AW806" s="13" t="s">
        <v>33</v>
      </c>
      <c r="AX806" s="13" t="s">
        <v>71</v>
      </c>
      <c r="AY806" s="187" t="s">
        <v>131</v>
      </c>
    </row>
    <row r="807" spans="1:51" s="14" customFormat="1" ht="12">
      <c r="A807" s="14"/>
      <c r="B807" s="193"/>
      <c r="C807" s="14"/>
      <c r="D807" s="186" t="s">
        <v>142</v>
      </c>
      <c r="E807" s="194" t="s">
        <v>3</v>
      </c>
      <c r="F807" s="195" t="s">
        <v>1366</v>
      </c>
      <c r="G807" s="14"/>
      <c r="H807" s="196">
        <v>84.84</v>
      </c>
      <c r="I807" s="197"/>
      <c r="J807" s="14"/>
      <c r="K807" s="14"/>
      <c r="L807" s="193"/>
      <c r="M807" s="198"/>
      <c r="N807" s="199"/>
      <c r="O807" s="199"/>
      <c r="P807" s="199"/>
      <c r="Q807" s="199"/>
      <c r="R807" s="199"/>
      <c r="S807" s="199"/>
      <c r="T807" s="200"/>
      <c r="U807" s="14"/>
      <c r="V807" s="14"/>
      <c r="W807" s="14"/>
      <c r="X807" s="14"/>
      <c r="Y807" s="14"/>
      <c r="Z807" s="14"/>
      <c r="AA807" s="14"/>
      <c r="AB807" s="14"/>
      <c r="AC807" s="14"/>
      <c r="AD807" s="14"/>
      <c r="AE807" s="14"/>
      <c r="AT807" s="194" t="s">
        <v>142</v>
      </c>
      <c r="AU807" s="194" t="s">
        <v>79</v>
      </c>
      <c r="AV807" s="14" t="s">
        <v>79</v>
      </c>
      <c r="AW807" s="14" t="s">
        <v>33</v>
      </c>
      <c r="AX807" s="14" t="s">
        <v>71</v>
      </c>
      <c r="AY807" s="194" t="s">
        <v>131</v>
      </c>
    </row>
    <row r="808" spans="1:51" s="14" customFormat="1" ht="12">
      <c r="A808" s="14"/>
      <c r="B808" s="193"/>
      <c r="C808" s="14"/>
      <c r="D808" s="186" t="s">
        <v>142</v>
      </c>
      <c r="E808" s="194" t="s">
        <v>3</v>
      </c>
      <c r="F808" s="195" t="s">
        <v>1367</v>
      </c>
      <c r="G808" s="14"/>
      <c r="H808" s="196">
        <v>-21.13</v>
      </c>
      <c r="I808" s="197"/>
      <c r="J808" s="14"/>
      <c r="K808" s="14"/>
      <c r="L808" s="193"/>
      <c r="M808" s="198"/>
      <c r="N808" s="199"/>
      <c r="O808" s="199"/>
      <c r="P808" s="199"/>
      <c r="Q808" s="199"/>
      <c r="R808" s="199"/>
      <c r="S808" s="199"/>
      <c r="T808" s="200"/>
      <c r="U808" s="14"/>
      <c r="V808" s="14"/>
      <c r="W808" s="14"/>
      <c r="X808" s="14"/>
      <c r="Y808" s="14"/>
      <c r="Z808" s="14"/>
      <c r="AA808" s="14"/>
      <c r="AB808" s="14"/>
      <c r="AC808" s="14"/>
      <c r="AD808" s="14"/>
      <c r="AE808" s="14"/>
      <c r="AT808" s="194" t="s">
        <v>142</v>
      </c>
      <c r="AU808" s="194" t="s">
        <v>79</v>
      </c>
      <c r="AV808" s="14" t="s">
        <v>79</v>
      </c>
      <c r="AW808" s="14" t="s">
        <v>33</v>
      </c>
      <c r="AX808" s="14" t="s">
        <v>71</v>
      </c>
      <c r="AY808" s="194" t="s">
        <v>131</v>
      </c>
    </row>
    <row r="809" spans="1:51" s="13" customFormat="1" ht="12">
      <c r="A809" s="13"/>
      <c r="B809" s="185"/>
      <c r="C809" s="13"/>
      <c r="D809" s="186" t="s">
        <v>142</v>
      </c>
      <c r="E809" s="187" t="s">
        <v>3</v>
      </c>
      <c r="F809" s="188" t="s">
        <v>469</v>
      </c>
      <c r="G809" s="13"/>
      <c r="H809" s="187" t="s">
        <v>3</v>
      </c>
      <c r="I809" s="189"/>
      <c r="J809" s="13"/>
      <c r="K809" s="13"/>
      <c r="L809" s="185"/>
      <c r="M809" s="190"/>
      <c r="N809" s="191"/>
      <c r="O809" s="191"/>
      <c r="P809" s="191"/>
      <c r="Q809" s="191"/>
      <c r="R809" s="191"/>
      <c r="S809" s="191"/>
      <c r="T809" s="192"/>
      <c r="U809" s="13"/>
      <c r="V809" s="13"/>
      <c r="W809" s="13"/>
      <c r="X809" s="13"/>
      <c r="Y809" s="13"/>
      <c r="Z809" s="13"/>
      <c r="AA809" s="13"/>
      <c r="AB809" s="13"/>
      <c r="AC809" s="13"/>
      <c r="AD809" s="13"/>
      <c r="AE809" s="13"/>
      <c r="AT809" s="187" t="s">
        <v>142</v>
      </c>
      <c r="AU809" s="187" t="s">
        <v>79</v>
      </c>
      <c r="AV809" s="13" t="s">
        <v>15</v>
      </c>
      <c r="AW809" s="13" t="s">
        <v>33</v>
      </c>
      <c r="AX809" s="13" t="s">
        <v>71</v>
      </c>
      <c r="AY809" s="187" t="s">
        <v>131</v>
      </c>
    </row>
    <row r="810" spans="1:51" s="14" customFormat="1" ht="12">
      <c r="A810" s="14"/>
      <c r="B810" s="193"/>
      <c r="C810" s="14"/>
      <c r="D810" s="186" t="s">
        <v>142</v>
      </c>
      <c r="E810" s="194" t="s">
        <v>3</v>
      </c>
      <c r="F810" s="195" t="s">
        <v>1368</v>
      </c>
      <c r="G810" s="14"/>
      <c r="H810" s="196">
        <v>30.24</v>
      </c>
      <c r="I810" s="197"/>
      <c r="J810" s="14"/>
      <c r="K810" s="14"/>
      <c r="L810" s="193"/>
      <c r="M810" s="198"/>
      <c r="N810" s="199"/>
      <c r="O810" s="199"/>
      <c r="P810" s="199"/>
      <c r="Q810" s="199"/>
      <c r="R810" s="199"/>
      <c r="S810" s="199"/>
      <c r="T810" s="200"/>
      <c r="U810" s="14"/>
      <c r="V810" s="14"/>
      <c r="W810" s="14"/>
      <c r="X810" s="14"/>
      <c r="Y810" s="14"/>
      <c r="Z810" s="14"/>
      <c r="AA810" s="14"/>
      <c r="AB810" s="14"/>
      <c r="AC810" s="14"/>
      <c r="AD810" s="14"/>
      <c r="AE810" s="14"/>
      <c r="AT810" s="194" t="s">
        <v>142</v>
      </c>
      <c r="AU810" s="194" t="s">
        <v>79</v>
      </c>
      <c r="AV810" s="14" t="s">
        <v>79</v>
      </c>
      <c r="AW810" s="14" t="s">
        <v>33</v>
      </c>
      <c r="AX810" s="14" t="s">
        <v>71</v>
      </c>
      <c r="AY810" s="194" t="s">
        <v>131</v>
      </c>
    </row>
    <row r="811" spans="1:51" s="14" customFormat="1" ht="12">
      <c r="A811" s="14"/>
      <c r="B811" s="193"/>
      <c r="C811" s="14"/>
      <c r="D811" s="186" t="s">
        <v>142</v>
      </c>
      <c r="E811" s="194" t="s">
        <v>3</v>
      </c>
      <c r="F811" s="195" t="s">
        <v>1369</v>
      </c>
      <c r="G811" s="14"/>
      <c r="H811" s="196">
        <v>-3.461</v>
      </c>
      <c r="I811" s="197"/>
      <c r="J811" s="14"/>
      <c r="K811" s="14"/>
      <c r="L811" s="193"/>
      <c r="M811" s="198"/>
      <c r="N811" s="199"/>
      <c r="O811" s="199"/>
      <c r="P811" s="199"/>
      <c r="Q811" s="199"/>
      <c r="R811" s="199"/>
      <c r="S811" s="199"/>
      <c r="T811" s="200"/>
      <c r="U811" s="14"/>
      <c r="V811" s="14"/>
      <c r="W811" s="14"/>
      <c r="X811" s="14"/>
      <c r="Y811" s="14"/>
      <c r="Z811" s="14"/>
      <c r="AA811" s="14"/>
      <c r="AB811" s="14"/>
      <c r="AC811" s="14"/>
      <c r="AD811" s="14"/>
      <c r="AE811" s="14"/>
      <c r="AT811" s="194" t="s">
        <v>142</v>
      </c>
      <c r="AU811" s="194" t="s">
        <v>79</v>
      </c>
      <c r="AV811" s="14" t="s">
        <v>79</v>
      </c>
      <c r="AW811" s="14" t="s">
        <v>33</v>
      </c>
      <c r="AX811" s="14" t="s">
        <v>71</v>
      </c>
      <c r="AY811" s="194" t="s">
        <v>131</v>
      </c>
    </row>
    <row r="812" spans="1:51" s="13" customFormat="1" ht="12">
      <c r="A812" s="13"/>
      <c r="B812" s="185"/>
      <c r="C812" s="13"/>
      <c r="D812" s="186" t="s">
        <v>142</v>
      </c>
      <c r="E812" s="187" t="s">
        <v>3</v>
      </c>
      <c r="F812" s="188" t="s">
        <v>474</v>
      </c>
      <c r="G812" s="13"/>
      <c r="H812" s="187" t="s">
        <v>3</v>
      </c>
      <c r="I812" s="189"/>
      <c r="J812" s="13"/>
      <c r="K812" s="13"/>
      <c r="L812" s="185"/>
      <c r="M812" s="190"/>
      <c r="N812" s="191"/>
      <c r="O812" s="191"/>
      <c r="P812" s="191"/>
      <c r="Q812" s="191"/>
      <c r="R812" s="191"/>
      <c r="S812" s="191"/>
      <c r="T812" s="192"/>
      <c r="U812" s="13"/>
      <c r="V812" s="13"/>
      <c r="W812" s="13"/>
      <c r="X812" s="13"/>
      <c r="Y812" s="13"/>
      <c r="Z812" s="13"/>
      <c r="AA812" s="13"/>
      <c r="AB812" s="13"/>
      <c r="AC812" s="13"/>
      <c r="AD812" s="13"/>
      <c r="AE812" s="13"/>
      <c r="AT812" s="187" t="s">
        <v>142</v>
      </c>
      <c r="AU812" s="187" t="s">
        <v>79</v>
      </c>
      <c r="AV812" s="13" t="s">
        <v>15</v>
      </c>
      <c r="AW812" s="13" t="s">
        <v>33</v>
      </c>
      <c r="AX812" s="13" t="s">
        <v>71</v>
      </c>
      <c r="AY812" s="187" t="s">
        <v>131</v>
      </c>
    </row>
    <row r="813" spans="1:51" s="14" customFormat="1" ht="12">
      <c r="A813" s="14"/>
      <c r="B813" s="193"/>
      <c r="C813" s="14"/>
      <c r="D813" s="186" t="s">
        <v>142</v>
      </c>
      <c r="E813" s="194" t="s">
        <v>3</v>
      </c>
      <c r="F813" s="195" t="s">
        <v>1368</v>
      </c>
      <c r="G813" s="14"/>
      <c r="H813" s="196">
        <v>30.24</v>
      </c>
      <c r="I813" s="197"/>
      <c r="J813" s="14"/>
      <c r="K813" s="14"/>
      <c r="L813" s="193"/>
      <c r="M813" s="198"/>
      <c r="N813" s="199"/>
      <c r="O813" s="199"/>
      <c r="P813" s="199"/>
      <c r="Q813" s="199"/>
      <c r="R813" s="199"/>
      <c r="S813" s="199"/>
      <c r="T813" s="200"/>
      <c r="U813" s="14"/>
      <c r="V813" s="14"/>
      <c r="W813" s="14"/>
      <c r="X813" s="14"/>
      <c r="Y813" s="14"/>
      <c r="Z813" s="14"/>
      <c r="AA813" s="14"/>
      <c r="AB813" s="14"/>
      <c r="AC813" s="14"/>
      <c r="AD813" s="14"/>
      <c r="AE813" s="14"/>
      <c r="AT813" s="194" t="s">
        <v>142</v>
      </c>
      <c r="AU813" s="194" t="s">
        <v>79</v>
      </c>
      <c r="AV813" s="14" t="s">
        <v>79</v>
      </c>
      <c r="AW813" s="14" t="s">
        <v>33</v>
      </c>
      <c r="AX813" s="14" t="s">
        <v>71</v>
      </c>
      <c r="AY813" s="194" t="s">
        <v>131</v>
      </c>
    </row>
    <row r="814" spans="1:51" s="14" customFormat="1" ht="12">
      <c r="A814" s="14"/>
      <c r="B814" s="193"/>
      <c r="C814" s="14"/>
      <c r="D814" s="186" t="s">
        <v>142</v>
      </c>
      <c r="E814" s="194" t="s">
        <v>3</v>
      </c>
      <c r="F814" s="195" t="s">
        <v>1370</v>
      </c>
      <c r="G814" s="14"/>
      <c r="H814" s="196">
        <v>-2.948</v>
      </c>
      <c r="I814" s="197"/>
      <c r="J814" s="14"/>
      <c r="K814" s="14"/>
      <c r="L814" s="193"/>
      <c r="M814" s="198"/>
      <c r="N814" s="199"/>
      <c r="O814" s="199"/>
      <c r="P814" s="199"/>
      <c r="Q814" s="199"/>
      <c r="R814" s="199"/>
      <c r="S814" s="199"/>
      <c r="T814" s="200"/>
      <c r="U814" s="14"/>
      <c r="V814" s="14"/>
      <c r="W814" s="14"/>
      <c r="X814" s="14"/>
      <c r="Y814" s="14"/>
      <c r="Z814" s="14"/>
      <c r="AA814" s="14"/>
      <c r="AB814" s="14"/>
      <c r="AC814" s="14"/>
      <c r="AD814" s="14"/>
      <c r="AE814" s="14"/>
      <c r="AT814" s="194" t="s">
        <v>142</v>
      </c>
      <c r="AU814" s="194" t="s">
        <v>79</v>
      </c>
      <c r="AV814" s="14" t="s">
        <v>79</v>
      </c>
      <c r="AW814" s="14" t="s">
        <v>33</v>
      </c>
      <c r="AX814" s="14" t="s">
        <v>71</v>
      </c>
      <c r="AY814" s="194" t="s">
        <v>131</v>
      </c>
    </row>
    <row r="815" spans="1:51" s="13" customFormat="1" ht="12">
      <c r="A815" s="13"/>
      <c r="B815" s="185"/>
      <c r="C815" s="13"/>
      <c r="D815" s="186" t="s">
        <v>142</v>
      </c>
      <c r="E815" s="187" t="s">
        <v>3</v>
      </c>
      <c r="F815" s="188" t="s">
        <v>478</v>
      </c>
      <c r="G815" s="13"/>
      <c r="H815" s="187" t="s">
        <v>3</v>
      </c>
      <c r="I815" s="189"/>
      <c r="J815" s="13"/>
      <c r="K815" s="13"/>
      <c r="L815" s="185"/>
      <c r="M815" s="190"/>
      <c r="N815" s="191"/>
      <c r="O815" s="191"/>
      <c r="P815" s="191"/>
      <c r="Q815" s="191"/>
      <c r="R815" s="191"/>
      <c r="S815" s="191"/>
      <c r="T815" s="192"/>
      <c r="U815" s="13"/>
      <c r="V815" s="13"/>
      <c r="W815" s="13"/>
      <c r="X815" s="13"/>
      <c r="Y815" s="13"/>
      <c r="Z815" s="13"/>
      <c r="AA815" s="13"/>
      <c r="AB815" s="13"/>
      <c r="AC815" s="13"/>
      <c r="AD815" s="13"/>
      <c r="AE815" s="13"/>
      <c r="AT815" s="187" t="s">
        <v>142</v>
      </c>
      <c r="AU815" s="187" t="s">
        <v>79</v>
      </c>
      <c r="AV815" s="13" t="s">
        <v>15</v>
      </c>
      <c r="AW815" s="13" t="s">
        <v>33</v>
      </c>
      <c r="AX815" s="13" t="s">
        <v>71</v>
      </c>
      <c r="AY815" s="187" t="s">
        <v>131</v>
      </c>
    </row>
    <row r="816" spans="1:51" s="14" customFormat="1" ht="12">
      <c r="A816" s="14"/>
      <c r="B816" s="193"/>
      <c r="C816" s="14"/>
      <c r="D816" s="186" t="s">
        <v>142</v>
      </c>
      <c r="E816" s="194" t="s">
        <v>3</v>
      </c>
      <c r="F816" s="195" t="s">
        <v>1371</v>
      </c>
      <c r="G816" s="14"/>
      <c r="H816" s="196">
        <v>47.88</v>
      </c>
      <c r="I816" s="197"/>
      <c r="J816" s="14"/>
      <c r="K816" s="14"/>
      <c r="L816" s="193"/>
      <c r="M816" s="198"/>
      <c r="N816" s="199"/>
      <c r="O816" s="199"/>
      <c r="P816" s="199"/>
      <c r="Q816" s="199"/>
      <c r="R816" s="199"/>
      <c r="S816" s="199"/>
      <c r="T816" s="200"/>
      <c r="U816" s="14"/>
      <c r="V816" s="14"/>
      <c r="W816" s="14"/>
      <c r="X816" s="14"/>
      <c r="Y816" s="14"/>
      <c r="Z816" s="14"/>
      <c r="AA816" s="14"/>
      <c r="AB816" s="14"/>
      <c r="AC816" s="14"/>
      <c r="AD816" s="14"/>
      <c r="AE816" s="14"/>
      <c r="AT816" s="194" t="s">
        <v>142</v>
      </c>
      <c r="AU816" s="194" t="s">
        <v>79</v>
      </c>
      <c r="AV816" s="14" t="s">
        <v>79</v>
      </c>
      <c r="AW816" s="14" t="s">
        <v>33</v>
      </c>
      <c r="AX816" s="14" t="s">
        <v>71</v>
      </c>
      <c r="AY816" s="194" t="s">
        <v>131</v>
      </c>
    </row>
    <row r="817" spans="1:51" s="14" customFormat="1" ht="12">
      <c r="A817" s="14"/>
      <c r="B817" s="193"/>
      <c r="C817" s="14"/>
      <c r="D817" s="186" t="s">
        <v>142</v>
      </c>
      <c r="E817" s="194" t="s">
        <v>3</v>
      </c>
      <c r="F817" s="195" t="s">
        <v>1372</v>
      </c>
      <c r="G817" s="14"/>
      <c r="H817" s="196">
        <v>-7.05</v>
      </c>
      <c r="I817" s="197"/>
      <c r="J817" s="14"/>
      <c r="K817" s="14"/>
      <c r="L817" s="193"/>
      <c r="M817" s="198"/>
      <c r="N817" s="199"/>
      <c r="O817" s="199"/>
      <c r="P817" s="199"/>
      <c r="Q817" s="199"/>
      <c r="R817" s="199"/>
      <c r="S817" s="199"/>
      <c r="T817" s="200"/>
      <c r="U817" s="14"/>
      <c r="V817" s="14"/>
      <c r="W817" s="14"/>
      <c r="X817" s="14"/>
      <c r="Y817" s="14"/>
      <c r="Z817" s="14"/>
      <c r="AA817" s="14"/>
      <c r="AB817" s="14"/>
      <c r="AC817" s="14"/>
      <c r="AD817" s="14"/>
      <c r="AE817" s="14"/>
      <c r="AT817" s="194" t="s">
        <v>142</v>
      </c>
      <c r="AU817" s="194" t="s">
        <v>79</v>
      </c>
      <c r="AV817" s="14" t="s">
        <v>79</v>
      </c>
      <c r="AW817" s="14" t="s">
        <v>33</v>
      </c>
      <c r="AX817" s="14" t="s">
        <v>71</v>
      </c>
      <c r="AY817" s="194" t="s">
        <v>131</v>
      </c>
    </row>
    <row r="818" spans="1:51" s="13" customFormat="1" ht="12">
      <c r="A818" s="13"/>
      <c r="B818" s="185"/>
      <c r="C818" s="13"/>
      <c r="D818" s="186" t="s">
        <v>142</v>
      </c>
      <c r="E818" s="187" t="s">
        <v>3</v>
      </c>
      <c r="F818" s="188" t="s">
        <v>487</v>
      </c>
      <c r="G818" s="13"/>
      <c r="H818" s="187" t="s">
        <v>3</v>
      </c>
      <c r="I818" s="189"/>
      <c r="J818" s="13"/>
      <c r="K818" s="13"/>
      <c r="L818" s="185"/>
      <c r="M818" s="190"/>
      <c r="N818" s="191"/>
      <c r="O818" s="191"/>
      <c r="P818" s="191"/>
      <c r="Q818" s="191"/>
      <c r="R818" s="191"/>
      <c r="S818" s="191"/>
      <c r="T818" s="192"/>
      <c r="U818" s="13"/>
      <c r="V818" s="13"/>
      <c r="W818" s="13"/>
      <c r="X818" s="13"/>
      <c r="Y818" s="13"/>
      <c r="Z818" s="13"/>
      <c r="AA818" s="13"/>
      <c r="AB818" s="13"/>
      <c r="AC818" s="13"/>
      <c r="AD818" s="13"/>
      <c r="AE818" s="13"/>
      <c r="AT818" s="187" t="s">
        <v>142</v>
      </c>
      <c r="AU818" s="187" t="s">
        <v>79</v>
      </c>
      <c r="AV818" s="13" t="s">
        <v>15</v>
      </c>
      <c r="AW818" s="13" t="s">
        <v>33</v>
      </c>
      <c r="AX818" s="13" t="s">
        <v>71</v>
      </c>
      <c r="AY818" s="187" t="s">
        <v>131</v>
      </c>
    </row>
    <row r="819" spans="1:51" s="14" customFormat="1" ht="12">
      <c r="A819" s="14"/>
      <c r="B819" s="193"/>
      <c r="C819" s="14"/>
      <c r="D819" s="186" t="s">
        <v>142</v>
      </c>
      <c r="E819" s="194" t="s">
        <v>3</v>
      </c>
      <c r="F819" s="195" t="s">
        <v>1373</v>
      </c>
      <c r="G819" s="14"/>
      <c r="H819" s="196">
        <v>32.76</v>
      </c>
      <c r="I819" s="197"/>
      <c r="J819" s="14"/>
      <c r="K819" s="14"/>
      <c r="L819" s="193"/>
      <c r="M819" s="198"/>
      <c r="N819" s="199"/>
      <c r="O819" s="199"/>
      <c r="P819" s="199"/>
      <c r="Q819" s="199"/>
      <c r="R819" s="199"/>
      <c r="S819" s="199"/>
      <c r="T819" s="200"/>
      <c r="U819" s="14"/>
      <c r="V819" s="14"/>
      <c r="W819" s="14"/>
      <c r="X819" s="14"/>
      <c r="Y819" s="14"/>
      <c r="Z819" s="14"/>
      <c r="AA819" s="14"/>
      <c r="AB819" s="14"/>
      <c r="AC819" s="14"/>
      <c r="AD819" s="14"/>
      <c r="AE819" s="14"/>
      <c r="AT819" s="194" t="s">
        <v>142</v>
      </c>
      <c r="AU819" s="194" t="s">
        <v>79</v>
      </c>
      <c r="AV819" s="14" t="s">
        <v>79</v>
      </c>
      <c r="AW819" s="14" t="s">
        <v>33</v>
      </c>
      <c r="AX819" s="14" t="s">
        <v>71</v>
      </c>
      <c r="AY819" s="194" t="s">
        <v>131</v>
      </c>
    </row>
    <row r="820" spans="1:51" s="14" customFormat="1" ht="12">
      <c r="A820" s="14"/>
      <c r="B820" s="193"/>
      <c r="C820" s="14"/>
      <c r="D820" s="186" t="s">
        <v>142</v>
      </c>
      <c r="E820" s="194" t="s">
        <v>3</v>
      </c>
      <c r="F820" s="195" t="s">
        <v>1374</v>
      </c>
      <c r="G820" s="14"/>
      <c r="H820" s="196">
        <v>-3.211</v>
      </c>
      <c r="I820" s="197"/>
      <c r="J820" s="14"/>
      <c r="K820" s="14"/>
      <c r="L820" s="193"/>
      <c r="M820" s="198"/>
      <c r="N820" s="199"/>
      <c r="O820" s="199"/>
      <c r="P820" s="199"/>
      <c r="Q820" s="199"/>
      <c r="R820" s="199"/>
      <c r="S820" s="199"/>
      <c r="T820" s="200"/>
      <c r="U820" s="14"/>
      <c r="V820" s="14"/>
      <c r="W820" s="14"/>
      <c r="X820" s="14"/>
      <c r="Y820" s="14"/>
      <c r="Z820" s="14"/>
      <c r="AA820" s="14"/>
      <c r="AB820" s="14"/>
      <c r="AC820" s="14"/>
      <c r="AD820" s="14"/>
      <c r="AE820" s="14"/>
      <c r="AT820" s="194" t="s">
        <v>142</v>
      </c>
      <c r="AU820" s="194" t="s">
        <v>79</v>
      </c>
      <c r="AV820" s="14" t="s">
        <v>79</v>
      </c>
      <c r="AW820" s="14" t="s">
        <v>33</v>
      </c>
      <c r="AX820" s="14" t="s">
        <v>71</v>
      </c>
      <c r="AY820" s="194" t="s">
        <v>131</v>
      </c>
    </row>
    <row r="821" spans="1:51" s="13" customFormat="1" ht="12">
      <c r="A821" s="13"/>
      <c r="B821" s="185"/>
      <c r="C821" s="13"/>
      <c r="D821" s="186" t="s">
        <v>142</v>
      </c>
      <c r="E821" s="187" t="s">
        <v>3</v>
      </c>
      <c r="F821" s="188" t="s">
        <v>496</v>
      </c>
      <c r="G821" s="13"/>
      <c r="H821" s="187" t="s">
        <v>3</v>
      </c>
      <c r="I821" s="189"/>
      <c r="J821" s="13"/>
      <c r="K821" s="13"/>
      <c r="L821" s="185"/>
      <c r="M821" s="190"/>
      <c r="N821" s="191"/>
      <c r="O821" s="191"/>
      <c r="P821" s="191"/>
      <c r="Q821" s="191"/>
      <c r="R821" s="191"/>
      <c r="S821" s="191"/>
      <c r="T821" s="192"/>
      <c r="U821" s="13"/>
      <c r="V821" s="13"/>
      <c r="W821" s="13"/>
      <c r="X821" s="13"/>
      <c r="Y821" s="13"/>
      <c r="Z821" s="13"/>
      <c r="AA821" s="13"/>
      <c r="AB821" s="13"/>
      <c r="AC821" s="13"/>
      <c r="AD821" s="13"/>
      <c r="AE821" s="13"/>
      <c r="AT821" s="187" t="s">
        <v>142</v>
      </c>
      <c r="AU821" s="187" t="s">
        <v>79</v>
      </c>
      <c r="AV821" s="13" t="s">
        <v>15</v>
      </c>
      <c r="AW821" s="13" t="s">
        <v>33</v>
      </c>
      <c r="AX821" s="13" t="s">
        <v>71</v>
      </c>
      <c r="AY821" s="187" t="s">
        <v>131</v>
      </c>
    </row>
    <row r="822" spans="1:51" s="14" customFormat="1" ht="12">
      <c r="A822" s="14"/>
      <c r="B822" s="193"/>
      <c r="C822" s="14"/>
      <c r="D822" s="186" t="s">
        <v>142</v>
      </c>
      <c r="E822" s="194" t="s">
        <v>3</v>
      </c>
      <c r="F822" s="195" t="s">
        <v>1375</v>
      </c>
      <c r="G822" s="14"/>
      <c r="H822" s="196">
        <v>39.69</v>
      </c>
      <c r="I822" s="197"/>
      <c r="J822" s="14"/>
      <c r="K822" s="14"/>
      <c r="L822" s="193"/>
      <c r="M822" s="198"/>
      <c r="N822" s="199"/>
      <c r="O822" s="199"/>
      <c r="P822" s="199"/>
      <c r="Q822" s="199"/>
      <c r="R822" s="199"/>
      <c r="S822" s="199"/>
      <c r="T822" s="200"/>
      <c r="U822" s="14"/>
      <c r="V822" s="14"/>
      <c r="W822" s="14"/>
      <c r="X822" s="14"/>
      <c r="Y822" s="14"/>
      <c r="Z822" s="14"/>
      <c r="AA822" s="14"/>
      <c r="AB822" s="14"/>
      <c r="AC822" s="14"/>
      <c r="AD822" s="14"/>
      <c r="AE822" s="14"/>
      <c r="AT822" s="194" t="s">
        <v>142</v>
      </c>
      <c r="AU822" s="194" t="s">
        <v>79</v>
      </c>
      <c r="AV822" s="14" t="s">
        <v>79</v>
      </c>
      <c r="AW822" s="14" t="s">
        <v>33</v>
      </c>
      <c r="AX822" s="14" t="s">
        <v>71</v>
      </c>
      <c r="AY822" s="194" t="s">
        <v>131</v>
      </c>
    </row>
    <row r="823" spans="1:51" s="14" customFormat="1" ht="12">
      <c r="A823" s="14"/>
      <c r="B823" s="193"/>
      <c r="C823" s="14"/>
      <c r="D823" s="186" t="s">
        <v>142</v>
      </c>
      <c r="E823" s="194" t="s">
        <v>3</v>
      </c>
      <c r="F823" s="195" t="s">
        <v>1376</v>
      </c>
      <c r="G823" s="14"/>
      <c r="H823" s="196">
        <v>-5.635</v>
      </c>
      <c r="I823" s="197"/>
      <c r="J823" s="14"/>
      <c r="K823" s="14"/>
      <c r="L823" s="193"/>
      <c r="M823" s="198"/>
      <c r="N823" s="199"/>
      <c r="O823" s="199"/>
      <c r="P823" s="199"/>
      <c r="Q823" s="199"/>
      <c r="R823" s="199"/>
      <c r="S823" s="199"/>
      <c r="T823" s="200"/>
      <c r="U823" s="14"/>
      <c r="V823" s="14"/>
      <c r="W823" s="14"/>
      <c r="X823" s="14"/>
      <c r="Y823" s="14"/>
      <c r="Z823" s="14"/>
      <c r="AA823" s="14"/>
      <c r="AB823" s="14"/>
      <c r="AC823" s="14"/>
      <c r="AD823" s="14"/>
      <c r="AE823" s="14"/>
      <c r="AT823" s="194" t="s">
        <v>142</v>
      </c>
      <c r="AU823" s="194" t="s">
        <v>79</v>
      </c>
      <c r="AV823" s="14" t="s">
        <v>79</v>
      </c>
      <c r="AW823" s="14" t="s">
        <v>33</v>
      </c>
      <c r="AX823" s="14" t="s">
        <v>71</v>
      </c>
      <c r="AY823" s="194" t="s">
        <v>131</v>
      </c>
    </row>
    <row r="824" spans="1:51" s="13" customFormat="1" ht="12">
      <c r="A824" s="13"/>
      <c r="B824" s="185"/>
      <c r="C824" s="13"/>
      <c r="D824" s="186" t="s">
        <v>142</v>
      </c>
      <c r="E824" s="187" t="s">
        <v>3</v>
      </c>
      <c r="F824" s="188" t="s">
        <v>500</v>
      </c>
      <c r="G824" s="13"/>
      <c r="H824" s="187" t="s">
        <v>3</v>
      </c>
      <c r="I824" s="189"/>
      <c r="J824" s="13"/>
      <c r="K824" s="13"/>
      <c r="L824" s="185"/>
      <c r="M824" s="190"/>
      <c r="N824" s="191"/>
      <c r="O824" s="191"/>
      <c r="P824" s="191"/>
      <c r="Q824" s="191"/>
      <c r="R824" s="191"/>
      <c r="S824" s="191"/>
      <c r="T824" s="192"/>
      <c r="U824" s="13"/>
      <c r="V824" s="13"/>
      <c r="W824" s="13"/>
      <c r="X824" s="13"/>
      <c r="Y824" s="13"/>
      <c r="Z824" s="13"/>
      <c r="AA824" s="13"/>
      <c r="AB824" s="13"/>
      <c r="AC824" s="13"/>
      <c r="AD824" s="13"/>
      <c r="AE824" s="13"/>
      <c r="AT824" s="187" t="s">
        <v>142</v>
      </c>
      <c r="AU824" s="187" t="s">
        <v>79</v>
      </c>
      <c r="AV824" s="13" t="s">
        <v>15</v>
      </c>
      <c r="AW824" s="13" t="s">
        <v>33</v>
      </c>
      <c r="AX824" s="13" t="s">
        <v>71</v>
      </c>
      <c r="AY824" s="187" t="s">
        <v>131</v>
      </c>
    </row>
    <row r="825" spans="1:51" s="14" customFormat="1" ht="12">
      <c r="A825" s="14"/>
      <c r="B825" s="193"/>
      <c r="C825" s="14"/>
      <c r="D825" s="186" t="s">
        <v>142</v>
      </c>
      <c r="E825" s="194" t="s">
        <v>3</v>
      </c>
      <c r="F825" s="195" t="s">
        <v>1377</v>
      </c>
      <c r="G825" s="14"/>
      <c r="H825" s="196">
        <v>24.15</v>
      </c>
      <c r="I825" s="197"/>
      <c r="J825" s="14"/>
      <c r="K825" s="14"/>
      <c r="L825" s="193"/>
      <c r="M825" s="198"/>
      <c r="N825" s="199"/>
      <c r="O825" s="199"/>
      <c r="P825" s="199"/>
      <c r="Q825" s="199"/>
      <c r="R825" s="199"/>
      <c r="S825" s="199"/>
      <c r="T825" s="200"/>
      <c r="U825" s="14"/>
      <c r="V825" s="14"/>
      <c r="W825" s="14"/>
      <c r="X825" s="14"/>
      <c r="Y825" s="14"/>
      <c r="Z825" s="14"/>
      <c r="AA825" s="14"/>
      <c r="AB825" s="14"/>
      <c r="AC825" s="14"/>
      <c r="AD825" s="14"/>
      <c r="AE825" s="14"/>
      <c r="AT825" s="194" t="s">
        <v>142</v>
      </c>
      <c r="AU825" s="194" t="s">
        <v>79</v>
      </c>
      <c r="AV825" s="14" t="s">
        <v>79</v>
      </c>
      <c r="AW825" s="14" t="s">
        <v>33</v>
      </c>
      <c r="AX825" s="14" t="s">
        <v>71</v>
      </c>
      <c r="AY825" s="194" t="s">
        <v>131</v>
      </c>
    </row>
    <row r="826" spans="1:51" s="14" customFormat="1" ht="12">
      <c r="A826" s="14"/>
      <c r="B826" s="193"/>
      <c r="C826" s="14"/>
      <c r="D826" s="186" t="s">
        <v>142</v>
      </c>
      <c r="E826" s="194" t="s">
        <v>3</v>
      </c>
      <c r="F826" s="195" t="s">
        <v>1378</v>
      </c>
      <c r="G826" s="14"/>
      <c r="H826" s="196">
        <v>-4.78</v>
      </c>
      <c r="I826" s="197"/>
      <c r="J826" s="14"/>
      <c r="K826" s="14"/>
      <c r="L826" s="193"/>
      <c r="M826" s="198"/>
      <c r="N826" s="199"/>
      <c r="O826" s="199"/>
      <c r="P826" s="199"/>
      <c r="Q826" s="199"/>
      <c r="R826" s="199"/>
      <c r="S826" s="199"/>
      <c r="T826" s="200"/>
      <c r="U826" s="14"/>
      <c r="V826" s="14"/>
      <c r="W826" s="14"/>
      <c r="X826" s="14"/>
      <c r="Y826" s="14"/>
      <c r="Z826" s="14"/>
      <c r="AA826" s="14"/>
      <c r="AB826" s="14"/>
      <c r="AC826" s="14"/>
      <c r="AD826" s="14"/>
      <c r="AE826" s="14"/>
      <c r="AT826" s="194" t="s">
        <v>142</v>
      </c>
      <c r="AU826" s="194" t="s">
        <v>79</v>
      </c>
      <c r="AV826" s="14" t="s">
        <v>79</v>
      </c>
      <c r="AW826" s="14" t="s">
        <v>33</v>
      </c>
      <c r="AX826" s="14" t="s">
        <v>71</v>
      </c>
      <c r="AY826" s="194" t="s">
        <v>131</v>
      </c>
    </row>
    <row r="827" spans="1:51" s="13" customFormat="1" ht="12">
      <c r="A827" s="13"/>
      <c r="B827" s="185"/>
      <c r="C827" s="13"/>
      <c r="D827" s="186" t="s">
        <v>142</v>
      </c>
      <c r="E827" s="187" t="s">
        <v>3</v>
      </c>
      <c r="F827" s="188" t="s">
        <v>504</v>
      </c>
      <c r="G827" s="13"/>
      <c r="H827" s="187" t="s">
        <v>3</v>
      </c>
      <c r="I827" s="189"/>
      <c r="J827" s="13"/>
      <c r="K827" s="13"/>
      <c r="L827" s="185"/>
      <c r="M827" s="190"/>
      <c r="N827" s="191"/>
      <c r="O827" s="191"/>
      <c r="P827" s="191"/>
      <c r="Q827" s="191"/>
      <c r="R827" s="191"/>
      <c r="S827" s="191"/>
      <c r="T827" s="192"/>
      <c r="U827" s="13"/>
      <c r="V827" s="13"/>
      <c r="W827" s="13"/>
      <c r="X827" s="13"/>
      <c r="Y827" s="13"/>
      <c r="Z827" s="13"/>
      <c r="AA827" s="13"/>
      <c r="AB827" s="13"/>
      <c r="AC827" s="13"/>
      <c r="AD827" s="13"/>
      <c r="AE827" s="13"/>
      <c r="AT827" s="187" t="s">
        <v>142</v>
      </c>
      <c r="AU827" s="187" t="s">
        <v>79</v>
      </c>
      <c r="AV827" s="13" t="s">
        <v>15</v>
      </c>
      <c r="AW827" s="13" t="s">
        <v>33</v>
      </c>
      <c r="AX827" s="13" t="s">
        <v>71</v>
      </c>
      <c r="AY827" s="187" t="s">
        <v>131</v>
      </c>
    </row>
    <row r="828" spans="1:51" s="14" customFormat="1" ht="12">
      <c r="A828" s="14"/>
      <c r="B828" s="193"/>
      <c r="C828" s="14"/>
      <c r="D828" s="186" t="s">
        <v>142</v>
      </c>
      <c r="E828" s="194" t="s">
        <v>3</v>
      </c>
      <c r="F828" s="195" t="s">
        <v>1379</v>
      </c>
      <c r="G828" s="14"/>
      <c r="H828" s="196">
        <v>29.82</v>
      </c>
      <c r="I828" s="197"/>
      <c r="J828" s="14"/>
      <c r="K828" s="14"/>
      <c r="L828" s="193"/>
      <c r="M828" s="198"/>
      <c r="N828" s="199"/>
      <c r="O828" s="199"/>
      <c r="P828" s="199"/>
      <c r="Q828" s="199"/>
      <c r="R828" s="199"/>
      <c r="S828" s="199"/>
      <c r="T828" s="200"/>
      <c r="U828" s="14"/>
      <c r="V828" s="14"/>
      <c r="W828" s="14"/>
      <c r="X828" s="14"/>
      <c r="Y828" s="14"/>
      <c r="Z828" s="14"/>
      <c r="AA828" s="14"/>
      <c r="AB828" s="14"/>
      <c r="AC828" s="14"/>
      <c r="AD828" s="14"/>
      <c r="AE828" s="14"/>
      <c r="AT828" s="194" t="s">
        <v>142</v>
      </c>
      <c r="AU828" s="194" t="s">
        <v>79</v>
      </c>
      <c r="AV828" s="14" t="s">
        <v>79</v>
      </c>
      <c r="AW828" s="14" t="s">
        <v>33</v>
      </c>
      <c r="AX828" s="14" t="s">
        <v>71</v>
      </c>
      <c r="AY828" s="194" t="s">
        <v>131</v>
      </c>
    </row>
    <row r="829" spans="1:51" s="14" customFormat="1" ht="12">
      <c r="A829" s="14"/>
      <c r="B829" s="193"/>
      <c r="C829" s="14"/>
      <c r="D829" s="186" t="s">
        <v>142</v>
      </c>
      <c r="E829" s="194" t="s">
        <v>3</v>
      </c>
      <c r="F829" s="195" t="s">
        <v>1380</v>
      </c>
      <c r="G829" s="14"/>
      <c r="H829" s="196">
        <v>-4.548</v>
      </c>
      <c r="I829" s="197"/>
      <c r="J829" s="14"/>
      <c r="K829" s="14"/>
      <c r="L829" s="193"/>
      <c r="M829" s="198"/>
      <c r="N829" s="199"/>
      <c r="O829" s="199"/>
      <c r="P829" s="199"/>
      <c r="Q829" s="199"/>
      <c r="R829" s="199"/>
      <c r="S829" s="199"/>
      <c r="T829" s="200"/>
      <c r="U829" s="14"/>
      <c r="V829" s="14"/>
      <c r="W829" s="14"/>
      <c r="X829" s="14"/>
      <c r="Y829" s="14"/>
      <c r="Z829" s="14"/>
      <c r="AA829" s="14"/>
      <c r="AB829" s="14"/>
      <c r="AC829" s="14"/>
      <c r="AD829" s="14"/>
      <c r="AE829" s="14"/>
      <c r="AT829" s="194" t="s">
        <v>142</v>
      </c>
      <c r="AU829" s="194" t="s">
        <v>79</v>
      </c>
      <c r="AV829" s="14" t="s">
        <v>79</v>
      </c>
      <c r="AW829" s="14" t="s">
        <v>33</v>
      </c>
      <c r="AX829" s="14" t="s">
        <v>71</v>
      </c>
      <c r="AY829" s="194" t="s">
        <v>131</v>
      </c>
    </row>
    <row r="830" spans="1:51" s="15" customFormat="1" ht="12">
      <c r="A830" s="15"/>
      <c r="B830" s="201"/>
      <c r="C830" s="15"/>
      <c r="D830" s="186" t="s">
        <v>142</v>
      </c>
      <c r="E830" s="202" t="s">
        <v>3</v>
      </c>
      <c r="F830" s="203" t="s">
        <v>152</v>
      </c>
      <c r="G830" s="15"/>
      <c r="H830" s="204">
        <v>266.85699999999997</v>
      </c>
      <c r="I830" s="205"/>
      <c r="J830" s="15"/>
      <c r="K830" s="15"/>
      <c r="L830" s="201"/>
      <c r="M830" s="206"/>
      <c r="N830" s="207"/>
      <c r="O830" s="207"/>
      <c r="P830" s="207"/>
      <c r="Q830" s="207"/>
      <c r="R830" s="207"/>
      <c r="S830" s="207"/>
      <c r="T830" s="208"/>
      <c r="U830" s="15"/>
      <c r="V830" s="15"/>
      <c r="W830" s="15"/>
      <c r="X830" s="15"/>
      <c r="Y830" s="15"/>
      <c r="Z830" s="15"/>
      <c r="AA830" s="15"/>
      <c r="AB830" s="15"/>
      <c r="AC830" s="15"/>
      <c r="AD830" s="15"/>
      <c r="AE830" s="15"/>
      <c r="AT830" s="202" t="s">
        <v>142</v>
      </c>
      <c r="AU830" s="202" t="s">
        <v>79</v>
      </c>
      <c r="AV830" s="15" t="s">
        <v>87</v>
      </c>
      <c r="AW830" s="15" t="s">
        <v>33</v>
      </c>
      <c r="AX830" s="15" t="s">
        <v>15</v>
      </c>
      <c r="AY830" s="202" t="s">
        <v>131</v>
      </c>
    </row>
    <row r="831" spans="1:65" s="2" customFormat="1" ht="16.5" customHeight="1">
      <c r="A831" s="40"/>
      <c r="B831" s="166"/>
      <c r="C831" s="167" t="s">
        <v>1381</v>
      </c>
      <c r="D831" s="167" t="s">
        <v>134</v>
      </c>
      <c r="E831" s="168" t="s">
        <v>1382</v>
      </c>
      <c r="F831" s="169" t="s">
        <v>1383</v>
      </c>
      <c r="G831" s="170" t="s">
        <v>184</v>
      </c>
      <c r="H831" s="171">
        <v>9</v>
      </c>
      <c r="I831" s="172"/>
      <c r="J831" s="173">
        <f>ROUND(I831*H831,2)</f>
        <v>0</v>
      </c>
      <c r="K831" s="169" t="s">
        <v>3</v>
      </c>
      <c r="L831" s="41"/>
      <c r="M831" s="174" t="s">
        <v>3</v>
      </c>
      <c r="N831" s="175" t="s">
        <v>42</v>
      </c>
      <c r="O831" s="74"/>
      <c r="P831" s="176">
        <f>O831*H831</f>
        <v>0</v>
      </c>
      <c r="Q831" s="176">
        <v>0</v>
      </c>
      <c r="R831" s="176">
        <f>Q831*H831</f>
        <v>0</v>
      </c>
      <c r="S831" s="176">
        <v>0</v>
      </c>
      <c r="T831" s="177">
        <f>S831*H831</f>
        <v>0</v>
      </c>
      <c r="U831" s="40"/>
      <c r="V831" s="40"/>
      <c r="W831" s="40"/>
      <c r="X831" s="40"/>
      <c r="Y831" s="40"/>
      <c r="Z831" s="40"/>
      <c r="AA831" s="40"/>
      <c r="AB831" s="40"/>
      <c r="AC831" s="40"/>
      <c r="AD831" s="40"/>
      <c r="AE831" s="40"/>
      <c r="AR831" s="178" t="s">
        <v>254</v>
      </c>
      <c r="AT831" s="178" t="s">
        <v>134</v>
      </c>
      <c r="AU831" s="178" t="s">
        <v>79</v>
      </c>
      <c r="AY831" s="21" t="s">
        <v>131</v>
      </c>
      <c r="BE831" s="179">
        <f>IF(N831="základní",J831,0)</f>
        <v>0</v>
      </c>
      <c r="BF831" s="179">
        <f>IF(N831="snížená",J831,0)</f>
        <v>0</v>
      </c>
      <c r="BG831" s="179">
        <f>IF(N831="zákl. přenesená",J831,0)</f>
        <v>0</v>
      </c>
      <c r="BH831" s="179">
        <f>IF(N831="sníž. přenesená",J831,0)</f>
        <v>0</v>
      </c>
      <c r="BI831" s="179">
        <f>IF(N831="nulová",J831,0)</f>
        <v>0</v>
      </c>
      <c r="BJ831" s="21" t="s">
        <v>15</v>
      </c>
      <c r="BK831" s="179">
        <f>ROUND(I831*H831,2)</f>
        <v>0</v>
      </c>
      <c r="BL831" s="21" t="s">
        <v>254</v>
      </c>
      <c r="BM831" s="178" t="s">
        <v>1384</v>
      </c>
    </row>
    <row r="832" spans="1:63" s="12" customFormat="1" ht="22.8" customHeight="1">
      <c r="A832" s="12"/>
      <c r="B832" s="153"/>
      <c r="C832" s="12"/>
      <c r="D832" s="154" t="s">
        <v>70</v>
      </c>
      <c r="E832" s="164" t="s">
        <v>345</v>
      </c>
      <c r="F832" s="164" t="s">
        <v>346</v>
      </c>
      <c r="G832" s="12"/>
      <c r="H832" s="12"/>
      <c r="I832" s="156"/>
      <c r="J832" s="165">
        <f>BK832</f>
        <v>0</v>
      </c>
      <c r="K832" s="12"/>
      <c r="L832" s="153"/>
      <c r="M832" s="158"/>
      <c r="N832" s="159"/>
      <c r="O832" s="159"/>
      <c r="P832" s="160">
        <f>SUM(P833:P858)</f>
        <v>0</v>
      </c>
      <c r="Q832" s="159"/>
      <c r="R832" s="160">
        <f>SUM(R833:R858)</f>
        <v>0.15159081000000002</v>
      </c>
      <c r="S832" s="159"/>
      <c r="T832" s="161">
        <f>SUM(T833:T858)</f>
        <v>0</v>
      </c>
      <c r="U832" s="12"/>
      <c r="V832" s="12"/>
      <c r="W832" s="12"/>
      <c r="X832" s="12"/>
      <c r="Y832" s="12"/>
      <c r="Z832" s="12"/>
      <c r="AA832" s="12"/>
      <c r="AB832" s="12"/>
      <c r="AC832" s="12"/>
      <c r="AD832" s="12"/>
      <c r="AE832" s="12"/>
      <c r="AR832" s="154" t="s">
        <v>79</v>
      </c>
      <c r="AT832" s="162" t="s">
        <v>70</v>
      </c>
      <c r="AU832" s="162" t="s">
        <v>15</v>
      </c>
      <c r="AY832" s="154" t="s">
        <v>131</v>
      </c>
      <c r="BK832" s="163">
        <f>SUM(BK833:BK858)</f>
        <v>0</v>
      </c>
    </row>
    <row r="833" spans="1:65" s="2" customFormat="1" ht="33" customHeight="1">
      <c r="A833" s="40"/>
      <c r="B833" s="166"/>
      <c r="C833" s="167" t="s">
        <v>1385</v>
      </c>
      <c r="D833" s="167" t="s">
        <v>134</v>
      </c>
      <c r="E833" s="168" t="s">
        <v>1386</v>
      </c>
      <c r="F833" s="169" t="s">
        <v>1387</v>
      </c>
      <c r="G833" s="170" t="s">
        <v>165</v>
      </c>
      <c r="H833" s="171">
        <v>309.369</v>
      </c>
      <c r="I833" s="172"/>
      <c r="J833" s="173">
        <f>ROUND(I833*H833,2)</f>
        <v>0</v>
      </c>
      <c r="K833" s="169" t="s">
        <v>138</v>
      </c>
      <c r="L833" s="41"/>
      <c r="M833" s="174" t="s">
        <v>3</v>
      </c>
      <c r="N833" s="175" t="s">
        <v>42</v>
      </c>
      <c r="O833" s="74"/>
      <c r="P833" s="176">
        <f>O833*H833</f>
        <v>0</v>
      </c>
      <c r="Q833" s="176">
        <v>0.0002</v>
      </c>
      <c r="R833" s="176">
        <f>Q833*H833</f>
        <v>0.06187380000000001</v>
      </c>
      <c r="S833" s="176">
        <v>0</v>
      </c>
      <c r="T833" s="177">
        <f>S833*H833</f>
        <v>0</v>
      </c>
      <c r="U833" s="40"/>
      <c r="V833" s="40"/>
      <c r="W833" s="40"/>
      <c r="X833" s="40"/>
      <c r="Y833" s="40"/>
      <c r="Z833" s="40"/>
      <c r="AA833" s="40"/>
      <c r="AB833" s="40"/>
      <c r="AC833" s="40"/>
      <c r="AD833" s="40"/>
      <c r="AE833" s="40"/>
      <c r="AR833" s="178" t="s">
        <v>254</v>
      </c>
      <c r="AT833" s="178" t="s">
        <v>134</v>
      </c>
      <c r="AU833" s="178" t="s">
        <v>79</v>
      </c>
      <c r="AY833" s="21" t="s">
        <v>131</v>
      </c>
      <c r="BE833" s="179">
        <f>IF(N833="základní",J833,0)</f>
        <v>0</v>
      </c>
      <c r="BF833" s="179">
        <f>IF(N833="snížená",J833,0)</f>
        <v>0</v>
      </c>
      <c r="BG833" s="179">
        <f>IF(N833="zákl. přenesená",J833,0)</f>
        <v>0</v>
      </c>
      <c r="BH833" s="179">
        <f>IF(N833="sníž. přenesená",J833,0)</f>
        <v>0</v>
      </c>
      <c r="BI833" s="179">
        <f>IF(N833="nulová",J833,0)</f>
        <v>0</v>
      </c>
      <c r="BJ833" s="21" t="s">
        <v>15</v>
      </c>
      <c r="BK833" s="179">
        <f>ROUND(I833*H833,2)</f>
        <v>0</v>
      </c>
      <c r="BL833" s="21" t="s">
        <v>254</v>
      </c>
      <c r="BM833" s="178" t="s">
        <v>1388</v>
      </c>
    </row>
    <row r="834" spans="1:47" s="2" customFormat="1" ht="12">
      <c r="A834" s="40"/>
      <c r="B834" s="41"/>
      <c r="C834" s="40"/>
      <c r="D834" s="180" t="s">
        <v>140</v>
      </c>
      <c r="E834" s="40"/>
      <c r="F834" s="181" t="s">
        <v>1389</v>
      </c>
      <c r="G834" s="40"/>
      <c r="H834" s="40"/>
      <c r="I834" s="182"/>
      <c r="J834" s="40"/>
      <c r="K834" s="40"/>
      <c r="L834" s="41"/>
      <c r="M834" s="183"/>
      <c r="N834" s="184"/>
      <c r="O834" s="74"/>
      <c r="P834" s="74"/>
      <c r="Q834" s="74"/>
      <c r="R834" s="74"/>
      <c r="S834" s="74"/>
      <c r="T834" s="75"/>
      <c r="U834" s="40"/>
      <c r="V834" s="40"/>
      <c r="W834" s="40"/>
      <c r="X834" s="40"/>
      <c r="Y834" s="40"/>
      <c r="Z834" s="40"/>
      <c r="AA834" s="40"/>
      <c r="AB834" s="40"/>
      <c r="AC834" s="40"/>
      <c r="AD834" s="40"/>
      <c r="AE834" s="40"/>
      <c r="AT834" s="21" t="s">
        <v>140</v>
      </c>
      <c r="AU834" s="21" t="s">
        <v>79</v>
      </c>
    </row>
    <row r="835" spans="1:51" s="13" customFormat="1" ht="12">
      <c r="A835" s="13"/>
      <c r="B835" s="185"/>
      <c r="C835" s="13"/>
      <c r="D835" s="186" t="s">
        <v>142</v>
      </c>
      <c r="E835" s="187" t="s">
        <v>3</v>
      </c>
      <c r="F835" s="188" t="s">
        <v>1390</v>
      </c>
      <c r="G835" s="13"/>
      <c r="H835" s="187" t="s">
        <v>3</v>
      </c>
      <c r="I835" s="189"/>
      <c r="J835" s="13"/>
      <c r="K835" s="13"/>
      <c r="L835" s="185"/>
      <c r="M835" s="190"/>
      <c r="N835" s="191"/>
      <c r="O835" s="191"/>
      <c r="P835" s="191"/>
      <c r="Q835" s="191"/>
      <c r="R835" s="191"/>
      <c r="S835" s="191"/>
      <c r="T835" s="192"/>
      <c r="U835" s="13"/>
      <c r="V835" s="13"/>
      <c r="W835" s="13"/>
      <c r="X835" s="13"/>
      <c r="Y835" s="13"/>
      <c r="Z835" s="13"/>
      <c r="AA835" s="13"/>
      <c r="AB835" s="13"/>
      <c r="AC835" s="13"/>
      <c r="AD835" s="13"/>
      <c r="AE835" s="13"/>
      <c r="AT835" s="187" t="s">
        <v>142</v>
      </c>
      <c r="AU835" s="187" t="s">
        <v>79</v>
      </c>
      <c r="AV835" s="13" t="s">
        <v>15</v>
      </c>
      <c r="AW835" s="13" t="s">
        <v>33</v>
      </c>
      <c r="AX835" s="13" t="s">
        <v>71</v>
      </c>
      <c r="AY835" s="187" t="s">
        <v>131</v>
      </c>
    </row>
    <row r="836" spans="1:51" s="14" customFormat="1" ht="12">
      <c r="A836" s="14"/>
      <c r="B836" s="193"/>
      <c r="C836" s="14"/>
      <c r="D836" s="186" t="s">
        <v>142</v>
      </c>
      <c r="E836" s="194" t="s">
        <v>3</v>
      </c>
      <c r="F836" s="195" t="s">
        <v>1391</v>
      </c>
      <c r="G836" s="14"/>
      <c r="H836" s="196">
        <v>405.794</v>
      </c>
      <c r="I836" s="197"/>
      <c r="J836" s="14"/>
      <c r="K836" s="14"/>
      <c r="L836" s="193"/>
      <c r="M836" s="198"/>
      <c r="N836" s="199"/>
      <c r="O836" s="199"/>
      <c r="P836" s="199"/>
      <c r="Q836" s="199"/>
      <c r="R836" s="199"/>
      <c r="S836" s="199"/>
      <c r="T836" s="200"/>
      <c r="U836" s="14"/>
      <c r="V836" s="14"/>
      <c r="W836" s="14"/>
      <c r="X836" s="14"/>
      <c r="Y836" s="14"/>
      <c r="Z836" s="14"/>
      <c r="AA836" s="14"/>
      <c r="AB836" s="14"/>
      <c r="AC836" s="14"/>
      <c r="AD836" s="14"/>
      <c r="AE836" s="14"/>
      <c r="AT836" s="194" t="s">
        <v>142</v>
      </c>
      <c r="AU836" s="194" t="s">
        <v>79</v>
      </c>
      <c r="AV836" s="14" t="s">
        <v>79</v>
      </c>
      <c r="AW836" s="14" t="s">
        <v>33</v>
      </c>
      <c r="AX836" s="14" t="s">
        <v>71</v>
      </c>
      <c r="AY836" s="194" t="s">
        <v>131</v>
      </c>
    </row>
    <row r="837" spans="1:51" s="13" customFormat="1" ht="12">
      <c r="A837" s="13"/>
      <c r="B837" s="185"/>
      <c r="C837" s="13"/>
      <c r="D837" s="186" t="s">
        <v>142</v>
      </c>
      <c r="E837" s="187" t="s">
        <v>3</v>
      </c>
      <c r="F837" s="188" t="s">
        <v>1392</v>
      </c>
      <c r="G837" s="13"/>
      <c r="H837" s="187" t="s">
        <v>3</v>
      </c>
      <c r="I837" s="189"/>
      <c r="J837" s="13"/>
      <c r="K837" s="13"/>
      <c r="L837" s="185"/>
      <c r="M837" s="190"/>
      <c r="N837" s="191"/>
      <c r="O837" s="191"/>
      <c r="P837" s="191"/>
      <c r="Q837" s="191"/>
      <c r="R837" s="191"/>
      <c r="S837" s="191"/>
      <c r="T837" s="192"/>
      <c r="U837" s="13"/>
      <c r="V837" s="13"/>
      <c r="W837" s="13"/>
      <c r="X837" s="13"/>
      <c r="Y837" s="13"/>
      <c r="Z837" s="13"/>
      <c r="AA837" s="13"/>
      <c r="AB837" s="13"/>
      <c r="AC837" s="13"/>
      <c r="AD837" s="13"/>
      <c r="AE837" s="13"/>
      <c r="AT837" s="187" t="s">
        <v>142</v>
      </c>
      <c r="AU837" s="187" t="s">
        <v>79</v>
      </c>
      <c r="AV837" s="13" t="s">
        <v>15</v>
      </c>
      <c r="AW837" s="13" t="s">
        <v>33</v>
      </c>
      <c r="AX837" s="13" t="s">
        <v>71</v>
      </c>
      <c r="AY837" s="187" t="s">
        <v>131</v>
      </c>
    </row>
    <row r="838" spans="1:51" s="14" customFormat="1" ht="12">
      <c r="A838" s="14"/>
      <c r="B838" s="193"/>
      <c r="C838" s="14"/>
      <c r="D838" s="186" t="s">
        <v>142</v>
      </c>
      <c r="E838" s="194" t="s">
        <v>3</v>
      </c>
      <c r="F838" s="195" t="s">
        <v>1393</v>
      </c>
      <c r="G838" s="14"/>
      <c r="H838" s="196">
        <v>65.282</v>
      </c>
      <c r="I838" s="197"/>
      <c r="J838" s="14"/>
      <c r="K838" s="14"/>
      <c r="L838" s="193"/>
      <c r="M838" s="198"/>
      <c r="N838" s="199"/>
      <c r="O838" s="199"/>
      <c r="P838" s="199"/>
      <c r="Q838" s="199"/>
      <c r="R838" s="199"/>
      <c r="S838" s="199"/>
      <c r="T838" s="200"/>
      <c r="U838" s="14"/>
      <c r="V838" s="14"/>
      <c r="W838" s="14"/>
      <c r="X838" s="14"/>
      <c r="Y838" s="14"/>
      <c r="Z838" s="14"/>
      <c r="AA838" s="14"/>
      <c r="AB838" s="14"/>
      <c r="AC838" s="14"/>
      <c r="AD838" s="14"/>
      <c r="AE838" s="14"/>
      <c r="AT838" s="194" t="s">
        <v>142</v>
      </c>
      <c r="AU838" s="194" t="s">
        <v>79</v>
      </c>
      <c r="AV838" s="14" t="s">
        <v>79</v>
      </c>
      <c r="AW838" s="14" t="s">
        <v>33</v>
      </c>
      <c r="AX838" s="14" t="s">
        <v>71</v>
      </c>
      <c r="AY838" s="194" t="s">
        <v>131</v>
      </c>
    </row>
    <row r="839" spans="1:51" s="14" customFormat="1" ht="12">
      <c r="A839" s="14"/>
      <c r="B839" s="193"/>
      <c r="C839" s="14"/>
      <c r="D839" s="186" t="s">
        <v>142</v>
      </c>
      <c r="E839" s="194" t="s">
        <v>3</v>
      </c>
      <c r="F839" s="195" t="s">
        <v>1394</v>
      </c>
      <c r="G839" s="14"/>
      <c r="H839" s="196">
        <v>125.5</v>
      </c>
      <c r="I839" s="197"/>
      <c r="J839" s="14"/>
      <c r="K839" s="14"/>
      <c r="L839" s="193"/>
      <c r="M839" s="198"/>
      <c r="N839" s="199"/>
      <c r="O839" s="199"/>
      <c r="P839" s="199"/>
      <c r="Q839" s="199"/>
      <c r="R839" s="199"/>
      <c r="S839" s="199"/>
      <c r="T839" s="200"/>
      <c r="U839" s="14"/>
      <c r="V839" s="14"/>
      <c r="W839" s="14"/>
      <c r="X839" s="14"/>
      <c r="Y839" s="14"/>
      <c r="Z839" s="14"/>
      <c r="AA839" s="14"/>
      <c r="AB839" s="14"/>
      <c r="AC839" s="14"/>
      <c r="AD839" s="14"/>
      <c r="AE839" s="14"/>
      <c r="AT839" s="194" t="s">
        <v>142</v>
      </c>
      <c r="AU839" s="194" t="s">
        <v>79</v>
      </c>
      <c r="AV839" s="14" t="s">
        <v>79</v>
      </c>
      <c r="AW839" s="14" t="s">
        <v>33</v>
      </c>
      <c r="AX839" s="14" t="s">
        <v>71</v>
      </c>
      <c r="AY839" s="194" t="s">
        <v>131</v>
      </c>
    </row>
    <row r="840" spans="1:51" s="13" customFormat="1" ht="12">
      <c r="A840" s="13"/>
      <c r="B840" s="185"/>
      <c r="C840" s="13"/>
      <c r="D840" s="186" t="s">
        <v>142</v>
      </c>
      <c r="E840" s="187" t="s">
        <v>3</v>
      </c>
      <c r="F840" s="188" t="s">
        <v>1395</v>
      </c>
      <c r="G840" s="13"/>
      <c r="H840" s="187" t="s">
        <v>3</v>
      </c>
      <c r="I840" s="189"/>
      <c r="J840" s="13"/>
      <c r="K840" s="13"/>
      <c r="L840" s="185"/>
      <c r="M840" s="190"/>
      <c r="N840" s="191"/>
      <c r="O840" s="191"/>
      <c r="P840" s="191"/>
      <c r="Q840" s="191"/>
      <c r="R840" s="191"/>
      <c r="S840" s="191"/>
      <c r="T840" s="192"/>
      <c r="U840" s="13"/>
      <c r="V840" s="13"/>
      <c r="W840" s="13"/>
      <c r="X840" s="13"/>
      <c r="Y840" s="13"/>
      <c r="Z840" s="13"/>
      <c r="AA840" s="13"/>
      <c r="AB840" s="13"/>
      <c r="AC840" s="13"/>
      <c r="AD840" s="13"/>
      <c r="AE840" s="13"/>
      <c r="AT840" s="187" t="s">
        <v>142</v>
      </c>
      <c r="AU840" s="187" t="s">
        <v>79</v>
      </c>
      <c r="AV840" s="13" t="s">
        <v>15</v>
      </c>
      <c r="AW840" s="13" t="s">
        <v>33</v>
      </c>
      <c r="AX840" s="13" t="s">
        <v>71</v>
      </c>
      <c r="AY840" s="187" t="s">
        <v>131</v>
      </c>
    </row>
    <row r="841" spans="1:51" s="13" customFormat="1" ht="12">
      <c r="A841" s="13"/>
      <c r="B841" s="185"/>
      <c r="C841" s="13"/>
      <c r="D841" s="186" t="s">
        <v>142</v>
      </c>
      <c r="E841" s="187" t="s">
        <v>3</v>
      </c>
      <c r="F841" s="188" t="s">
        <v>492</v>
      </c>
      <c r="G841" s="13"/>
      <c r="H841" s="187" t="s">
        <v>3</v>
      </c>
      <c r="I841" s="189"/>
      <c r="J841" s="13"/>
      <c r="K841" s="13"/>
      <c r="L841" s="185"/>
      <c r="M841" s="190"/>
      <c r="N841" s="191"/>
      <c r="O841" s="191"/>
      <c r="P841" s="191"/>
      <c r="Q841" s="191"/>
      <c r="R841" s="191"/>
      <c r="S841" s="191"/>
      <c r="T841" s="192"/>
      <c r="U841" s="13"/>
      <c r="V841" s="13"/>
      <c r="W841" s="13"/>
      <c r="X841" s="13"/>
      <c r="Y841" s="13"/>
      <c r="Z841" s="13"/>
      <c r="AA841" s="13"/>
      <c r="AB841" s="13"/>
      <c r="AC841" s="13"/>
      <c r="AD841" s="13"/>
      <c r="AE841" s="13"/>
      <c r="AT841" s="187" t="s">
        <v>142</v>
      </c>
      <c r="AU841" s="187" t="s">
        <v>79</v>
      </c>
      <c r="AV841" s="13" t="s">
        <v>15</v>
      </c>
      <c r="AW841" s="13" t="s">
        <v>33</v>
      </c>
      <c r="AX841" s="13" t="s">
        <v>71</v>
      </c>
      <c r="AY841" s="187" t="s">
        <v>131</v>
      </c>
    </row>
    <row r="842" spans="1:51" s="14" customFormat="1" ht="12">
      <c r="A842" s="14"/>
      <c r="B842" s="193"/>
      <c r="C842" s="14"/>
      <c r="D842" s="186" t="s">
        <v>142</v>
      </c>
      <c r="E842" s="194" t="s">
        <v>3</v>
      </c>
      <c r="F842" s="195" t="s">
        <v>1396</v>
      </c>
      <c r="G842" s="14"/>
      <c r="H842" s="196">
        <v>-13.44</v>
      </c>
      <c r="I842" s="197"/>
      <c r="J842" s="14"/>
      <c r="K842" s="14"/>
      <c r="L842" s="193"/>
      <c r="M842" s="198"/>
      <c r="N842" s="199"/>
      <c r="O842" s="199"/>
      <c r="P842" s="199"/>
      <c r="Q842" s="199"/>
      <c r="R842" s="199"/>
      <c r="S842" s="199"/>
      <c r="T842" s="200"/>
      <c r="U842" s="14"/>
      <c r="V842" s="14"/>
      <c r="W842" s="14"/>
      <c r="X842" s="14"/>
      <c r="Y842" s="14"/>
      <c r="Z842" s="14"/>
      <c r="AA842" s="14"/>
      <c r="AB842" s="14"/>
      <c r="AC842" s="14"/>
      <c r="AD842" s="14"/>
      <c r="AE842" s="14"/>
      <c r="AT842" s="194" t="s">
        <v>142</v>
      </c>
      <c r="AU842" s="194" t="s">
        <v>79</v>
      </c>
      <c r="AV842" s="14" t="s">
        <v>79</v>
      </c>
      <c r="AW842" s="14" t="s">
        <v>33</v>
      </c>
      <c r="AX842" s="14" t="s">
        <v>71</v>
      </c>
      <c r="AY842" s="194" t="s">
        <v>131</v>
      </c>
    </row>
    <row r="843" spans="1:51" s="13" customFormat="1" ht="12">
      <c r="A843" s="13"/>
      <c r="B843" s="185"/>
      <c r="C843" s="13"/>
      <c r="D843" s="186" t="s">
        <v>142</v>
      </c>
      <c r="E843" s="187" t="s">
        <v>3</v>
      </c>
      <c r="F843" s="188" t="s">
        <v>1397</v>
      </c>
      <c r="G843" s="13"/>
      <c r="H843" s="187" t="s">
        <v>3</v>
      </c>
      <c r="I843" s="189"/>
      <c r="J843" s="13"/>
      <c r="K843" s="13"/>
      <c r="L843" s="185"/>
      <c r="M843" s="190"/>
      <c r="N843" s="191"/>
      <c r="O843" s="191"/>
      <c r="P843" s="191"/>
      <c r="Q843" s="191"/>
      <c r="R843" s="191"/>
      <c r="S843" s="191"/>
      <c r="T843" s="192"/>
      <c r="U843" s="13"/>
      <c r="V843" s="13"/>
      <c r="W843" s="13"/>
      <c r="X843" s="13"/>
      <c r="Y843" s="13"/>
      <c r="Z843" s="13"/>
      <c r="AA843" s="13"/>
      <c r="AB843" s="13"/>
      <c r="AC843" s="13"/>
      <c r="AD843" s="13"/>
      <c r="AE843" s="13"/>
      <c r="AT843" s="187" t="s">
        <v>142</v>
      </c>
      <c r="AU843" s="187" t="s">
        <v>79</v>
      </c>
      <c r="AV843" s="13" t="s">
        <v>15</v>
      </c>
      <c r="AW843" s="13" t="s">
        <v>33</v>
      </c>
      <c r="AX843" s="13" t="s">
        <v>71</v>
      </c>
      <c r="AY843" s="187" t="s">
        <v>131</v>
      </c>
    </row>
    <row r="844" spans="1:51" s="14" customFormat="1" ht="12">
      <c r="A844" s="14"/>
      <c r="B844" s="193"/>
      <c r="C844" s="14"/>
      <c r="D844" s="186" t="s">
        <v>142</v>
      </c>
      <c r="E844" s="194" t="s">
        <v>3</v>
      </c>
      <c r="F844" s="195" t="s">
        <v>1398</v>
      </c>
      <c r="G844" s="14"/>
      <c r="H844" s="196">
        <v>-15.96</v>
      </c>
      <c r="I844" s="197"/>
      <c r="J844" s="14"/>
      <c r="K844" s="14"/>
      <c r="L844" s="193"/>
      <c r="M844" s="198"/>
      <c r="N844" s="199"/>
      <c r="O844" s="199"/>
      <c r="P844" s="199"/>
      <c r="Q844" s="199"/>
      <c r="R844" s="199"/>
      <c r="S844" s="199"/>
      <c r="T844" s="200"/>
      <c r="U844" s="14"/>
      <c r="V844" s="14"/>
      <c r="W844" s="14"/>
      <c r="X844" s="14"/>
      <c r="Y844" s="14"/>
      <c r="Z844" s="14"/>
      <c r="AA844" s="14"/>
      <c r="AB844" s="14"/>
      <c r="AC844" s="14"/>
      <c r="AD844" s="14"/>
      <c r="AE844" s="14"/>
      <c r="AT844" s="194" t="s">
        <v>142</v>
      </c>
      <c r="AU844" s="194" t="s">
        <v>79</v>
      </c>
      <c r="AV844" s="14" t="s">
        <v>79</v>
      </c>
      <c r="AW844" s="14" t="s">
        <v>33</v>
      </c>
      <c r="AX844" s="14" t="s">
        <v>71</v>
      </c>
      <c r="AY844" s="194" t="s">
        <v>131</v>
      </c>
    </row>
    <row r="845" spans="1:51" s="14" customFormat="1" ht="12">
      <c r="A845" s="14"/>
      <c r="B845" s="193"/>
      <c r="C845" s="14"/>
      <c r="D845" s="186" t="s">
        <v>142</v>
      </c>
      <c r="E845" s="194" t="s">
        <v>3</v>
      </c>
      <c r="F845" s="195" t="s">
        <v>1399</v>
      </c>
      <c r="G845" s="14"/>
      <c r="H845" s="196">
        <v>5.6</v>
      </c>
      <c r="I845" s="197"/>
      <c r="J845" s="14"/>
      <c r="K845" s="14"/>
      <c r="L845" s="193"/>
      <c r="M845" s="198"/>
      <c r="N845" s="199"/>
      <c r="O845" s="199"/>
      <c r="P845" s="199"/>
      <c r="Q845" s="199"/>
      <c r="R845" s="199"/>
      <c r="S845" s="199"/>
      <c r="T845" s="200"/>
      <c r="U845" s="14"/>
      <c r="V845" s="14"/>
      <c r="W845" s="14"/>
      <c r="X845" s="14"/>
      <c r="Y845" s="14"/>
      <c r="Z845" s="14"/>
      <c r="AA845" s="14"/>
      <c r="AB845" s="14"/>
      <c r="AC845" s="14"/>
      <c r="AD845" s="14"/>
      <c r="AE845" s="14"/>
      <c r="AT845" s="194" t="s">
        <v>142</v>
      </c>
      <c r="AU845" s="194" t="s">
        <v>79</v>
      </c>
      <c r="AV845" s="14" t="s">
        <v>79</v>
      </c>
      <c r="AW845" s="14" t="s">
        <v>33</v>
      </c>
      <c r="AX845" s="14" t="s">
        <v>71</v>
      </c>
      <c r="AY845" s="194" t="s">
        <v>131</v>
      </c>
    </row>
    <row r="846" spans="1:51" s="13" customFormat="1" ht="12">
      <c r="A846" s="13"/>
      <c r="B846" s="185"/>
      <c r="C846" s="13"/>
      <c r="D846" s="186" t="s">
        <v>142</v>
      </c>
      <c r="E846" s="187" t="s">
        <v>3</v>
      </c>
      <c r="F846" s="188" t="s">
        <v>507</v>
      </c>
      <c r="G846" s="13"/>
      <c r="H846" s="187" t="s">
        <v>3</v>
      </c>
      <c r="I846" s="189"/>
      <c r="J846" s="13"/>
      <c r="K846" s="13"/>
      <c r="L846" s="185"/>
      <c r="M846" s="190"/>
      <c r="N846" s="191"/>
      <c r="O846" s="191"/>
      <c r="P846" s="191"/>
      <c r="Q846" s="191"/>
      <c r="R846" s="191"/>
      <c r="S846" s="191"/>
      <c r="T846" s="192"/>
      <c r="U846" s="13"/>
      <c r="V846" s="13"/>
      <c r="W846" s="13"/>
      <c r="X846" s="13"/>
      <c r="Y846" s="13"/>
      <c r="Z846" s="13"/>
      <c r="AA846" s="13"/>
      <c r="AB846" s="13"/>
      <c r="AC846" s="13"/>
      <c r="AD846" s="13"/>
      <c r="AE846" s="13"/>
      <c r="AT846" s="187" t="s">
        <v>142</v>
      </c>
      <c r="AU846" s="187" t="s">
        <v>79</v>
      </c>
      <c r="AV846" s="13" t="s">
        <v>15</v>
      </c>
      <c r="AW846" s="13" t="s">
        <v>33</v>
      </c>
      <c r="AX846" s="13" t="s">
        <v>71</v>
      </c>
      <c r="AY846" s="187" t="s">
        <v>131</v>
      </c>
    </row>
    <row r="847" spans="1:51" s="14" customFormat="1" ht="12">
      <c r="A847" s="14"/>
      <c r="B847" s="193"/>
      <c r="C847" s="14"/>
      <c r="D847" s="186" t="s">
        <v>142</v>
      </c>
      <c r="E847" s="194" t="s">
        <v>3</v>
      </c>
      <c r="F847" s="195" t="s">
        <v>1400</v>
      </c>
      <c r="G847" s="14"/>
      <c r="H847" s="196">
        <v>-5.46</v>
      </c>
      <c r="I847" s="197"/>
      <c r="J847" s="14"/>
      <c r="K847" s="14"/>
      <c r="L847" s="193"/>
      <c r="M847" s="198"/>
      <c r="N847" s="199"/>
      <c r="O847" s="199"/>
      <c r="P847" s="199"/>
      <c r="Q847" s="199"/>
      <c r="R847" s="199"/>
      <c r="S847" s="199"/>
      <c r="T847" s="200"/>
      <c r="U847" s="14"/>
      <c r="V847" s="14"/>
      <c r="W847" s="14"/>
      <c r="X847" s="14"/>
      <c r="Y847" s="14"/>
      <c r="Z847" s="14"/>
      <c r="AA847" s="14"/>
      <c r="AB847" s="14"/>
      <c r="AC847" s="14"/>
      <c r="AD847" s="14"/>
      <c r="AE847" s="14"/>
      <c r="AT847" s="194" t="s">
        <v>142</v>
      </c>
      <c r="AU847" s="194" t="s">
        <v>79</v>
      </c>
      <c r="AV847" s="14" t="s">
        <v>79</v>
      </c>
      <c r="AW847" s="14" t="s">
        <v>33</v>
      </c>
      <c r="AX847" s="14" t="s">
        <v>71</v>
      </c>
      <c r="AY847" s="194" t="s">
        <v>131</v>
      </c>
    </row>
    <row r="848" spans="1:51" s="13" customFormat="1" ht="12">
      <c r="A848" s="13"/>
      <c r="B848" s="185"/>
      <c r="C848" s="13"/>
      <c r="D848" s="186" t="s">
        <v>142</v>
      </c>
      <c r="E848" s="187" t="s">
        <v>3</v>
      </c>
      <c r="F848" s="188" t="s">
        <v>469</v>
      </c>
      <c r="G848" s="13"/>
      <c r="H848" s="187" t="s">
        <v>3</v>
      </c>
      <c r="I848" s="189"/>
      <c r="J848" s="13"/>
      <c r="K848" s="13"/>
      <c r="L848" s="185"/>
      <c r="M848" s="190"/>
      <c r="N848" s="191"/>
      <c r="O848" s="191"/>
      <c r="P848" s="191"/>
      <c r="Q848" s="191"/>
      <c r="R848" s="191"/>
      <c r="S848" s="191"/>
      <c r="T848" s="192"/>
      <c r="U848" s="13"/>
      <c r="V848" s="13"/>
      <c r="W848" s="13"/>
      <c r="X848" s="13"/>
      <c r="Y848" s="13"/>
      <c r="Z848" s="13"/>
      <c r="AA848" s="13"/>
      <c r="AB848" s="13"/>
      <c r="AC848" s="13"/>
      <c r="AD848" s="13"/>
      <c r="AE848" s="13"/>
      <c r="AT848" s="187" t="s">
        <v>142</v>
      </c>
      <c r="AU848" s="187" t="s">
        <v>79</v>
      </c>
      <c r="AV848" s="13" t="s">
        <v>15</v>
      </c>
      <c r="AW848" s="13" t="s">
        <v>33</v>
      </c>
      <c r="AX848" s="13" t="s">
        <v>71</v>
      </c>
      <c r="AY848" s="187" t="s">
        <v>131</v>
      </c>
    </row>
    <row r="849" spans="1:51" s="14" customFormat="1" ht="12">
      <c r="A849" s="14"/>
      <c r="B849" s="193"/>
      <c r="C849" s="14"/>
      <c r="D849" s="186" t="s">
        <v>142</v>
      </c>
      <c r="E849" s="194" t="s">
        <v>3</v>
      </c>
      <c r="F849" s="195" t="s">
        <v>1401</v>
      </c>
      <c r="G849" s="14"/>
      <c r="H849" s="196">
        <v>-2.1</v>
      </c>
      <c r="I849" s="197"/>
      <c r="J849" s="14"/>
      <c r="K849" s="14"/>
      <c r="L849" s="193"/>
      <c r="M849" s="198"/>
      <c r="N849" s="199"/>
      <c r="O849" s="199"/>
      <c r="P849" s="199"/>
      <c r="Q849" s="199"/>
      <c r="R849" s="199"/>
      <c r="S849" s="199"/>
      <c r="T849" s="200"/>
      <c r="U849" s="14"/>
      <c r="V849" s="14"/>
      <c r="W849" s="14"/>
      <c r="X849" s="14"/>
      <c r="Y849" s="14"/>
      <c r="Z849" s="14"/>
      <c r="AA849" s="14"/>
      <c r="AB849" s="14"/>
      <c r="AC849" s="14"/>
      <c r="AD849" s="14"/>
      <c r="AE849" s="14"/>
      <c r="AT849" s="194" t="s">
        <v>142</v>
      </c>
      <c r="AU849" s="194" t="s">
        <v>79</v>
      </c>
      <c r="AV849" s="14" t="s">
        <v>79</v>
      </c>
      <c r="AW849" s="14" t="s">
        <v>33</v>
      </c>
      <c r="AX849" s="14" t="s">
        <v>71</v>
      </c>
      <c r="AY849" s="194" t="s">
        <v>131</v>
      </c>
    </row>
    <row r="850" spans="1:51" s="13" customFormat="1" ht="12">
      <c r="A850" s="13"/>
      <c r="B850" s="185"/>
      <c r="C850" s="13"/>
      <c r="D850" s="186" t="s">
        <v>142</v>
      </c>
      <c r="E850" s="187" t="s">
        <v>3</v>
      </c>
      <c r="F850" s="188" t="s">
        <v>1402</v>
      </c>
      <c r="G850" s="13"/>
      <c r="H850" s="187" t="s">
        <v>3</v>
      </c>
      <c r="I850" s="189"/>
      <c r="J850" s="13"/>
      <c r="K850" s="13"/>
      <c r="L850" s="185"/>
      <c r="M850" s="190"/>
      <c r="N850" s="191"/>
      <c r="O850" s="191"/>
      <c r="P850" s="191"/>
      <c r="Q850" s="191"/>
      <c r="R850" s="191"/>
      <c r="S850" s="191"/>
      <c r="T850" s="192"/>
      <c r="U850" s="13"/>
      <c r="V850" s="13"/>
      <c r="W850" s="13"/>
      <c r="X850" s="13"/>
      <c r="Y850" s="13"/>
      <c r="Z850" s="13"/>
      <c r="AA850" s="13"/>
      <c r="AB850" s="13"/>
      <c r="AC850" s="13"/>
      <c r="AD850" s="13"/>
      <c r="AE850" s="13"/>
      <c r="AT850" s="187" t="s">
        <v>142</v>
      </c>
      <c r="AU850" s="187" t="s">
        <v>79</v>
      </c>
      <c r="AV850" s="13" t="s">
        <v>15</v>
      </c>
      <c r="AW850" s="13" t="s">
        <v>33</v>
      </c>
      <c r="AX850" s="13" t="s">
        <v>71</v>
      </c>
      <c r="AY850" s="187" t="s">
        <v>131</v>
      </c>
    </row>
    <row r="851" spans="1:51" s="14" customFormat="1" ht="12">
      <c r="A851" s="14"/>
      <c r="B851" s="193"/>
      <c r="C851" s="14"/>
      <c r="D851" s="186" t="s">
        <v>142</v>
      </c>
      <c r="E851" s="194" t="s">
        <v>3</v>
      </c>
      <c r="F851" s="195" t="s">
        <v>1403</v>
      </c>
      <c r="G851" s="14"/>
      <c r="H851" s="196">
        <v>-1.05</v>
      </c>
      <c r="I851" s="197"/>
      <c r="J851" s="14"/>
      <c r="K851" s="14"/>
      <c r="L851" s="193"/>
      <c r="M851" s="198"/>
      <c r="N851" s="199"/>
      <c r="O851" s="199"/>
      <c r="P851" s="199"/>
      <c r="Q851" s="199"/>
      <c r="R851" s="199"/>
      <c r="S851" s="199"/>
      <c r="T851" s="200"/>
      <c r="U851" s="14"/>
      <c r="V851" s="14"/>
      <c r="W851" s="14"/>
      <c r="X851" s="14"/>
      <c r="Y851" s="14"/>
      <c r="Z851" s="14"/>
      <c r="AA851" s="14"/>
      <c r="AB851" s="14"/>
      <c r="AC851" s="14"/>
      <c r="AD851" s="14"/>
      <c r="AE851" s="14"/>
      <c r="AT851" s="194" t="s">
        <v>142</v>
      </c>
      <c r="AU851" s="194" t="s">
        <v>79</v>
      </c>
      <c r="AV851" s="14" t="s">
        <v>79</v>
      </c>
      <c r="AW851" s="14" t="s">
        <v>33</v>
      </c>
      <c r="AX851" s="14" t="s">
        <v>71</v>
      </c>
      <c r="AY851" s="194" t="s">
        <v>131</v>
      </c>
    </row>
    <row r="852" spans="1:51" s="13" customFormat="1" ht="12">
      <c r="A852" s="13"/>
      <c r="B852" s="185"/>
      <c r="C852" s="13"/>
      <c r="D852" s="186" t="s">
        <v>142</v>
      </c>
      <c r="E852" s="187" t="s">
        <v>3</v>
      </c>
      <c r="F852" s="188" t="s">
        <v>1404</v>
      </c>
      <c r="G852" s="13"/>
      <c r="H852" s="187" t="s">
        <v>3</v>
      </c>
      <c r="I852" s="189"/>
      <c r="J852" s="13"/>
      <c r="K852" s="13"/>
      <c r="L852" s="185"/>
      <c r="M852" s="190"/>
      <c r="N852" s="191"/>
      <c r="O852" s="191"/>
      <c r="P852" s="191"/>
      <c r="Q852" s="191"/>
      <c r="R852" s="191"/>
      <c r="S852" s="191"/>
      <c r="T852" s="192"/>
      <c r="U852" s="13"/>
      <c r="V852" s="13"/>
      <c r="W852" s="13"/>
      <c r="X852" s="13"/>
      <c r="Y852" s="13"/>
      <c r="Z852" s="13"/>
      <c r="AA852" s="13"/>
      <c r="AB852" s="13"/>
      <c r="AC852" s="13"/>
      <c r="AD852" s="13"/>
      <c r="AE852" s="13"/>
      <c r="AT852" s="187" t="s">
        <v>142</v>
      </c>
      <c r="AU852" s="187" t="s">
        <v>79</v>
      </c>
      <c r="AV852" s="13" t="s">
        <v>15</v>
      </c>
      <c r="AW852" s="13" t="s">
        <v>33</v>
      </c>
      <c r="AX852" s="13" t="s">
        <v>71</v>
      </c>
      <c r="AY852" s="187" t="s">
        <v>131</v>
      </c>
    </row>
    <row r="853" spans="1:51" s="14" customFormat="1" ht="12">
      <c r="A853" s="14"/>
      <c r="B853" s="193"/>
      <c r="C853" s="14"/>
      <c r="D853" s="186" t="s">
        <v>142</v>
      </c>
      <c r="E853" s="194" t="s">
        <v>3</v>
      </c>
      <c r="F853" s="195" t="s">
        <v>1405</v>
      </c>
      <c r="G853" s="14"/>
      <c r="H853" s="196">
        <v>12.06</v>
      </c>
      <c r="I853" s="197"/>
      <c r="J853" s="14"/>
      <c r="K853" s="14"/>
      <c r="L853" s="193"/>
      <c r="M853" s="198"/>
      <c r="N853" s="199"/>
      <c r="O853" s="199"/>
      <c r="P853" s="199"/>
      <c r="Q853" s="199"/>
      <c r="R853" s="199"/>
      <c r="S853" s="199"/>
      <c r="T853" s="200"/>
      <c r="U853" s="14"/>
      <c r="V853" s="14"/>
      <c r="W853" s="14"/>
      <c r="X853" s="14"/>
      <c r="Y853" s="14"/>
      <c r="Z853" s="14"/>
      <c r="AA853" s="14"/>
      <c r="AB853" s="14"/>
      <c r="AC853" s="14"/>
      <c r="AD853" s="14"/>
      <c r="AE853" s="14"/>
      <c r="AT853" s="194" t="s">
        <v>142</v>
      </c>
      <c r="AU853" s="194" t="s">
        <v>79</v>
      </c>
      <c r="AV853" s="14" t="s">
        <v>79</v>
      </c>
      <c r="AW853" s="14" t="s">
        <v>33</v>
      </c>
      <c r="AX853" s="14" t="s">
        <v>71</v>
      </c>
      <c r="AY853" s="194" t="s">
        <v>131</v>
      </c>
    </row>
    <row r="854" spans="1:51" s="13" customFormat="1" ht="12">
      <c r="A854" s="13"/>
      <c r="B854" s="185"/>
      <c r="C854" s="13"/>
      <c r="D854" s="186" t="s">
        <v>142</v>
      </c>
      <c r="E854" s="187" t="s">
        <v>3</v>
      </c>
      <c r="F854" s="188" t="s">
        <v>1406</v>
      </c>
      <c r="G854" s="13"/>
      <c r="H854" s="187" t="s">
        <v>3</v>
      </c>
      <c r="I854" s="189"/>
      <c r="J854" s="13"/>
      <c r="K854" s="13"/>
      <c r="L854" s="185"/>
      <c r="M854" s="190"/>
      <c r="N854" s="191"/>
      <c r="O854" s="191"/>
      <c r="P854" s="191"/>
      <c r="Q854" s="191"/>
      <c r="R854" s="191"/>
      <c r="S854" s="191"/>
      <c r="T854" s="192"/>
      <c r="U854" s="13"/>
      <c r="V854" s="13"/>
      <c r="W854" s="13"/>
      <c r="X854" s="13"/>
      <c r="Y854" s="13"/>
      <c r="Z854" s="13"/>
      <c r="AA854" s="13"/>
      <c r="AB854" s="13"/>
      <c r="AC854" s="13"/>
      <c r="AD854" s="13"/>
      <c r="AE854" s="13"/>
      <c r="AT854" s="187" t="s">
        <v>142</v>
      </c>
      <c r="AU854" s="187" t="s">
        <v>79</v>
      </c>
      <c r="AV854" s="13" t="s">
        <v>15</v>
      </c>
      <c r="AW854" s="13" t="s">
        <v>33</v>
      </c>
      <c r="AX854" s="13" t="s">
        <v>71</v>
      </c>
      <c r="AY854" s="187" t="s">
        <v>131</v>
      </c>
    </row>
    <row r="855" spans="1:51" s="14" customFormat="1" ht="12">
      <c r="A855" s="14"/>
      <c r="B855" s="193"/>
      <c r="C855" s="14"/>
      <c r="D855" s="186" t="s">
        <v>142</v>
      </c>
      <c r="E855" s="194" t="s">
        <v>3</v>
      </c>
      <c r="F855" s="195" t="s">
        <v>1407</v>
      </c>
      <c r="G855" s="14"/>
      <c r="H855" s="196">
        <v>-266.857</v>
      </c>
      <c r="I855" s="197"/>
      <c r="J855" s="14"/>
      <c r="K855" s="14"/>
      <c r="L855" s="193"/>
      <c r="M855" s="198"/>
      <c r="N855" s="199"/>
      <c r="O855" s="199"/>
      <c r="P855" s="199"/>
      <c r="Q855" s="199"/>
      <c r="R855" s="199"/>
      <c r="S855" s="199"/>
      <c r="T855" s="200"/>
      <c r="U855" s="14"/>
      <c r="V855" s="14"/>
      <c r="W855" s="14"/>
      <c r="X855" s="14"/>
      <c r="Y855" s="14"/>
      <c r="Z855" s="14"/>
      <c r="AA855" s="14"/>
      <c r="AB855" s="14"/>
      <c r="AC855" s="14"/>
      <c r="AD855" s="14"/>
      <c r="AE855" s="14"/>
      <c r="AT855" s="194" t="s">
        <v>142</v>
      </c>
      <c r="AU855" s="194" t="s">
        <v>79</v>
      </c>
      <c r="AV855" s="14" t="s">
        <v>79</v>
      </c>
      <c r="AW855" s="14" t="s">
        <v>33</v>
      </c>
      <c r="AX855" s="14" t="s">
        <v>71</v>
      </c>
      <c r="AY855" s="194" t="s">
        <v>131</v>
      </c>
    </row>
    <row r="856" spans="1:51" s="15" customFormat="1" ht="12">
      <c r="A856" s="15"/>
      <c r="B856" s="201"/>
      <c r="C856" s="15"/>
      <c r="D856" s="186" t="s">
        <v>142</v>
      </c>
      <c r="E856" s="202" t="s">
        <v>3</v>
      </c>
      <c r="F856" s="203" t="s">
        <v>152</v>
      </c>
      <c r="G856" s="15"/>
      <c r="H856" s="204">
        <v>309.36899999999986</v>
      </c>
      <c r="I856" s="205"/>
      <c r="J856" s="15"/>
      <c r="K856" s="15"/>
      <c r="L856" s="201"/>
      <c r="M856" s="206"/>
      <c r="N856" s="207"/>
      <c r="O856" s="207"/>
      <c r="P856" s="207"/>
      <c r="Q856" s="207"/>
      <c r="R856" s="207"/>
      <c r="S856" s="207"/>
      <c r="T856" s="208"/>
      <c r="U856" s="15"/>
      <c r="V856" s="15"/>
      <c r="W856" s="15"/>
      <c r="X856" s="15"/>
      <c r="Y856" s="15"/>
      <c r="Z856" s="15"/>
      <c r="AA856" s="15"/>
      <c r="AB856" s="15"/>
      <c r="AC856" s="15"/>
      <c r="AD856" s="15"/>
      <c r="AE856" s="15"/>
      <c r="AT856" s="202" t="s">
        <v>142</v>
      </c>
      <c r="AU856" s="202" t="s">
        <v>79</v>
      </c>
      <c r="AV856" s="15" t="s">
        <v>87</v>
      </c>
      <c r="AW856" s="15" t="s">
        <v>33</v>
      </c>
      <c r="AX856" s="15" t="s">
        <v>15</v>
      </c>
      <c r="AY856" s="202" t="s">
        <v>131</v>
      </c>
    </row>
    <row r="857" spans="1:65" s="2" customFormat="1" ht="37.8" customHeight="1">
      <c r="A857" s="40"/>
      <c r="B857" s="166"/>
      <c r="C857" s="167" t="s">
        <v>1408</v>
      </c>
      <c r="D857" s="167" t="s">
        <v>134</v>
      </c>
      <c r="E857" s="168" t="s">
        <v>1409</v>
      </c>
      <c r="F857" s="169" t="s">
        <v>1410</v>
      </c>
      <c r="G857" s="170" t="s">
        <v>165</v>
      </c>
      <c r="H857" s="171">
        <v>309.369</v>
      </c>
      <c r="I857" s="172"/>
      <c r="J857" s="173">
        <f>ROUND(I857*H857,2)</f>
        <v>0</v>
      </c>
      <c r="K857" s="169" t="s">
        <v>138</v>
      </c>
      <c r="L857" s="41"/>
      <c r="M857" s="174" t="s">
        <v>3</v>
      </c>
      <c r="N857" s="175" t="s">
        <v>42</v>
      </c>
      <c r="O857" s="74"/>
      <c r="P857" s="176">
        <f>O857*H857</f>
        <v>0</v>
      </c>
      <c r="Q857" s="176">
        <v>0.00029</v>
      </c>
      <c r="R857" s="176">
        <f>Q857*H857</f>
        <v>0.08971701000000001</v>
      </c>
      <c r="S857" s="176">
        <v>0</v>
      </c>
      <c r="T857" s="177">
        <f>S857*H857</f>
        <v>0</v>
      </c>
      <c r="U857" s="40"/>
      <c r="V857" s="40"/>
      <c r="W857" s="40"/>
      <c r="X857" s="40"/>
      <c r="Y857" s="40"/>
      <c r="Z857" s="40"/>
      <c r="AA857" s="40"/>
      <c r="AB857" s="40"/>
      <c r="AC857" s="40"/>
      <c r="AD857" s="40"/>
      <c r="AE857" s="40"/>
      <c r="AR857" s="178" t="s">
        <v>254</v>
      </c>
      <c r="AT857" s="178" t="s">
        <v>134</v>
      </c>
      <c r="AU857" s="178" t="s">
        <v>79</v>
      </c>
      <c r="AY857" s="21" t="s">
        <v>131</v>
      </c>
      <c r="BE857" s="179">
        <f>IF(N857="základní",J857,0)</f>
        <v>0</v>
      </c>
      <c r="BF857" s="179">
        <f>IF(N857="snížená",J857,0)</f>
        <v>0</v>
      </c>
      <c r="BG857" s="179">
        <f>IF(N857="zákl. přenesená",J857,0)</f>
        <v>0</v>
      </c>
      <c r="BH857" s="179">
        <f>IF(N857="sníž. přenesená",J857,0)</f>
        <v>0</v>
      </c>
      <c r="BI857" s="179">
        <f>IF(N857="nulová",J857,0)</f>
        <v>0</v>
      </c>
      <c r="BJ857" s="21" t="s">
        <v>15</v>
      </c>
      <c r="BK857" s="179">
        <f>ROUND(I857*H857,2)</f>
        <v>0</v>
      </c>
      <c r="BL857" s="21" t="s">
        <v>254</v>
      </c>
      <c r="BM857" s="178" t="s">
        <v>1411</v>
      </c>
    </row>
    <row r="858" spans="1:47" s="2" customFormat="1" ht="12">
      <c r="A858" s="40"/>
      <c r="B858" s="41"/>
      <c r="C858" s="40"/>
      <c r="D858" s="180" t="s">
        <v>140</v>
      </c>
      <c r="E858" s="40"/>
      <c r="F858" s="181" t="s">
        <v>1412</v>
      </c>
      <c r="G858" s="40"/>
      <c r="H858" s="40"/>
      <c r="I858" s="182"/>
      <c r="J858" s="40"/>
      <c r="K858" s="40"/>
      <c r="L858" s="41"/>
      <c r="M858" s="231"/>
      <c r="N858" s="232"/>
      <c r="O858" s="233"/>
      <c r="P858" s="233"/>
      <c r="Q858" s="233"/>
      <c r="R858" s="233"/>
      <c r="S858" s="233"/>
      <c r="T858" s="234"/>
      <c r="U858" s="40"/>
      <c r="V858" s="40"/>
      <c r="W858" s="40"/>
      <c r="X858" s="40"/>
      <c r="Y858" s="40"/>
      <c r="Z858" s="40"/>
      <c r="AA858" s="40"/>
      <c r="AB858" s="40"/>
      <c r="AC858" s="40"/>
      <c r="AD858" s="40"/>
      <c r="AE858" s="40"/>
      <c r="AT858" s="21" t="s">
        <v>140</v>
      </c>
      <c r="AU858" s="21" t="s">
        <v>79</v>
      </c>
    </row>
    <row r="859" spans="1:31" s="2" customFormat="1" ht="6.95" customHeight="1">
      <c r="A859" s="40"/>
      <c r="B859" s="57"/>
      <c r="C859" s="58"/>
      <c r="D859" s="58"/>
      <c r="E859" s="58"/>
      <c r="F859" s="58"/>
      <c r="G859" s="58"/>
      <c r="H859" s="58"/>
      <c r="I859" s="58"/>
      <c r="J859" s="58"/>
      <c r="K859" s="58"/>
      <c r="L859" s="41"/>
      <c r="M859" s="40"/>
      <c r="O859" s="40"/>
      <c r="P859" s="40"/>
      <c r="Q859" s="40"/>
      <c r="R859" s="40"/>
      <c r="S859" s="40"/>
      <c r="T859" s="40"/>
      <c r="U859" s="40"/>
      <c r="V859" s="40"/>
      <c r="W859" s="40"/>
      <c r="X859" s="40"/>
      <c r="Y859" s="40"/>
      <c r="Z859" s="40"/>
      <c r="AA859" s="40"/>
      <c r="AB859" s="40"/>
      <c r="AC859" s="40"/>
      <c r="AD859" s="40"/>
      <c r="AE859" s="40"/>
    </row>
  </sheetData>
  <autoFilter ref="C103:K858"/>
  <mergeCells count="9">
    <mergeCell ref="E7:H7"/>
    <mergeCell ref="E9:H9"/>
    <mergeCell ref="E18:H18"/>
    <mergeCell ref="E27:H27"/>
    <mergeCell ref="E48:H48"/>
    <mergeCell ref="E50:H50"/>
    <mergeCell ref="E94:H94"/>
    <mergeCell ref="E96:H96"/>
    <mergeCell ref="L2:V2"/>
  </mergeCells>
  <hyperlinks>
    <hyperlink ref="F108" r:id="rId1" display="https://podminky.urs.cz/item/CS_URS_2024_01/273321411"/>
    <hyperlink ref="F112" r:id="rId2" display="https://podminky.urs.cz/item/CS_URS_2024_01/273362021"/>
    <hyperlink ref="F117" r:id="rId3" display="https://podminky.urs.cz/item/CS_URS_2024_01/310271075"/>
    <hyperlink ref="F124" r:id="rId4" display="https://podminky.urs.cz/item/CS_URS_2024_01/311235121"/>
    <hyperlink ref="F129" r:id="rId5" display="https://podminky.urs.cz/item/CS_URS_2024_01/311236131"/>
    <hyperlink ref="F132" r:id="rId6" display="https://podminky.urs.cz/item/CS_URS_2024_01/317234410"/>
    <hyperlink ref="F139" r:id="rId7" display="https://podminky.urs.cz/item/CS_URS_2024_01/317944321"/>
    <hyperlink ref="F143" r:id="rId8" display="https://podminky.urs.cz/item/CS_URS_2024_01/317944323"/>
    <hyperlink ref="F146" r:id="rId9" display="https://podminky.urs.cz/item/CS_URS_2024_01/346272256"/>
    <hyperlink ref="F154" r:id="rId10" display="https://podminky.urs.cz/item/CS_URS_2024_01/411322525"/>
    <hyperlink ref="F157" r:id="rId11" display="https://podminky.urs.cz/item/CS_URS_2024_01/411354249"/>
    <hyperlink ref="F161" r:id="rId12" display="https://podminky.urs.cz/item/CS_URS_2024_01/411361821"/>
    <hyperlink ref="F165" r:id="rId13" display="https://podminky.urs.cz/item/CS_URS_2024_01/411362021"/>
    <hyperlink ref="F169" r:id="rId14" display="https://podminky.urs.cz/item/CS_URS_2024_01/413232211"/>
    <hyperlink ref="F175" r:id="rId15" display="https://podminky.urs.cz/item/CS_URS_2024_01/612131121"/>
    <hyperlink ref="F177" r:id="rId16" display="https://podminky.urs.cz/item/CS_URS_2024_01/612325417"/>
    <hyperlink ref="F234" r:id="rId17" display="https://podminky.urs.cz/item/CS_URS_2024_01/612325402"/>
    <hyperlink ref="F260" r:id="rId18" display="https://podminky.urs.cz/item/CS_URS_2024_01/619995001"/>
    <hyperlink ref="F299" r:id="rId19" display="https://podminky.urs.cz/item/CS_URS_2024_01/622143003"/>
    <hyperlink ref="F308" r:id="rId20" display="https://podminky.urs.cz/item/CS_URS_2024_01/622143004"/>
    <hyperlink ref="F329" r:id="rId21" display="https://podminky.urs.cz/item/CS_URS_2024_01/619991001"/>
    <hyperlink ref="F333" r:id="rId22" display="https://podminky.urs.cz/item/CS_URS_2024_01/629991011"/>
    <hyperlink ref="F351" r:id="rId23" display="https://podminky.urs.cz/item/CS_URS_2024_01/612325225"/>
    <hyperlink ref="F355" r:id="rId24" display="https://podminky.urs.cz/item/CS_URS_2024_01/612325302"/>
    <hyperlink ref="F361" r:id="rId25" display="https://podminky.urs.cz/item/CS_URS_2024_01/622143003"/>
    <hyperlink ref="F368" r:id="rId26" display="https://podminky.urs.cz/item/CS_URS_2024_01/622143004"/>
    <hyperlink ref="F376" r:id="rId27" display="https://podminky.urs.cz/item/CS_URS_2024_01/629991011"/>
    <hyperlink ref="F383" r:id="rId28" display="https://podminky.urs.cz/item/CS_URS_2024_01/631312141"/>
    <hyperlink ref="F395" r:id="rId29" display="https://podminky.urs.cz/item/CS_URS_2024_01/631311114"/>
    <hyperlink ref="F399" r:id="rId30" display="https://podminky.urs.cz/item/CS_URS_2024_01/631319011"/>
    <hyperlink ref="F401" r:id="rId31" display="https://podminky.urs.cz/item/CS_URS_2024_01/631319171"/>
    <hyperlink ref="F403" r:id="rId32" display="https://podminky.urs.cz/item/CS_URS_2024_01/631362021"/>
    <hyperlink ref="F407" r:id="rId33" display="https://podminky.urs.cz/item/CS_URS_2024_01/634112113"/>
    <hyperlink ref="F414" r:id="rId34" display="https://podminky.urs.cz/item/CS_URS_2024_01/949101111"/>
    <hyperlink ref="F422" r:id="rId35" display="https://podminky.urs.cz/item/CS_URS_2024_01/952901111"/>
    <hyperlink ref="F434" r:id="rId36" display="https://podminky.urs.cz/item/CS_URS_2024_01/998018001"/>
    <hyperlink ref="F438" r:id="rId37" display="https://podminky.urs.cz/item/CS_URS_2024_01/711111001"/>
    <hyperlink ref="F444" r:id="rId38" display="https://podminky.urs.cz/item/CS_URS_2024_01/711141559"/>
    <hyperlink ref="F450" r:id="rId39" display="https://podminky.urs.cz/item/CS_URS_2024_01/998711121"/>
    <hyperlink ref="F453" r:id="rId40" display="https://podminky.urs.cz/item/CS_URS_2024_01/713121111"/>
    <hyperlink ref="F459" r:id="rId41" display="https://podminky.urs.cz/item/CS_URS_2024_01/713121111"/>
    <hyperlink ref="F465" r:id="rId42" display="https://podminky.urs.cz/item/CS_URS_2024_01/998713121"/>
    <hyperlink ref="F469" r:id="rId43" display="https://podminky.urs.cz/item/CS_URS_2024_01/998761311"/>
    <hyperlink ref="F472" r:id="rId44" display="https://podminky.urs.cz/item/CS_URS_2024_01/763111431"/>
    <hyperlink ref="F485" r:id="rId45" display="https://podminky.urs.cz/item/CS_URS_2024_01/763111414"/>
    <hyperlink ref="F535" r:id="rId46" display="https://podminky.urs.cz/item/CS_URS_2024_01/998763331"/>
    <hyperlink ref="F569" r:id="rId47" display="https://podminky.urs.cz/item/CS_URS_2024_01/998766311"/>
    <hyperlink ref="F584" r:id="rId48" display="https://podminky.urs.cz/item/CS_URS_2024_01/998767311"/>
    <hyperlink ref="F610" r:id="rId49" display="https://podminky.urs.cz/item/CS_URS_2024_01/771111011"/>
    <hyperlink ref="F612" r:id="rId50" display="https://podminky.urs.cz/item/CS_URS_2024_01/771121011"/>
    <hyperlink ref="F614" r:id="rId51" display="https://podminky.urs.cz/item/CS_URS_2024_01/771151022"/>
    <hyperlink ref="F616" r:id="rId52" display="https://podminky.urs.cz/item/CS_URS_2024_01/771474112"/>
    <hyperlink ref="F630" r:id="rId53" display="https://podminky.urs.cz/item/CS_URS_2024_01/771591115"/>
    <hyperlink ref="F632" r:id="rId54" display="https://podminky.urs.cz/item/CS_URS_2024_01/771591112"/>
    <hyperlink ref="F636" r:id="rId55" display="https://podminky.urs.cz/item/CS_URS_2024_01/771574424"/>
    <hyperlink ref="F647" r:id="rId56" display="https://podminky.urs.cz/item/CS_URS_2024_01/771592011"/>
    <hyperlink ref="F649" r:id="rId57" display="https://podminky.urs.cz/item/CS_URS_2024_01/998771121"/>
    <hyperlink ref="F660" r:id="rId58" display="https://podminky.urs.cz/item/CS_URS_2024_01/776221121"/>
    <hyperlink ref="F664" r:id="rId59" display="https://podminky.urs.cz/item/CS_URS_2024_01/776223112"/>
    <hyperlink ref="F690" r:id="rId60" display="https://podminky.urs.cz/item/CS_URS_2024_01/998776121"/>
    <hyperlink ref="F693" r:id="rId61" display="https://podminky.urs.cz/item/CS_URS_2024_01/781111011"/>
    <hyperlink ref="F695" r:id="rId62" display="https://podminky.urs.cz/item/CS_URS_2024_01/781121011"/>
    <hyperlink ref="F697" r:id="rId63" display="https://podminky.urs.cz/item/CS_URS_2024_01/781131112"/>
    <hyperlink ref="F703" r:id="rId64" display="https://podminky.urs.cz/item/CS_URS_2024_01/781131241"/>
    <hyperlink ref="F705" r:id="rId65" display="https://podminky.urs.cz/item/CS_URS_2024_01/781131242"/>
    <hyperlink ref="F707" r:id="rId66" display="https://podminky.urs.cz/item/CS_URS_2024_01/781131264"/>
    <hyperlink ref="F713" r:id="rId67" display="https://podminky.urs.cz/item/CS_URS_2024_01/781474154"/>
    <hyperlink ref="F753" r:id="rId68" display="https://podminky.urs.cz/item/CS_URS_2024_01/781495115"/>
    <hyperlink ref="F792" r:id="rId69" display="https://podminky.urs.cz/item/CS_URS_2024_01/781495211"/>
    <hyperlink ref="F794" r:id="rId70" display="https://podminky.urs.cz/item/CS_URS_2024_01/998781121"/>
    <hyperlink ref="F797" r:id="rId71" display="https://podminky.urs.cz/item/CS_URS_2024_01/783823135"/>
    <hyperlink ref="F804" r:id="rId72" display="https://podminky.urs.cz/item/CS_URS_2024_01/783827425"/>
    <hyperlink ref="F834" r:id="rId73" display="https://podminky.urs.cz/item/CS_URS_2024_01/784181101"/>
    <hyperlink ref="F858" r:id="rId74" display="https://podminky.urs.cz/item/CS_URS_2024_01/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5"/>
</worksheet>
</file>

<file path=xl/worksheets/sheet4.xml><?xml version="1.0" encoding="utf-8"?>
<worksheet xmlns="http://schemas.openxmlformats.org/spreadsheetml/2006/main" xmlns:r="http://schemas.openxmlformats.org/officeDocument/2006/relationships">
  <sheetPr>
    <pageSetUpPr fitToPage="1"/>
  </sheetPr>
  <dimension ref="A2:BM2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 t="s">
        <v>6</v>
      </c>
      <c r="M2" s="1"/>
      <c r="N2" s="1"/>
      <c r="O2" s="1"/>
      <c r="P2" s="1"/>
      <c r="Q2" s="1"/>
      <c r="R2" s="1"/>
      <c r="S2" s="1"/>
      <c r="T2" s="1"/>
      <c r="U2" s="1"/>
      <c r="V2" s="1"/>
      <c r="AT2" s="21" t="s">
        <v>83</v>
      </c>
    </row>
    <row r="3" spans="2:46" s="1" customFormat="1" ht="6.95" customHeight="1">
      <c r="B3" s="22"/>
      <c r="C3" s="23"/>
      <c r="D3" s="23"/>
      <c r="E3" s="23"/>
      <c r="F3" s="23"/>
      <c r="G3" s="23"/>
      <c r="H3" s="23"/>
      <c r="I3" s="23"/>
      <c r="J3" s="23"/>
      <c r="K3" s="23"/>
      <c r="L3" s="24"/>
      <c r="AT3" s="21" t="s">
        <v>79</v>
      </c>
    </row>
    <row r="4" spans="2:46" s="1" customFormat="1" ht="24.95" customHeight="1">
      <c r="B4" s="24"/>
      <c r="D4" s="25" t="s">
        <v>99</v>
      </c>
      <c r="L4" s="24"/>
      <c r="M4" s="116" t="s">
        <v>11</v>
      </c>
      <c r="AT4" s="21" t="s">
        <v>4</v>
      </c>
    </row>
    <row r="5" spans="2:12" s="1" customFormat="1" ht="6.95" customHeight="1">
      <c r="B5" s="24"/>
      <c r="L5" s="24"/>
    </row>
    <row r="6" spans="2:12" s="1" customFormat="1" ht="12" customHeight="1">
      <c r="B6" s="24"/>
      <c r="D6" s="34" t="s">
        <v>17</v>
      </c>
      <c r="L6" s="24"/>
    </row>
    <row r="7" spans="2:12" s="1" customFormat="1" ht="16.5" customHeight="1">
      <c r="B7" s="24"/>
      <c r="E7" s="117" t="str">
        <f>'Rekapitulace stavby'!K6</f>
        <v>Stavební úpravy a změna způsobu využití objektu pavilonu N</v>
      </c>
      <c r="F7" s="34"/>
      <c r="G7" s="34"/>
      <c r="H7" s="34"/>
      <c r="L7" s="24"/>
    </row>
    <row r="8" spans="1:31" s="2" customFormat="1" ht="12" customHeight="1">
      <c r="A8" s="40"/>
      <c r="B8" s="41"/>
      <c r="C8" s="40"/>
      <c r="D8" s="34" t="s">
        <v>100</v>
      </c>
      <c r="E8" s="40"/>
      <c r="F8" s="40"/>
      <c r="G8" s="40"/>
      <c r="H8" s="40"/>
      <c r="I8" s="40"/>
      <c r="J8" s="40"/>
      <c r="K8" s="40"/>
      <c r="L8" s="118"/>
      <c r="S8" s="40"/>
      <c r="T8" s="40"/>
      <c r="U8" s="40"/>
      <c r="V8" s="40"/>
      <c r="W8" s="40"/>
      <c r="X8" s="40"/>
      <c r="Y8" s="40"/>
      <c r="Z8" s="40"/>
      <c r="AA8" s="40"/>
      <c r="AB8" s="40"/>
      <c r="AC8" s="40"/>
      <c r="AD8" s="40"/>
      <c r="AE8" s="40"/>
    </row>
    <row r="9" spans="1:31" s="2" customFormat="1" ht="16.5" customHeight="1">
      <c r="A9" s="40"/>
      <c r="B9" s="41"/>
      <c r="C9" s="40"/>
      <c r="D9" s="40"/>
      <c r="E9" s="64" t="s">
        <v>1413</v>
      </c>
      <c r="F9" s="40"/>
      <c r="G9" s="40"/>
      <c r="H9" s="40"/>
      <c r="I9" s="40"/>
      <c r="J9" s="40"/>
      <c r="K9" s="40"/>
      <c r="L9" s="118"/>
      <c r="S9" s="40"/>
      <c r="T9" s="40"/>
      <c r="U9" s="40"/>
      <c r="V9" s="40"/>
      <c r="W9" s="40"/>
      <c r="X9" s="40"/>
      <c r="Y9" s="40"/>
      <c r="Z9" s="40"/>
      <c r="AA9" s="40"/>
      <c r="AB9" s="40"/>
      <c r="AC9" s="40"/>
      <c r="AD9" s="40"/>
      <c r="AE9" s="40"/>
    </row>
    <row r="10" spans="1:31" s="2" customFormat="1" ht="12">
      <c r="A10" s="40"/>
      <c r="B10" s="41"/>
      <c r="C10" s="40"/>
      <c r="D10" s="40"/>
      <c r="E10" s="40"/>
      <c r="F10" s="40"/>
      <c r="G10" s="40"/>
      <c r="H10" s="40"/>
      <c r="I10" s="40"/>
      <c r="J10" s="40"/>
      <c r="K10" s="40"/>
      <c r="L10" s="118"/>
      <c r="S10" s="40"/>
      <c r="T10" s="40"/>
      <c r="U10" s="40"/>
      <c r="V10" s="40"/>
      <c r="W10" s="40"/>
      <c r="X10" s="40"/>
      <c r="Y10" s="40"/>
      <c r="Z10" s="40"/>
      <c r="AA10" s="40"/>
      <c r="AB10" s="40"/>
      <c r="AC10" s="40"/>
      <c r="AD10" s="40"/>
      <c r="AE10" s="40"/>
    </row>
    <row r="11" spans="1:31" s="2" customFormat="1" ht="12" customHeight="1">
      <c r="A11" s="40"/>
      <c r="B11" s="41"/>
      <c r="C11" s="40"/>
      <c r="D11" s="34" t="s">
        <v>19</v>
      </c>
      <c r="E11" s="40"/>
      <c r="F11" s="29" t="s">
        <v>3</v>
      </c>
      <c r="G11" s="40"/>
      <c r="H11" s="40"/>
      <c r="I11" s="34" t="s">
        <v>20</v>
      </c>
      <c r="J11" s="29" t="s">
        <v>3</v>
      </c>
      <c r="K11" s="40"/>
      <c r="L11" s="118"/>
      <c r="S11" s="40"/>
      <c r="T11" s="40"/>
      <c r="U11" s="40"/>
      <c r="V11" s="40"/>
      <c r="W11" s="40"/>
      <c r="X11" s="40"/>
      <c r="Y11" s="40"/>
      <c r="Z11" s="40"/>
      <c r="AA11" s="40"/>
      <c r="AB11" s="40"/>
      <c r="AC11" s="40"/>
      <c r="AD11" s="40"/>
      <c r="AE11" s="40"/>
    </row>
    <row r="12" spans="1:31" s="2" customFormat="1" ht="12" customHeight="1">
      <c r="A12" s="40"/>
      <c r="B12" s="41"/>
      <c r="C12" s="40"/>
      <c r="D12" s="34" t="s">
        <v>21</v>
      </c>
      <c r="E12" s="40"/>
      <c r="F12" s="29" t="s">
        <v>22</v>
      </c>
      <c r="G12" s="40"/>
      <c r="H12" s="40"/>
      <c r="I12" s="34" t="s">
        <v>23</v>
      </c>
      <c r="J12" s="66" t="str">
        <f>'Rekapitulace stavby'!AN8</f>
        <v>12. 2. 2024</v>
      </c>
      <c r="K12" s="40"/>
      <c r="L12" s="118"/>
      <c r="S12" s="40"/>
      <c r="T12" s="40"/>
      <c r="U12" s="40"/>
      <c r="V12" s="40"/>
      <c r="W12" s="40"/>
      <c r="X12" s="40"/>
      <c r="Y12" s="40"/>
      <c r="Z12" s="40"/>
      <c r="AA12" s="40"/>
      <c r="AB12" s="40"/>
      <c r="AC12" s="40"/>
      <c r="AD12" s="40"/>
      <c r="AE12" s="40"/>
    </row>
    <row r="13" spans="1:31" s="2" customFormat="1" ht="10.8" customHeight="1">
      <c r="A13" s="40"/>
      <c r="B13" s="41"/>
      <c r="C13" s="40"/>
      <c r="D13" s="40"/>
      <c r="E13" s="40"/>
      <c r="F13" s="40"/>
      <c r="G13" s="40"/>
      <c r="H13" s="40"/>
      <c r="I13" s="40"/>
      <c r="J13" s="40"/>
      <c r="K13" s="40"/>
      <c r="L13" s="118"/>
      <c r="S13" s="40"/>
      <c r="T13" s="40"/>
      <c r="U13" s="40"/>
      <c r="V13" s="40"/>
      <c r="W13" s="40"/>
      <c r="X13" s="40"/>
      <c r="Y13" s="40"/>
      <c r="Z13" s="40"/>
      <c r="AA13" s="40"/>
      <c r="AB13" s="40"/>
      <c r="AC13" s="40"/>
      <c r="AD13" s="40"/>
      <c r="AE13" s="40"/>
    </row>
    <row r="14" spans="1:31" s="2" customFormat="1" ht="12" customHeight="1">
      <c r="A14" s="40"/>
      <c r="B14" s="41"/>
      <c r="C14" s="40"/>
      <c r="D14" s="34" t="s">
        <v>25</v>
      </c>
      <c r="E14" s="40"/>
      <c r="F14" s="40"/>
      <c r="G14" s="40"/>
      <c r="H14" s="40"/>
      <c r="I14" s="34" t="s">
        <v>26</v>
      </c>
      <c r="J14" s="29" t="str">
        <f>IF('Rekapitulace stavby'!AN10="","",'Rekapitulace stavby'!AN10)</f>
        <v/>
      </c>
      <c r="K14" s="40"/>
      <c r="L14" s="118"/>
      <c r="S14" s="40"/>
      <c r="T14" s="40"/>
      <c r="U14" s="40"/>
      <c r="V14" s="40"/>
      <c r="W14" s="40"/>
      <c r="X14" s="40"/>
      <c r="Y14" s="40"/>
      <c r="Z14" s="40"/>
      <c r="AA14" s="40"/>
      <c r="AB14" s="40"/>
      <c r="AC14" s="40"/>
      <c r="AD14" s="40"/>
      <c r="AE14" s="40"/>
    </row>
    <row r="15" spans="1:31" s="2" customFormat="1" ht="18" customHeight="1">
      <c r="A15" s="40"/>
      <c r="B15" s="41"/>
      <c r="C15" s="40"/>
      <c r="D15" s="40"/>
      <c r="E15" s="29" t="str">
        <f>IF('Rekapitulace stavby'!E11="","",'Rekapitulace stavby'!E11)</f>
        <v>Karlovarská krajská nemocnice a.s.</v>
      </c>
      <c r="F15" s="40"/>
      <c r="G15" s="40"/>
      <c r="H15" s="40"/>
      <c r="I15" s="34" t="s">
        <v>28</v>
      </c>
      <c r="J15" s="29" t="str">
        <f>IF('Rekapitulace stavby'!AN11="","",'Rekapitulace stavby'!AN11)</f>
        <v/>
      </c>
      <c r="K15" s="40"/>
      <c r="L15" s="118"/>
      <c r="S15" s="40"/>
      <c r="T15" s="40"/>
      <c r="U15" s="40"/>
      <c r="V15" s="40"/>
      <c r="W15" s="40"/>
      <c r="X15" s="40"/>
      <c r="Y15" s="40"/>
      <c r="Z15" s="40"/>
      <c r="AA15" s="40"/>
      <c r="AB15" s="40"/>
      <c r="AC15" s="40"/>
      <c r="AD15" s="40"/>
      <c r="AE15" s="40"/>
    </row>
    <row r="16" spans="1:31" s="2" customFormat="1" ht="6.95" customHeight="1">
      <c r="A16" s="40"/>
      <c r="B16" s="41"/>
      <c r="C16" s="40"/>
      <c r="D16" s="40"/>
      <c r="E16" s="40"/>
      <c r="F16" s="40"/>
      <c r="G16" s="40"/>
      <c r="H16" s="40"/>
      <c r="I16" s="40"/>
      <c r="J16" s="40"/>
      <c r="K16" s="40"/>
      <c r="L16" s="118"/>
      <c r="S16" s="40"/>
      <c r="T16" s="40"/>
      <c r="U16" s="40"/>
      <c r="V16" s="40"/>
      <c r="W16" s="40"/>
      <c r="X16" s="40"/>
      <c r="Y16" s="40"/>
      <c r="Z16" s="40"/>
      <c r="AA16" s="40"/>
      <c r="AB16" s="40"/>
      <c r="AC16" s="40"/>
      <c r="AD16" s="40"/>
      <c r="AE16" s="40"/>
    </row>
    <row r="17" spans="1:31" s="2" customFormat="1" ht="12" customHeight="1">
      <c r="A17" s="40"/>
      <c r="B17" s="41"/>
      <c r="C17" s="40"/>
      <c r="D17" s="34" t="s">
        <v>29</v>
      </c>
      <c r="E17" s="40"/>
      <c r="F17" s="40"/>
      <c r="G17" s="40"/>
      <c r="H17" s="40"/>
      <c r="I17" s="34" t="s">
        <v>26</v>
      </c>
      <c r="J17" s="35" t="str">
        <f>'Rekapitulace stavby'!AN13</f>
        <v>Vyplň údaj</v>
      </c>
      <c r="K17" s="40"/>
      <c r="L17" s="118"/>
      <c r="S17" s="40"/>
      <c r="T17" s="40"/>
      <c r="U17" s="40"/>
      <c r="V17" s="40"/>
      <c r="W17" s="40"/>
      <c r="X17" s="40"/>
      <c r="Y17" s="40"/>
      <c r="Z17" s="40"/>
      <c r="AA17" s="40"/>
      <c r="AB17" s="40"/>
      <c r="AC17" s="40"/>
      <c r="AD17" s="40"/>
      <c r="AE17" s="40"/>
    </row>
    <row r="18" spans="1:31" s="2" customFormat="1" ht="18" customHeight="1">
      <c r="A18" s="40"/>
      <c r="B18" s="41"/>
      <c r="C18" s="40"/>
      <c r="D18" s="40"/>
      <c r="E18" s="35" t="str">
        <f>'Rekapitulace stavby'!E14</f>
        <v>Vyplň údaj</v>
      </c>
      <c r="F18" s="29"/>
      <c r="G18" s="29"/>
      <c r="H18" s="29"/>
      <c r="I18" s="34" t="s">
        <v>28</v>
      </c>
      <c r="J18" s="35" t="str">
        <f>'Rekapitulace stavby'!AN14</f>
        <v>Vyplň údaj</v>
      </c>
      <c r="K18" s="40"/>
      <c r="L18" s="118"/>
      <c r="S18" s="40"/>
      <c r="T18" s="40"/>
      <c r="U18" s="40"/>
      <c r="V18" s="40"/>
      <c r="W18" s="40"/>
      <c r="X18" s="40"/>
      <c r="Y18" s="40"/>
      <c r="Z18" s="40"/>
      <c r="AA18" s="40"/>
      <c r="AB18" s="40"/>
      <c r="AC18" s="40"/>
      <c r="AD18" s="40"/>
      <c r="AE18" s="40"/>
    </row>
    <row r="19" spans="1:31" s="2" customFormat="1" ht="6.95" customHeight="1">
      <c r="A19" s="40"/>
      <c r="B19" s="41"/>
      <c r="C19" s="40"/>
      <c r="D19" s="40"/>
      <c r="E19" s="40"/>
      <c r="F19" s="40"/>
      <c r="G19" s="40"/>
      <c r="H19" s="40"/>
      <c r="I19" s="40"/>
      <c r="J19" s="40"/>
      <c r="K19" s="40"/>
      <c r="L19" s="118"/>
      <c r="S19" s="40"/>
      <c r="T19" s="40"/>
      <c r="U19" s="40"/>
      <c r="V19" s="40"/>
      <c r="W19" s="40"/>
      <c r="X19" s="40"/>
      <c r="Y19" s="40"/>
      <c r="Z19" s="40"/>
      <c r="AA19" s="40"/>
      <c r="AB19" s="40"/>
      <c r="AC19" s="40"/>
      <c r="AD19" s="40"/>
      <c r="AE19" s="40"/>
    </row>
    <row r="20" spans="1:31" s="2" customFormat="1" ht="12" customHeight="1">
      <c r="A20" s="40"/>
      <c r="B20" s="41"/>
      <c r="C20" s="40"/>
      <c r="D20" s="34" t="s">
        <v>31</v>
      </c>
      <c r="E20" s="40"/>
      <c r="F20" s="40"/>
      <c r="G20" s="40"/>
      <c r="H20" s="40"/>
      <c r="I20" s="34" t="s">
        <v>26</v>
      </c>
      <c r="J20" s="29" t="str">
        <f>IF('Rekapitulace stavby'!AN16="","",'Rekapitulace stavby'!AN16)</f>
        <v/>
      </c>
      <c r="K20" s="40"/>
      <c r="L20" s="118"/>
      <c r="S20" s="40"/>
      <c r="T20" s="40"/>
      <c r="U20" s="40"/>
      <c r="V20" s="40"/>
      <c r="W20" s="40"/>
      <c r="X20" s="40"/>
      <c r="Y20" s="40"/>
      <c r="Z20" s="40"/>
      <c r="AA20" s="40"/>
      <c r="AB20" s="40"/>
      <c r="AC20" s="40"/>
      <c r="AD20" s="40"/>
      <c r="AE20" s="40"/>
    </row>
    <row r="21" spans="1:31" s="2" customFormat="1" ht="18" customHeight="1">
      <c r="A21" s="40"/>
      <c r="B21" s="41"/>
      <c r="C21" s="40"/>
      <c r="D21" s="40"/>
      <c r="E21" s="29" t="str">
        <f>IF('Rekapitulace stavby'!E17="","",'Rekapitulace stavby'!E17)</f>
        <v>ard architects s.r.o.</v>
      </c>
      <c r="F21" s="40"/>
      <c r="G21" s="40"/>
      <c r="H21" s="40"/>
      <c r="I21" s="34" t="s">
        <v>28</v>
      </c>
      <c r="J21" s="29" t="str">
        <f>IF('Rekapitulace stavby'!AN17="","",'Rekapitulace stavby'!AN17)</f>
        <v/>
      </c>
      <c r="K21" s="40"/>
      <c r="L21" s="118"/>
      <c r="S21" s="40"/>
      <c r="T21" s="40"/>
      <c r="U21" s="40"/>
      <c r="V21" s="40"/>
      <c r="W21" s="40"/>
      <c r="X21" s="40"/>
      <c r="Y21" s="40"/>
      <c r="Z21" s="40"/>
      <c r="AA21" s="40"/>
      <c r="AB21" s="40"/>
      <c r="AC21" s="40"/>
      <c r="AD21" s="40"/>
      <c r="AE21" s="40"/>
    </row>
    <row r="22" spans="1:31" s="2" customFormat="1" ht="6.95" customHeight="1">
      <c r="A22" s="40"/>
      <c r="B22" s="41"/>
      <c r="C22" s="40"/>
      <c r="D22" s="40"/>
      <c r="E22" s="40"/>
      <c r="F22" s="40"/>
      <c r="G22" s="40"/>
      <c r="H22" s="40"/>
      <c r="I22" s="40"/>
      <c r="J22" s="40"/>
      <c r="K22" s="40"/>
      <c r="L22" s="118"/>
      <c r="S22" s="40"/>
      <c r="T22" s="40"/>
      <c r="U22" s="40"/>
      <c r="V22" s="40"/>
      <c r="W22" s="40"/>
      <c r="X22" s="40"/>
      <c r="Y22" s="40"/>
      <c r="Z22" s="40"/>
      <c r="AA22" s="40"/>
      <c r="AB22" s="40"/>
      <c r="AC22" s="40"/>
      <c r="AD22" s="40"/>
      <c r="AE22" s="40"/>
    </row>
    <row r="23" spans="1:31" s="2" customFormat="1" ht="12" customHeight="1">
      <c r="A23" s="40"/>
      <c r="B23" s="41"/>
      <c r="C23" s="40"/>
      <c r="D23" s="34" t="s">
        <v>34</v>
      </c>
      <c r="E23" s="40"/>
      <c r="F23" s="40"/>
      <c r="G23" s="40"/>
      <c r="H23" s="40"/>
      <c r="I23" s="34" t="s">
        <v>26</v>
      </c>
      <c r="J23" s="29" t="str">
        <f>IF('Rekapitulace stavby'!AN19="","",'Rekapitulace stavby'!AN19)</f>
        <v/>
      </c>
      <c r="K23" s="40"/>
      <c r="L23" s="118"/>
      <c r="S23" s="40"/>
      <c r="T23" s="40"/>
      <c r="U23" s="40"/>
      <c r="V23" s="40"/>
      <c r="W23" s="40"/>
      <c r="X23" s="40"/>
      <c r="Y23" s="40"/>
      <c r="Z23" s="40"/>
      <c r="AA23" s="40"/>
      <c r="AB23" s="40"/>
      <c r="AC23" s="40"/>
      <c r="AD23" s="40"/>
      <c r="AE23" s="40"/>
    </row>
    <row r="24" spans="1:31" s="2" customFormat="1" ht="18" customHeight="1">
      <c r="A24" s="40"/>
      <c r="B24" s="41"/>
      <c r="C24" s="40"/>
      <c r="D24" s="40"/>
      <c r="E24" s="29" t="str">
        <f>IF('Rekapitulace stavby'!E20="","",'Rekapitulace stavby'!E20)</f>
        <v xml:space="preserve"> </v>
      </c>
      <c r="F24" s="40"/>
      <c r="G24" s="40"/>
      <c r="H24" s="40"/>
      <c r="I24" s="34" t="s">
        <v>28</v>
      </c>
      <c r="J24" s="29" t="str">
        <f>IF('Rekapitulace stavby'!AN20="","",'Rekapitulace stavby'!AN20)</f>
        <v/>
      </c>
      <c r="K24" s="40"/>
      <c r="L24" s="118"/>
      <c r="S24" s="40"/>
      <c r="T24" s="40"/>
      <c r="U24" s="40"/>
      <c r="V24" s="40"/>
      <c r="W24" s="40"/>
      <c r="X24" s="40"/>
      <c r="Y24" s="40"/>
      <c r="Z24" s="40"/>
      <c r="AA24" s="40"/>
      <c r="AB24" s="40"/>
      <c r="AC24" s="40"/>
      <c r="AD24" s="40"/>
      <c r="AE24" s="40"/>
    </row>
    <row r="25" spans="1:31" s="2" customFormat="1" ht="6.95" customHeight="1">
      <c r="A25" s="40"/>
      <c r="B25" s="41"/>
      <c r="C25" s="40"/>
      <c r="D25" s="40"/>
      <c r="E25" s="40"/>
      <c r="F25" s="40"/>
      <c r="G25" s="40"/>
      <c r="H25" s="40"/>
      <c r="I25" s="40"/>
      <c r="J25" s="40"/>
      <c r="K25" s="40"/>
      <c r="L25" s="118"/>
      <c r="S25" s="40"/>
      <c r="T25" s="40"/>
      <c r="U25" s="40"/>
      <c r="V25" s="40"/>
      <c r="W25" s="40"/>
      <c r="X25" s="40"/>
      <c r="Y25" s="40"/>
      <c r="Z25" s="40"/>
      <c r="AA25" s="40"/>
      <c r="AB25" s="40"/>
      <c r="AC25" s="40"/>
      <c r="AD25" s="40"/>
      <c r="AE25" s="40"/>
    </row>
    <row r="26" spans="1:31" s="2" customFormat="1" ht="12" customHeight="1">
      <c r="A26" s="40"/>
      <c r="B26" s="41"/>
      <c r="C26" s="40"/>
      <c r="D26" s="34" t="s">
        <v>35</v>
      </c>
      <c r="E26" s="40"/>
      <c r="F26" s="40"/>
      <c r="G26" s="40"/>
      <c r="H26" s="40"/>
      <c r="I26" s="40"/>
      <c r="J26" s="40"/>
      <c r="K26" s="40"/>
      <c r="L26" s="118"/>
      <c r="S26" s="40"/>
      <c r="T26" s="40"/>
      <c r="U26" s="40"/>
      <c r="V26" s="40"/>
      <c r="W26" s="40"/>
      <c r="X26" s="40"/>
      <c r="Y26" s="40"/>
      <c r="Z26" s="40"/>
      <c r="AA26" s="40"/>
      <c r="AB26" s="40"/>
      <c r="AC26" s="40"/>
      <c r="AD26" s="40"/>
      <c r="AE26" s="40"/>
    </row>
    <row r="27" spans="1:31" s="8" customFormat="1" ht="16.5" customHeight="1">
      <c r="A27" s="119"/>
      <c r="B27" s="120"/>
      <c r="C27" s="119"/>
      <c r="D27" s="119"/>
      <c r="E27" s="38" t="s">
        <v>3</v>
      </c>
      <c r="F27" s="38"/>
      <c r="G27" s="38"/>
      <c r="H27" s="38"/>
      <c r="I27" s="119"/>
      <c r="J27" s="119"/>
      <c r="K27" s="119"/>
      <c r="L27" s="121"/>
      <c r="S27" s="119"/>
      <c r="T27" s="119"/>
      <c r="U27" s="119"/>
      <c r="V27" s="119"/>
      <c r="W27" s="119"/>
      <c r="X27" s="119"/>
      <c r="Y27" s="119"/>
      <c r="Z27" s="119"/>
      <c r="AA27" s="119"/>
      <c r="AB27" s="119"/>
      <c r="AC27" s="119"/>
      <c r="AD27" s="119"/>
      <c r="AE27" s="119"/>
    </row>
    <row r="28" spans="1:31" s="2" customFormat="1" ht="6.95" customHeight="1">
      <c r="A28" s="40"/>
      <c r="B28" s="41"/>
      <c r="C28" s="40"/>
      <c r="D28" s="40"/>
      <c r="E28" s="40"/>
      <c r="F28" s="40"/>
      <c r="G28" s="40"/>
      <c r="H28" s="40"/>
      <c r="I28" s="40"/>
      <c r="J28" s="40"/>
      <c r="K28" s="40"/>
      <c r="L28" s="118"/>
      <c r="S28" s="40"/>
      <c r="T28" s="40"/>
      <c r="U28" s="40"/>
      <c r="V28" s="40"/>
      <c r="W28" s="40"/>
      <c r="X28" s="40"/>
      <c r="Y28" s="40"/>
      <c r="Z28" s="40"/>
      <c r="AA28" s="40"/>
      <c r="AB28" s="40"/>
      <c r="AC28" s="40"/>
      <c r="AD28" s="40"/>
      <c r="AE28" s="40"/>
    </row>
    <row r="29" spans="1:31" s="2" customFormat="1" ht="6.95" customHeight="1">
      <c r="A29" s="40"/>
      <c r="B29" s="41"/>
      <c r="C29" s="40"/>
      <c r="D29" s="86"/>
      <c r="E29" s="86"/>
      <c r="F29" s="86"/>
      <c r="G29" s="86"/>
      <c r="H29" s="86"/>
      <c r="I29" s="86"/>
      <c r="J29" s="86"/>
      <c r="K29" s="86"/>
      <c r="L29" s="118"/>
      <c r="S29" s="40"/>
      <c r="T29" s="40"/>
      <c r="U29" s="40"/>
      <c r="V29" s="40"/>
      <c r="W29" s="40"/>
      <c r="X29" s="40"/>
      <c r="Y29" s="40"/>
      <c r="Z29" s="40"/>
      <c r="AA29" s="40"/>
      <c r="AB29" s="40"/>
      <c r="AC29" s="40"/>
      <c r="AD29" s="40"/>
      <c r="AE29" s="40"/>
    </row>
    <row r="30" spans="1:31" s="2" customFormat="1" ht="25.4" customHeight="1">
      <c r="A30" s="40"/>
      <c r="B30" s="41"/>
      <c r="C30" s="40"/>
      <c r="D30" s="122" t="s">
        <v>37</v>
      </c>
      <c r="E30" s="40"/>
      <c r="F30" s="40"/>
      <c r="G30" s="40"/>
      <c r="H30" s="40"/>
      <c r="I30" s="40"/>
      <c r="J30" s="92">
        <f>ROUND(J84,2)</f>
        <v>0</v>
      </c>
      <c r="K30" s="40"/>
      <c r="L30" s="118"/>
      <c r="S30" s="40"/>
      <c r="T30" s="40"/>
      <c r="U30" s="40"/>
      <c r="V30" s="40"/>
      <c r="W30" s="40"/>
      <c r="X30" s="40"/>
      <c r="Y30" s="40"/>
      <c r="Z30" s="40"/>
      <c r="AA30" s="40"/>
      <c r="AB30" s="40"/>
      <c r="AC30" s="40"/>
      <c r="AD30" s="40"/>
      <c r="AE30" s="40"/>
    </row>
    <row r="31" spans="1:31" s="2" customFormat="1" ht="6.95" customHeight="1">
      <c r="A31" s="40"/>
      <c r="B31" s="41"/>
      <c r="C31" s="40"/>
      <c r="D31" s="86"/>
      <c r="E31" s="86"/>
      <c r="F31" s="86"/>
      <c r="G31" s="86"/>
      <c r="H31" s="86"/>
      <c r="I31" s="86"/>
      <c r="J31" s="86"/>
      <c r="K31" s="86"/>
      <c r="L31" s="118"/>
      <c r="S31" s="40"/>
      <c r="T31" s="40"/>
      <c r="U31" s="40"/>
      <c r="V31" s="40"/>
      <c r="W31" s="40"/>
      <c r="X31" s="40"/>
      <c r="Y31" s="40"/>
      <c r="Z31" s="40"/>
      <c r="AA31" s="40"/>
      <c r="AB31" s="40"/>
      <c r="AC31" s="40"/>
      <c r="AD31" s="40"/>
      <c r="AE31" s="40"/>
    </row>
    <row r="32" spans="1:31" s="2" customFormat="1" ht="14.4" customHeight="1">
      <c r="A32" s="40"/>
      <c r="B32" s="41"/>
      <c r="C32" s="40"/>
      <c r="D32" s="40"/>
      <c r="E32" s="40"/>
      <c r="F32" s="45" t="s">
        <v>39</v>
      </c>
      <c r="G32" s="40"/>
      <c r="H32" s="40"/>
      <c r="I32" s="45" t="s">
        <v>38</v>
      </c>
      <c r="J32" s="45" t="s">
        <v>40</v>
      </c>
      <c r="K32" s="40"/>
      <c r="L32" s="118"/>
      <c r="S32" s="40"/>
      <c r="T32" s="40"/>
      <c r="U32" s="40"/>
      <c r="V32" s="40"/>
      <c r="W32" s="40"/>
      <c r="X32" s="40"/>
      <c r="Y32" s="40"/>
      <c r="Z32" s="40"/>
      <c r="AA32" s="40"/>
      <c r="AB32" s="40"/>
      <c r="AC32" s="40"/>
      <c r="AD32" s="40"/>
      <c r="AE32" s="40"/>
    </row>
    <row r="33" spans="1:31" s="2" customFormat="1" ht="14.4" customHeight="1">
      <c r="A33" s="40"/>
      <c r="B33" s="41"/>
      <c r="C33" s="40"/>
      <c r="D33" s="123" t="s">
        <v>41</v>
      </c>
      <c r="E33" s="34" t="s">
        <v>42</v>
      </c>
      <c r="F33" s="124">
        <f>ROUND((SUM(BE84:BE256)),2)</f>
        <v>0</v>
      </c>
      <c r="G33" s="40"/>
      <c r="H33" s="40"/>
      <c r="I33" s="125">
        <v>0.21</v>
      </c>
      <c r="J33" s="124">
        <f>ROUND(((SUM(BE84:BE256))*I33),2)</f>
        <v>0</v>
      </c>
      <c r="K33" s="40"/>
      <c r="L33" s="118"/>
      <c r="S33" s="40"/>
      <c r="T33" s="40"/>
      <c r="U33" s="40"/>
      <c r="V33" s="40"/>
      <c r="W33" s="40"/>
      <c r="X33" s="40"/>
      <c r="Y33" s="40"/>
      <c r="Z33" s="40"/>
      <c r="AA33" s="40"/>
      <c r="AB33" s="40"/>
      <c r="AC33" s="40"/>
      <c r="AD33" s="40"/>
      <c r="AE33" s="40"/>
    </row>
    <row r="34" spans="1:31" s="2" customFormat="1" ht="14.4" customHeight="1">
      <c r="A34" s="40"/>
      <c r="B34" s="41"/>
      <c r="C34" s="40"/>
      <c r="D34" s="40"/>
      <c r="E34" s="34" t="s">
        <v>43</v>
      </c>
      <c r="F34" s="124">
        <f>ROUND((SUM(BF84:BF256)),2)</f>
        <v>0</v>
      </c>
      <c r="G34" s="40"/>
      <c r="H34" s="40"/>
      <c r="I34" s="125">
        <v>0.12</v>
      </c>
      <c r="J34" s="124">
        <f>ROUND(((SUM(BF84:BF256))*I34),2)</f>
        <v>0</v>
      </c>
      <c r="K34" s="40"/>
      <c r="L34" s="118"/>
      <c r="S34" s="40"/>
      <c r="T34" s="40"/>
      <c r="U34" s="40"/>
      <c r="V34" s="40"/>
      <c r="W34" s="40"/>
      <c r="X34" s="40"/>
      <c r="Y34" s="40"/>
      <c r="Z34" s="40"/>
      <c r="AA34" s="40"/>
      <c r="AB34" s="40"/>
      <c r="AC34" s="40"/>
      <c r="AD34" s="40"/>
      <c r="AE34" s="40"/>
    </row>
    <row r="35" spans="1:31" s="2" customFormat="1" ht="14.4" customHeight="1" hidden="1">
      <c r="A35" s="40"/>
      <c r="B35" s="41"/>
      <c r="C35" s="40"/>
      <c r="D35" s="40"/>
      <c r="E35" s="34" t="s">
        <v>44</v>
      </c>
      <c r="F35" s="124">
        <f>ROUND((SUM(BG84:BG256)),2)</f>
        <v>0</v>
      </c>
      <c r="G35" s="40"/>
      <c r="H35" s="40"/>
      <c r="I35" s="125">
        <v>0.21</v>
      </c>
      <c r="J35" s="124">
        <f>0</f>
        <v>0</v>
      </c>
      <c r="K35" s="40"/>
      <c r="L35" s="118"/>
      <c r="S35" s="40"/>
      <c r="T35" s="40"/>
      <c r="U35" s="40"/>
      <c r="V35" s="40"/>
      <c r="W35" s="40"/>
      <c r="X35" s="40"/>
      <c r="Y35" s="40"/>
      <c r="Z35" s="40"/>
      <c r="AA35" s="40"/>
      <c r="AB35" s="40"/>
      <c r="AC35" s="40"/>
      <c r="AD35" s="40"/>
      <c r="AE35" s="40"/>
    </row>
    <row r="36" spans="1:31" s="2" customFormat="1" ht="14.4" customHeight="1" hidden="1">
      <c r="A36" s="40"/>
      <c r="B36" s="41"/>
      <c r="C36" s="40"/>
      <c r="D36" s="40"/>
      <c r="E36" s="34" t="s">
        <v>45</v>
      </c>
      <c r="F36" s="124">
        <f>ROUND((SUM(BH84:BH256)),2)</f>
        <v>0</v>
      </c>
      <c r="G36" s="40"/>
      <c r="H36" s="40"/>
      <c r="I36" s="125">
        <v>0.12</v>
      </c>
      <c r="J36" s="124">
        <f>0</f>
        <v>0</v>
      </c>
      <c r="K36" s="40"/>
      <c r="L36" s="118"/>
      <c r="S36" s="40"/>
      <c r="T36" s="40"/>
      <c r="U36" s="40"/>
      <c r="V36" s="40"/>
      <c r="W36" s="40"/>
      <c r="X36" s="40"/>
      <c r="Y36" s="40"/>
      <c r="Z36" s="40"/>
      <c r="AA36" s="40"/>
      <c r="AB36" s="40"/>
      <c r="AC36" s="40"/>
      <c r="AD36" s="40"/>
      <c r="AE36" s="40"/>
    </row>
    <row r="37" spans="1:31" s="2" customFormat="1" ht="14.4" customHeight="1" hidden="1">
      <c r="A37" s="40"/>
      <c r="B37" s="41"/>
      <c r="C37" s="40"/>
      <c r="D37" s="40"/>
      <c r="E37" s="34" t="s">
        <v>46</v>
      </c>
      <c r="F37" s="124">
        <f>ROUND((SUM(BI84:BI256)),2)</f>
        <v>0</v>
      </c>
      <c r="G37" s="40"/>
      <c r="H37" s="40"/>
      <c r="I37" s="125">
        <v>0</v>
      </c>
      <c r="J37" s="124">
        <f>0</f>
        <v>0</v>
      </c>
      <c r="K37" s="40"/>
      <c r="L37" s="118"/>
      <c r="S37" s="40"/>
      <c r="T37" s="40"/>
      <c r="U37" s="40"/>
      <c r="V37" s="40"/>
      <c r="W37" s="40"/>
      <c r="X37" s="40"/>
      <c r="Y37" s="40"/>
      <c r="Z37" s="40"/>
      <c r="AA37" s="40"/>
      <c r="AB37" s="40"/>
      <c r="AC37" s="40"/>
      <c r="AD37" s="40"/>
      <c r="AE37" s="40"/>
    </row>
    <row r="38" spans="1:31" s="2" customFormat="1" ht="6.95" customHeight="1">
      <c r="A38" s="40"/>
      <c r="B38" s="41"/>
      <c r="C38" s="40"/>
      <c r="D38" s="40"/>
      <c r="E38" s="40"/>
      <c r="F38" s="40"/>
      <c r="G38" s="40"/>
      <c r="H38" s="40"/>
      <c r="I38" s="40"/>
      <c r="J38" s="40"/>
      <c r="K38" s="40"/>
      <c r="L38" s="118"/>
      <c r="S38" s="40"/>
      <c r="T38" s="40"/>
      <c r="U38" s="40"/>
      <c r="V38" s="40"/>
      <c r="W38" s="40"/>
      <c r="X38" s="40"/>
      <c r="Y38" s="40"/>
      <c r="Z38" s="40"/>
      <c r="AA38" s="40"/>
      <c r="AB38" s="40"/>
      <c r="AC38" s="40"/>
      <c r="AD38" s="40"/>
      <c r="AE38" s="40"/>
    </row>
    <row r="39" spans="1:31" s="2" customFormat="1" ht="25.4" customHeight="1">
      <c r="A39" s="40"/>
      <c r="B39" s="41"/>
      <c r="C39" s="126"/>
      <c r="D39" s="127" t="s">
        <v>47</v>
      </c>
      <c r="E39" s="78"/>
      <c r="F39" s="78"/>
      <c r="G39" s="128" t="s">
        <v>48</v>
      </c>
      <c r="H39" s="129" t="s">
        <v>49</v>
      </c>
      <c r="I39" s="78"/>
      <c r="J39" s="130">
        <f>SUM(J30:J37)</f>
        <v>0</v>
      </c>
      <c r="K39" s="131"/>
      <c r="L39" s="118"/>
      <c r="S39" s="40"/>
      <c r="T39" s="40"/>
      <c r="U39" s="40"/>
      <c r="V39" s="40"/>
      <c r="W39" s="40"/>
      <c r="X39" s="40"/>
      <c r="Y39" s="40"/>
      <c r="Z39" s="40"/>
      <c r="AA39" s="40"/>
      <c r="AB39" s="40"/>
      <c r="AC39" s="40"/>
      <c r="AD39" s="40"/>
      <c r="AE39" s="40"/>
    </row>
    <row r="40" spans="1:31" s="2" customFormat="1" ht="14.4" customHeight="1">
      <c r="A40" s="40"/>
      <c r="B40" s="57"/>
      <c r="C40" s="58"/>
      <c r="D40" s="58"/>
      <c r="E40" s="58"/>
      <c r="F40" s="58"/>
      <c r="G40" s="58"/>
      <c r="H40" s="58"/>
      <c r="I40" s="58"/>
      <c r="J40" s="58"/>
      <c r="K40" s="58"/>
      <c r="L40" s="118"/>
      <c r="S40" s="40"/>
      <c r="T40" s="40"/>
      <c r="U40" s="40"/>
      <c r="V40" s="40"/>
      <c r="W40" s="40"/>
      <c r="X40" s="40"/>
      <c r="Y40" s="40"/>
      <c r="Z40" s="40"/>
      <c r="AA40" s="40"/>
      <c r="AB40" s="40"/>
      <c r="AC40" s="40"/>
      <c r="AD40" s="40"/>
      <c r="AE40" s="40"/>
    </row>
    <row r="44" spans="1:31" s="2" customFormat="1" ht="6.95" customHeight="1">
      <c r="A44" s="40"/>
      <c r="B44" s="59"/>
      <c r="C44" s="60"/>
      <c r="D44" s="60"/>
      <c r="E44" s="60"/>
      <c r="F44" s="60"/>
      <c r="G44" s="60"/>
      <c r="H44" s="60"/>
      <c r="I44" s="60"/>
      <c r="J44" s="60"/>
      <c r="K44" s="60"/>
      <c r="L44" s="118"/>
      <c r="S44" s="40"/>
      <c r="T44" s="40"/>
      <c r="U44" s="40"/>
      <c r="V44" s="40"/>
      <c r="W44" s="40"/>
      <c r="X44" s="40"/>
      <c r="Y44" s="40"/>
      <c r="Z44" s="40"/>
      <c r="AA44" s="40"/>
      <c r="AB44" s="40"/>
      <c r="AC44" s="40"/>
      <c r="AD44" s="40"/>
      <c r="AE44" s="40"/>
    </row>
    <row r="45" spans="1:31" s="2" customFormat="1" ht="24.95" customHeight="1">
      <c r="A45" s="40"/>
      <c r="B45" s="41"/>
      <c r="C45" s="25" t="s">
        <v>102</v>
      </c>
      <c r="D45" s="40"/>
      <c r="E45" s="40"/>
      <c r="F45" s="40"/>
      <c r="G45" s="40"/>
      <c r="H45" s="40"/>
      <c r="I45" s="40"/>
      <c r="J45" s="40"/>
      <c r="K45" s="40"/>
      <c r="L45" s="118"/>
      <c r="S45" s="40"/>
      <c r="T45" s="40"/>
      <c r="U45" s="40"/>
      <c r="V45" s="40"/>
      <c r="W45" s="40"/>
      <c r="X45" s="40"/>
      <c r="Y45" s="40"/>
      <c r="Z45" s="40"/>
      <c r="AA45" s="40"/>
      <c r="AB45" s="40"/>
      <c r="AC45" s="40"/>
      <c r="AD45" s="40"/>
      <c r="AE45" s="40"/>
    </row>
    <row r="46" spans="1:31" s="2" customFormat="1" ht="6.95" customHeight="1">
      <c r="A46" s="40"/>
      <c r="B46" s="41"/>
      <c r="C46" s="40"/>
      <c r="D46" s="40"/>
      <c r="E46" s="40"/>
      <c r="F46" s="40"/>
      <c r="G46" s="40"/>
      <c r="H46" s="40"/>
      <c r="I46" s="40"/>
      <c r="J46" s="40"/>
      <c r="K46" s="40"/>
      <c r="L46" s="118"/>
      <c r="S46" s="40"/>
      <c r="T46" s="40"/>
      <c r="U46" s="40"/>
      <c r="V46" s="40"/>
      <c r="W46" s="40"/>
      <c r="X46" s="40"/>
      <c r="Y46" s="40"/>
      <c r="Z46" s="40"/>
      <c r="AA46" s="40"/>
      <c r="AB46" s="40"/>
      <c r="AC46" s="40"/>
      <c r="AD46" s="40"/>
      <c r="AE46" s="40"/>
    </row>
    <row r="47" spans="1:31" s="2" customFormat="1" ht="12" customHeight="1">
      <c r="A47" s="40"/>
      <c r="B47" s="41"/>
      <c r="C47" s="34" t="s">
        <v>17</v>
      </c>
      <c r="D47" s="40"/>
      <c r="E47" s="40"/>
      <c r="F47" s="40"/>
      <c r="G47" s="40"/>
      <c r="H47" s="40"/>
      <c r="I47" s="40"/>
      <c r="J47" s="40"/>
      <c r="K47" s="40"/>
      <c r="L47" s="118"/>
      <c r="S47" s="40"/>
      <c r="T47" s="40"/>
      <c r="U47" s="40"/>
      <c r="V47" s="40"/>
      <c r="W47" s="40"/>
      <c r="X47" s="40"/>
      <c r="Y47" s="40"/>
      <c r="Z47" s="40"/>
      <c r="AA47" s="40"/>
      <c r="AB47" s="40"/>
      <c r="AC47" s="40"/>
      <c r="AD47" s="40"/>
      <c r="AE47" s="40"/>
    </row>
    <row r="48" spans="1:31" s="2" customFormat="1" ht="16.5" customHeight="1">
      <c r="A48" s="40"/>
      <c r="B48" s="41"/>
      <c r="C48" s="40"/>
      <c r="D48" s="40"/>
      <c r="E48" s="117" t="str">
        <f>E7</f>
        <v>Stavební úpravy a změna způsobu využití objektu pavilonu N</v>
      </c>
      <c r="F48" s="34"/>
      <c r="G48" s="34"/>
      <c r="H48" s="34"/>
      <c r="I48" s="40"/>
      <c r="J48" s="40"/>
      <c r="K48" s="40"/>
      <c r="L48" s="118"/>
      <c r="S48" s="40"/>
      <c r="T48" s="40"/>
      <c r="U48" s="40"/>
      <c r="V48" s="40"/>
      <c r="W48" s="40"/>
      <c r="X48" s="40"/>
      <c r="Y48" s="40"/>
      <c r="Z48" s="40"/>
      <c r="AA48" s="40"/>
      <c r="AB48" s="40"/>
      <c r="AC48" s="40"/>
      <c r="AD48" s="40"/>
      <c r="AE48" s="40"/>
    </row>
    <row r="49" spans="1:31" s="2" customFormat="1" ht="12" customHeight="1">
      <c r="A49" s="40"/>
      <c r="B49" s="41"/>
      <c r="C49" s="34" t="s">
        <v>100</v>
      </c>
      <c r="D49" s="40"/>
      <c r="E49" s="40"/>
      <c r="F49" s="40"/>
      <c r="G49" s="40"/>
      <c r="H49" s="40"/>
      <c r="I49" s="40"/>
      <c r="J49" s="40"/>
      <c r="K49" s="40"/>
      <c r="L49" s="118"/>
      <c r="S49" s="40"/>
      <c r="T49" s="40"/>
      <c r="U49" s="40"/>
      <c r="V49" s="40"/>
      <c r="W49" s="40"/>
      <c r="X49" s="40"/>
      <c r="Y49" s="40"/>
      <c r="Z49" s="40"/>
      <c r="AA49" s="40"/>
      <c r="AB49" s="40"/>
      <c r="AC49" s="40"/>
      <c r="AD49" s="40"/>
      <c r="AE49" s="40"/>
    </row>
    <row r="50" spans="1:31" s="2" customFormat="1" ht="16.5" customHeight="1">
      <c r="A50" s="40"/>
      <c r="B50" s="41"/>
      <c r="C50" s="40"/>
      <c r="D50" s="40"/>
      <c r="E50" s="64" t="str">
        <f>E9</f>
        <v>2 - Silnoproudé elektroinstalace</v>
      </c>
      <c r="F50" s="40"/>
      <c r="G50" s="40"/>
      <c r="H50" s="40"/>
      <c r="I50" s="40"/>
      <c r="J50" s="40"/>
      <c r="K50" s="40"/>
      <c r="L50" s="118"/>
      <c r="S50" s="40"/>
      <c r="T50" s="40"/>
      <c r="U50" s="40"/>
      <c r="V50" s="40"/>
      <c r="W50" s="40"/>
      <c r="X50" s="40"/>
      <c r="Y50" s="40"/>
      <c r="Z50" s="40"/>
      <c r="AA50" s="40"/>
      <c r="AB50" s="40"/>
      <c r="AC50" s="40"/>
      <c r="AD50" s="40"/>
      <c r="AE50" s="40"/>
    </row>
    <row r="51" spans="1:31" s="2" customFormat="1" ht="6.95" customHeight="1">
      <c r="A51" s="40"/>
      <c r="B51" s="41"/>
      <c r="C51" s="40"/>
      <c r="D51" s="40"/>
      <c r="E51" s="40"/>
      <c r="F51" s="40"/>
      <c r="G51" s="40"/>
      <c r="H51" s="40"/>
      <c r="I51" s="40"/>
      <c r="J51" s="40"/>
      <c r="K51" s="40"/>
      <c r="L51" s="118"/>
      <c r="S51" s="40"/>
      <c r="T51" s="40"/>
      <c r="U51" s="40"/>
      <c r="V51" s="40"/>
      <c r="W51" s="40"/>
      <c r="X51" s="40"/>
      <c r="Y51" s="40"/>
      <c r="Z51" s="40"/>
      <c r="AA51" s="40"/>
      <c r="AB51" s="40"/>
      <c r="AC51" s="40"/>
      <c r="AD51" s="40"/>
      <c r="AE51" s="40"/>
    </row>
    <row r="52" spans="1:31" s="2" customFormat="1" ht="12" customHeight="1">
      <c r="A52" s="40"/>
      <c r="B52" s="41"/>
      <c r="C52" s="34" t="s">
        <v>21</v>
      </c>
      <c r="D52" s="40"/>
      <c r="E52" s="40"/>
      <c r="F52" s="29" t="str">
        <f>F12</f>
        <v xml:space="preserve"> </v>
      </c>
      <c r="G52" s="40"/>
      <c r="H52" s="40"/>
      <c r="I52" s="34" t="s">
        <v>23</v>
      </c>
      <c r="J52" s="66" t="str">
        <f>IF(J12="","",J12)</f>
        <v>12. 2. 2024</v>
      </c>
      <c r="K52" s="40"/>
      <c r="L52" s="118"/>
      <c r="S52" s="40"/>
      <c r="T52" s="40"/>
      <c r="U52" s="40"/>
      <c r="V52" s="40"/>
      <c r="W52" s="40"/>
      <c r="X52" s="40"/>
      <c r="Y52" s="40"/>
      <c r="Z52" s="40"/>
      <c r="AA52" s="40"/>
      <c r="AB52" s="40"/>
      <c r="AC52" s="40"/>
      <c r="AD52" s="40"/>
      <c r="AE52" s="40"/>
    </row>
    <row r="53" spans="1:31" s="2" customFormat="1" ht="6.95" customHeight="1">
      <c r="A53" s="40"/>
      <c r="B53" s="41"/>
      <c r="C53" s="40"/>
      <c r="D53" s="40"/>
      <c r="E53" s="40"/>
      <c r="F53" s="40"/>
      <c r="G53" s="40"/>
      <c r="H53" s="40"/>
      <c r="I53" s="40"/>
      <c r="J53" s="40"/>
      <c r="K53" s="40"/>
      <c r="L53" s="118"/>
      <c r="S53" s="40"/>
      <c r="T53" s="40"/>
      <c r="U53" s="40"/>
      <c r="V53" s="40"/>
      <c r="W53" s="40"/>
      <c r="X53" s="40"/>
      <c r="Y53" s="40"/>
      <c r="Z53" s="40"/>
      <c r="AA53" s="40"/>
      <c r="AB53" s="40"/>
      <c r="AC53" s="40"/>
      <c r="AD53" s="40"/>
      <c r="AE53" s="40"/>
    </row>
    <row r="54" spans="1:31" s="2" customFormat="1" ht="15.15" customHeight="1">
      <c r="A54" s="40"/>
      <c r="B54" s="41"/>
      <c r="C54" s="34" t="s">
        <v>25</v>
      </c>
      <c r="D54" s="40"/>
      <c r="E54" s="40"/>
      <c r="F54" s="29" t="str">
        <f>E15</f>
        <v>Karlovarská krajská nemocnice a.s.</v>
      </c>
      <c r="G54" s="40"/>
      <c r="H54" s="40"/>
      <c r="I54" s="34" t="s">
        <v>31</v>
      </c>
      <c r="J54" s="38" t="str">
        <f>E21</f>
        <v>ard architects s.r.o.</v>
      </c>
      <c r="K54" s="40"/>
      <c r="L54" s="118"/>
      <c r="S54" s="40"/>
      <c r="T54" s="40"/>
      <c r="U54" s="40"/>
      <c r="V54" s="40"/>
      <c r="W54" s="40"/>
      <c r="X54" s="40"/>
      <c r="Y54" s="40"/>
      <c r="Z54" s="40"/>
      <c r="AA54" s="40"/>
      <c r="AB54" s="40"/>
      <c r="AC54" s="40"/>
      <c r="AD54" s="40"/>
      <c r="AE54" s="40"/>
    </row>
    <row r="55" spans="1:31" s="2" customFormat="1" ht="15.15" customHeight="1">
      <c r="A55" s="40"/>
      <c r="B55" s="41"/>
      <c r="C55" s="34" t="s">
        <v>29</v>
      </c>
      <c r="D55" s="40"/>
      <c r="E55" s="40"/>
      <c r="F55" s="29" t="str">
        <f>IF(E18="","",E18)</f>
        <v>Vyplň údaj</v>
      </c>
      <c r="G55" s="40"/>
      <c r="H55" s="40"/>
      <c r="I55" s="34" t="s">
        <v>34</v>
      </c>
      <c r="J55" s="38" t="str">
        <f>E24</f>
        <v xml:space="preserve"> </v>
      </c>
      <c r="K55" s="40"/>
      <c r="L55" s="118"/>
      <c r="S55" s="40"/>
      <c r="T55" s="40"/>
      <c r="U55" s="40"/>
      <c r="V55" s="40"/>
      <c r="W55" s="40"/>
      <c r="X55" s="40"/>
      <c r="Y55" s="40"/>
      <c r="Z55" s="40"/>
      <c r="AA55" s="40"/>
      <c r="AB55" s="40"/>
      <c r="AC55" s="40"/>
      <c r="AD55" s="40"/>
      <c r="AE55" s="40"/>
    </row>
    <row r="56" spans="1:31" s="2" customFormat="1" ht="10.3" customHeight="1">
      <c r="A56" s="40"/>
      <c r="B56" s="41"/>
      <c r="C56" s="40"/>
      <c r="D56" s="40"/>
      <c r="E56" s="40"/>
      <c r="F56" s="40"/>
      <c r="G56" s="40"/>
      <c r="H56" s="40"/>
      <c r="I56" s="40"/>
      <c r="J56" s="40"/>
      <c r="K56" s="40"/>
      <c r="L56" s="118"/>
      <c r="S56" s="40"/>
      <c r="T56" s="40"/>
      <c r="U56" s="40"/>
      <c r="V56" s="40"/>
      <c r="W56" s="40"/>
      <c r="X56" s="40"/>
      <c r="Y56" s="40"/>
      <c r="Z56" s="40"/>
      <c r="AA56" s="40"/>
      <c r="AB56" s="40"/>
      <c r="AC56" s="40"/>
      <c r="AD56" s="40"/>
      <c r="AE56" s="40"/>
    </row>
    <row r="57" spans="1:31" s="2" customFormat="1" ht="29.25" customHeight="1">
      <c r="A57" s="40"/>
      <c r="B57" s="41"/>
      <c r="C57" s="132" t="s">
        <v>103</v>
      </c>
      <c r="D57" s="126"/>
      <c r="E57" s="126"/>
      <c r="F57" s="126"/>
      <c r="G57" s="126"/>
      <c r="H57" s="126"/>
      <c r="I57" s="126"/>
      <c r="J57" s="133" t="s">
        <v>104</v>
      </c>
      <c r="K57" s="126"/>
      <c r="L57" s="118"/>
      <c r="S57" s="40"/>
      <c r="T57" s="40"/>
      <c r="U57" s="40"/>
      <c r="V57" s="40"/>
      <c r="W57" s="40"/>
      <c r="X57" s="40"/>
      <c r="Y57" s="40"/>
      <c r="Z57" s="40"/>
      <c r="AA57" s="40"/>
      <c r="AB57" s="40"/>
      <c r="AC57" s="40"/>
      <c r="AD57" s="40"/>
      <c r="AE57" s="40"/>
    </row>
    <row r="58" spans="1:31" s="2" customFormat="1" ht="10.3" customHeight="1">
      <c r="A58" s="40"/>
      <c r="B58" s="41"/>
      <c r="C58" s="40"/>
      <c r="D58" s="40"/>
      <c r="E58" s="40"/>
      <c r="F58" s="40"/>
      <c r="G58" s="40"/>
      <c r="H58" s="40"/>
      <c r="I58" s="40"/>
      <c r="J58" s="40"/>
      <c r="K58" s="40"/>
      <c r="L58" s="118"/>
      <c r="S58" s="40"/>
      <c r="T58" s="40"/>
      <c r="U58" s="40"/>
      <c r="V58" s="40"/>
      <c r="W58" s="40"/>
      <c r="X58" s="40"/>
      <c r="Y58" s="40"/>
      <c r="Z58" s="40"/>
      <c r="AA58" s="40"/>
      <c r="AB58" s="40"/>
      <c r="AC58" s="40"/>
      <c r="AD58" s="40"/>
      <c r="AE58" s="40"/>
    </row>
    <row r="59" spans="1:47" s="2" customFormat="1" ht="22.8" customHeight="1">
      <c r="A59" s="40"/>
      <c r="B59" s="41"/>
      <c r="C59" s="134" t="s">
        <v>69</v>
      </c>
      <c r="D59" s="40"/>
      <c r="E59" s="40"/>
      <c r="F59" s="40"/>
      <c r="G59" s="40"/>
      <c r="H59" s="40"/>
      <c r="I59" s="40"/>
      <c r="J59" s="92">
        <f>J84</f>
        <v>0</v>
      </c>
      <c r="K59" s="40"/>
      <c r="L59" s="118"/>
      <c r="S59" s="40"/>
      <c r="T59" s="40"/>
      <c r="U59" s="40"/>
      <c r="V59" s="40"/>
      <c r="W59" s="40"/>
      <c r="X59" s="40"/>
      <c r="Y59" s="40"/>
      <c r="Z59" s="40"/>
      <c r="AA59" s="40"/>
      <c r="AB59" s="40"/>
      <c r="AC59" s="40"/>
      <c r="AD59" s="40"/>
      <c r="AE59" s="40"/>
      <c r="AU59" s="21" t="s">
        <v>105</v>
      </c>
    </row>
    <row r="60" spans="1:31" s="9" customFormat="1" ht="24.95" customHeight="1">
      <c r="A60" s="9"/>
      <c r="B60" s="135"/>
      <c r="C60" s="9"/>
      <c r="D60" s="136" t="s">
        <v>1414</v>
      </c>
      <c r="E60" s="137"/>
      <c r="F60" s="137"/>
      <c r="G60" s="137"/>
      <c r="H60" s="137"/>
      <c r="I60" s="137"/>
      <c r="J60" s="138">
        <f>J85</f>
        <v>0</v>
      </c>
      <c r="K60" s="9"/>
      <c r="L60" s="135"/>
      <c r="S60" s="9"/>
      <c r="T60" s="9"/>
      <c r="U60" s="9"/>
      <c r="V60" s="9"/>
      <c r="W60" s="9"/>
      <c r="X60" s="9"/>
      <c r="Y60" s="9"/>
      <c r="Z60" s="9"/>
      <c r="AA60" s="9"/>
      <c r="AB60" s="9"/>
      <c r="AC60" s="9"/>
      <c r="AD60" s="9"/>
      <c r="AE60" s="9"/>
    </row>
    <row r="61" spans="1:31" s="9" customFormat="1" ht="24.95" customHeight="1">
      <c r="A61" s="9"/>
      <c r="B61" s="135"/>
      <c r="C61" s="9"/>
      <c r="D61" s="136" t="s">
        <v>1414</v>
      </c>
      <c r="E61" s="137"/>
      <c r="F61" s="137"/>
      <c r="G61" s="137"/>
      <c r="H61" s="137"/>
      <c r="I61" s="137"/>
      <c r="J61" s="138">
        <f>J98</f>
        <v>0</v>
      </c>
      <c r="K61" s="9"/>
      <c r="L61" s="135"/>
      <c r="S61" s="9"/>
      <c r="T61" s="9"/>
      <c r="U61" s="9"/>
      <c r="V61" s="9"/>
      <c r="W61" s="9"/>
      <c r="X61" s="9"/>
      <c r="Y61" s="9"/>
      <c r="Z61" s="9"/>
      <c r="AA61" s="9"/>
      <c r="AB61" s="9"/>
      <c r="AC61" s="9"/>
      <c r="AD61" s="9"/>
      <c r="AE61" s="9"/>
    </row>
    <row r="62" spans="1:31" s="9" customFormat="1" ht="24.95" customHeight="1">
      <c r="A62" s="9"/>
      <c r="B62" s="135"/>
      <c r="C62" s="9"/>
      <c r="D62" s="136" t="s">
        <v>1414</v>
      </c>
      <c r="E62" s="137"/>
      <c r="F62" s="137"/>
      <c r="G62" s="137"/>
      <c r="H62" s="137"/>
      <c r="I62" s="137"/>
      <c r="J62" s="138">
        <f>J177</f>
        <v>0</v>
      </c>
      <c r="K62" s="9"/>
      <c r="L62" s="135"/>
      <c r="S62" s="9"/>
      <c r="T62" s="9"/>
      <c r="U62" s="9"/>
      <c r="V62" s="9"/>
      <c r="W62" s="9"/>
      <c r="X62" s="9"/>
      <c r="Y62" s="9"/>
      <c r="Z62" s="9"/>
      <c r="AA62" s="9"/>
      <c r="AB62" s="9"/>
      <c r="AC62" s="9"/>
      <c r="AD62" s="9"/>
      <c r="AE62" s="9"/>
    </row>
    <row r="63" spans="1:31" s="9" customFormat="1" ht="24.95" customHeight="1">
      <c r="A63" s="9"/>
      <c r="B63" s="135"/>
      <c r="C63" s="9"/>
      <c r="D63" s="136" t="s">
        <v>1414</v>
      </c>
      <c r="E63" s="137"/>
      <c r="F63" s="137"/>
      <c r="G63" s="137"/>
      <c r="H63" s="137"/>
      <c r="I63" s="137"/>
      <c r="J63" s="138">
        <f>J251</f>
        <v>0</v>
      </c>
      <c r="K63" s="9"/>
      <c r="L63" s="135"/>
      <c r="S63" s="9"/>
      <c r="T63" s="9"/>
      <c r="U63" s="9"/>
      <c r="V63" s="9"/>
      <c r="W63" s="9"/>
      <c r="X63" s="9"/>
      <c r="Y63" s="9"/>
      <c r="Z63" s="9"/>
      <c r="AA63" s="9"/>
      <c r="AB63" s="9"/>
      <c r="AC63" s="9"/>
      <c r="AD63" s="9"/>
      <c r="AE63" s="9"/>
    </row>
    <row r="64" spans="1:31" s="9" customFormat="1" ht="24.95" customHeight="1">
      <c r="A64" s="9"/>
      <c r="B64" s="135"/>
      <c r="C64" s="9"/>
      <c r="D64" s="136" t="s">
        <v>1414</v>
      </c>
      <c r="E64" s="137"/>
      <c r="F64" s="137"/>
      <c r="G64" s="137"/>
      <c r="H64" s="137"/>
      <c r="I64" s="137"/>
      <c r="J64" s="138">
        <f>J253</f>
        <v>0</v>
      </c>
      <c r="K64" s="9"/>
      <c r="L64" s="135"/>
      <c r="S64" s="9"/>
      <c r="T64" s="9"/>
      <c r="U64" s="9"/>
      <c r="V64" s="9"/>
      <c r="W64" s="9"/>
      <c r="X64" s="9"/>
      <c r="Y64" s="9"/>
      <c r="Z64" s="9"/>
      <c r="AA64" s="9"/>
      <c r="AB64" s="9"/>
      <c r="AC64" s="9"/>
      <c r="AD64" s="9"/>
      <c r="AE64" s="9"/>
    </row>
    <row r="65" spans="1:31" s="2" customFormat="1" ht="21.8" customHeight="1">
      <c r="A65" s="40"/>
      <c r="B65" s="41"/>
      <c r="C65" s="40"/>
      <c r="D65" s="40"/>
      <c r="E65" s="40"/>
      <c r="F65" s="40"/>
      <c r="G65" s="40"/>
      <c r="H65" s="40"/>
      <c r="I65" s="40"/>
      <c r="J65" s="40"/>
      <c r="K65" s="40"/>
      <c r="L65" s="118"/>
      <c r="S65" s="40"/>
      <c r="T65" s="40"/>
      <c r="U65" s="40"/>
      <c r="V65" s="40"/>
      <c r="W65" s="40"/>
      <c r="X65" s="40"/>
      <c r="Y65" s="40"/>
      <c r="Z65" s="40"/>
      <c r="AA65" s="40"/>
      <c r="AB65" s="40"/>
      <c r="AC65" s="40"/>
      <c r="AD65" s="40"/>
      <c r="AE65" s="40"/>
    </row>
    <row r="66" spans="1:31" s="2" customFormat="1" ht="6.95" customHeight="1">
      <c r="A66" s="40"/>
      <c r="B66" s="57"/>
      <c r="C66" s="58"/>
      <c r="D66" s="58"/>
      <c r="E66" s="58"/>
      <c r="F66" s="58"/>
      <c r="G66" s="58"/>
      <c r="H66" s="58"/>
      <c r="I66" s="58"/>
      <c r="J66" s="58"/>
      <c r="K66" s="58"/>
      <c r="L66" s="118"/>
      <c r="S66" s="40"/>
      <c r="T66" s="40"/>
      <c r="U66" s="40"/>
      <c r="V66" s="40"/>
      <c r="W66" s="40"/>
      <c r="X66" s="40"/>
      <c r="Y66" s="40"/>
      <c r="Z66" s="40"/>
      <c r="AA66" s="40"/>
      <c r="AB66" s="40"/>
      <c r="AC66" s="40"/>
      <c r="AD66" s="40"/>
      <c r="AE66" s="40"/>
    </row>
    <row r="70" spans="1:31" s="2" customFormat="1" ht="6.95" customHeight="1">
      <c r="A70" s="40"/>
      <c r="B70" s="59"/>
      <c r="C70" s="60"/>
      <c r="D70" s="60"/>
      <c r="E70" s="60"/>
      <c r="F70" s="60"/>
      <c r="G70" s="60"/>
      <c r="H70" s="60"/>
      <c r="I70" s="60"/>
      <c r="J70" s="60"/>
      <c r="K70" s="60"/>
      <c r="L70" s="118"/>
      <c r="S70" s="40"/>
      <c r="T70" s="40"/>
      <c r="U70" s="40"/>
      <c r="V70" s="40"/>
      <c r="W70" s="40"/>
      <c r="X70" s="40"/>
      <c r="Y70" s="40"/>
      <c r="Z70" s="40"/>
      <c r="AA70" s="40"/>
      <c r="AB70" s="40"/>
      <c r="AC70" s="40"/>
      <c r="AD70" s="40"/>
      <c r="AE70" s="40"/>
    </row>
    <row r="71" spans="1:31" s="2" customFormat="1" ht="24.95" customHeight="1">
      <c r="A71" s="40"/>
      <c r="B71" s="41"/>
      <c r="C71" s="25" t="s">
        <v>116</v>
      </c>
      <c r="D71" s="40"/>
      <c r="E71" s="40"/>
      <c r="F71" s="40"/>
      <c r="G71" s="40"/>
      <c r="H71" s="40"/>
      <c r="I71" s="40"/>
      <c r="J71" s="40"/>
      <c r="K71" s="40"/>
      <c r="L71" s="118"/>
      <c r="S71" s="40"/>
      <c r="T71" s="40"/>
      <c r="U71" s="40"/>
      <c r="V71" s="40"/>
      <c r="W71" s="40"/>
      <c r="X71" s="40"/>
      <c r="Y71" s="40"/>
      <c r="Z71" s="40"/>
      <c r="AA71" s="40"/>
      <c r="AB71" s="40"/>
      <c r="AC71" s="40"/>
      <c r="AD71" s="40"/>
      <c r="AE71" s="40"/>
    </row>
    <row r="72" spans="1:31" s="2" customFormat="1" ht="6.95" customHeight="1">
      <c r="A72" s="40"/>
      <c r="B72" s="41"/>
      <c r="C72" s="40"/>
      <c r="D72" s="40"/>
      <c r="E72" s="40"/>
      <c r="F72" s="40"/>
      <c r="G72" s="40"/>
      <c r="H72" s="40"/>
      <c r="I72" s="40"/>
      <c r="J72" s="40"/>
      <c r="K72" s="40"/>
      <c r="L72" s="118"/>
      <c r="S72" s="40"/>
      <c r="T72" s="40"/>
      <c r="U72" s="40"/>
      <c r="V72" s="40"/>
      <c r="W72" s="40"/>
      <c r="X72" s="40"/>
      <c r="Y72" s="40"/>
      <c r="Z72" s="40"/>
      <c r="AA72" s="40"/>
      <c r="AB72" s="40"/>
      <c r="AC72" s="40"/>
      <c r="AD72" s="40"/>
      <c r="AE72" s="40"/>
    </row>
    <row r="73" spans="1:31" s="2" customFormat="1" ht="12" customHeight="1">
      <c r="A73" s="40"/>
      <c r="B73" s="41"/>
      <c r="C73" s="34" t="s">
        <v>17</v>
      </c>
      <c r="D73" s="40"/>
      <c r="E73" s="40"/>
      <c r="F73" s="40"/>
      <c r="G73" s="40"/>
      <c r="H73" s="40"/>
      <c r="I73" s="40"/>
      <c r="J73" s="40"/>
      <c r="K73" s="40"/>
      <c r="L73" s="118"/>
      <c r="S73" s="40"/>
      <c r="T73" s="40"/>
      <c r="U73" s="40"/>
      <c r="V73" s="40"/>
      <c r="W73" s="40"/>
      <c r="X73" s="40"/>
      <c r="Y73" s="40"/>
      <c r="Z73" s="40"/>
      <c r="AA73" s="40"/>
      <c r="AB73" s="40"/>
      <c r="AC73" s="40"/>
      <c r="AD73" s="40"/>
      <c r="AE73" s="40"/>
    </row>
    <row r="74" spans="1:31" s="2" customFormat="1" ht="16.5" customHeight="1">
      <c r="A74" s="40"/>
      <c r="B74" s="41"/>
      <c r="C74" s="40"/>
      <c r="D74" s="40"/>
      <c r="E74" s="117" t="str">
        <f>E7</f>
        <v>Stavební úpravy a změna způsobu využití objektu pavilonu N</v>
      </c>
      <c r="F74" s="34"/>
      <c r="G74" s="34"/>
      <c r="H74" s="34"/>
      <c r="I74" s="40"/>
      <c r="J74" s="40"/>
      <c r="K74" s="40"/>
      <c r="L74" s="118"/>
      <c r="S74" s="40"/>
      <c r="T74" s="40"/>
      <c r="U74" s="40"/>
      <c r="V74" s="40"/>
      <c r="W74" s="40"/>
      <c r="X74" s="40"/>
      <c r="Y74" s="40"/>
      <c r="Z74" s="40"/>
      <c r="AA74" s="40"/>
      <c r="AB74" s="40"/>
      <c r="AC74" s="40"/>
      <c r="AD74" s="40"/>
      <c r="AE74" s="40"/>
    </row>
    <row r="75" spans="1:31" s="2" customFormat="1" ht="12" customHeight="1">
      <c r="A75" s="40"/>
      <c r="B75" s="41"/>
      <c r="C75" s="34" t="s">
        <v>100</v>
      </c>
      <c r="D75" s="40"/>
      <c r="E75" s="40"/>
      <c r="F75" s="40"/>
      <c r="G75" s="40"/>
      <c r="H75" s="40"/>
      <c r="I75" s="40"/>
      <c r="J75" s="40"/>
      <c r="K75" s="40"/>
      <c r="L75" s="118"/>
      <c r="S75" s="40"/>
      <c r="T75" s="40"/>
      <c r="U75" s="40"/>
      <c r="V75" s="40"/>
      <c r="W75" s="40"/>
      <c r="X75" s="40"/>
      <c r="Y75" s="40"/>
      <c r="Z75" s="40"/>
      <c r="AA75" s="40"/>
      <c r="AB75" s="40"/>
      <c r="AC75" s="40"/>
      <c r="AD75" s="40"/>
      <c r="AE75" s="40"/>
    </row>
    <row r="76" spans="1:31" s="2" customFormat="1" ht="16.5" customHeight="1">
      <c r="A76" s="40"/>
      <c r="B76" s="41"/>
      <c r="C76" s="40"/>
      <c r="D76" s="40"/>
      <c r="E76" s="64" t="str">
        <f>E9</f>
        <v>2 - Silnoproudé elektroinstalace</v>
      </c>
      <c r="F76" s="40"/>
      <c r="G76" s="40"/>
      <c r="H76" s="40"/>
      <c r="I76" s="40"/>
      <c r="J76" s="40"/>
      <c r="K76" s="40"/>
      <c r="L76" s="118"/>
      <c r="S76" s="40"/>
      <c r="T76" s="40"/>
      <c r="U76" s="40"/>
      <c r="V76" s="40"/>
      <c r="W76" s="40"/>
      <c r="X76" s="40"/>
      <c r="Y76" s="40"/>
      <c r="Z76" s="40"/>
      <c r="AA76" s="40"/>
      <c r="AB76" s="40"/>
      <c r="AC76" s="40"/>
      <c r="AD76" s="40"/>
      <c r="AE76" s="40"/>
    </row>
    <row r="77" spans="1:31" s="2" customFormat="1" ht="6.95" customHeight="1">
      <c r="A77" s="40"/>
      <c r="B77" s="41"/>
      <c r="C77" s="40"/>
      <c r="D77" s="40"/>
      <c r="E77" s="40"/>
      <c r="F77" s="40"/>
      <c r="G77" s="40"/>
      <c r="H77" s="40"/>
      <c r="I77" s="40"/>
      <c r="J77" s="40"/>
      <c r="K77" s="40"/>
      <c r="L77" s="118"/>
      <c r="S77" s="40"/>
      <c r="T77" s="40"/>
      <c r="U77" s="40"/>
      <c r="V77" s="40"/>
      <c r="W77" s="40"/>
      <c r="X77" s="40"/>
      <c r="Y77" s="40"/>
      <c r="Z77" s="40"/>
      <c r="AA77" s="40"/>
      <c r="AB77" s="40"/>
      <c r="AC77" s="40"/>
      <c r="AD77" s="40"/>
      <c r="AE77" s="40"/>
    </row>
    <row r="78" spans="1:31" s="2" customFormat="1" ht="12" customHeight="1">
      <c r="A78" s="40"/>
      <c r="B78" s="41"/>
      <c r="C78" s="34" t="s">
        <v>21</v>
      </c>
      <c r="D78" s="40"/>
      <c r="E78" s="40"/>
      <c r="F78" s="29" t="str">
        <f>F12</f>
        <v xml:space="preserve"> </v>
      </c>
      <c r="G78" s="40"/>
      <c r="H78" s="40"/>
      <c r="I78" s="34" t="s">
        <v>23</v>
      </c>
      <c r="J78" s="66" t="str">
        <f>IF(J12="","",J12)</f>
        <v>12. 2. 2024</v>
      </c>
      <c r="K78" s="40"/>
      <c r="L78" s="118"/>
      <c r="S78" s="40"/>
      <c r="T78" s="40"/>
      <c r="U78" s="40"/>
      <c r="V78" s="40"/>
      <c r="W78" s="40"/>
      <c r="X78" s="40"/>
      <c r="Y78" s="40"/>
      <c r="Z78" s="40"/>
      <c r="AA78" s="40"/>
      <c r="AB78" s="40"/>
      <c r="AC78" s="40"/>
      <c r="AD78" s="40"/>
      <c r="AE78" s="40"/>
    </row>
    <row r="79" spans="1:31" s="2" customFormat="1" ht="6.95" customHeight="1">
      <c r="A79" s="40"/>
      <c r="B79" s="41"/>
      <c r="C79" s="40"/>
      <c r="D79" s="40"/>
      <c r="E79" s="40"/>
      <c r="F79" s="40"/>
      <c r="G79" s="40"/>
      <c r="H79" s="40"/>
      <c r="I79" s="40"/>
      <c r="J79" s="40"/>
      <c r="K79" s="40"/>
      <c r="L79" s="118"/>
      <c r="S79" s="40"/>
      <c r="T79" s="40"/>
      <c r="U79" s="40"/>
      <c r="V79" s="40"/>
      <c r="W79" s="40"/>
      <c r="X79" s="40"/>
      <c r="Y79" s="40"/>
      <c r="Z79" s="40"/>
      <c r="AA79" s="40"/>
      <c r="AB79" s="40"/>
      <c r="AC79" s="40"/>
      <c r="AD79" s="40"/>
      <c r="AE79" s="40"/>
    </row>
    <row r="80" spans="1:31" s="2" customFormat="1" ht="15.15" customHeight="1">
      <c r="A80" s="40"/>
      <c r="B80" s="41"/>
      <c r="C80" s="34" t="s">
        <v>25</v>
      </c>
      <c r="D80" s="40"/>
      <c r="E80" s="40"/>
      <c r="F80" s="29" t="str">
        <f>E15</f>
        <v>Karlovarská krajská nemocnice a.s.</v>
      </c>
      <c r="G80" s="40"/>
      <c r="H80" s="40"/>
      <c r="I80" s="34" t="s">
        <v>31</v>
      </c>
      <c r="J80" s="38" t="str">
        <f>E21</f>
        <v>ard architects s.r.o.</v>
      </c>
      <c r="K80" s="40"/>
      <c r="L80" s="118"/>
      <c r="S80" s="40"/>
      <c r="T80" s="40"/>
      <c r="U80" s="40"/>
      <c r="V80" s="40"/>
      <c r="W80" s="40"/>
      <c r="X80" s="40"/>
      <c r="Y80" s="40"/>
      <c r="Z80" s="40"/>
      <c r="AA80" s="40"/>
      <c r="AB80" s="40"/>
      <c r="AC80" s="40"/>
      <c r="AD80" s="40"/>
      <c r="AE80" s="40"/>
    </row>
    <row r="81" spans="1:31" s="2" customFormat="1" ht="15.15" customHeight="1">
      <c r="A81" s="40"/>
      <c r="B81" s="41"/>
      <c r="C81" s="34" t="s">
        <v>29</v>
      </c>
      <c r="D81" s="40"/>
      <c r="E81" s="40"/>
      <c r="F81" s="29" t="str">
        <f>IF(E18="","",E18)</f>
        <v>Vyplň údaj</v>
      </c>
      <c r="G81" s="40"/>
      <c r="H81" s="40"/>
      <c r="I81" s="34" t="s">
        <v>34</v>
      </c>
      <c r="J81" s="38" t="str">
        <f>E24</f>
        <v xml:space="preserve"> </v>
      </c>
      <c r="K81" s="40"/>
      <c r="L81" s="118"/>
      <c r="S81" s="40"/>
      <c r="T81" s="40"/>
      <c r="U81" s="40"/>
      <c r="V81" s="40"/>
      <c r="W81" s="40"/>
      <c r="X81" s="40"/>
      <c r="Y81" s="40"/>
      <c r="Z81" s="40"/>
      <c r="AA81" s="40"/>
      <c r="AB81" s="40"/>
      <c r="AC81" s="40"/>
      <c r="AD81" s="40"/>
      <c r="AE81" s="40"/>
    </row>
    <row r="82" spans="1:31" s="2" customFormat="1" ht="10.3" customHeight="1">
      <c r="A82" s="40"/>
      <c r="B82" s="41"/>
      <c r="C82" s="40"/>
      <c r="D82" s="40"/>
      <c r="E82" s="40"/>
      <c r="F82" s="40"/>
      <c r="G82" s="40"/>
      <c r="H82" s="40"/>
      <c r="I82" s="40"/>
      <c r="J82" s="40"/>
      <c r="K82" s="40"/>
      <c r="L82" s="118"/>
      <c r="S82" s="40"/>
      <c r="T82" s="40"/>
      <c r="U82" s="40"/>
      <c r="V82" s="40"/>
      <c r="W82" s="40"/>
      <c r="X82" s="40"/>
      <c r="Y82" s="40"/>
      <c r="Z82" s="40"/>
      <c r="AA82" s="40"/>
      <c r="AB82" s="40"/>
      <c r="AC82" s="40"/>
      <c r="AD82" s="40"/>
      <c r="AE82" s="40"/>
    </row>
    <row r="83" spans="1:31" s="11" customFormat="1" ht="29.25" customHeight="1">
      <c r="A83" s="143"/>
      <c r="B83" s="144"/>
      <c r="C83" s="145" t="s">
        <v>117</v>
      </c>
      <c r="D83" s="146" t="s">
        <v>56</v>
      </c>
      <c r="E83" s="146" t="s">
        <v>52</v>
      </c>
      <c r="F83" s="146" t="s">
        <v>53</v>
      </c>
      <c r="G83" s="146" t="s">
        <v>118</v>
      </c>
      <c r="H83" s="146" t="s">
        <v>119</v>
      </c>
      <c r="I83" s="146" t="s">
        <v>120</v>
      </c>
      <c r="J83" s="146" t="s">
        <v>104</v>
      </c>
      <c r="K83" s="147" t="s">
        <v>121</v>
      </c>
      <c r="L83" s="148"/>
      <c r="M83" s="82" t="s">
        <v>3</v>
      </c>
      <c r="N83" s="83" t="s">
        <v>41</v>
      </c>
      <c r="O83" s="83" t="s">
        <v>122</v>
      </c>
      <c r="P83" s="83" t="s">
        <v>123</v>
      </c>
      <c r="Q83" s="83" t="s">
        <v>124</v>
      </c>
      <c r="R83" s="83" t="s">
        <v>125</v>
      </c>
      <c r="S83" s="83" t="s">
        <v>126</v>
      </c>
      <c r="T83" s="84" t="s">
        <v>127</v>
      </c>
      <c r="U83" s="143"/>
      <c r="V83" s="143"/>
      <c r="W83" s="143"/>
      <c r="X83" s="143"/>
      <c r="Y83" s="143"/>
      <c r="Z83" s="143"/>
      <c r="AA83" s="143"/>
      <c r="AB83" s="143"/>
      <c r="AC83" s="143"/>
      <c r="AD83" s="143"/>
      <c r="AE83" s="143"/>
    </row>
    <row r="84" spans="1:63" s="2" customFormat="1" ht="22.8" customHeight="1">
      <c r="A84" s="40"/>
      <c r="B84" s="41"/>
      <c r="C84" s="89" t="s">
        <v>128</v>
      </c>
      <c r="D84" s="40"/>
      <c r="E84" s="40"/>
      <c r="F84" s="40"/>
      <c r="G84" s="40"/>
      <c r="H84" s="40"/>
      <c r="I84" s="40"/>
      <c r="J84" s="149">
        <f>BK84</f>
        <v>0</v>
      </c>
      <c r="K84" s="40"/>
      <c r="L84" s="41"/>
      <c r="M84" s="85"/>
      <c r="N84" s="70"/>
      <c r="O84" s="86"/>
      <c r="P84" s="150">
        <f>P85+P98+P177+P251+P253</f>
        <v>0</v>
      </c>
      <c r="Q84" s="86"/>
      <c r="R84" s="150">
        <f>R85+R98+R177+R251+R253</f>
        <v>0</v>
      </c>
      <c r="S84" s="86"/>
      <c r="T84" s="151">
        <f>T85+T98+T177+T251+T253</f>
        <v>0</v>
      </c>
      <c r="U84" s="40"/>
      <c r="V84" s="40"/>
      <c r="W84" s="40"/>
      <c r="X84" s="40"/>
      <c r="Y84" s="40"/>
      <c r="Z84" s="40"/>
      <c r="AA84" s="40"/>
      <c r="AB84" s="40"/>
      <c r="AC84" s="40"/>
      <c r="AD84" s="40"/>
      <c r="AE84" s="40"/>
      <c r="AT84" s="21" t="s">
        <v>70</v>
      </c>
      <c r="AU84" s="21" t="s">
        <v>105</v>
      </c>
      <c r="BK84" s="152">
        <f>BK85+BK98+BK177+BK251+BK253</f>
        <v>0</v>
      </c>
    </row>
    <row r="85" spans="1:63" s="12" customFormat="1" ht="25.9" customHeight="1">
      <c r="A85" s="12"/>
      <c r="B85" s="153"/>
      <c r="C85" s="12"/>
      <c r="D85" s="154" t="s">
        <v>70</v>
      </c>
      <c r="E85" s="155" t="s">
        <v>1415</v>
      </c>
      <c r="F85" s="155" t="s">
        <v>1415</v>
      </c>
      <c r="G85" s="12"/>
      <c r="H85" s="12"/>
      <c r="I85" s="156"/>
      <c r="J85" s="157">
        <f>BK85</f>
        <v>0</v>
      </c>
      <c r="K85" s="12"/>
      <c r="L85" s="153"/>
      <c r="M85" s="158"/>
      <c r="N85" s="159"/>
      <c r="O85" s="159"/>
      <c r="P85" s="160">
        <f>SUM(P86:P97)</f>
        <v>0</v>
      </c>
      <c r="Q85" s="159"/>
      <c r="R85" s="160">
        <f>SUM(R86:R97)</f>
        <v>0</v>
      </c>
      <c r="S85" s="159"/>
      <c r="T85" s="161">
        <f>SUM(T86:T97)</f>
        <v>0</v>
      </c>
      <c r="U85" s="12"/>
      <c r="V85" s="12"/>
      <c r="W85" s="12"/>
      <c r="X85" s="12"/>
      <c r="Y85" s="12"/>
      <c r="Z85" s="12"/>
      <c r="AA85" s="12"/>
      <c r="AB85" s="12"/>
      <c r="AC85" s="12"/>
      <c r="AD85" s="12"/>
      <c r="AE85" s="12"/>
      <c r="AR85" s="154" t="s">
        <v>15</v>
      </c>
      <c r="AT85" s="162" t="s">
        <v>70</v>
      </c>
      <c r="AU85" s="162" t="s">
        <v>71</v>
      </c>
      <c r="AY85" s="154" t="s">
        <v>131</v>
      </c>
      <c r="BK85" s="163">
        <f>SUM(BK86:BK97)</f>
        <v>0</v>
      </c>
    </row>
    <row r="86" spans="1:65" s="2" customFormat="1" ht="56.25" customHeight="1">
      <c r="A86" s="40"/>
      <c r="B86" s="166"/>
      <c r="C86" s="220" t="s">
        <v>15</v>
      </c>
      <c r="D86" s="220" t="s">
        <v>569</v>
      </c>
      <c r="E86" s="221" t="s">
        <v>1416</v>
      </c>
      <c r="F86" s="222" t="s">
        <v>1417</v>
      </c>
      <c r="G86" s="223" t="s">
        <v>1418</v>
      </c>
      <c r="H86" s="224">
        <v>1</v>
      </c>
      <c r="I86" s="225"/>
      <c r="J86" s="226">
        <f>ROUND(I86*H86,2)</f>
        <v>0</v>
      </c>
      <c r="K86" s="222" t="s">
        <v>3</v>
      </c>
      <c r="L86" s="227"/>
      <c r="M86" s="228" t="s">
        <v>3</v>
      </c>
      <c r="N86" s="229" t="s">
        <v>42</v>
      </c>
      <c r="O86" s="74"/>
      <c r="P86" s="176">
        <f>O86*H86</f>
        <v>0</v>
      </c>
      <c r="Q86" s="176">
        <v>0</v>
      </c>
      <c r="R86" s="176">
        <f>Q86*H86</f>
        <v>0</v>
      </c>
      <c r="S86" s="176">
        <v>0</v>
      </c>
      <c r="T86" s="177">
        <f>S86*H86</f>
        <v>0</v>
      </c>
      <c r="U86" s="40"/>
      <c r="V86" s="40"/>
      <c r="W86" s="40"/>
      <c r="X86" s="40"/>
      <c r="Y86" s="40"/>
      <c r="Z86" s="40"/>
      <c r="AA86" s="40"/>
      <c r="AB86" s="40"/>
      <c r="AC86" s="40"/>
      <c r="AD86" s="40"/>
      <c r="AE86" s="40"/>
      <c r="AR86" s="178" t="s">
        <v>198</v>
      </c>
      <c r="AT86" s="178" t="s">
        <v>569</v>
      </c>
      <c r="AU86" s="178" t="s">
        <v>15</v>
      </c>
      <c r="AY86" s="21" t="s">
        <v>131</v>
      </c>
      <c r="BE86" s="179">
        <f>IF(N86="základní",J86,0)</f>
        <v>0</v>
      </c>
      <c r="BF86" s="179">
        <f>IF(N86="snížená",J86,0)</f>
        <v>0</v>
      </c>
      <c r="BG86" s="179">
        <f>IF(N86="zákl. přenesená",J86,0)</f>
        <v>0</v>
      </c>
      <c r="BH86" s="179">
        <f>IF(N86="sníž. přenesená",J86,0)</f>
        <v>0</v>
      </c>
      <c r="BI86" s="179">
        <f>IF(N86="nulová",J86,0)</f>
        <v>0</v>
      </c>
      <c r="BJ86" s="21" t="s">
        <v>15</v>
      </c>
      <c r="BK86" s="179">
        <f>ROUND(I86*H86,2)</f>
        <v>0</v>
      </c>
      <c r="BL86" s="21" t="s">
        <v>87</v>
      </c>
      <c r="BM86" s="178" t="s">
        <v>87</v>
      </c>
    </row>
    <row r="87" spans="1:65" s="2" customFormat="1" ht="52.2" customHeight="1">
      <c r="A87" s="40"/>
      <c r="B87" s="166"/>
      <c r="C87" s="220" t="s">
        <v>79</v>
      </c>
      <c r="D87" s="220" t="s">
        <v>569</v>
      </c>
      <c r="E87" s="221" t="s">
        <v>1419</v>
      </c>
      <c r="F87" s="222" t="s">
        <v>1420</v>
      </c>
      <c r="G87" s="223" t="s">
        <v>1418</v>
      </c>
      <c r="H87" s="224">
        <v>1</v>
      </c>
      <c r="I87" s="225"/>
      <c r="J87" s="226">
        <f>ROUND(I87*H87,2)</f>
        <v>0</v>
      </c>
      <c r="K87" s="222" t="s">
        <v>3</v>
      </c>
      <c r="L87" s="227"/>
      <c r="M87" s="228" t="s">
        <v>3</v>
      </c>
      <c r="N87" s="229" t="s">
        <v>42</v>
      </c>
      <c r="O87" s="74"/>
      <c r="P87" s="176">
        <f>O87*H87</f>
        <v>0</v>
      </c>
      <c r="Q87" s="176">
        <v>0</v>
      </c>
      <c r="R87" s="176">
        <f>Q87*H87</f>
        <v>0</v>
      </c>
      <c r="S87" s="176">
        <v>0</v>
      </c>
      <c r="T87" s="177">
        <f>S87*H87</f>
        <v>0</v>
      </c>
      <c r="U87" s="40"/>
      <c r="V87" s="40"/>
      <c r="W87" s="40"/>
      <c r="X87" s="40"/>
      <c r="Y87" s="40"/>
      <c r="Z87" s="40"/>
      <c r="AA87" s="40"/>
      <c r="AB87" s="40"/>
      <c r="AC87" s="40"/>
      <c r="AD87" s="40"/>
      <c r="AE87" s="40"/>
      <c r="AR87" s="178" t="s">
        <v>198</v>
      </c>
      <c r="AT87" s="178" t="s">
        <v>569</v>
      </c>
      <c r="AU87" s="178" t="s">
        <v>15</v>
      </c>
      <c r="AY87" s="21" t="s">
        <v>131</v>
      </c>
      <c r="BE87" s="179">
        <f>IF(N87="základní",J87,0)</f>
        <v>0</v>
      </c>
      <c r="BF87" s="179">
        <f>IF(N87="snížená",J87,0)</f>
        <v>0</v>
      </c>
      <c r="BG87" s="179">
        <f>IF(N87="zákl. přenesená",J87,0)</f>
        <v>0</v>
      </c>
      <c r="BH87" s="179">
        <f>IF(N87="sníž. přenesená",J87,0)</f>
        <v>0</v>
      </c>
      <c r="BI87" s="179">
        <f>IF(N87="nulová",J87,0)</f>
        <v>0</v>
      </c>
      <c r="BJ87" s="21" t="s">
        <v>15</v>
      </c>
      <c r="BK87" s="179">
        <f>ROUND(I87*H87,2)</f>
        <v>0</v>
      </c>
      <c r="BL87" s="21" t="s">
        <v>87</v>
      </c>
      <c r="BM87" s="178" t="s">
        <v>93</v>
      </c>
    </row>
    <row r="88" spans="1:65" s="2" customFormat="1" ht="52.2" customHeight="1">
      <c r="A88" s="40"/>
      <c r="B88" s="166"/>
      <c r="C88" s="220" t="s">
        <v>84</v>
      </c>
      <c r="D88" s="220" t="s">
        <v>569</v>
      </c>
      <c r="E88" s="221" t="s">
        <v>1421</v>
      </c>
      <c r="F88" s="222" t="s">
        <v>1422</v>
      </c>
      <c r="G88" s="223" t="s">
        <v>1418</v>
      </c>
      <c r="H88" s="224">
        <v>9</v>
      </c>
      <c r="I88" s="225"/>
      <c r="J88" s="226">
        <f>ROUND(I88*H88,2)</f>
        <v>0</v>
      </c>
      <c r="K88" s="222" t="s">
        <v>3</v>
      </c>
      <c r="L88" s="227"/>
      <c r="M88" s="228" t="s">
        <v>3</v>
      </c>
      <c r="N88" s="229" t="s">
        <v>42</v>
      </c>
      <c r="O88" s="74"/>
      <c r="P88" s="176">
        <f>O88*H88</f>
        <v>0</v>
      </c>
      <c r="Q88" s="176">
        <v>0</v>
      </c>
      <c r="R88" s="176">
        <f>Q88*H88</f>
        <v>0</v>
      </c>
      <c r="S88" s="176">
        <v>0</v>
      </c>
      <c r="T88" s="177">
        <f>S88*H88</f>
        <v>0</v>
      </c>
      <c r="U88" s="40"/>
      <c r="V88" s="40"/>
      <c r="W88" s="40"/>
      <c r="X88" s="40"/>
      <c r="Y88" s="40"/>
      <c r="Z88" s="40"/>
      <c r="AA88" s="40"/>
      <c r="AB88" s="40"/>
      <c r="AC88" s="40"/>
      <c r="AD88" s="40"/>
      <c r="AE88" s="40"/>
      <c r="AR88" s="178" t="s">
        <v>198</v>
      </c>
      <c r="AT88" s="178" t="s">
        <v>569</v>
      </c>
      <c r="AU88" s="178" t="s">
        <v>15</v>
      </c>
      <c r="AY88" s="21" t="s">
        <v>131</v>
      </c>
      <c r="BE88" s="179">
        <f>IF(N88="základní",J88,0)</f>
        <v>0</v>
      </c>
      <c r="BF88" s="179">
        <f>IF(N88="snížená",J88,0)</f>
        <v>0</v>
      </c>
      <c r="BG88" s="179">
        <f>IF(N88="zákl. přenesená",J88,0)</f>
        <v>0</v>
      </c>
      <c r="BH88" s="179">
        <f>IF(N88="sníž. přenesená",J88,0)</f>
        <v>0</v>
      </c>
      <c r="BI88" s="179">
        <f>IF(N88="nulová",J88,0)</f>
        <v>0</v>
      </c>
      <c r="BJ88" s="21" t="s">
        <v>15</v>
      </c>
      <c r="BK88" s="179">
        <f>ROUND(I88*H88,2)</f>
        <v>0</v>
      </c>
      <c r="BL88" s="21" t="s">
        <v>87</v>
      </c>
      <c r="BM88" s="178" t="s">
        <v>198</v>
      </c>
    </row>
    <row r="89" spans="1:65" s="2" customFormat="1" ht="52.2" customHeight="1">
      <c r="A89" s="40"/>
      <c r="B89" s="166"/>
      <c r="C89" s="220" t="s">
        <v>87</v>
      </c>
      <c r="D89" s="220" t="s">
        <v>569</v>
      </c>
      <c r="E89" s="221" t="s">
        <v>1423</v>
      </c>
      <c r="F89" s="222" t="s">
        <v>1424</v>
      </c>
      <c r="G89" s="223" t="s">
        <v>1418</v>
      </c>
      <c r="H89" s="224">
        <v>14</v>
      </c>
      <c r="I89" s="225"/>
      <c r="J89" s="226">
        <f>ROUND(I89*H89,2)</f>
        <v>0</v>
      </c>
      <c r="K89" s="222" t="s">
        <v>3</v>
      </c>
      <c r="L89" s="227"/>
      <c r="M89" s="228" t="s">
        <v>3</v>
      </c>
      <c r="N89" s="229" t="s">
        <v>42</v>
      </c>
      <c r="O89" s="74"/>
      <c r="P89" s="176">
        <f>O89*H89</f>
        <v>0</v>
      </c>
      <c r="Q89" s="176">
        <v>0</v>
      </c>
      <c r="R89" s="176">
        <f>Q89*H89</f>
        <v>0</v>
      </c>
      <c r="S89" s="176">
        <v>0</v>
      </c>
      <c r="T89" s="177">
        <f>S89*H89</f>
        <v>0</v>
      </c>
      <c r="U89" s="40"/>
      <c r="V89" s="40"/>
      <c r="W89" s="40"/>
      <c r="X89" s="40"/>
      <c r="Y89" s="40"/>
      <c r="Z89" s="40"/>
      <c r="AA89" s="40"/>
      <c r="AB89" s="40"/>
      <c r="AC89" s="40"/>
      <c r="AD89" s="40"/>
      <c r="AE89" s="40"/>
      <c r="AR89" s="178" t="s">
        <v>198</v>
      </c>
      <c r="AT89" s="178" t="s">
        <v>569</v>
      </c>
      <c r="AU89" s="178" t="s">
        <v>15</v>
      </c>
      <c r="AY89" s="21" t="s">
        <v>131</v>
      </c>
      <c r="BE89" s="179">
        <f>IF(N89="základní",J89,0)</f>
        <v>0</v>
      </c>
      <c r="BF89" s="179">
        <f>IF(N89="snížená",J89,0)</f>
        <v>0</v>
      </c>
      <c r="BG89" s="179">
        <f>IF(N89="zákl. přenesená",J89,0)</f>
        <v>0</v>
      </c>
      <c r="BH89" s="179">
        <f>IF(N89="sníž. přenesená",J89,0)</f>
        <v>0</v>
      </c>
      <c r="BI89" s="179">
        <f>IF(N89="nulová",J89,0)</f>
        <v>0</v>
      </c>
      <c r="BJ89" s="21" t="s">
        <v>15</v>
      </c>
      <c r="BK89" s="179">
        <f>ROUND(I89*H89,2)</f>
        <v>0</v>
      </c>
      <c r="BL89" s="21" t="s">
        <v>87</v>
      </c>
      <c r="BM89" s="178" t="s">
        <v>213</v>
      </c>
    </row>
    <row r="90" spans="1:65" s="2" customFormat="1" ht="63.45" customHeight="1">
      <c r="A90" s="40"/>
      <c r="B90" s="166"/>
      <c r="C90" s="220" t="s">
        <v>90</v>
      </c>
      <c r="D90" s="220" t="s">
        <v>569</v>
      </c>
      <c r="E90" s="221" t="s">
        <v>1425</v>
      </c>
      <c r="F90" s="222" t="s">
        <v>1426</v>
      </c>
      <c r="G90" s="223" t="s">
        <v>1418</v>
      </c>
      <c r="H90" s="224">
        <v>6</v>
      </c>
      <c r="I90" s="225"/>
      <c r="J90" s="226">
        <f>ROUND(I90*H90,2)</f>
        <v>0</v>
      </c>
      <c r="K90" s="222" t="s">
        <v>3</v>
      </c>
      <c r="L90" s="227"/>
      <c r="M90" s="228" t="s">
        <v>3</v>
      </c>
      <c r="N90" s="229" t="s">
        <v>42</v>
      </c>
      <c r="O90" s="74"/>
      <c r="P90" s="176">
        <f>O90*H90</f>
        <v>0</v>
      </c>
      <c r="Q90" s="176">
        <v>0</v>
      </c>
      <c r="R90" s="176">
        <f>Q90*H90</f>
        <v>0</v>
      </c>
      <c r="S90" s="176">
        <v>0</v>
      </c>
      <c r="T90" s="177">
        <f>S90*H90</f>
        <v>0</v>
      </c>
      <c r="U90" s="40"/>
      <c r="V90" s="40"/>
      <c r="W90" s="40"/>
      <c r="X90" s="40"/>
      <c r="Y90" s="40"/>
      <c r="Z90" s="40"/>
      <c r="AA90" s="40"/>
      <c r="AB90" s="40"/>
      <c r="AC90" s="40"/>
      <c r="AD90" s="40"/>
      <c r="AE90" s="40"/>
      <c r="AR90" s="178" t="s">
        <v>198</v>
      </c>
      <c r="AT90" s="178" t="s">
        <v>569</v>
      </c>
      <c r="AU90" s="178" t="s">
        <v>15</v>
      </c>
      <c r="AY90" s="21" t="s">
        <v>131</v>
      </c>
      <c r="BE90" s="179">
        <f>IF(N90="základní",J90,0)</f>
        <v>0</v>
      </c>
      <c r="BF90" s="179">
        <f>IF(N90="snížená",J90,0)</f>
        <v>0</v>
      </c>
      <c r="BG90" s="179">
        <f>IF(N90="zákl. přenesená",J90,0)</f>
        <v>0</v>
      </c>
      <c r="BH90" s="179">
        <f>IF(N90="sníž. přenesená",J90,0)</f>
        <v>0</v>
      </c>
      <c r="BI90" s="179">
        <f>IF(N90="nulová",J90,0)</f>
        <v>0</v>
      </c>
      <c r="BJ90" s="21" t="s">
        <v>15</v>
      </c>
      <c r="BK90" s="179">
        <f>ROUND(I90*H90,2)</f>
        <v>0</v>
      </c>
      <c r="BL90" s="21" t="s">
        <v>87</v>
      </c>
      <c r="BM90" s="178" t="s">
        <v>9</v>
      </c>
    </row>
    <row r="91" spans="1:65" s="2" customFormat="1" ht="52.2" customHeight="1">
      <c r="A91" s="40"/>
      <c r="B91" s="166"/>
      <c r="C91" s="220" t="s">
        <v>93</v>
      </c>
      <c r="D91" s="220" t="s">
        <v>569</v>
      </c>
      <c r="E91" s="221" t="s">
        <v>1427</v>
      </c>
      <c r="F91" s="222" t="s">
        <v>1428</v>
      </c>
      <c r="G91" s="223" t="s">
        <v>1418</v>
      </c>
      <c r="H91" s="224">
        <v>14</v>
      </c>
      <c r="I91" s="225"/>
      <c r="J91" s="226">
        <f>ROUND(I91*H91,2)</f>
        <v>0</v>
      </c>
      <c r="K91" s="222" t="s">
        <v>3</v>
      </c>
      <c r="L91" s="227"/>
      <c r="M91" s="228" t="s">
        <v>3</v>
      </c>
      <c r="N91" s="229" t="s">
        <v>42</v>
      </c>
      <c r="O91" s="74"/>
      <c r="P91" s="176">
        <f>O91*H91</f>
        <v>0</v>
      </c>
      <c r="Q91" s="176">
        <v>0</v>
      </c>
      <c r="R91" s="176">
        <f>Q91*H91</f>
        <v>0</v>
      </c>
      <c r="S91" s="176">
        <v>0</v>
      </c>
      <c r="T91" s="177">
        <f>S91*H91</f>
        <v>0</v>
      </c>
      <c r="U91" s="40"/>
      <c r="V91" s="40"/>
      <c r="W91" s="40"/>
      <c r="X91" s="40"/>
      <c r="Y91" s="40"/>
      <c r="Z91" s="40"/>
      <c r="AA91" s="40"/>
      <c r="AB91" s="40"/>
      <c r="AC91" s="40"/>
      <c r="AD91" s="40"/>
      <c r="AE91" s="40"/>
      <c r="AR91" s="178" t="s">
        <v>198</v>
      </c>
      <c r="AT91" s="178" t="s">
        <v>569</v>
      </c>
      <c r="AU91" s="178" t="s">
        <v>15</v>
      </c>
      <c r="AY91" s="21" t="s">
        <v>131</v>
      </c>
      <c r="BE91" s="179">
        <f>IF(N91="základní",J91,0)</f>
        <v>0</v>
      </c>
      <c r="BF91" s="179">
        <f>IF(N91="snížená",J91,0)</f>
        <v>0</v>
      </c>
      <c r="BG91" s="179">
        <f>IF(N91="zákl. přenesená",J91,0)</f>
        <v>0</v>
      </c>
      <c r="BH91" s="179">
        <f>IF(N91="sníž. přenesená",J91,0)</f>
        <v>0</v>
      </c>
      <c r="BI91" s="179">
        <f>IF(N91="nulová",J91,0)</f>
        <v>0</v>
      </c>
      <c r="BJ91" s="21" t="s">
        <v>15</v>
      </c>
      <c r="BK91" s="179">
        <f>ROUND(I91*H91,2)</f>
        <v>0</v>
      </c>
      <c r="BL91" s="21" t="s">
        <v>87</v>
      </c>
      <c r="BM91" s="178" t="s">
        <v>240</v>
      </c>
    </row>
    <row r="92" spans="1:65" s="2" customFormat="1" ht="24.15" customHeight="1">
      <c r="A92" s="40"/>
      <c r="B92" s="166"/>
      <c r="C92" s="220" t="s">
        <v>189</v>
      </c>
      <c r="D92" s="220" t="s">
        <v>569</v>
      </c>
      <c r="E92" s="221" t="s">
        <v>1429</v>
      </c>
      <c r="F92" s="222" t="s">
        <v>1430</v>
      </c>
      <c r="G92" s="223" t="s">
        <v>1418</v>
      </c>
      <c r="H92" s="224">
        <v>6</v>
      </c>
      <c r="I92" s="225"/>
      <c r="J92" s="226">
        <f>ROUND(I92*H92,2)</f>
        <v>0</v>
      </c>
      <c r="K92" s="222" t="s">
        <v>3</v>
      </c>
      <c r="L92" s="227"/>
      <c r="M92" s="228" t="s">
        <v>3</v>
      </c>
      <c r="N92" s="229" t="s">
        <v>42</v>
      </c>
      <c r="O92" s="74"/>
      <c r="P92" s="176">
        <f>O92*H92</f>
        <v>0</v>
      </c>
      <c r="Q92" s="176">
        <v>0</v>
      </c>
      <c r="R92" s="176">
        <f>Q92*H92</f>
        <v>0</v>
      </c>
      <c r="S92" s="176">
        <v>0</v>
      </c>
      <c r="T92" s="177">
        <f>S92*H92</f>
        <v>0</v>
      </c>
      <c r="U92" s="40"/>
      <c r="V92" s="40"/>
      <c r="W92" s="40"/>
      <c r="X92" s="40"/>
      <c r="Y92" s="40"/>
      <c r="Z92" s="40"/>
      <c r="AA92" s="40"/>
      <c r="AB92" s="40"/>
      <c r="AC92" s="40"/>
      <c r="AD92" s="40"/>
      <c r="AE92" s="40"/>
      <c r="AR92" s="178" t="s">
        <v>198</v>
      </c>
      <c r="AT92" s="178" t="s">
        <v>569</v>
      </c>
      <c r="AU92" s="178" t="s">
        <v>15</v>
      </c>
      <c r="AY92" s="21" t="s">
        <v>131</v>
      </c>
      <c r="BE92" s="179">
        <f>IF(N92="základní",J92,0)</f>
        <v>0</v>
      </c>
      <c r="BF92" s="179">
        <f>IF(N92="snížená",J92,0)</f>
        <v>0</v>
      </c>
      <c r="BG92" s="179">
        <f>IF(N92="zákl. přenesená",J92,0)</f>
        <v>0</v>
      </c>
      <c r="BH92" s="179">
        <f>IF(N92="sníž. přenesená",J92,0)</f>
        <v>0</v>
      </c>
      <c r="BI92" s="179">
        <f>IF(N92="nulová",J92,0)</f>
        <v>0</v>
      </c>
      <c r="BJ92" s="21" t="s">
        <v>15</v>
      </c>
      <c r="BK92" s="179">
        <f>ROUND(I92*H92,2)</f>
        <v>0</v>
      </c>
      <c r="BL92" s="21" t="s">
        <v>87</v>
      </c>
      <c r="BM92" s="178" t="s">
        <v>254</v>
      </c>
    </row>
    <row r="93" spans="1:65" s="2" customFormat="1" ht="52.2" customHeight="1">
      <c r="A93" s="40"/>
      <c r="B93" s="166"/>
      <c r="C93" s="220" t="s">
        <v>198</v>
      </c>
      <c r="D93" s="220" t="s">
        <v>569</v>
      </c>
      <c r="E93" s="221" t="s">
        <v>1431</v>
      </c>
      <c r="F93" s="222" t="s">
        <v>1432</v>
      </c>
      <c r="G93" s="223" t="s">
        <v>1418</v>
      </c>
      <c r="H93" s="224">
        <v>22</v>
      </c>
      <c r="I93" s="225"/>
      <c r="J93" s="226">
        <f>ROUND(I93*H93,2)</f>
        <v>0</v>
      </c>
      <c r="K93" s="222" t="s">
        <v>3</v>
      </c>
      <c r="L93" s="227"/>
      <c r="M93" s="228" t="s">
        <v>3</v>
      </c>
      <c r="N93" s="229" t="s">
        <v>42</v>
      </c>
      <c r="O93" s="74"/>
      <c r="P93" s="176">
        <f>O93*H93</f>
        <v>0</v>
      </c>
      <c r="Q93" s="176">
        <v>0</v>
      </c>
      <c r="R93" s="176">
        <f>Q93*H93</f>
        <v>0</v>
      </c>
      <c r="S93" s="176">
        <v>0</v>
      </c>
      <c r="T93" s="177">
        <f>S93*H93</f>
        <v>0</v>
      </c>
      <c r="U93" s="40"/>
      <c r="V93" s="40"/>
      <c r="W93" s="40"/>
      <c r="X93" s="40"/>
      <c r="Y93" s="40"/>
      <c r="Z93" s="40"/>
      <c r="AA93" s="40"/>
      <c r="AB93" s="40"/>
      <c r="AC93" s="40"/>
      <c r="AD93" s="40"/>
      <c r="AE93" s="40"/>
      <c r="AR93" s="178" t="s">
        <v>198</v>
      </c>
      <c r="AT93" s="178" t="s">
        <v>569</v>
      </c>
      <c r="AU93" s="178" t="s">
        <v>15</v>
      </c>
      <c r="AY93" s="21" t="s">
        <v>131</v>
      </c>
      <c r="BE93" s="179">
        <f>IF(N93="základní",J93,0)</f>
        <v>0</v>
      </c>
      <c r="BF93" s="179">
        <f>IF(N93="snížená",J93,0)</f>
        <v>0</v>
      </c>
      <c r="BG93" s="179">
        <f>IF(N93="zákl. přenesená",J93,0)</f>
        <v>0</v>
      </c>
      <c r="BH93" s="179">
        <f>IF(N93="sníž. přenesená",J93,0)</f>
        <v>0</v>
      </c>
      <c r="BI93" s="179">
        <f>IF(N93="nulová",J93,0)</f>
        <v>0</v>
      </c>
      <c r="BJ93" s="21" t="s">
        <v>15</v>
      </c>
      <c r="BK93" s="179">
        <f>ROUND(I93*H93,2)</f>
        <v>0</v>
      </c>
      <c r="BL93" s="21" t="s">
        <v>87</v>
      </c>
      <c r="BM93" s="178" t="s">
        <v>263</v>
      </c>
    </row>
    <row r="94" spans="1:65" s="2" customFormat="1" ht="45" customHeight="1">
      <c r="A94" s="40"/>
      <c r="B94" s="166"/>
      <c r="C94" s="220" t="s">
        <v>132</v>
      </c>
      <c r="D94" s="220" t="s">
        <v>569</v>
      </c>
      <c r="E94" s="221" t="s">
        <v>1433</v>
      </c>
      <c r="F94" s="222" t="s">
        <v>1434</v>
      </c>
      <c r="G94" s="223" t="s">
        <v>1418</v>
      </c>
      <c r="H94" s="224">
        <v>19</v>
      </c>
      <c r="I94" s="225"/>
      <c r="J94" s="226">
        <f>ROUND(I94*H94,2)</f>
        <v>0</v>
      </c>
      <c r="K94" s="222" t="s">
        <v>3</v>
      </c>
      <c r="L94" s="227"/>
      <c r="M94" s="228" t="s">
        <v>3</v>
      </c>
      <c r="N94" s="229" t="s">
        <v>42</v>
      </c>
      <c r="O94" s="74"/>
      <c r="P94" s="176">
        <f>O94*H94</f>
        <v>0</v>
      </c>
      <c r="Q94" s="176">
        <v>0</v>
      </c>
      <c r="R94" s="176">
        <f>Q94*H94</f>
        <v>0</v>
      </c>
      <c r="S94" s="176">
        <v>0</v>
      </c>
      <c r="T94" s="177">
        <f>S94*H94</f>
        <v>0</v>
      </c>
      <c r="U94" s="40"/>
      <c r="V94" s="40"/>
      <c r="W94" s="40"/>
      <c r="X94" s="40"/>
      <c r="Y94" s="40"/>
      <c r="Z94" s="40"/>
      <c r="AA94" s="40"/>
      <c r="AB94" s="40"/>
      <c r="AC94" s="40"/>
      <c r="AD94" s="40"/>
      <c r="AE94" s="40"/>
      <c r="AR94" s="178" t="s">
        <v>198</v>
      </c>
      <c r="AT94" s="178" t="s">
        <v>569</v>
      </c>
      <c r="AU94" s="178" t="s">
        <v>15</v>
      </c>
      <c r="AY94" s="21" t="s">
        <v>131</v>
      </c>
      <c r="BE94" s="179">
        <f>IF(N94="základní",J94,0)</f>
        <v>0</v>
      </c>
      <c r="BF94" s="179">
        <f>IF(N94="snížená",J94,0)</f>
        <v>0</v>
      </c>
      <c r="BG94" s="179">
        <f>IF(N94="zákl. přenesená",J94,0)</f>
        <v>0</v>
      </c>
      <c r="BH94" s="179">
        <f>IF(N94="sníž. přenesená",J94,0)</f>
        <v>0</v>
      </c>
      <c r="BI94" s="179">
        <f>IF(N94="nulová",J94,0)</f>
        <v>0</v>
      </c>
      <c r="BJ94" s="21" t="s">
        <v>15</v>
      </c>
      <c r="BK94" s="179">
        <f>ROUND(I94*H94,2)</f>
        <v>0</v>
      </c>
      <c r="BL94" s="21" t="s">
        <v>87</v>
      </c>
      <c r="BM94" s="178" t="s">
        <v>275</v>
      </c>
    </row>
    <row r="95" spans="1:65" s="2" customFormat="1" ht="52.2" customHeight="1">
      <c r="A95" s="40"/>
      <c r="B95" s="166"/>
      <c r="C95" s="220" t="s">
        <v>213</v>
      </c>
      <c r="D95" s="220" t="s">
        <v>569</v>
      </c>
      <c r="E95" s="221" t="s">
        <v>1435</v>
      </c>
      <c r="F95" s="222" t="s">
        <v>1436</v>
      </c>
      <c r="G95" s="223" t="s">
        <v>1418</v>
      </c>
      <c r="H95" s="224">
        <v>15</v>
      </c>
      <c r="I95" s="225"/>
      <c r="J95" s="226">
        <f>ROUND(I95*H95,2)</f>
        <v>0</v>
      </c>
      <c r="K95" s="222" t="s">
        <v>3</v>
      </c>
      <c r="L95" s="227"/>
      <c r="M95" s="228" t="s">
        <v>3</v>
      </c>
      <c r="N95" s="229" t="s">
        <v>42</v>
      </c>
      <c r="O95" s="74"/>
      <c r="P95" s="176">
        <f>O95*H95</f>
        <v>0</v>
      </c>
      <c r="Q95" s="176">
        <v>0</v>
      </c>
      <c r="R95" s="176">
        <f>Q95*H95</f>
        <v>0</v>
      </c>
      <c r="S95" s="176">
        <v>0</v>
      </c>
      <c r="T95" s="177">
        <f>S95*H95</f>
        <v>0</v>
      </c>
      <c r="U95" s="40"/>
      <c r="V95" s="40"/>
      <c r="W95" s="40"/>
      <c r="X95" s="40"/>
      <c r="Y95" s="40"/>
      <c r="Z95" s="40"/>
      <c r="AA95" s="40"/>
      <c r="AB95" s="40"/>
      <c r="AC95" s="40"/>
      <c r="AD95" s="40"/>
      <c r="AE95" s="40"/>
      <c r="AR95" s="178" t="s">
        <v>198</v>
      </c>
      <c r="AT95" s="178" t="s">
        <v>569</v>
      </c>
      <c r="AU95" s="178" t="s">
        <v>15</v>
      </c>
      <c r="AY95" s="21" t="s">
        <v>131</v>
      </c>
      <c r="BE95" s="179">
        <f>IF(N95="základní",J95,0)</f>
        <v>0</v>
      </c>
      <c r="BF95" s="179">
        <f>IF(N95="snížená",J95,0)</f>
        <v>0</v>
      </c>
      <c r="BG95" s="179">
        <f>IF(N95="zákl. přenesená",J95,0)</f>
        <v>0</v>
      </c>
      <c r="BH95" s="179">
        <f>IF(N95="sníž. přenesená",J95,0)</f>
        <v>0</v>
      </c>
      <c r="BI95" s="179">
        <f>IF(N95="nulová",J95,0)</f>
        <v>0</v>
      </c>
      <c r="BJ95" s="21" t="s">
        <v>15</v>
      </c>
      <c r="BK95" s="179">
        <f>ROUND(I95*H95,2)</f>
        <v>0</v>
      </c>
      <c r="BL95" s="21" t="s">
        <v>87</v>
      </c>
      <c r="BM95" s="178" t="s">
        <v>285</v>
      </c>
    </row>
    <row r="96" spans="1:65" s="2" customFormat="1" ht="52.2" customHeight="1">
      <c r="A96" s="40"/>
      <c r="B96" s="166"/>
      <c r="C96" s="220" t="s">
        <v>222</v>
      </c>
      <c r="D96" s="220" t="s">
        <v>569</v>
      </c>
      <c r="E96" s="221" t="s">
        <v>1437</v>
      </c>
      <c r="F96" s="222" t="s">
        <v>1438</v>
      </c>
      <c r="G96" s="223" t="s">
        <v>1418</v>
      </c>
      <c r="H96" s="224">
        <v>1</v>
      </c>
      <c r="I96" s="225"/>
      <c r="J96" s="226">
        <f>ROUND(I96*H96,2)</f>
        <v>0</v>
      </c>
      <c r="K96" s="222" t="s">
        <v>3</v>
      </c>
      <c r="L96" s="227"/>
      <c r="M96" s="228" t="s">
        <v>3</v>
      </c>
      <c r="N96" s="229" t="s">
        <v>42</v>
      </c>
      <c r="O96" s="74"/>
      <c r="P96" s="176">
        <f>O96*H96</f>
        <v>0</v>
      </c>
      <c r="Q96" s="176">
        <v>0</v>
      </c>
      <c r="R96" s="176">
        <f>Q96*H96</f>
        <v>0</v>
      </c>
      <c r="S96" s="176">
        <v>0</v>
      </c>
      <c r="T96" s="177">
        <f>S96*H96</f>
        <v>0</v>
      </c>
      <c r="U96" s="40"/>
      <c r="V96" s="40"/>
      <c r="W96" s="40"/>
      <c r="X96" s="40"/>
      <c r="Y96" s="40"/>
      <c r="Z96" s="40"/>
      <c r="AA96" s="40"/>
      <c r="AB96" s="40"/>
      <c r="AC96" s="40"/>
      <c r="AD96" s="40"/>
      <c r="AE96" s="40"/>
      <c r="AR96" s="178" t="s">
        <v>198</v>
      </c>
      <c r="AT96" s="178" t="s">
        <v>569</v>
      </c>
      <c r="AU96" s="178" t="s">
        <v>15</v>
      </c>
      <c r="AY96" s="21" t="s">
        <v>131</v>
      </c>
      <c r="BE96" s="179">
        <f>IF(N96="základní",J96,0)</f>
        <v>0</v>
      </c>
      <c r="BF96" s="179">
        <f>IF(N96="snížená",J96,0)</f>
        <v>0</v>
      </c>
      <c r="BG96" s="179">
        <f>IF(N96="zákl. přenesená",J96,0)</f>
        <v>0</v>
      </c>
      <c r="BH96" s="179">
        <f>IF(N96="sníž. přenesená",J96,0)</f>
        <v>0</v>
      </c>
      <c r="BI96" s="179">
        <f>IF(N96="nulová",J96,0)</f>
        <v>0</v>
      </c>
      <c r="BJ96" s="21" t="s">
        <v>15</v>
      </c>
      <c r="BK96" s="179">
        <f>ROUND(I96*H96,2)</f>
        <v>0</v>
      </c>
      <c r="BL96" s="21" t="s">
        <v>87</v>
      </c>
      <c r="BM96" s="178" t="s">
        <v>301</v>
      </c>
    </row>
    <row r="97" spans="1:65" s="2" customFormat="1" ht="52.2" customHeight="1">
      <c r="A97" s="40"/>
      <c r="B97" s="166"/>
      <c r="C97" s="220" t="s">
        <v>9</v>
      </c>
      <c r="D97" s="220" t="s">
        <v>569</v>
      </c>
      <c r="E97" s="221" t="s">
        <v>1439</v>
      </c>
      <c r="F97" s="222" t="s">
        <v>1440</v>
      </c>
      <c r="G97" s="223" t="s">
        <v>1418</v>
      </c>
      <c r="H97" s="224">
        <v>2</v>
      </c>
      <c r="I97" s="225"/>
      <c r="J97" s="226">
        <f>ROUND(I97*H97,2)</f>
        <v>0</v>
      </c>
      <c r="K97" s="222" t="s">
        <v>3</v>
      </c>
      <c r="L97" s="227"/>
      <c r="M97" s="228" t="s">
        <v>3</v>
      </c>
      <c r="N97" s="229" t="s">
        <v>42</v>
      </c>
      <c r="O97" s="74"/>
      <c r="P97" s="176">
        <f>O97*H97</f>
        <v>0</v>
      </c>
      <c r="Q97" s="176">
        <v>0</v>
      </c>
      <c r="R97" s="176">
        <f>Q97*H97</f>
        <v>0</v>
      </c>
      <c r="S97" s="176">
        <v>0</v>
      </c>
      <c r="T97" s="177">
        <f>S97*H97</f>
        <v>0</v>
      </c>
      <c r="U97" s="40"/>
      <c r="V97" s="40"/>
      <c r="W97" s="40"/>
      <c r="X97" s="40"/>
      <c r="Y97" s="40"/>
      <c r="Z97" s="40"/>
      <c r="AA97" s="40"/>
      <c r="AB97" s="40"/>
      <c r="AC97" s="40"/>
      <c r="AD97" s="40"/>
      <c r="AE97" s="40"/>
      <c r="AR97" s="178" t="s">
        <v>198</v>
      </c>
      <c r="AT97" s="178" t="s">
        <v>569</v>
      </c>
      <c r="AU97" s="178" t="s">
        <v>15</v>
      </c>
      <c r="AY97" s="21" t="s">
        <v>131</v>
      </c>
      <c r="BE97" s="179">
        <f>IF(N97="základní",J97,0)</f>
        <v>0</v>
      </c>
      <c r="BF97" s="179">
        <f>IF(N97="snížená",J97,0)</f>
        <v>0</v>
      </c>
      <c r="BG97" s="179">
        <f>IF(N97="zákl. přenesená",J97,0)</f>
        <v>0</v>
      </c>
      <c r="BH97" s="179">
        <f>IF(N97="sníž. přenesená",J97,0)</f>
        <v>0</v>
      </c>
      <c r="BI97" s="179">
        <f>IF(N97="nulová",J97,0)</f>
        <v>0</v>
      </c>
      <c r="BJ97" s="21" t="s">
        <v>15</v>
      </c>
      <c r="BK97" s="179">
        <f>ROUND(I97*H97,2)</f>
        <v>0</v>
      </c>
      <c r="BL97" s="21" t="s">
        <v>87</v>
      </c>
      <c r="BM97" s="178" t="s">
        <v>316</v>
      </c>
    </row>
    <row r="98" spans="1:63" s="12" customFormat="1" ht="25.9" customHeight="1">
      <c r="A98" s="12"/>
      <c r="B98" s="153"/>
      <c r="C98" s="12"/>
      <c r="D98" s="154" t="s">
        <v>70</v>
      </c>
      <c r="E98" s="155" t="s">
        <v>1415</v>
      </c>
      <c r="F98" s="155" t="s">
        <v>1415</v>
      </c>
      <c r="G98" s="12"/>
      <c r="H98" s="12"/>
      <c r="I98" s="156"/>
      <c r="J98" s="157">
        <f>BK98</f>
        <v>0</v>
      </c>
      <c r="K98" s="12"/>
      <c r="L98" s="153"/>
      <c r="M98" s="158"/>
      <c r="N98" s="159"/>
      <c r="O98" s="159"/>
      <c r="P98" s="160">
        <f>SUM(P99:P176)</f>
        <v>0</v>
      </c>
      <c r="Q98" s="159"/>
      <c r="R98" s="160">
        <f>SUM(R99:R176)</f>
        <v>0</v>
      </c>
      <c r="S98" s="159"/>
      <c r="T98" s="161">
        <f>SUM(T99:T176)</f>
        <v>0</v>
      </c>
      <c r="U98" s="12"/>
      <c r="V98" s="12"/>
      <c r="W98" s="12"/>
      <c r="X98" s="12"/>
      <c r="Y98" s="12"/>
      <c r="Z98" s="12"/>
      <c r="AA98" s="12"/>
      <c r="AB98" s="12"/>
      <c r="AC98" s="12"/>
      <c r="AD98" s="12"/>
      <c r="AE98" s="12"/>
      <c r="AR98" s="154" t="s">
        <v>15</v>
      </c>
      <c r="AT98" s="162" t="s">
        <v>70</v>
      </c>
      <c r="AU98" s="162" t="s">
        <v>71</v>
      </c>
      <c r="AY98" s="154" t="s">
        <v>131</v>
      </c>
      <c r="BK98" s="163">
        <f>SUM(BK99:BK176)</f>
        <v>0</v>
      </c>
    </row>
    <row r="99" spans="1:65" s="2" customFormat="1" ht="16.5" customHeight="1">
      <c r="A99" s="40"/>
      <c r="B99" s="166"/>
      <c r="C99" s="220" t="s">
        <v>233</v>
      </c>
      <c r="D99" s="220" t="s">
        <v>569</v>
      </c>
      <c r="E99" s="221" t="s">
        <v>1441</v>
      </c>
      <c r="F99" s="222" t="s">
        <v>1442</v>
      </c>
      <c r="G99" s="223" t="s">
        <v>1418</v>
      </c>
      <c r="H99" s="224">
        <v>1</v>
      </c>
      <c r="I99" s="225"/>
      <c r="J99" s="226">
        <f>ROUND(I99*H99,2)</f>
        <v>0</v>
      </c>
      <c r="K99" s="222" t="s">
        <v>3</v>
      </c>
      <c r="L99" s="227"/>
      <c r="M99" s="228" t="s">
        <v>3</v>
      </c>
      <c r="N99" s="229" t="s">
        <v>42</v>
      </c>
      <c r="O99" s="74"/>
      <c r="P99" s="176">
        <f>O99*H99</f>
        <v>0</v>
      </c>
      <c r="Q99" s="176">
        <v>0</v>
      </c>
      <c r="R99" s="176">
        <f>Q99*H99</f>
        <v>0</v>
      </c>
      <c r="S99" s="176">
        <v>0</v>
      </c>
      <c r="T99" s="177">
        <f>S99*H99</f>
        <v>0</v>
      </c>
      <c r="U99" s="40"/>
      <c r="V99" s="40"/>
      <c r="W99" s="40"/>
      <c r="X99" s="40"/>
      <c r="Y99" s="40"/>
      <c r="Z99" s="40"/>
      <c r="AA99" s="40"/>
      <c r="AB99" s="40"/>
      <c r="AC99" s="40"/>
      <c r="AD99" s="40"/>
      <c r="AE99" s="40"/>
      <c r="AR99" s="178" t="s">
        <v>198</v>
      </c>
      <c r="AT99" s="178" t="s">
        <v>569</v>
      </c>
      <c r="AU99" s="178" t="s">
        <v>15</v>
      </c>
      <c r="AY99" s="21" t="s">
        <v>131</v>
      </c>
      <c r="BE99" s="179">
        <f>IF(N99="základní",J99,0)</f>
        <v>0</v>
      </c>
      <c r="BF99" s="179">
        <f>IF(N99="snížená",J99,0)</f>
        <v>0</v>
      </c>
      <c r="BG99" s="179">
        <f>IF(N99="zákl. přenesená",J99,0)</f>
        <v>0</v>
      </c>
      <c r="BH99" s="179">
        <f>IF(N99="sníž. přenesená",J99,0)</f>
        <v>0</v>
      </c>
      <c r="BI99" s="179">
        <f>IF(N99="nulová",J99,0)</f>
        <v>0</v>
      </c>
      <c r="BJ99" s="21" t="s">
        <v>15</v>
      </c>
      <c r="BK99" s="179">
        <f>ROUND(I99*H99,2)</f>
        <v>0</v>
      </c>
      <c r="BL99" s="21" t="s">
        <v>87</v>
      </c>
      <c r="BM99" s="178" t="s">
        <v>332</v>
      </c>
    </row>
    <row r="100" spans="1:65" s="2" customFormat="1" ht="16.5" customHeight="1">
      <c r="A100" s="40"/>
      <c r="B100" s="166"/>
      <c r="C100" s="220" t="s">
        <v>240</v>
      </c>
      <c r="D100" s="220" t="s">
        <v>569</v>
      </c>
      <c r="E100" s="221" t="s">
        <v>1443</v>
      </c>
      <c r="F100" s="222" t="s">
        <v>1444</v>
      </c>
      <c r="G100" s="223" t="s">
        <v>1418</v>
      </c>
      <c r="H100" s="224">
        <v>6</v>
      </c>
      <c r="I100" s="225"/>
      <c r="J100" s="226">
        <f>ROUND(I100*H100,2)</f>
        <v>0</v>
      </c>
      <c r="K100" s="222" t="s">
        <v>3</v>
      </c>
      <c r="L100" s="227"/>
      <c r="M100" s="228" t="s">
        <v>3</v>
      </c>
      <c r="N100" s="229" t="s">
        <v>42</v>
      </c>
      <c r="O100" s="74"/>
      <c r="P100" s="176">
        <f>O100*H100</f>
        <v>0</v>
      </c>
      <c r="Q100" s="176">
        <v>0</v>
      </c>
      <c r="R100" s="176">
        <f>Q100*H100</f>
        <v>0</v>
      </c>
      <c r="S100" s="176">
        <v>0</v>
      </c>
      <c r="T100" s="177">
        <f>S100*H100</f>
        <v>0</v>
      </c>
      <c r="U100" s="40"/>
      <c r="V100" s="40"/>
      <c r="W100" s="40"/>
      <c r="X100" s="40"/>
      <c r="Y100" s="40"/>
      <c r="Z100" s="40"/>
      <c r="AA100" s="40"/>
      <c r="AB100" s="40"/>
      <c r="AC100" s="40"/>
      <c r="AD100" s="40"/>
      <c r="AE100" s="40"/>
      <c r="AR100" s="178" t="s">
        <v>198</v>
      </c>
      <c r="AT100" s="178" t="s">
        <v>569</v>
      </c>
      <c r="AU100" s="178" t="s">
        <v>15</v>
      </c>
      <c r="AY100" s="21" t="s">
        <v>131</v>
      </c>
      <c r="BE100" s="179">
        <f>IF(N100="základní",J100,0)</f>
        <v>0</v>
      </c>
      <c r="BF100" s="179">
        <f>IF(N100="snížená",J100,0)</f>
        <v>0</v>
      </c>
      <c r="BG100" s="179">
        <f>IF(N100="zákl. přenesená",J100,0)</f>
        <v>0</v>
      </c>
      <c r="BH100" s="179">
        <f>IF(N100="sníž. přenesená",J100,0)</f>
        <v>0</v>
      </c>
      <c r="BI100" s="179">
        <f>IF(N100="nulová",J100,0)</f>
        <v>0</v>
      </c>
      <c r="BJ100" s="21" t="s">
        <v>15</v>
      </c>
      <c r="BK100" s="179">
        <f>ROUND(I100*H100,2)</f>
        <v>0</v>
      </c>
      <c r="BL100" s="21" t="s">
        <v>87</v>
      </c>
      <c r="BM100" s="178" t="s">
        <v>347</v>
      </c>
    </row>
    <row r="101" spans="1:65" s="2" customFormat="1" ht="16.5" customHeight="1">
      <c r="A101" s="40"/>
      <c r="B101" s="166"/>
      <c r="C101" s="220" t="s">
        <v>247</v>
      </c>
      <c r="D101" s="220" t="s">
        <v>569</v>
      </c>
      <c r="E101" s="221" t="s">
        <v>1445</v>
      </c>
      <c r="F101" s="222" t="s">
        <v>1446</v>
      </c>
      <c r="G101" s="223" t="s">
        <v>1418</v>
      </c>
      <c r="H101" s="224">
        <v>6</v>
      </c>
      <c r="I101" s="225"/>
      <c r="J101" s="226">
        <f>ROUND(I101*H101,2)</f>
        <v>0</v>
      </c>
      <c r="K101" s="222" t="s">
        <v>3</v>
      </c>
      <c r="L101" s="227"/>
      <c r="M101" s="228" t="s">
        <v>3</v>
      </c>
      <c r="N101" s="229" t="s">
        <v>42</v>
      </c>
      <c r="O101" s="74"/>
      <c r="P101" s="176">
        <f>O101*H101</f>
        <v>0</v>
      </c>
      <c r="Q101" s="176">
        <v>0</v>
      </c>
      <c r="R101" s="176">
        <f>Q101*H101</f>
        <v>0</v>
      </c>
      <c r="S101" s="176">
        <v>0</v>
      </c>
      <c r="T101" s="177">
        <f>S101*H101</f>
        <v>0</v>
      </c>
      <c r="U101" s="40"/>
      <c r="V101" s="40"/>
      <c r="W101" s="40"/>
      <c r="X101" s="40"/>
      <c r="Y101" s="40"/>
      <c r="Z101" s="40"/>
      <c r="AA101" s="40"/>
      <c r="AB101" s="40"/>
      <c r="AC101" s="40"/>
      <c r="AD101" s="40"/>
      <c r="AE101" s="40"/>
      <c r="AR101" s="178" t="s">
        <v>198</v>
      </c>
      <c r="AT101" s="178" t="s">
        <v>569</v>
      </c>
      <c r="AU101" s="178" t="s">
        <v>15</v>
      </c>
      <c r="AY101" s="21" t="s">
        <v>131</v>
      </c>
      <c r="BE101" s="179">
        <f>IF(N101="základní",J101,0)</f>
        <v>0</v>
      </c>
      <c r="BF101" s="179">
        <f>IF(N101="snížená",J101,0)</f>
        <v>0</v>
      </c>
      <c r="BG101" s="179">
        <f>IF(N101="zákl. přenesená",J101,0)</f>
        <v>0</v>
      </c>
      <c r="BH101" s="179">
        <f>IF(N101="sníž. přenesená",J101,0)</f>
        <v>0</v>
      </c>
      <c r="BI101" s="179">
        <f>IF(N101="nulová",J101,0)</f>
        <v>0</v>
      </c>
      <c r="BJ101" s="21" t="s">
        <v>15</v>
      </c>
      <c r="BK101" s="179">
        <f>ROUND(I101*H101,2)</f>
        <v>0</v>
      </c>
      <c r="BL101" s="21" t="s">
        <v>87</v>
      </c>
      <c r="BM101" s="178" t="s">
        <v>639</v>
      </c>
    </row>
    <row r="102" spans="1:65" s="2" customFormat="1" ht="16.5" customHeight="1">
      <c r="A102" s="40"/>
      <c r="B102" s="166"/>
      <c r="C102" s="220" t="s">
        <v>254</v>
      </c>
      <c r="D102" s="220" t="s">
        <v>569</v>
      </c>
      <c r="E102" s="221" t="s">
        <v>1447</v>
      </c>
      <c r="F102" s="222" t="s">
        <v>1448</v>
      </c>
      <c r="G102" s="223" t="s">
        <v>1418</v>
      </c>
      <c r="H102" s="224">
        <v>18</v>
      </c>
      <c r="I102" s="225"/>
      <c r="J102" s="226">
        <f>ROUND(I102*H102,2)</f>
        <v>0</v>
      </c>
      <c r="K102" s="222" t="s">
        <v>3</v>
      </c>
      <c r="L102" s="227"/>
      <c r="M102" s="228" t="s">
        <v>3</v>
      </c>
      <c r="N102" s="229" t="s">
        <v>42</v>
      </c>
      <c r="O102" s="74"/>
      <c r="P102" s="176">
        <f>O102*H102</f>
        <v>0</v>
      </c>
      <c r="Q102" s="176">
        <v>0</v>
      </c>
      <c r="R102" s="176">
        <f>Q102*H102</f>
        <v>0</v>
      </c>
      <c r="S102" s="176">
        <v>0</v>
      </c>
      <c r="T102" s="177">
        <f>S102*H102</f>
        <v>0</v>
      </c>
      <c r="U102" s="40"/>
      <c r="V102" s="40"/>
      <c r="W102" s="40"/>
      <c r="X102" s="40"/>
      <c r="Y102" s="40"/>
      <c r="Z102" s="40"/>
      <c r="AA102" s="40"/>
      <c r="AB102" s="40"/>
      <c r="AC102" s="40"/>
      <c r="AD102" s="40"/>
      <c r="AE102" s="40"/>
      <c r="AR102" s="178" t="s">
        <v>198</v>
      </c>
      <c r="AT102" s="178" t="s">
        <v>569</v>
      </c>
      <c r="AU102" s="178" t="s">
        <v>15</v>
      </c>
      <c r="AY102" s="21" t="s">
        <v>131</v>
      </c>
      <c r="BE102" s="179">
        <f>IF(N102="základní",J102,0)</f>
        <v>0</v>
      </c>
      <c r="BF102" s="179">
        <f>IF(N102="snížená",J102,0)</f>
        <v>0</v>
      </c>
      <c r="BG102" s="179">
        <f>IF(N102="zákl. přenesená",J102,0)</f>
        <v>0</v>
      </c>
      <c r="BH102" s="179">
        <f>IF(N102="sníž. přenesená",J102,0)</f>
        <v>0</v>
      </c>
      <c r="BI102" s="179">
        <f>IF(N102="nulová",J102,0)</f>
        <v>0</v>
      </c>
      <c r="BJ102" s="21" t="s">
        <v>15</v>
      </c>
      <c r="BK102" s="179">
        <f>ROUND(I102*H102,2)</f>
        <v>0</v>
      </c>
      <c r="BL102" s="21" t="s">
        <v>87</v>
      </c>
      <c r="BM102" s="178" t="s">
        <v>656</v>
      </c>
    </row>
    <row r="103" spans="1:65" s="2" customFormat="1" ht="16.5" customHeight="1">
      <c r="A103" s="40"/>
      <c r="B103" s="166"/>
      <c r="C103" s="220" t="s">
        <v>259</v>
      </c>
      <c r="D103" s="220" t="s">
        <v>569</v>
      </c>
      <c r="E103" s="221" t="s">
        <v>1449</v>
      </c>
      <c r="F103" s="222" t="s">
        <v>1450</v>
      </c>
      <c r="G103" s="223" t="s">
        <v>1418</v>
      </c>
      <c r="H103" s="224">
        <v>18</v>
      </c>
      <c r="I103" s="225"/>
      <c r="J103" s="226">
        <f>ROUND(I103*H103,2)</f>
        <v>0</v>
      </c>
      <c r="K103" s="222" t="s">
        <v>3</v>
      </c>
      <c r="L103" s="227"/>
      <c r="M103" s="228" t="s">
        <v>3</v>
      </c>
      <c r="N103" s="229" t="s">
        <v>42</v>
      </c>
      <c r="O103" s="74"/>
      <c r="P103" s="176">
        <f>O103*H103</f>
        <v>0</v>
      </c>
      <c r="Q103" s="176">
        <v>0</v>
      </c>
      <c r="R103" s="176">
        <f>Q103*H103</f>
        <v>0</v>
      </c>
      <c r="S103" s="176">
        <v>0</v>
      </c>
      <c r="T103" s="177">
        <f>S103*H103</f>
        <v>0</v>
      </c>
      <c r="U103" s="40"/>
      <c r="V103" s="40"/>
      <c r="W103" s="40"/>
      <c r="X103" s="40"/>
      <c r="Y103" s="40"/>
      <c r="Z103" s="40"/>
      <c r="AA103" s="40"/>
      <c r="AB103" s="40"/>
      <c r="AC103" s="40"/>
      <c r="AD103" s="40"/>
      <c r="AE103" s="40"/>
      <c r="AR103" s="178" t="s">
        <v>198</v>
      </c>
      <c r="AT103" s="178" t="s">
        <v>569</v>
      </c>
      <c r="AU103" s="178" t="s">
        <v>15</v>
      </c>
      <c r="AY103" s="21" t="s">
        <v>131</v>
      </c>
      <c r="BE103" s="179">
        <f>IF(N103="základní",J103,0)</f>
        <v>0</v>
      </c>
      <c r="BF103" s="179">
        <f>IF(N103="snížená",J103,0)</f>
        <v>0</v>
      </c>
      <c r="BG103" s="179">
        <f>IF(N103="zákl. přenesená",J103,0)</f>
        <v>0</v>
      </c>
      <c r="BH103" s="179">
        <f>IF(N103="sníž. přenesená",J103,0)</f>
        <v>0</v>
      </c>
      <c r="BI103" s="179">
        <f>IF(N103="nulová",J103,0)</f>
        <v>0</v>
      </c>
      <c r="BJ103" s="21" t="s">
        <v>15</v>
      </c>
      <c r="BK103" s="179">
        <f>ROUND(I103*H103,2)</f>
        <v>0</v>
      </c>
      <c r="BL103" s="21" t="s">
        <v>87</v>
      </c>
      <c r="BM103" s="178" t="s">
        <v>667</v>
      </c>
    </row>
    <row r="104" spans="1:65" s="2" customFormat="1" ht="16.5" customHeight="1">
      <c r="A104" s="40"/>
      <c r="B104" s="166"/>
      <c r="C104" s="220" t="s">
        <v>263</v>
      </c>
      <c r="D104" s="220" t="s">
        <v>569</v>
      </c>
      <c r="E104" s="221" t="s">
        <v>1451</v>
      </c>
      <c r="F104" s="222" t="s">
        <v>1452</v>
      </c>
      <c r="G104" s="223" t="s">
        <v>1418</v>
      </c>
      <c r="H104" s="224">
        <v>2</v>
      </c>
      <c r="I104" s="225"/>
      <c r="J104" s="226">
        <f>ROUND(I104*H104,2)</f>
        <v>0</v>
      </c>
      <c r="K104" s="222" t="s">
        <v>3</v>
      </c>
      <c r="L104" s="227"/>
      <c r="M104" s="228" t="s">
        <v>3</v>
      </c>
      <c r="N104" s="229" t="s">
        <v>42</v>
      </c>
      <c r="O104" s="74"/>
      <c r="P104" s="176">
        <f>O104*H104</f>
        <v>0</v>
      </c>
      <c r="Q104" s="176">
        <v>0</v>
      </c>
      <c r="R104" s="176">
        <f>Q104*H104</f>
        <v>0</v>
      </c>
      <c r="S104" s="176">
        <v>0</v>
      </c>
      <c r="T104" s="177">
        <f>S104*H104</f>
        <v>0</v>
      </c>
      <c r="U104" s="40"/>
      <c r="V104" s="40"/>
      <c r="W104" s="40"/>
      <c r="X104" s="40"/>
      <c r="Y104" s="40"/>
      <c r="Z104" s="40"/>
      <c r="AA104" s="40"/>
      <c r="AB104" s="40"/>
      <c r="AC104" s="40"/>
      <c r="AD104" s="40"/>
      <c r="AE104" s="40"/>
      <c r="AR104" s="178" t="s">
        <v>198</v>
      </c>
      <c r="AT104" s="178" t="s">
        <v>569</v>
      </c>
      <c r="AU104" s="178" t="s">
        <v>15</v>
      </c>
      <c r="AY104" s="21" t="s">
        <v>131</v>
      </c>
      <c r="BE104" s="179">
        <f>IF(N104="základní",J104,0)</f>
        <v>0</v>
      </c>
      <c r="BF104" s="179">
        <f>IF(N104="snížená",J104,0)</f>
        <v>0</v>
      </c>
      <c r="BG104" s="179">
        <f>IF(N104="zákl. přenesená",J104,0)</f>
        <v>0</v>
      </c>
      <c r="BH104" s="179">
        <f>IF(N104="sníž. přenesená",J104,0)</f>
        <v>0</v>
      </c>
      <c r="BI104" s="179">
        <f>IF(N104="nulová",J104,0)</f>
        <v>0</v>
      </c>
      <c r="BJ104" s="21" t="s">
        <v>15</v>
      </c>
      <c r="BK104" s="179">
        <f>ROUND(I104*H104,2)</f>
        <v>0</v>
      </c>
      <c r="BL104" s="21" t="s">
        <v>87</v>
      </c>
      <c r="BM104" s="178" t="s">
        <v>678</v>
      </c>
    </row>
    <row r="105" spans="1:65" s="2" customFormat="1" ht="16.5" customHeight="1">
      <c r="A105" s="40"/>
      <c r="B105" s="166"/>
      <c r="C105" s="220" t="s">
        <v>269</v>
      </c>
      <c r="D105" s="220" t="s">
        <v>569</v>
      </c>
      <c r="E105" s="221" t="s">
        <v>1453</v>
      </c>
      <c r="F105" s="222" t="s">
        <v>1454</v>
      </c>
      <c r="G105" s="223" t="s">
        <v>1418</v>
      </c>
      <c r="H105" s="224">
        <v>2</v>
      </c>
      <c r="I105" s="225"/>
      <c r="J105" s="226">
        <f>ROUND(I105*H105,2)</f>
        <v>0</v>
      </c>
      <c r="K105" s="222" t="s">
        <v>3</v>
      </c>
      <c r="L105" s="227"/>
      <c r="M105" s="228" t="s">
        <v>3</v>
      </c>
      <c r="N105" s="229" t="s">
        <v>42</v>
      </c>
      <c r="O105" s="74"/>
      <c r="P105" s="176">
        <f>O105*H105</f>
        <v>0</v>
      </c>
      <c r="Q105" s="176">
        <v>0</v>
      </c>
      <c r="R105" s="176">
        <f>Q105*H105</f>
        <v>0</v>
      </c>
      <c r="S105" s="176">
        <v>0</v>
      </c>
      <c r="T105" s="177">
        <f>S105*H105</f>
        <v>0</v>
      </c>
      <c r="U105" s="40"/>
      <c r="V105" s="40"/>
      <c r="W105" s="40"/>
      <c r="X105" s="40"/>
      <c r="Y105" s="40"/>
      <c r="Z105" s="40"/>
      <c r="AA105" s="40"/>
      <c r="AB105" s="40"/>
      <c r="AC105" s="40"/>
      <c r="AD105" s="40"/>
      <c r="AE105" s="40"/>
      <c r="AR105" s="178" t="s">
        <v>198</v>
      </c>
      <c r="AT105" s="178" t="s">
        <v>569</v>
      </c>
      <c r="AU105" s="178" t="s">
        <v>15</v>
      </c>
      <c r="AY105" s="21" t="s">
        <v>131</v>
      </c>
      <c r="BE105" s="179">
        <f>IF(N105="základní",J105,0)</f>
        <v>0</v>
      </c>
      <c r="BF105" s="179">
        <f>IF(N105="snížená",J105,0)</f>
        <v>0</v>
      </c>
      <c r="BG105" s="179">
        <f>IF(N105="zákl. přenesená",J105,0)</f>
        <v>0</v>
      </c>
      <c r="BH105" s="179">
        <f>IF(N105="sníž. přenesená",J105,0)</f>
        <v>0</v>
      </c>
      <c r="BI105" s="179">
        <f>IF(N105="nulová",J105,0)</f>
        <v>0</v>
      </c>
      <c r="BJ105" s="21" t="s">
        <v>15</v>
      </c>
      <c r="BK105" s="179">
        <f>ROUND(I105*H105,2)</f>
        <v>0</v>
      </c>
      <c r="BL105" s="21" t="s">
        <v>87</v>
      </c>
      <c r="BM105" s="178" t="s">
        <v>690</v>
      </c>
    </row>
    <row r="106" spans="1:65" s="2" customFormat="1" ht="16.5" customHeight="1">
      <c r="A106" s="40"/>
      <c r="B106" s="166"/>
      <c r="C106" s="220" t="s">
        <v>275</v>
      </c>
      <c r="D106" s="220" t="s">
        <v>569</v>
      </c>
      <c r="E106" s="221" t="s">
        <v>1455</v>
      </c>
      <c r="F106" s="222" t="s">
        <v>1456</v>
      </c>
      <c r="G106" s="223" t="s">
        <v>1418</v>
      </c>
      <c r="H106" s="224">
        <v>13</v>
      </c>
      <c r="I106" s="225"/>
      <c r="J106" s="226">
        <f>ROUND(I106*H106,2)</f>
        <v>0</v>
      </c>
      <c r="K106" s="222" t="s">
        <v>3</v>
      </c>
      <c r="L106" s="227"/>
      <c r="M106" s="228" t="s">
        <v>3</v>
      </c>
      <c r="N106" s="229" t="s">
        <v>42</v>
      </c>
      <c r="O106" s="74"/>
      <c r="P106" s="176">
        <f>O106*H106</f>
        <v>0</v>
      </c>
      <c r="Q106" s="176">
        <v>0</v>
      </c>
      <c r="R106" s="176">
        <f>Q106*H106</f>
        <v>0</v>
      </c>
      <c r="S106" s="176">
        <v>0</v>
      </c>
      <c r="T106" s="177">
        <f>S106*H106</f>
        <v>0</v>
      </c>
      <c r="U106" s="40"/>
      <c r="V106" s="40"/>
      <c r="W106" s="40"/>
      <c r="X106" s="40"/>
      <c r="Y106" s="40"/>
      <c r="Z106" s="40"/>
      <c r="AA106" s="40"/>
      <c r="AB106" s="40"/>
      <c r="AC106" s="40"/>
      <c r="AD106" s="40"/>
      <c r="AE106" s="40"/>
      <c r="AR106" s="178" t="s">
        <v>198</v>
      </c>
      <c r="AT106" s="178" t="s">
        <v>569</v>
      </c>
      <c r="AU106" s="178" t="s">
        <v>15</v>
      </c>
      <c r="AY106" s="21" t="s">
        <v>131</v>
      </c>
      <c r="BE106" s="179">
        <f>IF(N106="základní",J106,0)</f>
        <v>0</v>
      </c>
      <c r="BF106" s="179">
        <f>IF(N106="snížená",J106,0)</f>
        <v>0</v>
      </c>
      <c r="BG106" s="179">
        <f>IF(N106="zákl. přenesená",J106,0)</f>
        <v>0</v>
      </c>
      <c r="BH106" s="179">
        <f>IF(N106="sníž. přenesená",J106,0)</f>
        <v>0</v>
      </c>
      <c r="BI106" s="179">
        <f>IF(N106="nulová",J106,0)</f>
        <v>0</v>
      </c>
      <c r="BJ106" s="21" t="s">
        <v>15</v>
      </c>
      <c r="BK106" s="179">
        <f>ROUND(I106*H106,2)</f>
        <v>0</v>
      </c>
      <c r="BL106" s="21" t="s">
        <v>87</v>
      </c>
      <c r="BM106" s="178" t="s">
        <v>701</v>
      </c>
    </row>
    <row r="107" spans="1:65" s="2" customFormat="1" ht="16.5" customHeight="1">
      <c r="A107" s="40"/>
      <c r="B107" s="166"/>
      <c r="C107" s="220" t="s">
        <v>8</v>
      </c>
      <c r="D107" s="220" t="s">
        <v>569</v>
      </c>
      <c r="E107" s="221" t="s">
        <v>1457</v>
      </c>
      <c r="F107" s="222" t="s">
        <v>1458</v>
      </c>
      <c r="G107" s="223" t="s">
        <v>1418</v>
      </c>
      <c r="H107" s="224">
        <v>13</v>
      </c>
      <c r="I107" s="225"/>
      <c r="J107" s="226">
        <f>ROUND(I107*H107,2)</f>
        <v>0</v>
      </c>
      <c r="K107" s="222" t="s">
        <v>3</v>
      </c>
      <c r="L107" s="227"/>
      <c r="M107" s="228" t="s">
        <v>3</v>
      </c>
      <c r="N107" s="229" t="s">
        <v>42</v>
      </c>
      <c r="O107" s="74"/>
      <c r="P107" s="176">
        <f>O107*H107</f>
        <v>0</v>
      </c>
      <c r="Q107" s="176">
        <v>0</v>
      </c>
      <c r="R107" s="176">
        <f>Q107*H107</f>
        <v>0</v>
      </c>
      <c r="S107" s="176">
        <v>0</v>
      </c>
      <c r="T107" s="177">
        <f>S107*H107</f>
        <v>0</v>
      </c>
      <c r="U107" s="40"/>
      <c r="V107" s="40"/>
      <c r="W107" s="40"/>
      <c r="X107" s="40"/>
      <c r="Y107" s="40"/>
      <c r="Z107" s="40"/>
      <c r="AA107" s="40"/>
      <c r="AB107" s="40"/>
      <c r="AC107" s="40"/>
      <c r="AD107" s="40"/>
      <c r="AE107" s="40"/>
      <c r="AR107" s="178" t="s">
        <v>198</v>
      </c>
      <c r="AT107" s="178" t="s">
        <v>569</v>
      </c>
      <c r="AU107" s="178" t="s">
        <v>15</v>
      </c>
      <c r="AY107" s="21" t="s">
        <v>131</v>
      </c>
      <c r="BE107" s="179">
        <f>IF(N107="základní",J107,0)</f>
        <v>0</v>
      </c>
      <c r="BF107" s="179">
        <f>IF(N107="snížená",J107,0)</f>
        <v>0</v>
      </c>
      <c r="BG107" s="179">
        <f>IF(N107="zákl. přenesená",J107,0)</f>
        <v>0</v>
      </c>
      <c r="BH107" s="179">
        <f>IF(N107="sníž. přenesená",J107,0)</f>
        <v>0</v>
      </c>
      <c r="BI107" s="179">
        <f>IF(N107="nulová",J107,0)</f>
        <v>0</v>
      </c>
      <c r="BJ107" s="21" t="s">
        <v>15</v>
      </c>
      <c r="BK107" s="179">
        <f>ROUND(I107*H107,2)</f>
        <v>0</v>
      </c>
      <c r="BL107" s="21" t="s">
        <v>87</v>
      </c>
      <c r="BM107" s="178" t="s">
        <v>709</v>
      </c>
    </row>
    <row r="108" spans="1:65" s="2" customFormat="1" ht="16.5" customHeight="1">
      <c r="A108" s="40"/>
      <c r="B108" s="166"/>
      <c r="C108" s="220" t="s">
        <v>285</v>
      </c>
      <c r="D108" s="220" t="s">
        <v>569</v>
      </c>
      <c r="E108" s="221" t="s">
        <v>1459</v>
      </c>
      <c r="F108" s="222" t="s">
        <v>1460</v>
      </c>
      <c r="G108" s="223" t="s">
        <v>1418</v>
      </c>
      <c r="H108" s="224">
        <v>13</v>
      </c>
      <c r="I108" s="225"/>
      <c r="J108" s="226">
        <f>ROUND(I108*H108,2)</f>
        <v>0</v>
      </c>
      <c r="K108" s="222" t="s">
        <v>3</v>
      </c>
      <c r="L108" s="227"/>
      <c r="M108" s="228" t="s">
        <v>3</v>
      </c>
      <c r="N108" s="229" t="s">
        <v>42</v>
      </c>
      <c r="O108" s="74"/>
      <c r="P108" s="176">
        <f>O108*H108</f>
        <v>0</v>
      </c>
      <c r="Q108" s="176">
        <v>0</v>
      </c>
      <c r="R108" s="176">
        <f>Q108*H108</f>
        <v>0</v>
      </c>
      <c r="S108" s="176">
        <v>0</v>
      </c>
      <c r="T108" s="177">
        <f>S108*H108</f>
        <v>0</v>
      </c>
      <c r="U108" s="40"/>
      <c r="V108" s="40"/>
      <c r="W108" s="40"/>
      <c r="X108" s="40"/>
      <c r="Y108" s="40"/>
      <c r="Z108" s="40"/>
      <c r="AA108" s="40"/>
      <c r="AB108" s="40"/>
      <c r="AC108" s="40"/>
      <c r="AD108" s="40"/>
      <c r="AE108" s="40"/>
      <c r="AR108" s="178" t="s">
        <v>198</v>
      </c>
      <c r="AT108" s="178" t="s">
        <v>569</v>
      </c>
      <c r="AU108" s="178" t="s">
        <v>15</v>
      </c>
      <c r="AY108" s="21" t="s">
        <v>131</v>
      </c>
      <c r="BE108" s="179">
        <f>IF(N108="základní",J108,0)</f>
        <v>0</v>
      </c>
      <c r="BF108" s="179">
        <f>IF(N108="snížená",J108,0)</f>
        <v>0</v>
      </c>
      <c r="BG108" s="179">
        <f>IF(N108="zákl. přenesená",J108,0)</f>
        <v>0</v>
      </c>
      <c r="BH108" s="179">
        <f>IF(N108="sníž. přenesená",J108,0)</f>
        <v>0</v>
      </c>
      <c r="BI108" s="179">
        <f>IF(N108="nulová",J108,0)</f>
        <v>0</v>
      </c>
      <c r="BJ108" s="21" t="s">
        <v>15</v>
      </c>
      <c r="BK108" s="179">
        <f>ROUND(I108*H108,2)</f>
        <v>0</v>
      </c>
      <c r="BL108" s="21" t="s">
        <v>87</v>
      </c>
      <c r="BM108" s="178" t="s">
        <v>726</v>
      </c>
    </row>
    <row r="109" spans="1:65" s="2" customFormat="1" ht="24.15" customHeight="1">
      <c r="A109" s="40"/>
      <c r="B109" s="166"/>
      <c r="C109" s="220" t="s">
        <v>294</v>
      </c>
      <c r="D109" s="220" t="s">
        <v>569</v>
      </c>
      <c r="E109" s="221" t="s">
        <v>1461</v>
      </c>
      <c r="F109" s="222" t="s">
        <v>1462</v>
      </c>
      <c r="G109" s="223" t="s">
        <v>1418</v>
      </c>
      <c r="H109" s="224">
        <v>1</v>
      </c>
      <c r="I109" s="225"/>
      <c r="J109" s="226">
        <f>ROUND(I109*H109,2)</f>
        <v>0</v>
      </c>
      <c r="K109" s="222" t="s">
        <v>3</v>
      </c>
      <c r="L109" s="227"/>
      <c r="M109" s="228" t="s">
        <v>3</v>
      </c>
      <c r="N109" s="229" t="s">
        <v>42</v>
      </c>
      <c r="O109" s="74"/>
      <c r="P109" s="176">
        <f>O109*H109</f>
        <v>0</v>
      </c>
      <c r="Q109" s="176">
        <v>0</v>
      </c>
      <c r="R109" s="176">
        <f>Q109*H109</f>
        <v>0</v>
      </c>
      <c r="S109" s="176">
        <v>0</v>
      </c>
      <c r="T109" s="177">
        <f>S109*H109</f>
        <v>0</v>
      </c>
      <c r="U109" s="40"/>
      <c r="V109" s="40"/>
      <c r="W109" s="40"/>
      <c r="X109" s="40"/>
      <c r="Y109" s="40"/>
      <c r="Z109" s="40"/>
      <c r="AA109" s="40"/>
      <c r="AB109" s="40"/>
      <c r="AC109" s="40"/>
      <c r="AD109" s="40"/>
      <c r="AE109" s="40"/>
      <c r="AR109" s="178" t="s">
        <v>198</v>
      </c>
      <c r="AT109" s="178" t="s">
        <v>569</v>
      </c>
      <c r="AU109" s="178" t="s">
        <v>15</v>
      </c>
      <c r="AY109" s="21" t="s">
        <v>131</v>
      </c>
      <c r="BE109" s="179">
        <f>IF(N109="základní",J109,0)</f>
        <v>0</v>
      </c>
      <c r="BF109" s="179">
        <f>IF(N109="snížená",J109,0)</f>
        <v>0</v>
      </c>
      <c r="BG109" s="179">
        <f>IF(N109="zákl. přenesená",J109,0)</f>
        <v>0</v>
      </c>
      <c r="BH109" s="179">
        <f>IF(N109="sníž. přenesená",J109,0)</f>
        <v>0</v>
      </c>
      <c r="BI109" s="179">
        <f>IF(N109="nulová",J109,0)</f>
        <v>0</v>
      </c>
      <c r="BJ109" s="21" t="s">
        <v>15</v>
      </c>
      <c r="BK109" s="179">
        <f>ROUND(I109*H109,2)</f>
        <v>0</v>
      </c>
      <c r="BL109" s="21" t="s">
        <v>87</v>
      </c>
      <c r="BM109" s="178" t="s">
        <v>737</v>
      </c>
    </row>
    <row r="110" spans="1:65" s="2" customFormat="1" ht="16.5" customHeight="1">
      <c r="A110" s="40"/>
      <c r="B110" s="166"/>
      <c r="C110" s="220" t="s">
        <v>301</v>
      </c>
      <c r="D110" s="220" t="s">
        <v>569</v>
      </c>
      <c r="E110" s="221" t="s">
        <v>1463</v>
      </c>
      <c r="F110" s="222" t="s">
        <v>1464</v>
      </c>
      <c r="G110" s="223" t="s">
        <v>1418</v>
      </c>
      <c r="H110" s="224">
        <v>1</v>
      </c>
      <c r="I110" s="225"/>
      <c r="J110" s="226">
        <f>ROUND(I110*H110,2)</f>
        <v>0</v>
      </c>
      <c r="K110" s="222" t="s">
        <v>3</v>
      </c>
      <c r="L110" s="227"/>
      <c r="M110" s="228" t="s">
        <v>3</v>
      </c>
      <c r="N110" s="229" t="s">
        <v>42</v>
      </c>
      <c r="O110" s="74"/>
      <c r="P110" s="176">
        <f>O110*H110</f>
        <v>0</v>
      </c>
      <c r="Q110" s="176">
        <v>0</v>
      </c>
      <c r="R110" s="176">
        <f>Q110*H110</f>
        <v>0</v>
      </c>
      <c r="S110" s="176">
        <v>0</v>
      </c>
      <c r="T110" s="177">
        <f>S110*H110</f>
        <v>0</v>
      </c>
      <c r="U110" s="40"/>
      <c r="V110" s="40"/>
      <c r="W110" s="40"/>
      <c r="X110" s="40"/>
      <c r="Y110" s="40"/>
      <c r="Z110" s="40"/>
      <c r="AA110" s="40"/>
      <c r="AB110" s="40"/>
      <c r="AC110" s="40"/>
      <c r="AD110" s="40"/>
      <c r="AE110" s="40"/>
      <c r="AR110" s="178" t="s">
        <v>198</v>
      </c>
      <c r="AT110" s="178" t="s">
        <v>569</v>
      </c>
      <c r="AU110" s="178" t="s">
        <v>15</v>
      </c>
      <c r="AY110" s="21" t="s">
        <v>131</v>
      </c>
      <c r="BE110" s="179">
        <f>IF(N110="základní",J110,0)</f>
        <v>0</v>
      </c>
      <c r="BF110" s="179">
        <f>IF(N110="snížená",J110,0)</f>
        <v>0</v>
      </c>
      <c r="BG110" s="179">
        <f>IF(N110="zákl. přenesená",J110,0)</f>
        <v>0</v>
      </c>
      <c r="BH110" s="179">
        <f>IF(N110="sníž. přenesená",J110,0)</f>
        <v>0</v>
      </c>
      <c r="BI110" s="179">
        <f>IF(N110="nulová",J110,0)</f>
        <v>0</v>
      </c>
      <c r="BJ110" s="21" t="s">
        <v>15</v>
      </c>
      <c r="BK110" s="179">
        <f>ROUND(I110*H110,2)</f>
        <v>0</v>
      </c>
      <c r="BL110" s="21" t="s">
        <v>87</v>
      </c>
      <c r="BM110" s="178" t="s">
        <v>747</v>
      </c>
    </row>
    <row r="111" spans="1:65" s="2" customFormat="1" ht="24.15" customHeight="1">
      <c r="A111" s="40"/>
      <c r="B111" s="166"/>
      <c r="C111" s="220" t="s">
        <v>309</v>
      </c>
      <c r="D111" s="220" t="s">
        <v>569</v>
      </c>
      <c r="E111" s="221" t="s">
        <v>1465</v>
      </c>
      <c r="F111" s="222" t="s">
        <v>1466</v>
      </c>
      <c r="G111" s="223" t="s">
        <v>1418</v>
      </c>
      <c r="H111" s="224">
        <v>1</v>
      </c>
      <c r="I111" s="225"/>
      <c r="J111" s="226">
        <f>ROUND(I111*H111,2)</f>
        <v>0</v>
      </c>
      <c r="K111" s="222" t="s">
        <v>3</v>
      </c>
      <c r="L111" s="227"/>
      <c r="M111" s="228" t="s">
        <v>3</v>
      </c>
      <c r="N111" s="229" t="s">
        <v>42</v>
      </c>
      <c r="O111" s="74"/>
      <c r="P111" s="176">
        <f>O111*H111</f>
        <v>0</v>
      </c>
      <c r="Q111" s="176">
        <v>0</v>
      </c>
      <c r="R111" s="176">
        <f>Q111*H111</f>
        <v>0</v>
      </c>
      <c r="S111" s="176">
        <v>0</v>
      </c>
      <c r="T111" s="177">
        <f>S111*H111</f>
        <v>0</v>
      </c>
      <c r="U111" s="40"/>
      <c r="V111" s="40"/>
      <c r="W111" s="40"/>
      <c r="X111" s="40"/>
      <c r="Y111" s="40"/>
      <c r="Z111" s="40"/>
      <c r="AA111" s="40"/>
      <c r="AB111" s="40"/>
      <c r="AC111" s="40"/>
      <c r="AD111" s="40"/>
      <c r="AE111" s="40"/>
      <c r="AR111" s="178" t="s">
        <v>198</v>
      </c>
      <c r="AT111" s="178" t="s">
        <v>569</v>
      </c>
      <c r="AU111" s="178" t="s">
        <v>15</v>
      </c>
      <c r="AY111" s="21" t="s">
        <v>131</v>
      </c>
      <c r="BE111" s="179">
        <f>IF(N111="základní",J111,0)</f>
        <v>0</v>
      </c>
      <c r="BF111" s="179">
        <f>IF(N111="snížená",J111,0)</f>
        <v>0</v>
      </c>
      <c r="BG111" s="179">
        <f>IF(N111="zákl. přenesená",J111,0)</f>
        <v>0</v>
      </c>
      <c r="BH111" s="179">
        <f>IF(N111="sníž. přenesená",J111,0)</f>
        <v>0</v>
      </c>
      <c r="BI111" s="179">
        <f>IF(N111="nulová",J111,0)</f>
        <v>0</v>
      </c>
      <c r="BJ111" s="21" t="s">
        <v>15</v>
      </c>
      <c r="BK111" s="179">
        <f>ROUND(I111*H111,2)</f>
        <v>0</v>
      </c>
      <c r="BL111" s="21" t="s">
        <v>87</v>
      </c>
      <c r="BM111" s="178" t="s">
        <v>759</v>
      </c>
    </row>
    <row r="112" spans="1:65" s="2" customFormat="1" ht="16.5" customHeight="1">
      <c r="A112" s="40"/>
      <c r="B112" s="166"/>
      <c r="C112" s="220" t="s">
        <v>316</v>
      </c>
      <c r="D112" s="220" t="s">
        <v>569</v>
      </c>
      <c r="E112" s="221" t="s">
        <v>1463</v>
      </c>
      <c r="F112" s="222" t="s">
        <v>1464</v>
      </c>
      <c r="G112" s="223" t="s">
        <v>1418</v>
      </c>
      <c r="H112" s="224">
        <v>1</v>
      </c>
      <c r="I112" s="225"/>
      <c r="J112" s="226">
        <f>ROUND(I112*H112,2)</f>
        <v>0</v>
      </c>
      <c r="K112" s="222" t="s">
        <v>3</v>
      </c>
      <c r="L112" s="227"/>
      <c r="M112" s="228" t="s">
        <v>3</v>
      </c>
      <c r="N112" s="229" t="s">
        <v>42</v>
      </c>
      <c r="O112" s="74"/>
      <c r="P112" s="176">
        <f>O112*H112</f>
        <v>0</v>
      </c>
      <c r="Q112" s="176">
        <v>0</v>
      </c>
      <c r="R112" s="176">
        <f>Q112*H112</f>
        <v>0</v>
      </c>
      <c r="S112" s="176">
        <v>0</v>
      </c>
      <c r="T112" s="177">
        <f>S112*H112</f>
        <v>0</v>
      </c>
      <c r="U112" s="40"/>
      <c r="V112" s="40"/>
      <c r="W112" s="40"/>
      <c r="X112" s="40"/>
      <c r="Y112" s="40"/>
      <c r="Z112" s="40"/>
      <c r="AA112" s="40"/>
      <c r="AB112" s="40"/>
      <c r="AC112" s="40"/>
      <c r="AD112" s="40"/>
      <c r="AE112" s="40"/>
      <c r="AR112" s="178" t="s">
        <v>198</v>
      </c>
      <c r="AT112" s="178" t="s">
        <v>569</v>
      </c>
      <c r="AU112" s="178" t="s">
        <v>15</v>
      </c>
      <c r="AY112" s="21" t="s">
        <v>131</v>
      </c>
      <c r="BE112" s="179">
        <f>IF(N112="základní",J112,0)</f>
        <v>0</v>
      </c>
      <c r="BF112" s="179">
        <f>IF(N112="snížená",J112,0)</f>
        <v>0</v>
      </c>
      <c r="BG112" s="179">
        <f>IF(N112="zákl. přenesená",J112,0)</f>
        <v>0</v>
      </c>
      <c r="BH112" s="179">
        <f>IF(N112="sníž. přenesená",J112,0)</f>
        <v>0</v>
      </c>
      <c r="BI112" s="179">
        <f>IF(N112="nulová",J112,0)</f>
        <v>0</v>
      </c>
      <c r="BJ112" s="21" t="s">
        <v>15</v>
      </c>
      <c r="BK112" s="179">
        <f>ROUND(I112*H112,2)</f>
        <v>0</v>
      </c>
      <c r="BL112" s="21" t="s">
        <v>87</v>
      </c>
      <c r="BM112" s="178" t="s">
        <v>767</v>
      </c>
    </row>
    <row r="113" spans="1:65" s="2" customFormat="1" ht="16.5" customHeight="1">
      <c r="A113" s="40"/>
      <c r="B113" s="166"/>
      <c r="C113" s="220" t="s">
        <v>325</v>
      </c>
      <c r="D113" s="220" t="s">
        <v>569</v>
      </c>
      <c r="E113" s="221" t="s">
        <v>1467</v>
      </c>
      <c r="F113" s="222" t="s">
        <v>1468</v>
      </c>
      <c r="G113" s="223" t="s">
        <v>1418</v>
      </c>
      <c r="H113" s="224">
        <v>94</v>
      </c>
      <c r="I113" s="225"/>
      <c r="J113" s="226">
        <f>ROUND(I113*H113,2)</f>
        <v>0</v>
      </c>
      <c r="K113" s="222" t="s">
        <v>3</v>
      </c>
      <c r="L113" s="227"/>
      <c r="M113" s="228" t="s">
        <v>3</v>
      </c>
      <c r="N113" s="229" t="s">
        <v>42</v>
      </c>
      <c r="O113" s="74"/>
      <c r="P113" s="176">
        <f>O113*H113</f>
        <v>0</v>
      </c>
      <c r="Q113" s="176">
        <v>0</v>
      </c>
      <c r="R113" s="176">
        <f>Q113*H113</f>
        <v>0</v>
      </c>
      <c r="S113" s="176">
        <v>0</v>
      </c>
      <c r="T113" s="177">
        <f>S113*H113</f>
        <v>0</v>
      </c>
      <c r="U113" s="40"/>
      <c r="V113" s="40"/>
      <c r="W113" s="40"/>
      <c r="X113" s="40"/>
      <c r="Y113" s="40"/>
      <c r="Z113" s="40"/>
      <c r="AA113" s="40"/>
      <c r="AB113" s="40"/>
      <c r="AC113" s="40"/>
      <c r="AD113" s="40"/>
      <c r="AE113" s="40"/>
      <c r="AR113" s="178" t="s">
        <v>198</v>
      </c>
      <c r="AT113" s="178" t="s">
        <v>569</v>
      </c>
      <c r="AU113" s="178" t="s">
        <v>15</v>
      </c>
      <c r="AY113" s="21" t="s">
        <v>131</v>
      </c>
      <c r="BE113" s="179">
        <f>IF(N113="základní",J113,0)</f>
        <v>0</v>
      </c>
      <c r="BF113" s="179">
        <f>IF(N113="snížená",J113,0)</f>
        <v>0</v>
      </c>
      <c r="BG113" s="179">
        <f>IF(N113="zákl. přenesená",J113,0)</f>
        <v>0</v>
      </c>
      <c r="BH113" s="179">
        <f>IF(N113="sníž. přenesená",J113,0)</f>
        <v>0</v>
      </c>
      <c r="BI113" s="179">
        <f>IF(N113="nulová",J113,0)</f>
        <v>0</v>
      </c>
      <c r="BJ113" s="21" t="s">
        <v>15</v>
      </c>
      <c r="BK113" s="179">
        <f>ROUND(I113*H113,2)</f>
        <v>0</v>
      </c>
      <c r="BL113" s="21" t="s">
        <v>87</v>
      </c>
      <c r="BM113" s="178" t="s">
        <v>779</v>
      </c>
    </row>
    <row r="114" spans="1:65" s="2" customFormat="1" ht="21.75" customHeight="1">
      <c r="A114" s="40"/>
      <c r="B114" s="166"/>
      <c r="C114" s="220" t="s">
        <v>332</v>
      </c>
      <c r="D114" s="220" t="s">
        <v>569</v>
      </c>
      <c r="E114" s="221" t="s">
        <v>1469</v>
      </c>
      <c r="F114" s="222" t="s">
        <v>1470</v>
      </c>
      <c r="G114" s="223" t="s">
        <v>1418</v>
      </c>
      <c r="H114" s="224">
        <v>19</v>
      </c>
      <c r="I114" s="225"/>
      <c r="J114" s="226">
        <f>ROUND(I114*H114,2)</f>
        <v>0</v>
      </c>
      <c r="K114" s="222" t="s">
        <v>3</v>
      </c>
      <c r="L114" s="227"/>
      <c r="M114" s="228" t="s">
        <v>3</v>
      </c>
      <c r="N114" s="229" t="s">
        <v>42</v>
      </c>
      <c r="O114" s="74"/>
      <c r="P114" s="176">
        <f>O114*H114</f>
        <v>0</v>
      </c>
      <c r="Q114" s="176">
        <v>0</v>
      </c>
      <c r="R114" s="176">
        <f>Q114*H114</f>
        <v>0</v>
      </c>
      <c r="S114" s="176">
        <v>0</v>
      </c>
      <c r="T114" s="177">
        <f>S114*H114</f>
        <v>0</v>
      </c>
      <c r="U114" s="40"/>
      <c r="V114" s="40"/>
      <c r="W114" s="40"/>
      <c r="X114" s="40"/>
      <c r="Y114" s="40"/>
      <c r="Z114" s="40"/>
      <c r="AA114" s="40"/>
      <c r="AB114" s="40"/>
      <c r="AC114" s="40"/>
      <c r="AD114" s="40"/>
      <c r="AE114" s="40"/>
      <c r="AR114" s="178" t="s">
        <v>198</v>
      </c>
      <c r="AT114" s="178" t="s">
        <v>569</v>
      </c>
      <c r="AU114" s="178" t="s">
        <v>15</v>
      </c>
      <c r="AY114" s="21" t="s">
        <v>131</v>
      </c>
      <c r="BE114" s="179">
        <f>IF(N114="základní",J114,0)</f>
        <v>0</v>
      </c>
      <c r="BF114" s="179">
        <f>IF(N114="snížená",J114,0)</f>
        <v>0</v>
      </c>
      <c r="BG114" s="179">
        <f>IF(N114="zákl. přenesená",J114,0)</f>
        <v>0</v>
      </c>
      <c r="BH114" s="179">
        <f>IF(N114="sníž. přenesená",J114,0)</f>
        <v>0</v>
      </c>
      <c r="BI114" s="179">
        <f>IF(N114="nulová",J114,0)</f>
        <v>0</v>
      </c>
      <c r="BJ114" s="21" t="s">
        <v>15</v>
      </c>
      <c r="BK114" s="179">
        <f>ROUND(I114*H114,2)</f>
        <v>0</v>
      </c>
      <c r="BL114" s="21" t="s">
        <v>87</v>
      </c>
      <c r="BM114" s="178" t="s">
        <v>789</v>
      </c>
    </row>
    <row r="115" spans="1:65" s="2" customFormat="1" ht="21.75" customHeight="1">
      <c r="A115" s="40"/>
      <c r="B115" s="166"/>
      <c r="C115" s="220" t="s">
        <v>339</v>
      </c>
      <c r="D115" s="220" t="s">
        <v>569</v>
      </c>
      <c r="E115" s="221" t="s">
        <v>1471</v>
      </c>
      <c r="F115" s="222" t="s">
        <v>1472</v>
      </c>
      <c r="G115" s="223" t="s">
        <v>1418</v>
      </c>
      <c r="H115" s="224">
        <v>6</v>
      </c>
      <c r="I115" s="225"/>
      <c r="J115" s="226">
        <f>ROUND(I115*H115,2)</f>
        <v>0</v>
      </c>
      <c r="K115" s="222" t="s">
        <v>3</v>
      </c>
      <c r="L115" s="227"/>
      <c r="M115" s="228" t="s">
        <v>3</v>
      </c>
      <c r="N115" s="229" t="s">
        <v>42</v>
      </c>
      <c r="O115" s="74"/>
      <c r="P115" s="176">
        <f>O115*H115</f>
        <v>0</v>
      </c>
      <c r="Q115" s="176">
        <v>0</v>
      </c>
      <c r="R115" s="176">
        <f>Q115*H115</f>
        <v>0</v>
      </c>
      <c r="S115" s="176">
        <v>0</v>
      </c>
      <c r="T115" s="177">
        <f>S115*H115</f>
        <v>0</v>
      </c>
      <c r="U115" s="40"/>
      <c r="V115" s="40"/>
      <c r="W115" s="40"/>
      <c r="X115" s="40"/>
      <c r="Y115" s="40"/>
      <c r="Z115" s="40"/>
      <c r="AA115" s="40"/>
      <c r="AB115" s="40"/>
      <c r="AC115" s="40"/>
      <c r="AD115" s="40"/>
      <c r="AE115" s="40"/>
      <c r="AR115" s="178" t="s">
        <v>198</v>
      </c>
      <c r="AT115" s="178" t="s">
        <v>569</v>
      </c>
      <c r="AU115" s="178" t="s">
        <v>15</v>
      </c>
      <c r="AY115" s="21" t="s">
        <v>131</v>
      </c>
      <c r="BE115" s="179">
        <f>IF(N115="základní",J115,0)</f>
        <v>0</v>
      </c>
      <c r="BF115" s="179">
        <f>IF(N115="snížená",J115,0)</f>
        <v>0</v>
      </c>
      <c r="BG115" s="179">
        <f>IF(N115="zákl. přenesená",J115,0)</f>
        <v>0</v>
      </c>
      <c r="BH115" s="179">
        <f>IF(N115="sníž. přenesená",J115,0)</f>
        <v>0</v>
      </c>
      <c r="BI115" s="179">
        <f>IF(N115="nulová",J115,0)</f>
        <v>0</v>
      </c>
      <c r="BJ115" s="21" t="s">
        <v>15</v>
      </c>
      <c r="BK115" s="179">
        <f>ROUND(I115*H115,2)</f>
        <v>0</v>
      </c>
      <c r="BL115" s="21" t="s">
        <v>87</v>
      </c>
      <c r="BM115" s="178" t="s">
        <v>811</v>
      </c>
    </row>
    <row r="116" spans="1:65" s="2" customFormat="1" ht="16.5" customHeight="1">
      <c r="A116" s="40"/>
      <c r="B116" s="166"/>
      <c r="C116" s="220" t="s">
        <v>347</v>
      </c>
      <c r="D116" s="220" t="s">
        <v>569</v>
      </c>
      <c r="E116" s="221" t="s">
        <v>1473</v>
      </c>
      <c r="F116" s="222" t="s">
        <v>1474</v>
      </c>
      <c r="G116" s="223" t="s">
        <v>1418</v>
      </c>
      <c r="H116" s="224">
        <v>63</v>
      </c>
      <c r="I116" s="225"/>
      <c r="J116" s="226">
        <f>ROUND(I116*H116,2)</f>
        <v>0</v>
      </c>
      <c r="K116" s="222" t="s">
        <v>3</v>
      </c>
      <c r="L116" s="227"/>
      <c r="M116" s="228" t="s">
        <v>3</v>
      </c>
      <c r="N116" s="229" t="s">
        <v>42</v>
      </c>
      <c r="O116" s="74"/>
      <c r="P116" s="176">
        <f>O116*H116</f>
        <v>0</v>
      </c>
      <c r="Q116" s="176">
        <v>0</v>
      </c>
      <c r="R116" s="176">
        <f>Q116*H116</f>
        <v>0</v>
      </c>
      <c r="S116" s="176">
        <v>0</v>
      </c>
      <c r="T116" s="177">
        <f>S116*H116</f>
        <v>0</v>
      </c>
      <c r="U116" s="40"/>
      <c r="V116" s="40"/>
      <c r="W116" s="40"/>
      <c r="X116" s="40"/>
      <c r="Y116" s="40"/>
      <c r="Z116" s="40"/>
      <c r="AA116" s="40"/>
      <c r="AB116" s="40"/>
      <c r="AC116" s="40"/>
      <c r="AD116" s="40"/>
      <c r="AE116" s="40"/>
      <c r="AR116" s="178" t="s">
        <v>198</v>
      </c>
      <c r="AT116" s="178" t="s">
        <v>569</v>
      </c>
      <c r="AU116" s="178" t="s">
        <v>15</v>
      </c>
      <c r="AY116" s="21" t="s">
        <v>131</v>
      </c>
      <c r="BE116" s="179">
        <f>IF(N116="základní",J116,0)</f>
        <v>0</v>
      </c>
      <c r="BF116" s="179">
        <f>IF(N116="snížená",J116,0)</f>
        <v>0</v>
      </c>
      <c r="BG116" s="179">
        <f>IF(N116="zákl. přenesená",J116,0)</f>
        <v>0</v>
      </c>
      <c r="BH116" s="179">
        <f>IF(N116="sníž. přenesená",J116,0)</f>
        <v>0</v>
      </c>
      <c r="BI116" s="179">
        <f>IF(N116="nulová",J116,0)</f>
        <v>0</v>
      </c>
      <c r="BJ116" s="21" t="s">
        <v>15</v>
      </c>
      <c r="BK116" s="179">
        <f>ROUND(I116*H116,2)</f>
        <v>0</v>
      </c>
      <c r="BL116" s="21" t="s">
        <v>87</v>
      </c>
      <c r="BM116" s="178" t="s">
        <v>618</v>
      </c>
    </row>
    <row r="117" spans="1:65" s="2" customFormat="1" ht="16.5" customHeight="1">
      <c r="A117" s="40"/>
      <c r="B117" s="166"/>
      <c r="C117" s="220" t="s">
        <v>637</v>
      </c>
      <c r="D117" s="220" t="s">
        <v>569</v>
      </c>
      <c r="E117" s="221" t="s">
        <v>1475</v>
      </c>
      <c r="F117" s="222" t="s">
        <v>1476</v>
      </c>
      <c r="G117" s="223" t="s">
        <v>1418</v>
      </c>
      <c r="H117" s="224">
        <v>12</v>
      </c>
      <c r="I117" s="225"/>
      <c r="J117" s="226">
        <f>ROUND(I117*H117,2)</f>
        <v>0</v>
      </c>
      <c r="K117" s="222" t="s">
        <v>3</v>
      </c>
      <c r="L117" s="227"/>
      <c r="M117" s="228" t="s">
        <v>3</v>
      </c>
      <c r="N117" s="229" t="s">
        <v>42</v>
      </c>
      <c r="O117" s="74"/>
      <c r="P117" s="176">
        <f>O117*H117</f>
        <v>0</v>
      </c>
      <c r="Q117" s="176">
        <v>0</v>
      </c>
      <c r="R117" s="176">
        <f>Q117*H117</f>
        <v>0</v>
      </c>
      <c r="S117" s="176">
        <v>0</v>
      </c>
      <c r="T117" s="177">
        <f>S117*H117</f>
        <v>0</v>
      </c>
      <c r="U117" s="40"/>
      <c r="V117" s="40"/>
      <c r="W117" s="40"/>
      <c r="X117" s="40"/>
      <c r="Y117" s="40"/>
      <c r="Z117" s="40"/>
      <c r="AA117" s="40"/>
      <c r="AB117" s="40"/>
      <c r="AC117" s="40"/>
      <c r="AD117" s="40"/>
      <c r="AE117" s="40"/>
      <c r="AR117" s="178" t="s">
        <v>198</v>
      </c>
      <c r="AT117" s="178" t="s">
        <v>569</v>
      </c>
      <c r="AU117" s="178" t="s">
        <v>15</v>
      </c>
      <c r="AY117" s="21" t="s">
        <v>131</v>
      </c>
      <c r="BE117" s="179">
        <f>IF(N117="základní",J117,0)</f>
        <v>0</v>
      </c>
      <c r="BF117" s="179">
        <f>IF(N117="snížená",J117,0)</f>
        <v>0</v>
      </c>
      <c r="BG117" s="179">
        <f>IF(N117="zákl. přenesená",J117,0)</f>
        <v>0</v>
      </c>
      <c r="BH117" s="179">
        <f>IF(N117="sníž. přenesená",J117,0)</f>
        <v>0</v>
      </c>
      <c r="BI117" s="179">
        <f>IF(N117="nulová",J117,0)</f>
        <v>0</v>
      </c>
      <c r="BJ117" s="21" t="s">
        <v>15</v>
      </c>
      <c r="BK117" s="179">
        <f>ROUND(I117*H117,2)</f>
        <v>0</v>
      </c>
      <c r="BL117" s="21" t="s">
        <v>87</v>
      </c>
      <c r="BM117" s="178" t="s">
        <v>833</v>
      </c>
    </row>
    <row r="118" spans="1:65" s="2" customFormat="1" ht="16.5" customHeight="1">
      <c r="A118" s="40"/>
      <c r="B118" s="166"/>
      <c r="C118" s="220" t="s">
        <v>639</v>
      </c>
      <c r="D118" s="220" t="s">
        <v>569</v>
      </c>
      <c r="E118" s="221" t="s">
        <v>1477</v>
      </c>
      <c r="F118" s="222" t="s">
        <v>1478</v>
      </c>
      <c r="G118" s="223" t="s">
        <v>1418</v>
      </c>
      <c r="H118" s="224">
        <v>7</v>
      </c>
      <c r="I118" s="225"/>
      <c r="J118" s="226">
        <f>ROUND(I118*H118,2)</f>
        <v>0</v>
      </c>
      <c r="K118" s="222" t="s">
        <v>3</v>
      </c>
      <c r="L118" s="227"/>
      <c r="M118" s="228" t="s">
        <v>3</v>
      </c>
      <c r="N118" s="229" t="s">
        <v>42</v>
      </c>
      <c r="O118" s="74"/>
      <c r="P118" s="176">
        <f>O118*H118</f>
        <v>0</v>
      </c>
      <c r="Q118" s="176">
        <v>0</v>
      </c>
      <c r="R118" s="176">
        <f>Q118*H118</f>
        <v>0</v>
      </c>
      <c r="S118" s="176">
        <v>0</v>
      </c>
      <c r="T118" s="177">
        <f>S118*H118</f>
        <v>0</v>
      </c>
      <c r="U118" s="40"/>
      <c r="V118" s="40"/>
      <c r="W118" s="40"/>
      <c r="X118" s="40"/>
      <c r="Y118" s="40"/>
      <c r="Z118" s="40"/>
      <c r="AA118" s="40"/>
      <c r="AB118" s="40"/>
      <c r="AC118" s="40"/>
      <c r="AD118" s="40"/>
      <c r="AE118" s="40"/>
      <c r="AR118" s="178" t="s">
        <v>198</v>
      </c>
      <c r="AT118" s="178" t="s">
        <v>569</v>
      </c>
      <c r="AU118" s="178" t="s">
        <v>15</v>
      </c>
      <c r="AY118" s="21" t="s">
        <v>131</v>
      </c>
      <c r="BE118" s="179">
        <f>IF(N118="základní",J118,0)</f>
        <v>0</v>
      </c>
      <c r="BF118" s="179">
        <f>IF(N118="snížená",J118,0)</f>
        <v>0</v>
      </c>
      <c r="BG118" s="179">
        <f>IF(N118="zákl. přenesená",J118,0)</f>
        <v>0</v>
      </c>
      <c r="BH118" s="179">
        <f>IF(N118="sníž. přenesená",J118,0)</f>
        <v>0</v>
      </c>
      <c r="BI118" s="179">
        <f>IF(N118="nulová",J118,0)</f>
        <v>0</v>
      </c>
      <c r="BJ118" s="21" t="s">
        <v>15</v>
      </c>
      <c r="BK118" s="179">
        <f>ROUND(I118*H118,2)</f>
        <v>0</v>
      </c>
      <c r="BL118" s="21" t="s">
        <v>87</v>
      </c>
      <c r="BM118" s="178" t="s">
        <v>845</v>
      </c>
    </row>
    <row r="119" spans="1:65" s="2" customFormat="1" ht="16.5" customHeight="1">
      <c r="A119" s="40"/>
      <c r="B119" s="166"/>
      <c r="C119" s="220" t="s">
        <v>643</v>
      </c>
      <c r="D119" s="220" t="s">
        <v>569</v>
      </c>
      <c r="E119" s="221" t="s">
        <v>1479</v>
      </c>
      <c r="F119" s="222" t="s">
        <v>1480</v>
      </c>
      <c r="G119" s="223" t="s">
        <v>1418</v>
      </c>
      <c r="H119" s="224">
        <v>6</v>
      </c>
      <c r="I119" s="225"/>
      <c r="J119" s="226">
        <f>ROUND(I119*H119,2)</f>
        <v>0</v>
      </c>
      <c r="K119" s="222" t="s">
        <v>3</v>
      </c>
      <c r="L119" s="227"/>
      <c r="M119" s="228" t="s">
        <v>3</v>
      </c>
      <c r="N119" s="229" t="s">
        <v>42</v>
      </c>
      <c r="O119" s="74"/>
      <c r="P119" s="176">
        <f>O119*H119</f>
        <v>0</v>
      </c>
      <c r="Q119" s="176">
        <v>0</v>
      </c>
      <c r="R119" s="176">
        <f>Q119*H119</f>
        <v>0</v>
      </c>
      <c r="S119" s="176">
        <v>0</v>
      </c>
      <c r="T119" s="177">
        <f>S119*H119</f>
        <v>0</v>
      </c>
      <c r="U119" s="40"/>
      <c r="V119" s="40"/>
      <c r="W119" s="40"/>
      <c r="X119" s="40"/>
      <c r="Y119" s="40"/>
      <c r="Z119" s="40"/>
      <c r="AA119" s="40"/>
      <c r="AB119" s="40"/>
      <c r="AC119" s="40"/>
      <c r="AD119" s="40"/>
      <c r="AE119" s="40"/>
      <c r="AR119" s="178" t="s">
        <v>198</v>
      </c>
      <c r="AT119" s="178" t="s">
        <v>569</v>
      </c>
      <c r="AU119" s="178" t="s">
        <v>15</v>
      </c>
      <c r="AY119" s="21" t="s">
        <v>131</v>
      </c>
      <c r="BE119" s="179">
        <f>IF(N119="základní",J119,0)</f>
        <v>0</v>
      </c>
      <c r="BF119" s="179">
        <f>IF(N119="snížená",J119,0)</f>
        <v>0</v>
      </c>
      <c r="BG119" s="179">
        <f>IF(N119="zákl. přenesená",J119,0)</f>
        <v>0</v>
      </c>
      <c r="BH119" s="179">
        <f>IF(N119="sníž. přenesená",J119,0)</f>
        <v>0</v>
      </c>
      <c r="BI119" s="179">
        <f>IF(N119="nulová",J119,0)</f>
        <v>0</v>
      </c>
      <c r="BJ119" s="21" t="s">
        <v>15</v>
      </c>
      <c r="BK119" s="179">
        <f>ROUND(I119*H119,2)</f>
        <v>0</v>
      </c>
      <c r="BL119" s="21" t="s">
        <v>87</v>
      </c>
      <c r="BM119" s="178" t="s">
        <v>855</v>
      </c>
    </row>
    <row r="120" spans="1:65" s="2" customFormat="1" ht="16.5" customHeight="1">
      <c r="A120" s="40"/>
      <c r="B120" s="166"/>
      <c r="C120" s="220" t="s">
        <v>656</v>
      </c>
      <c r="D120" s="220" t="s">
        <v>569</v>
      </c>
      <c r="E120" s="221" t="s">
        <v>1481</v>
      </c>
      <c r="F120" s="222" t="s">
        <v>1482</v>
      </c>
      <c r="G120" s="223" t="s">
        <v>1418</v>
      </c>
      <c r="H120" s="224">
        <v>6</v>
      </c>
      <c r="I120" s="225"/>
      <c r="J120" s="226">
        <f>ROUND(I120*H120,2)</f>
        <v>0</v>
      </c>
      <c r="K120" s="222" t="s">
        <v>3</v>
      </c>
      <c r="L120" s="227"/>
      <c r="M120" s="228" t="s">
        <v>3</v>
      </c>
      <c r="N120" s="229" t="s">
        <v>42</v>
      </c>
      <c r="O120" s="74"/>
      <c r="P120" s="176">
        <f>O120*H120</f>
        <v>0</v>
      </c>
      <c r="Q120" s="176">
        <v>0</v>
      </c>
      <c r="R120" s="176">
        <f>Q120*H120</f>
        <v>0</v>
      </c>
      <c r="S120" s="176">
        <v>0</v>
      </c>
      <c r="T120" s="177">
        <f>S120*H120</f>
        <v>0</v>
      </c>
      <c r="U120" s="40"/>
      <c r="V120" s="40"/>
      <c r="W120" s="40"/>
      <c r="X120" s="40"/>
      <c r="Y120" s="40"/>
      <c r="Z120" s="40"/>
      <c r="AA120" s="40"/>
      <c r="AB120" s="40"/>
      <c r="AC120" s="40"/>
      <c r="AD120" s="40"/>
      <c r="AE120" s="40"/>
      <c r="AR120" s="178" t="s">
        <v>198</v>
      </c>
      <c r="AT120" s="178" t="s">
        <v>569</v>
      </c>
      <c r="AU120" s="178" t="s">
        <v>15</v>
      </c>
      <c r="AY120" s="21" t="s">
        <v>131</v>
      </c>
      <c r="BE120" s="179">
        <f>IF(N120="základní",J120,0)</f>
        <v>0</v>
      </c>
      <c r="BF120" s="179">
        <f>IF(N120="snížená",J120,0)</f>
        <v>0</v>
      </c>
      <c r="BG120" s="179">
        <f>IF(N120="zákl. přenesená",J120,0)</f>
        <v>0</v>
      </c>
      <c r="BH120" s="179">
        <f>IF(N120="sníž. přenesená",J120,0)</f>
        <v>0</v>
      </c>
      <c r="BI120" s="179">
        <f>IF(N120="nulová",J120,0)</f>
        <v>0</v>
      </c>
      <c r="BJ120" s="21" t="s">
        <v>15</v>
      </c>
      <c r="BK120" s="179">
        <f>ROUND(I120*H120,2)</f>
        <v>0</v>
      </c>
      <c r="BL120" s="21" t="s">
        <v>87</v>
      </c>
      <c r="BM120" s="178" t="s">
        <v>864</v>
      </c>
    </row>
    <row r="121" spans="1:65" s="2" customFormat="1" ht="16.5" customHeight="1">
      <c r="A121" s="40"/>
      <c r="B121" s="166"/>
      <c r="C121" s="220" t="s">
        <v>662</v>
      </c>
      <c r="D121" s="220" t="s">
        <v>569</v>
      </c>
      <c r="E121" s="221" t="s">
        <v>1483</v>
      </c>
      <c r="F121" s="222" t="s">
        <v>1484</v>
      </c>
      <c r="G121" s="223" t="s">
        <v>1418</v>
      </c>
      <c r="H121" s="224">
        <v>1</v>
      </c>
      <c r="I121" s="225"/>
      <c r="J121" s="226">
        <f>ROUND(I121*H121,2)</f>
        <v>0</v>
      </c>
      <c r="K121" s="222" t="s">
        <v>3</v>
      </c>
      <c r="L121" s="227"/>
      <c r="M121" s="228" t="s">
        <v>3</v>
      </c>
      <c r="N121" s="229" t="s">
        <v>42</v>
      </c>
      <c r="O121" s="74"/>
      <c r="P121" s="176">
        <f>O121*H121</f>
        <v>0</v>
      </c>
      <c r="Q121" s="176">
        <v>0</v>
      </c>
      <c r="R121" s="176">
        <f>Q121*H121</f>
        <v>0</v>
      </c>
      <c r="S121" s="176">
        <v>0</v>
      </c>
      <c r="T121" s="177">
        <f>S121*H121</f>
        <v>0</v>
      </c>
      <c r="U121" s="40"/>
      <c r="V121" s="40"/>
      <c r="W121" s="40"/>
      <c r="X121" s="40"/>
      <c r="Y121" s="40"/>
      <c r="Z121" s="40"/>
      <c r="AA121" s="40"/>
      <c r="AB121" s="40"/>
      <c r="AC121" s="40"/>
      <c r="AD121" s="40"/>
      <c r="AE121" s="40"/>
      <c r="AR121" s="178" t="s">
        <v>198</v>
      </c>
      <c r="AT121" s="178" t="s">
        <v>569</v>
      </c>
      <c r="AU121" s="178" t="s">
        <v>15</v>
      </c>
      <c r="AY121" s="21" t="s">
        <v>131</v>
      </c>
      <c r="BE121" s="179">
        <f>IF(N121="základní",J121,0)</f>
        <v>0</v>
      </c>
      <c r="BF121" s="179">
        <f>IF(N121="snížená",J121,0)</f>
        <v>0</v>
      </c>
      <c r="BG121" s="179">
        <f>IF(N121="zákl. přenesená",J121,0)</f>
        <v>0</v>
      </c>
      <c r="BH121" s="179">
        <f>IF(N121="sníž. přenesená",J121,0)</f>
        <v>0</v>
      </c>
      <c r="BI121" s="179">
        <f>IF(N121="nulová",J121,0)</f>
        <v>0</v>
      </c>
      <c r="BJ121" s="21" t="s">
        <v>15</v>
      </c>
      <c r="BK121" s="179">
        <f>ROUND(I121*H121,2)</f>
        <v>0</v>
      </c>
      <c r="BL121" s="21" t="s">
        <v>87</v>
      </c>
      <c r="BM121" s="178" t="s">
        <v>872</v>
      </c>
    </row>
    <row r="122" spans="1:65" s="2" customFormat="1" ht="16.5" customHeight="1">
      <c r="A122" s="40"/>
      <c r="B122" s="166"/>
      <c r="C122" s="220" t="s">
        <v>667</v>
      </c>
      <c r="D122" s="220" t="s">
        <v>569</v>
      </c>
      <c r="E122" s="221" t="s">
        <v>1485</v>
      </c>
      <c r="F122" s="222" t="s">
        <v>1486</v>
      </c>
      <c r="G122" s="223" t="s">
        <v>1418</v>
      </c>
      <c r="H122" s="224">
        <v>4</v>
      </c>
      <c r="I122" s="225"/>
      <c r="J122" s="226">
        <f>ROUND(I122*H122,2)</f>
        <v>0</v>
      </c>
      <c r="K122" s="222" t="s">
        <v>3</v>
      </c>
      <c r="L122" s="227"/>
      <c r="M122" s="228" t="s">
        <v>3</v>
      </c>
      <c r="N122" s="229" t="s">
        <v>42</v>
      </c>
      <c r="O122" s="74"/>
      <c r="P122" s="176">
        <f>O122*H122</f>
        <v>0</v>
      </c>
      <c r="Q122" s="176">
        <v>0</v>
      </c>
      <c r="R122" s="176">
        <f>Q122*H122</f>
        <v>0</v>
      </c>
      <c r="S122" s="176">
        <v>0</v>
      </c>
      <c r="T122" s="177">
        <f>S122*H122</f>
        <v>0</v>
      </c>
      <c r="U122" s="40"/>
      <c r="V122" s="40"/>
      <c r="W122" s="40"/>
      <c r="X122" s="40"/>
      <c r="Y122" s="40"/>
      <c r="Z122" s="40"/>
      <c r="AA122" s="40"/>
      <c r="AB122" s="40"/>
      <c r="AC122" s="40"/>
      <c r="AD122" s="40"/>
      <c r="AE122" s="40"/>
      <c r="AR122" s="178" t="s">
        <v>198</v>
      </c>
      <c r="AT122" s="178" t="s">
        <v>569</v>
      </c>
      <c r="AU122" s="178" t="s">
        <v>15</v>
      </c>
      <c r="AY122" s="21" t="s">
        <v>131</v>
      </c>
      <c r="BE122" s="179">
        <f>IF(N122="základní",J122,0)</f>
        <v>0</v>
      </c>
      <c r="BF122" s="179">
        <f>IF(N122="snížená",J122,0)</f>
        <v>0</v>
      </c>
      <c r="BG122" s="179">
        <f>IF(N122="zákl. přenesená",J122,0)</f>
        <v>0</v>
      </c>
      <c r="BH122" s="179">
        <f>IF(N122="sníž. přenesená",J122,0)</f>
        <v>0</v>
      </c>
      <c r="BI122" s="179">
        <f>IF(N122="nulová",J122,0)</f>
        <v>0</v>
      </c>
      <c r="BJ122" s="21" t="s">
        <v>15</v>
      </c>
      <c r="BK122" s="179">
        <f>ROUND(I122*H122,2)</f>
        <v>0</v>
      </c>
      <c r="BL122" s="21" t="s">
        <v>87</v>
      </c>
      <c r="BM122" s="178" t="s">
        <v>880</v>
      </c>
    </row>
    <row r="123" spans="1:65" s="2" customFormat="1" ht="24.15" customHeight="1">
      <c r="A123" s="40"/>
      <c r="B123" s="166"/>
      <c r="C123" s="220" t="s">
        <v>672</v>
      </c>
      <c r="D123" s="220" t="s">
        <v>569</v>
      </c>
      <c r="E123" s="221" t="s">
        <v>1487</v>
      </c>
      <c r="F123" s="222" t="s">
        <v>1488</v>
      </c>
      <c r="G123" s="223" t="s">
        <v>1418</v>
      </c>
      <c r="H123" s="224">
        <v>1</v>
      </c>
      <c r="I123" s="225"/>
      <c r="J123" s="226">
        <f>ROUND(I123*H123,2)</f>
        <v>0</v>
      </c>
      <c r="K123" s="222" t="s">
        <v>3</v>
      </c>
      <c r="L123" s="227"/>
      <c r="M123" s="228" t="s">
        <v>3</v>
      </c>
      <c r="N123" s="229" t="s">
        <v>42</v>
      </c>
      <c r="O123" s="74"/>
      <c r="P123" s="176">
        <f>O123*H123</f>
        <v>0</v>
      </c>
      <c r="Q123" s="176">
        <v>0</v>
      </c>
      <c r="R123" s="176">
        <f>Q123*H123</f>
        <v>0</v>
      </c>
      <c r="S123" s="176">
        <v>0</v>
      </c>
      <c r="T123" s="177">
        <f>S123*H123</f>
        <v>0</v>
      </c>
      <c r="U123" s="40"/>
      <c r="V123" s="40"/>
      <c r="W123" s="40"/>
      <c r="X123" s="40"/>
      <c r="Y123" s="40"/>
      <c r="Z123" s="40"/>
      <c r="AA123" s="40"/>
      <c r="AB123" s="40"/>
      <c r="AC123" s="40"/>
      <c r="AD123" s="40"/>
      <c r="AE123" s="40"/>
      <c r="AR123" s="178" t="s">
        <v>198</v>
      </c>
      <c r="AT123" s="178" t="s">
        <v>569</v>
      </c>
      <c r="AU123" s="178" t="s">
        <v>15</v>
      </c>
      <c r="AY123" s="21" t="s">
        <v>131</v>
      </c>
      <c r="BE123" s="179">
        <f>IF(N123="základní",J123,0)</f>
        <v>0</v>
      </c>
      <c r="BF123" s="179">
        <f>IF(N123="snížená",J123,0)</f>
        <v>0</v>
      </c>
      <c r="BG123" s="179">
        <f>IF(N123="zákl. přenesená",J123,0)</f>
        <v>0</v>
      </c>
      <c r="BH123" s="179">
        <f>IF(N123="sníž. přenesená",J123,0)</f>
        <v>0</v>
      </c>
      <c r="BI123" s="179">
        <f>IF(N123="nulová",J123,0)</f>
        <v>0</v>
      </c>
      <c r="BJ123" s="21" t="s">
        <v>15</v>
      </c>
      <c r="BK123" s="179">
        <f>ROUND(I123*H123,2)</f>
        <v>0</v>
      </c>
      <c r="BL123" s="21" t="s">
        <v>87</v>
      </c>
      <c r="BM123" s="178" t="s">
        <v>888</v>
      </c>
    </row>
    <row r="124" spans="1:65" s="2" customFormat="1" ht="16.5" customHeight="1">
      <c r="A124" s="40"/>
      <c r="B124" s="166"/>
      <c r="C124" s="220" t="s">
        <v>678</v>
      </c>
      <c r="D124" s="220" t="s">
        <v>569</v>
      </c>
      <c r="E124" s="221" t="s">
        <v>1489</v>
      </c>
      <c r="F124" s="222" t="s">
        <v>1490</v>
      </c>
      <c r="G124" s="223" t="s">
        <v>1418</v>
      </c>
      <c r="H124" s="224">
        <v>1</v>
      </c>
      <c r="I124" s="225"/>
      <c r="J124" s="226">
        <f>ROUND(I124*H124,2)</f>
        <v>0</v>
      </c>
      <c r="K124" s="222" t="s">
        <v>3</v>
      </c>
      <c r="L124" s="227"/>
      <c r="M124" s="228" t="s">
        <v>3</v>
      </c>
      <c r="N124" s="229" t="s">
        <v>42</v>
      </c>
      <c r="O124" s="74"/>
      <c r="P124" s="176">
        <f>O124*H124</f>
        <v>0</v>
      </c>
      <c r="Q124" s="176">
        <v>0</v>
      </c>
      <c r="R124" s="176">
        <f>Q124*H124</f>
        <v>0</v>
      </c>
      <c r="S124" s="176">
        <v>0</v>
      </c>
      <c r="T124" s="177">
        <f>S124*H124</f>
        <v>0</v>
      </c>
      <c r="U124" s="40"/>
      <c r="V124" s="40"/>
      <c r="W124" s="40"/>
      <c r="X124" s="40"/>
      <c r="Y124" s="40"/>
      <c r="Z124" s="40"/>
      <c r="AA124" s="40"/>
      <c r="AB124" s="40"/>
      <c r="AC124" s="40"/>
      <c r="AD124" s="40"/>
      <c r="AE124" s="40"/>
      <c r="AR124" s="178" t="s">
        <v>198</v>
      </c>
      <c r="AT124" s="178" t="s">
        <v>569</v>
      </c>
      <c r="AU124" s="178" t="s">
        <v>15</v>
      </c>
      <c r="AY124" s="21" t="s">
        <v>131</v>
      </c>
      <c r="BE124" s="179">
        <f>IF(N124="základní",J124,0)</f>
        <v>0</v>
      </c>
      <c r="BF124" s="179">
        <f>IF(N124="snížená",J124,0)</f>
        <v>0</v>
      </c>
      <c r="BG124" s="179">
        <f>IF(N124="zákl. přenesená",J124,0)</f>
        <v>0</v>
      </c>
      <c r="BH124" s="179">
        <f>IF(N124="sníž. přenesená",J124,0)</f>
        <v>0</v>
      </c>
      <c r="BI124" s="179">
        <f>IF(N124="nulová",J124,0)</f>
        <v>0</v>
      </c>
      <c r="BJ124" s="21" t="s">
        <v>15</v>
      </c>
      <c r="BK124" s="179">
        <f>ROUND(I124*H124,2)</f>
        <v>0</v>
      </c>
      <c r="BL124" s="21" t="s">
        <v>87</v>
      </c>
      <c r="BM124" s="178" t="s">
        <v>896</v>
      </c>
    </row>
    <row r="125" spans="1:65" s="2" customFormat="1" ht="16.5" customHeight="1">
      <c r="A125" s="40"/>
      <c r="B125" s="166"/>
      <c r="C125" s="220" t="s">
        <v>684</v>
      </c>
      <c r="D125" s="220" t="s">
        <v>569</v>
      </c>
      <c r="E125" s="221" t="s">
        <v>1491</v>
      </c>
      <c r="F125" s="222" t="s">
        <v>1492</v>
      </c>
      <c r="G125" s="223" t="s">
        <v>1418</v>
      </c>
      <c r="H125" s="224">
        <v>1</v>
      </c>
      <c r="I125" s="225"/>
      <c r="J125" s="226">
        <f>ROUND(I125*H125,2)</f>
        <v>0</v>
      </c>
      <c r="K125" s="222" t="s">
        <v>3</v>
      </c>
      <c r="L125" s="227"/>
      <c r="M125" s="228" t="s">
        <v>3</v>
      </c>
      <c r="N125" s="229" t="s">
        <v>42</v>
      </c>
      <c r="O125" s="74"/>
      <c r="P125" s="176">
        <f>O125*H125</f>
        <v>0</v>
      </c>
      <c r="Q125" s="176">
        <v>0</v>
      </c>
      <c r="R125" s="176">
        <f>Q125*H125</f>
        <v>0</v>
      </c>
      <c r="S125" s="176">
        <v>0</v>
      </c>
      <c r="T125" s="177">
        <f>S125*H125</f>
        <v>0</v>
      </c>
      <c r="U125" s="40"/>
      <c r="V125" s="40"/>
      <c r="W125" s="40"/>
      <c r="X125" s="40"/>
      <c r="Y125" s="40"/>
      <c r="Z125" s="40"/>
      <c r="AA125" s="40"/>
      <c r="AB125" s="40"/>
      <c r="AC125" s="40"/>
      <c r="AD125" s="40"/>
      <c r="AE125" s="40"/>
      <c r="AR125" s="178" t="s">
        <v>198</v>
      </c>
      <c r="AT125" s="178" t="s">
        <v>569</v>
      </c>
      <c r="AU125" s="178" t="s">
        <v>15</v>
      </c>
      <c r="AY125" s="21" t="s">
        <v>131</v>
      </c>
      <c r="BE125" s="179">
        <f>IF(N125="základní",J125,0)</f>
        <v>0</v>
      </c>
      <c r="BF125" s="179">
        <f>IF(N125="snížená",J125,0)</f>
        <v>0</v>
      </c>
      <c r="BG125" s="179">
        <f>IF(N125="zákl. přenesená",J125,0)</f>
        <v>0</v>
      </c>
      <c r="BH125" s="179">
        <f>IF(N125="sníž. přenesená",J125,0)</f>
        <v>0</v>
      </c>
      <c r="BI125" s="179">
        <f>IF(N125="nulová",J125,0)</f>
        <v>0</v>
      </c>
      <c r="BJ125" s="21" t="s">
        <v>15</v>
      </c>
      <c r="BK125" s="179">
        <f>ROUND(I125*H125,2)</f>
        <v>0</v>
      </c>
      <c r="BL125" s="21" t="s">
        <v>87</v>
      </c>
      <c r="BM125" s="178" t="s">
        <v>904</v>
      </c>
    </row>
    <row r="126" spans="1:65" s="2" customFormat="1" ht="24.15" customHeight="1">
      <c r="A126" s="40"/>
      <c r="B126" s="166"/>
      <c r="C126" s="220" t="s">
        <v>690</v>
      </c>
      <c r="D126" s="220" t="s">
        <v>569</v>
      </c>
      <c r="E126" s="221" t="s">
        <v>1493</v>
      </c>
      <c r="F126" s="222" t="s">
        <v>1494</v>
      </c>
      <c r="G126" s="223" t="s">
        <v>1418</v>
      </c>
      <c r="H126" s="224">
        <v>3</v>
      </c>
      <c r="I126" s="225"/>
      <c r="J126" s="226">
        <f>ROUND(I126*H126,2)</f>
        <v>0</v>
      </c>
      <c r="K126" s="222" t="s">
        <v>3</v>
      </c>
      <c r="L126" s="227"/>
      <c r="M126" s="228" t="s">
        <v>3</v>
      </c>
      <c r="N126" s="229" t="s">
        <v>42</v>
      </c>
      <c r="O126" s="74"/>
      <c r="P126" s="176">
        <f>O126*H126</f>
        <v>0</v>
      </c>
      <c r="Q126" s="176">
        <v>0</v>
      </c>
      <c r="R126" s="176">
        <f>Q126*H126</f>
        <v>0</v>
      </c>
      <c r="S126" s="176">
        <v>0</v>
      </c>
      <c r="T126" s="177">
        <f>S126*H126</f>
        <v>0</v>
      </c>
      <c r="U126" s="40"/>
      <c r="V126" s="40"/>
      <c r="W126" s="40"/>
      <c r="X126" s="40"/>
      <c r="Y126" s="40"/>
      <c r="Z126" s="40"/>
      <c r="AA126" s="40"/>
      <c r="AB126" s="40"/>
      <c r="AC126" s="40"/>
      <c r="AD126" s="40"/>
      <c r="AE126" s="40"/>
      <c r="AR126" s="178" t="s">
        <v>198</v>
      </c>
      <c r="AT126" s="178" t="s">
        <v>569</v>
      </c>
      <c r="AU126" s="178" t="s">
        <v>15</v>
      </c>
      <c r="AY126" s="21" t="s">
        <v>131</v>
      </c>
      <c r="BE126" s="179">
        <f>IF(N126="základní",J126,0)</f>
        <v>0</v>
      </c>
      <c r="BF126" s="179">
        <f>IF(N126="snížená",J126,0)</f>
        <v>0</v>
      </c>
      <c r="BG126" s="179">
        <f>IF(N126="zákl. přenesená",J126,0)</f>
        <v>0</v>
      </c>
      <c r="BH126" s="179">
        <f>IF(N126="sníž. přenesená",J126,0)</f>
        <v>0</v>
      </c>
      <c r="BI126" s="179">
        <f>IF(N126="nulová",J126,0)</f>
        <v>0</v>
      </c>
      <c r="BJ126" s="21" t="s">
        <v>15</v>
      </c>
      <c r="BK126" s="179">
        <f>ROUND(I126*H126,2)</f>
        <v>0</v>
      </c>
      <c r="BL126" s="21" t="s">
        <v>87</v>
      </c>
      <c r="BM126" s="178" t="s">
        <v>912</v>
      </c>
    </row>
    <row r="127" spans="1:65" s="2" customFormat="1" ht="24.15" customHeight="1">
      <c r="A127" s="40"/>
      <c r="B127" s="166"/>
      <c r="C127" s="220" t="s">
        <v>697</v>
      </c>
      <c r="D127" s="220" t="s">
        <v>569</v>
      </c>
      <c r="E127" s="221" t="s">
        <v>1495</v>
      </c>
      <c r="F127" s="222" t="s">
        <v>1496</v>
      </c>
      <c r="G127" s="223" t="s">
        <v>1418</v>
      </c>
      <c r="H127" s="224">
        <v>1</v>
      </c>
      <c r="I127" s="225"/>
      <c r="J127" s="226">
        <f>ROUND(I127*H127,2)</f>
        <v>0</v>
      </c>
      <c r="K127" s="222" t="s">
        <v>3</v>
      </c>
      <c r="L127" s="227"/>
      <c r="M127" s="228" t="s">
        <v>3</v>
      </c>
      <c r="N127" s="229" t="s">
        <v>42</v>
      </c>
      <c r="O127" s="74"/>
      <c r="P127" s="176">
        <f>O127*H127</f>
        <v>0</v>
      </c>
      <c r="Q127" s="176">
        <v>0</v>
      </c>
      <c r="R127" s="176">
        <f>Q127*H127</f>
        <v>0</v>
      </c>
      <c r="S127" s="176">
        <v>0</v>
      </c>
      <c r="T127" s="177">
        <f>S127*H127</f>
        <v>0</v>
      </c>
      <c r="U127" s="40"/>
      <c r="V127" s="40"/>
      <c r="W127" s="40"/>
      <c r="X127" s="40"/>
      <c r="Y127" s="40"/>
      <c r="Z127" s="40"/>
      <c r="AA127" s="40"/>
      <c r="AB127" s="40"/>
      <c r="AC127" s="40"/>
      <c r="AD127" s="40"/>
      <c r="AE127" s="40"/>
      <c r="AR127" s="178" t="s">
        <v>198</v>
      </c>
      <c r="AT127" s="178" t="s">
        <v>569</v>
      </c>
      <c r="AU127" s="178" t="s">
        <v>15</v>
      </c>
      <c r="AY127" s="21" t="s">
        <v>131</v>
      </c>
      <c r="BE127" s="179">
        <f>IF(N127="základní",J127,0)</f>
        <v>0</v>
      </c>
      <c r="BF127" s="179">
        <f>IF(N127="snížená",J127,0)</f>
        <v>0</v>
      </c>
      <c r="BG127" s="179">
        <f>IF(N127="zákl. přenesená",J127,0)</f>
        <v>0</v>
      </c>
      <c r="BH127" s="179">
        <f>IF(N127="sníž. přenesená",J127,0)</f>
        <v>0</v>
      </c>
      <c r="BI127" s="179">
        <f>IF(N127="nulová",J127,0)</f>
        <v>0</v>
      </c>
      <c r="BJ127" s="21" t="s">
        <v>15</v>
      </c>
      <c r="BK127" s="179">
        <f>ROUND(I127*H127,2)</f>
        <v>0</v>
      </c>
      <c r="BL127" s="21" t="s">
        <v>87</v>
      </c>
      <c r="BM127" s="178" t="s">
        <v>920</v>
      </c>
    </row>
    <row r="128" spans="1:65" s="2" customFormat="1" ht="16.5" customHeight="1">
      <c r="A128" s="40"/>
      <c r="B128" s="166"/>
      <c r="C128" s="220" t="s">
        <v>701</v>
      </c>
      <c r="D128" s="220" t="s">
        <v>569</v>
      </c>
      <c r="E128" s="221" t="s">
        <v>1497</v>
      </c>
      <c r="F128" s="222" t="s">
        <v>1498</v>
      </c>
      <c r="G128" s="223" t="s">
        <v>1418</v>
      </c>
      <c r="H128" s="224">
        <v>92</v>
      </c>
      <c r="I128" s="225"/>
      <c r="J128" s="226">
        <f>ROUND(I128*H128,2)</f>
        <v>0</v>
      </c>
      <c r="K128" s="222" t="s">
        <v>3</v>
      </c>
      <c r="L128" s="227"/>
      <c r="M128" s="228" t="s">
        <v>3</v>
      </c>
      <c r="N128" s="229" t="s">
        <v>42</v>
      </c>
      <c r="O128" s="74"/>
      <c r="P128" s="176">
        <f>O128*H128</f>
        <v>0</v>
      </c>
      <c r="Q128" s="176">
        <v>0</v>
      </c>
      <c r="R128" s="176">
        <f>Q128*H128</f>
        <v>0</v>
      </c>
      <c r="S128" s="176">
        <v>0</v>
      </c>
      <c r="T128" s="177">
        <f>S128*H128</f>
        <v>0</v>
      </c>
      <c r="U128" s="40"/>
      <c r="V128" s="40"/>
      <c r="W128" s="40"/>
      <c r="X128" s="40"/>
      <c r="Y128" s="40"/>
      <c r="Z128" s="40"/>
      <c r="AA128" s="40"/>
      <c r="AB128" s="40"/>
      <c r="AC128" s="40"/>
      <c r="AD128" s="40"/>
      <c r="AE128" s="40"/>
      <c r="AR128" s="178" t="s">
        <v>198</v>
      </c>
      <c r="AT128" s="178" t="s">
        <v>569</v>
      </c>
      <c r="AU128" s="178" t="s">
        <v>15</v>
      </c>
      <c r="AY128" s="21" t="s">
        <v>131</v>
      </c>
      <c r="BE128" s="179">
        <f>IF(N128="základní",J128,0)</f>
        <v>0</v>
      </c>
      <c r="BF128" s="179">
        <f>IF(N128="snížená",J128,0)</f>
        <v>0</v>
      </c>
      <c r="BG128" s="179">
        <f>IF(N128="zákl. přenesená",J128,0)</f>
        <v>0</v>
      </c>
      <c r="BH128" s="179">
        <f>IF(N128="sníž. přenesená",J128,0)</f>
        <v>0</v>
      </c>
      <c r="BI128" s="179">
        <f>IF(N128="nulová",J128,0)</f>
        <v>0</v>
      </c>
      <c r="BJ128" s="21" t="s">
        <v>15</v>
      </c>
      <c r="BK128" s="179">
        <f>ROUND(I128*H128,2)</f>
        <v>0</v>
      </c>
      <c r="BL128" s="21" t="s">
        <v>87</v>
      </c>
      <c r="BM128" s="178" t="s">
        <v>928</v>
      </c>
    </row>
    <row r="129" spans="1:65" s="2" customFormat="1" ht="16.5" customHeight="1">
      <c r="A129" s="40"/>
      <c r="B129" s="166"/>
      <c r="C129" s="220" t="s">
        <v>705</v>
      </c>
      <c r="D129" s="220" t="s">
        <v>569</v>
      </c>
      <c r="E129" s="221" t="s">
        <v>1499</v>
      </c>
      <c r="F129" s="222" t="s">
        <v>1500</v>
      </c>
      <c r="G129" s="223" t="s">
        <v>1418</v>
      </c>
      <c r="H129" s="224">
        <v>4</v>
      </c>
      <c r="I129" s="225"/>
      <c r="J129" s="226">
        <f>ROUND(I129*H129,2)</f>
        <v>0</v>
      </c>
      <c r="K129" s="222" t="s">
        <v>3</v>
      </c>
      <c r="L129" s="227"/>
      <c r="M129" s="228" t="s">
        <v>3</v>
      </c>
      <c r="N129" s="229" t="s">
        <v>42</v>
      </c>
      <c r="O129" s="74"/>
      <c r="P129" s="176">
        <f>O129*H129</f>
        <v>0</v>
      </c>
      <c r="Q129" s="176">
        <v>0</v>
      </c>
      <c r="R129" s="176">
        <f>Q129*H129</f>
        <v>0</v>
      </c>
      <c r="S129" s="176">
        <v>0</v>
      </c>
      <c r="T129" s="177">
        <f>S129*H129</f>
        <v>0</v>
      </c>
      <c r="U129" s="40"/>
      <c r="V129" s="40"/>
      <c r="W129" s="40"/>
      <c r="X129" s="40"/>
      <c r="Y129" s="40"/>
      <c r="Z129" s="40"/>
      <c r="AA129" s="40"/>
      <c r="AB129" s="40"/>
      <c r="AC129" s="40"/>
      <c r="AD129" s="40"/>
      <c r="AE129" s="40"/>
      <c r="AR129" s="178" t="s">
        <v>198</v>
      </c>
      <c r="AT129" s="178" t="s">
        <v>569</v>
      </c>
      <c r="AU129" s="178" t="s">
        <v>15</v>
      </c>
      <c r="AY129" s="21" t="s">
        <v>131</v>
      </c>
      <c r="BE129" s="179">
        <f>IF(N129="základní",J129,0)</f>
        <v>0</v>
      </c>
      <c r="BF129" s="179">
        <f>IF(N129="snížená",J129,0)</f>
        <v>0</v>
      </c>
      <c r="BG129" s="179">
        <f>IF(N129="zákl. přenesená",J129,0)</f>
        <v>0</v>
      </c>
      <c r="BH129" s="179">
        <f>IF(N129="sníž. přenesená",J129,0)</f>
        <v>0</v>
      </c>
      <c r="BI129" s="179">
        <f>IF(N129="nulová",J129,0)</f>
        <v>0</v>
      </c>
      <c r="BJ129" s="21" t="s">
        <v>15</v>
      </c>
      <c r="BK129" s="179">
        <f>ROUND(I129*H129,2)</f>
        <v>0</v>
      </c>
      <c r="BL129" s="21" t="s">
        <v>87</v>
      </c>
      <c r="BM129" s="178" t="s">
        <v>936</v>
      </c>
    </row>
    <row r="130" spans="1:65" s="2" customFormat="1" ht="16.5" customHeight="1">
      <c r="A130" s="40"/>
      <c r="B130" s="166"/>
      <c r="C130" s="220" t="s">
        <v>709</v>
      </c>
      <c r="D130" s="220" t="s">
        <v>569</v>
      </c>
      <c r="E130" s="221" t="s">
        <v>1501</v>
      </c>
      <c r="F130" s="222" t="s">
        <v>1502</v>
      </c>
      <c r="G130" s="223" t="s">
        <v>1418</v>
      </c>
      <c r="H130" s="224">
        <v>6</v>
      </c>
      <c r="I130" s="225"/>
      <c r="J130" s="226">
        <f>ROUND(I130*H130,2)</f>
        <v>0</v>
      </c>
      <c r="K130" s="222" t="s">
        <v>3</v>
      </c>
      <c r="L130" s="227"/>
      <c r="M130" s="228" t="s">
        <v>3</v>
      </c>
      <c r="N130" s="229" t="s">
        <v>42</v>
      </c>
      <c r="O130" s="74"/>
      <c r="P130" s="176">
        <f>O130*H130</f>
        <v>0</v>
      </c>
      <c r="Q130" s="176">
        <v>0</v>
      </c>
      <c r="R130" s="176">
        <f>Q130*H130</f>
        <v>0</v>
      </c>
      <c r="S130" s="176">
        <v>0</v>
      </c>
      <c r="T130" s="177">
        <f>S130*H130</f>
        <v>0</v>
      </c>
      <c r="U130" s="40"/>
      <c r="V130" s="40"/>
      <c r="W130" s="40"/>
      <c r="X130" s="40"/>
      <c r="Y130" s="40"/>
      <c r="Z130" s="40"/>
      <c r="AA130" s="40"/>
      <c r="AB130" s="40"/>
      <c r="AC130" s="40"/>
      <c r="AD130" s="40"/>
      <c r="AE130" s="40"/>
      <c r="AR130" s="178" t="s">
        <v>198</v>
      </c>
      <c r="AT130" s="178" t="s">
        <v>569</v>
      </c>
      <c r="AU130" s="178" t="s">
        <v>15</v>
      </c>
      <c r="AY130" s="21" t="s">
        <v>131</v>
      </c>
      <c r="BE130" s="179">
        <f>IF(N130="základní",J130,0)</f>
        <v>0</v>
      </c>
      <c r="BF130" s="179">
        <f>IF(N130="snížená",J130,0)</f>
        <v>0</v>
      </c>
      <c r="BG130" s="179">
        <f>IF(N130="zákl. přenesená",J130,0)</f>
        <v>0</v>
      </c>
      <c r="BH130" s="179">
        <f>IF(N130="sníž. přenesená",J130,0)</f>
        <v>0</v>
      </c>
      <c r="BI130" s="179">
        <f>IF(N130="nulová",J130,0)</f>
        <v>0</v>
      </c>
      <c r="BJ130" s="21" t="s">
        <v>15</v>
      </c>
      <c r="BK130" s="179">
        <f>ROUND(I130*H130,2)</f>
        <v>0</v>
      </c>
      <c r="BL130" s="21" t="s">
        <v>87</v>
      </c>
      <c r="BM130" s="178" t="s">
        <v>944</v>
      </c>
    </row>
    <row r="131" spans="1:65" s="2" customFormat="1" ht="16.5" customHeight="1">
      <c r="A131" s="40"/>
      <c r="B131" s="166"/>
      <c r="C131" s="220" t="s">
        <v>719</v>
      </c>
      <c r="D131" s="220" t="s">
        <v>569</v>
      </c>
      <c r="E131" s="221" t="s">
        <v>1503</v>
      </c>
      <c r="F131" s="222" t="s">
        <v>1504</v>
      </c>
      <c r="G131" s="223" t="s">
        <v>1418</v>
      </c>
      <c r="H131" s="224">
        <v>2</v>
      </c>
      <c r="I131" s="225"/>
      <c r="J131" s="226">
        <f>ROUND(I131*H131,2)</f>
        <v>0</v>
      </c>
      <c r="K131" s="222" t="s">
        <v>3</v>
      </c>
      <c r="L131" s="227"/>
      <c r="M131" s="228" t="s">
        <v>3</v>
      </c>
      <c r="N131" s="229" t="s">
        <v>42</v>
      </c>
      <c r="O131" s="74"/>
      <c r="P131" s="176">
        <f>O131*H131</f>
        <v>0</v>
      </c>
      <c r="Q131" s="176">
        <v>0</v>
      </c>
      <c r="R131" s="176">
        <f>Q131*H131</f>
        <v>0</v>
      </c>
      <c r="S131" s="176">
        <v>0</v>
      </c>
      <c r="T131" s="177">
        <f>S131*H131</f>
        <v>0</v>
      </c>
      <c r="U131" s="40"/>
      <c r="V131" s="40"/>
      <c r="W131" s="40"/>
      <c r="X131" s="40"/>
      <c r="Y131" s="40"/>
      <c r="Z131" s="40"/>
      <c r="AA131" s="40"/>
      <c r="AB131" s="40"/>
      <c r="AC131" s="40"/>
      <c r="AD131" s="40"/>
      <c r="AE131" s="40"/>
      <c r="AR131" s="178" t="s">
        <v>198</v>
      </c>
      <c r="AT131" s="178" t="s">
        <v>569</v>
      </c>
      <c r="AU131" s="178" t="s">
        <v>15</v>
      </c>
      <c r="AY131" s="21" t="s">
        <v>131</v>
      </c>
      <c r="BE131" s="179">
        <f>IF(N131="základní",J131,0)</f>
        <v>0</v>
      </c>
      <c r="BF131" s="179">
        <f>IF(N131="snížená",J131,0)</f>
        <v>0</v>
      </c>
      <c r="BG131" s="179">
        <f>IF(N131="zákl. přenesená",J131,0)</f>
        <v>0</v>
      </c>
      <c r="BH131" s="179">
        <f>IF(N131="sníž. přenesená",J131,0)</f>
        <v>0</v>
      </c>
      <c r="BI131" s="179">
        <f>IF(N131="nulová",J131,0)</f>
        <v>0</v>
      </c>
      <c r="BJ131" s="21" t="s">
        <v>15</v>
      </c>
      <c r="BK131" s="179">
        <f>ROUND(I131*H131,2)</f>
        <v>0</v>
      </c>
      <c r="BL131" s="21" t="s">
        <v>87</v>
      </c>
      <c r="BM131" s="178" t="s">
        <v>952</v>
      </c>
    </row>
    <row r="132" spans="1:65" s="2" customFormat="1" ht="16.5" customHeight="1">
      <c r="A132" s="40"/>
      <c r="B132" s="166"/>
      <c r="C132" s="220" t="s">
        <v>726</v>
      </c>
      <c r="D132" s="220" t="s">
        <v>569</v>
      </c>
      <c r="E132" s="221" t="s">
        <v>1505</v>
      </c>
      <c r="F132" s="222" t="s">
        <v>1506</v>
      </c>
      <c r="G132" s="223" t="s">
        <v>1418</v>
      </c>
      <c r="H132" s="224">
        <v>2</v>
      </c>
      <c r="I132" s="225"/>
      <c r="J132" s="226">
        <f>ROUND(I132*H132,2)</f>
        <v>0</v>
      </c>
      <c r="K132" s="222" t="s">
        <v>3</v>
      </c>
      <c r="L132" s="227"/>
      <c r="M132" s="228" t="s">
        <v>3</v>
      </c>
      <c r="N132" s="229" t="s">
        <v>42</v>
      </c>
      <c r="O132" s="74"/>
      <c r="P132" s="176">
        <f>O132*H132</f>
        <v>0</v>
      </c>
      <c r="Q132" s="176">
        <v>0</v>
      </c>
      <c r="R132" s="176">
        <f>Q132*H132</f>
        <v>0</v>
      </c>
      <c r="S132" s="176">
        <v>0</v>
      </c>
      <c r="T132" s="177">
        <f>S132*H132</f>
        <v>0</v>
      </c>
      <c r="U132" s="40"/>
      <c r="V132" s="40"/>
      <c r="W132" s="40"/>
      <c r="X132" s="40"/>
      <c r="Y132" s="40"/>
      <c r="Z132" s="40"/>
      <c r="AA132" s="40"/>
      <c r="AB132" s="40"/>
      <c r="AC132" s="40"/>
      <c r="AD132" s="40"/>
      <c r="AE132" s="40"/>
      <c r="AR132" s="178" t="s">
        <v>198</v>
      </c>
      <c r="AT132" s="178" t="s">
        <v>569</v>
      </c>
      <c r="AU132" s="178" t="s">
        <v>15</v>
      </c>
      <c r="AY132" s="21" t="s">
        <v>131</v>
      </c>
      <c r="BE132" s="179">
        <f>IF(N132="základní",J132,0)</f>
        <v>0</v>
      </c>
      <c r="BF132" s="179">
        <f>IF(N132="snížená",J132,0)</f>
        <v>0</v>
      </c>
      <c r="BG132" s="179">
        <f>IF(N132="zákl. přenesená",J132,0)</f>
        <v>0</v>
      </c>
      <c r="BH132" s="179">
        <f>IF(N132="sníž. přenesená",J132,0)</f>
        <v>0</v>
      </c>
      <c r="BI132" s="179">
        <f>IF(N132="nulová",J132,0)</f>
        <v>0</v>
      </c>
      <c r="BJ132" s="21" t="s">
        <v>15</v>
      </c>
      <c r="BK132" s="179">
        <f>ROUND(I132*H132,2)</f>
        <v>0</v>
      </c>
      <c r="BL132" s="21" t="s">
        <v>87</v>
      </c>
      <c r="BM132" s="178" t="s">
        <v>688</v>
      </c>
    </row>
    <row r="133" spans="1:65" s="2" customFormat="1" ht="16.5" customHeight="1">
      <c r="A133" s="40"/>
      <c r="B133" s="166"/>
      <c r="C133" s="220" t="s">
        <v>732</v>
      </c>
      <c r="D133" s="220" t="s">
        <v>569</v>
      </c>
      <c r="E133" s="221" t="s">
        <v>1507</v>
      </c>
      <c r="F133" s="222" t="s">
        <v>1508</v>
      </c>
      <c r="G133" s="223" t="s">
        <v>1418</v>
      </c>
      <c r="H133" s="224">
        <v>20</v>
      </c>
      <c r="I133" s="225"/>
      <c r="J133" s="226">
        <f>ROUND(I133*H133,2)</f>
        <v>0</v>
      </c>
      <c r="K133" s="222" t="s">
        <v>3</v>
      </c>
      <c r="L133" s="227"/>
      <c r="M133" s="228" t="s">
        <v>3</v>
      </c>
      <c r="N133" s="229" t="s">
        <v>42</v>
      </c>
      <c r="O133" s="74"/>
      <c r="P133" s="176">
        <f>O133*H133</f>
        <v>0</v>
      </c>
      <c r="Q133" s="176">
        <v>0</v>
      </c>
      <c r="R133" s="176">
        <f>Q133*H133</f>
        <v>0</v>
      </c>
      <c r="S133" s="176">
        <v>0</v>
      </c>
      <c r="T133" s="177">
        <f>S133*H133</f>
        <v>0</v>
      </c>
      <c r="U133" s="40"/>
      <c r="V133" s="40"/>
      <c r="W133" s="40"/>
      <c r="X133" s="40"/>
      <c r="Y133" s="40"/>
      <c r="Z133" s="40"/>
      <c r="AA133" s="40"/>
      <c r="AB133" s="40"/>
      <c r="AC133" s="40"/>
      <c r="AD133" s="40"/>
      <c r="AE133" s="40"/>
      <c r="AR133" s="178" t="s">
        <v>198</v>
      </c>
      <c r="AT133" s="178" t="s">
        <v>569</v>
      </c>
      <c r="AU133" s="178" t="s">
        <v>15</v>
      </c>
      <c r="AY133" s="21" t="s">
        <v>131</v>
      </c>
      <c r="BE133" s="179">
        <f>IF(N133="základní",J133,0)</f>
        <v>0</v>
      </c>
      <c r="BF133" s="179">
        <f>IF(N133="snížená",J133,0)</f>
        <v>0</v>
      </c>
      <c r="BG133" s="179">
        <f>IF(N133="zákl. přenesená",J133,0)</f>
        <v>0</v>
      </c>
      <c r="BH133" s="179">
        <f>IF(N133="sníž. přenesená",J133,0)</f>
        <v>0</v>
      </c>
      <c r="BI133" s="179">
        <f>IF(N133="nulová",J133,0)</f>
        <v>0</v>
      </c>
      <c r="BJ133" s="21" t="s">
        <v>15</v>
      </c>
      <c r="BK133" s="179">
        <f>ROUND(I133*H133,2)</f>
        <v>0</v>
      </c>
      <c r="BL133" s="21" t="s">
        <v>87</v>
      </c>
      <c r="BM133" s="178" t="s">
        <v>966</v>
      </c>
    </row>
    <row r="134" spans="1:65" s="2" customFormat="1" ht="16.5" customHeight="1">
      <c r="A134" s="40"/>
      <c r="B134" s="166"/>
      <c r="C134" s="220" t="s">
        <v>737</v>
      </c>
      <c r="D134" s="220" t="s">
        <v>569</v>
      </c>
      <c r="E134" s="221" t="s">
        <v>1509</v>
      </c>
      <c r="F134" s="222" t="s">
        <v>1510</v>
      </c>
      <c r="G134" s="223" t="s">
        <v>1418</v>
      </c>
      <c r="H134" s="224">
        <v>1</v>
      </c>
      <c r="I134" s="225"/>
      <c r="J134" s="226">
        <f>ROUND(I134*H134,2)</f>
        <v>0</v>
      </c>
      <c r="K134" s="222" t="s">
        <v>3</v>
      </c>
      <c r="L134" s="227"/>
      <c r="M134" s="228" t="s">
        <v>3</v>
      </c>
      <c r="N134" s="229" t="s">
        <v>42</v>
      </c>
      <c r="O134" s="74"/>
      <c r="P134" s="176">
        <f>O134*H134</f>
        <v>0</v>
      </c>
      <c r="Q134" s="176">
        <v>0</v>
      </c>
      <c r="R134" s="176">
        <f>Q134*H134</f>
        <v>0</v>
      </c>
      <c r="S134" s="176">
        <v>0</v>
      </c>
      <c r="T134" s="177">
        <f>S134*H134</f>
        <v>0</v>
      </c>
      <c r="U134" s="40"/>
      <c r="V134" s="40"/>
      <c r="W134" s="40"/>
      <c r="X134" s="40"/>
      <c r="Y134" s="40"/>
      <c r="Z134" s="40"/>
      <c r="AA134" s="40"/>
      <c r="AB134" s="40"/>
      <c r="AC134" s="40"/>
      <c r="AD134" s="40"/>
      <c r="AE134" s="40"/>
      <c r="AR134" s="178" t="s">
        <v>198</v>
      </c>
      <c r="AT134" s="178" t="s">
        <v>569</v>
      </c>
      <c r="AU134" s="178" t="s">
        <v>15</v>
      </c>
      <c r="AY134" s="21" t="s">
        <v>131</v>
      </c>
      <c r="BE134" s="179">
        <f>IF(N134="základní",J134,0)</f>
        <v>0</v>
      </c>
      <c r="BF134" s="179">
        <f>IF(N134="snížená",J134,0)</f>
        <v>0</v>
      </c>
      <c r="BG134" s="179">
        <f>IF(N134="zákl. přenesená",J134,0)</f>
        <v>0</v>
      </c>
      <c r="BH134" s="179">
        <f>IF(N134="sníž. přenesená",J134,0)</f>
        <v>0</v>
      </c>
      <c r="BI134" s="179">
        <f>IF(N134="nulová",J134,0)</f>
        <v>0</v>
      </c>
      <c r="BJ134" s="21" t="s">
        <v>15</v>
      </c>
      <c r="BK134" s="179">
        <f>ROUND(I134*H134,2)</f>
        <v>0</v>
      </c>
      <c r="BL134" s="21" t="s">
        <v>87</v>
      </c>
      <c r="BM134" s="178" t="s">
        <v>974</v>
      </c>
    </row>
    <row r="135" spans="1:65" s="2" customFormat="1" ht="16.5" customHeight="1">
      <c r="A135" s="40"/>
      <c r="B135" s="166"/>
      <c r="C135" s="220" t="s">
        <v>742</v>
      </c>
      <c r="D135" s="220" t="s">
        <v>569</v>
      </c>
      <c r="E135" s="221" t="s">
        <v>1511</v>
      </c>
      <c r="F135" s="222" t="s">
        <v>1512</v>
      </c>
      <c r="G135" s="223" t="s">
        <v>1418</v>
      </c>
      <c r="H135" s="224">
        <v>3</v>
      </c>
      <c r="I135" s="225"/>
      <c r="J135" s="226">
        <f>ROUND(I135*H135,2)</f>
        <v>0</v>
      </c>
      <c r="K135" s="222" t="s">
        <v>3</v>
      </c>
      <c r="L135" s="227"/>
      <c r="M135" s="228" t="s">
        <v>3</v>
      </c>
      <c r="N135" s="229" t="s">
        <v>42</v>
      </c>
      <c r="O135" s="74"/>
      <c r="P135" s="176">
        <f>O135*H135</f>
        <v>0</v>
      </c>
      <c r="Q135" s="176">
        <v>0</v>
      </c>
      <c r="R135" s="176">
        <f>Q135*H135</f>
        <v>0</v>
      </c>
      <c r="S135" s="176">
        <v>0</v>
      </c>
      <c r="T135" s="177">
        <f>S135*H135</f>
        <v>0</v>
      </c>
      <c r="U135" s="40"/>
      <c r="V135" s="40"/>
      <c r="W135" s="40"/>
      <c r="X135" s="40"/>
      <c r="Y135" s="40"/>
      <c r="Z135" s="40"/>
      <c r="AA135" s="40"/>
      <c r="AB135" s="40"/>
      <c r="AC135" s="40"/>
      <c r="AD135" s="40"/>
      <c r="AE135" s="40"/>
      <c r="AR135" s="178" t="s">
        <v>198</v>
      </c>
      <c r="AT135" s="178" t="s">
        <v>569</v>
      </c>
      <c r="AU135" s="178" t="s">
        <v>15</v>
      </c>
      <c r="AY135" s="21" t="s">
        <v>131</v>
      </c>
      <c r="BE135" s="179">
        <f>IF(N135="základní",J135,0)</f>
        <v>0</v>
      </c>
      <c r="BF135" s="179">
        <f>IF(N135="snížená",J135,0)</f>
        <v>0</v>
      </c>
      <c r="BG135" s="179">
        <f>IF(N135="zákl. přenesená",J135,0)</f>
        <v>0</v>
      </c>
      <c r="BH135" s="179">
        <f>IF(N135="sníž. přenesená",J135,0)</f>
        <v>0</v>
      </c>
      <c r="BI135" s="179">
        <f>IF(N135="nulová",J135,0)</f>
        <v>0</v>
      </c>
      <c r="BJ135" s="21" t="s">
        <v>15</v>
      </c>
      <c r="BK135" s="179">
        <f>ROUND(I135*H135,2)</f>
        <v>0</v>
      </c>
      <c r="BL135" s="21" t="s">
        <v>87</v>
      </c>
      <c r="BM135" s="178" t="s">
        <v>982</v>
      </c>
    </row>
    <row r="136" spans="1:65" s="2" customFormat="1" ht="16.5" customHeight="1">
      <c r="A136" s="40"/>
      <c r="B136" s="166"/>
      <c r="C136" s="220" t="s">
        <v>747</v>
      </c>
      <c r="D136" s="220" t="s">
        <v>569</v>
      </c>
      <c r="E136" s="221" t="s">
        <v>1513</v>
      </c>
      <c r="F136" s="222" t="s">
        <v>1514</v>
      </c>
      <c r="G136" s="223" t="s">
        <v>1418</v>
      </c>
      <c r="H136" s="224">
        <v>1</v>
      </c>
      <c r="I136" s="225"/>
      <c r="J136" s="226">
        <f>ROUND(I136*H136,2)</f>
        <v>0</v>
      </c>
      <c r="K136" s="222" t="s">
        <v>3</v>
      </c>
      <c r="L136" s="227"/>
      <c r="M136" s="228" t="s">
        <v>3</v>
      </c>
      <c r="N136" s="229" t="s">
        <v>42</v>
      </c>
      <c r="O136" s="74"/>
      <c r="P136" s="176">
        <f>O136*H136</f>
        <v>0</v>
      </c>
      <c r="Q136" s="176">
        <v>0</v>
      </c>
      <c r="R136" s="176">
        <f>Q136*H136</f>
        <v>0</v>
      </c>
      <c r="S136" s="176">
        <v>0</v>
      </c>
      <c r="T136" s="177">
        <f>S136*H136</f>
        <v>0</v>
      </c>
      <c r="U136" s="40"/>
      <c r="V136" s="40"/>
      <c r="W136" s="40"/>
      <c r="X136" s="40"/>
      <c r="Y136" s="40"/>
      <c r="Z136" s="40"/>
      <c r="AA136" s="40"/>
      <c r="AB136" s="40"/>
      <c r="AC136" s="40"/>
      <c r="AD136" s="40"/>
      <c r="AE136" s="40"/>
      <c r="AR136" s="178" t="s">
        <v>198</v>
      </c>
      <c r="AT136" s="178" t="s">
        <v>569</v>
      </c>
      <c r="AU136" s="178" t="s">
        <v>15</v>
      </c>
      <c r="AY136" s="21" t="s">
        <v>131</v>
      </c>
      <c r="BE136" s="179">
        <f>IF(N136="základní",J136,0)</f>
        <v>0</v>
      </c>
      <c r="BF136" s="179">
        <f>IF(N136="snížená",J136,0)</f>
        <v>0</v>
      </c>
      <c r="BG136" s="179">
        <f>IF(N136="zákl. přenesená",J136,0)</f>
        <v>0</v>
      </c>
      <c r="BH136" s="179">
        <f>IF(N136="sníž. přenesená",J136,0)</f>
        <v>0</v>
      </c>
      <c r="BI136" s="179">
        <f>IF(N136="nulová",J136,0)</f>
        <v>0</v>
      </c>
      <c r="BJ136" s="21" t="s">
        <v>15</v>
      </c>
      <c r="BK136" s="179">
        <f>ROUND(I136*H136,2)</f>
        <v>0</v>
      </c>
      <c r="BL136" s="21" t="s">
        <v>87</v>
      </c>
      <c r="BM136" s="178" t="s">
        <v>993</v>
      </c>
    </row>
    <row r="137" spans="1:65" s="2" customFormat="1" ht="16.5" customHeight="1">
      <c r="A137" s="40"/>
      <c r="B137" s="166"/>
      <c r="C137" s="220" t="s">
        <v>754</v>
      </c>
      <c r="D137" s="220" t="s">
        <v>569</v>
      </c>
      <c r="E137" s="221" t="s">
        <v>1515</v>
      </c>
      <c r="F137" s="222" t="s">
        <v>1516</v>
      </c>
      <c r="G137" s="223" t="s">
        <v>1418</v>
      </c>
      <c r="H137" s="224">
        <v>20</v>
      </c>
      <c r="I137" s="225"/>
      <c r="J137" s="226">
        <f>ROUND(I137*H137,2)</f>
        <v>0</v>
      </c>
      <c r="K137" s="222" t="s">
        <v>3</v>
      </c>
      <c r="L137" s="227"/>
      <c r="M137" s="228" t="s">
        <v>3</v>
      </c>
      <c r="N137" s="229" t="s">
        <v>42</v>
      </c>
      <c r="O137" s="74"/>
      <c r="P137" s="176">
        <f>O137*H137</f>
        <v>0</v>
      </c>
      <c r="Q137" s="176">
        <v>0</v>
      </c>
      <c r="R137" s="176">
        <f>Q137*H137</f>
        <v>0</v>
      </c>
      <c r="S137" s="176">
        <v>0</v>
      </c>
      <c r="T137" s="177">
        <f>S137*H137</f>
        <v>0</v>
      </c>
      <c r="U137" s="40"/>
      <c r="V137" s="40"/>
      <c r="W137" s="40"/>
      <c r="X137" s="40"/>
      <c r="Y137" s="40"/>
      <c r="Z137" s="40"/>
      <c r="AA137" s="40"/>
      <c r="AB137" s="40"/>
      <c r="AC137" s="40"/>
      <c r="AD137" s="40"/>
      <c r="AE137" s="40"/>
      <c r="AR137" s="178" t="s">
        <v>198</v>
      </c>
      <c r="AT137" s="178" t="s">
        <v>569</v>
      </c>
      <c r="AU137" s="178" t="s">
        <v>15</v>
      </c>
      <c r="AY137" s="21" t="s">
        <v>131</v>
      </c>
      <c r="BE137" s="179">
        <f>IF(N137="základní",J137,0)</f>
        <v>0</v>
      </c>
      <c r="BF137" s="179">
        <f>IF(N137="snížená",J137,0)</f>
        <v>0</v>
      </c>
      <c r="BG137" s="179">
        <f>IF(N137="zákl. přenesená",J137,0)</f>
        <v>0</v>
      </c>
      <c r="BH137" s="179">
        <f>IF(N137="sníž. přenesená",J137,0)</f>
        <v>0</v>
      </c>
      <c r="BI137" s="179">
        <f>IF(N137="nulová",J137,0)</f>
        <v>0</v>
      </c>
      <c r="BJ137" s="21" t="s">
        <v>15</v>
      </c>
      <c r="BK137" s="179">
        <f>ROUND(I137*H137,2)</f>
        <v>0</v>
      </c>
      <c r="BL137" s="21" t="s">
        <v>87</v>
      </c>
      <c r="BM137" s="178" t="s">
        <v>1001</v>
      </c>
    </row>
    <row r="138" spans="1:65" s="2" customFormat="1" ht="21.75" customHeight="1">
      <c r="A138" s="40"/>
      <c r="B138" s="166"/>
      <c r="C138" s="220" t="s">
        <v>759</v>
      </c>
      <c r="D138" s="220" t="s">
        <v>569</v>
      </c>
      <c r="E138" s="221" t="s">
        <v>1517</v>
      </c>
      <c r="F138" s="222" t="s">
        <v>1518</v>
      </c>
      <c r="G138" s="223" t="s">
        <v>1418</v>
      </c>
      <c r="H138" s="224">
        <v>300</v>
      </c>
      <c r="I138" s="225"/>
      <c r="J138" s="226">
        <f>ROUND(I138*H138,2)</f>
        <v>0</v>
      </c>
      <c r="K138" s="222" t="s">
        <v>3</v>
      </c>
      <c r="L138" s="227"/>
      <c r="M138" s="228" t="s">
        <v>3</v>
      </c>
      <c r="N138" s="229" t="s">
        <v>42</v>
      </c>
      <c r="O138" s="74"/>
      <c r="P138" s="176">
        <f>O138*H138</f>
        <v>0</v>
      </c>
      <c r="Q138" s="176">
        <v>0</v>
      </c>
      <c r="R138" s="176">
        <f>Q138*H138</f>
        <v>0</v>
      </c>
      <c r="S138" s="176">
        <v>0</v>
      </c>
      <c r="T138" s="177">
        <f>S138*H138</f>
        <v>0</v>
      </c>
      <c r="U138" s="40"/>
      <c r="V138" s="40"/>
      <c r="W138" s="40"/>
      <c r="X138" s="40"/>
      <c r="Y138" s="40"/>
      <c r="Z138" s="40"/>
      <c r="AA138" s="40"/>
      <c r="AB138" s="40"/>
      <c r="AC138" s="40"/>
      <c r="AD138" s="40"/>
      <c r="AE138" s="40"/>
      <c r="AR138" s="178" t="s">
        <v>198</v>
      </c>
      <c r="AT138" s="178" t="s">
        <v>569</v>
      </c>
      <c r="AU138" s="178" t="s">
        <v>15</v>
      </c>
      <c r="AY138" s="21" t="s">
        <v>131</v>
      </c>
      <c r="BE138" s="179">
        <f>IF(N138="základní",J138,0)</f>
        <v>0</v>
      </c>
      <c r="BF138" s="179">
        <f>IF(N138="snížená",J138,0)</f>
        <v>0</v>
      </c>
      <c r="BG138" s="179">
        <f>IF(N138="zákl. přenesená",J138,0)</f>
        <v>0</v>
      </c>
      <c r="BH138" s="179">
        <f>IF(N138="sníž. přenesená",J138,0)</f>
        <v>0</v>
      </c>
      <c r="BI138" s="179">
        <f>IF(N138="nulová",J138,0)</f>
        <v>0</v>
      </c>
      <c r="BJ138" s="21" t="s">
        <v>15</v>
      </c>
      <c r="BK138" s="179">
        <f>ROUND(I138*H138,2)</f>
        <v>0</v>
      </c>
      <c r="BL138" s="21" t="s">
        <v>87</v>
      </c>
      <c r="BM138" s="178" t="s">
        <v>1009</v>
      </c>
    </row>
    <row r="139" spans="1:65" s="2" customFormat="1" ht="16.5" customHeight="1">
      <c r="A139" s="40"/>
      <c r="B139" s="166"/>
      <c r="C139" s="220" t="s">
        <v>764</v>
      </c>
      <c r="D139" s="220" t="s">
        <v>569</v>
      </c>
      <c r="E139" s="221" t="s">
        <v>1519</v>
      </c>
      <c r="F139" s="222" t="s">
        <v>1520</v>
      </c>
      <c r="G139" s="223" t="s">
        <v>192</v>
      </c>
      <c r="H139" s="224">
        <v>27</v>
      </c>
      <c r="I139" s="225"/>
      <c r="J139" s="226">
        <f>ROUND(I139*H139,2)</f>
        <v>0</v>
      </c>
      <c r="K139" s="222" t="s">
        <v>3</v>
      </c>
      <c r="L139" s="227"/>
      <c r="M139" s="228" t="s">
        <v>3</v>
      </c>
      <c r="N139" s="229" t="s">
        <v>42</v>
      </c>
      <c r="O139" s="74"/>
      <c r="P139" s="176">
        <f>O139*H139</f>
        <v>0</v>
      </c>
      <c r="Q139" s="176">
        <v>0</v>
      </c>
      <c r="R139" s="176">
        <f>Q139*H139</f>
        <v>0</v>
      </c>
      <c r="S139" s="176">
        <v>0</v>
      </c>
      <c r="T139" s="177">
        <f>S139*H139</f>
        <v>0</v>
      </c>
      <c r="U139" s="40"/>
      <c r="V139" s="40"/>
      <c r="W139" s="40"/>
      <c r="X139" s="40"/>
      <c r="Y139" s="40"/>
      <c r="Z139" s="40"/>
      <c r="AA139" s="40"/>
      <c r="AB139" s="40"/>
      <c r="AC139" s="40"/>
      <c r="AD139" s="40"/>
      <c r="AE139" s="40"/>
      <c r="AR139" s="178" t="s">
        <v>198</v>
      </c>
      <c r="AT139" s="178" t="s">
        <v>569</v>
      </c>
      <c r="AU139" s="178" t="s">
        <v>15</v>
      </c>
      <c r="AY139" s="21" t="s">
        <v>131</v>
      </c>
      <c r="BE139" s="179">
        <f>IF(N139="základní",J139,0)</f>
        <v>0</v>
      </c>
      <c r="BF139" s="179">
        <f>IF(N139="snížená",J139,0)</f>
        <v>0</v>
      </c>
      <c r="BG139" s="179">
        <f>IF(N139="zákl. přenesená",J139,0)</f>
        <v>0</v>
      </c>
      <c r="BH139" s="179">
        <f>IF(N139="sníž. přenesená",J139,0)</f>
        <v>0</v>
      </c>
      <c r="BI139" s="179">
        <f>IF(N139="nulová",J139,0)</f>
        <v>0</v>
      </c>
      <c r="BJ139" s="21" t="s">
        <v>15</v>
      </c>
      <c r="BK139" s="179">
        <f>ROUND(I139*H139,2)</f>
        <v>0</v>
      </c>
      <c r="BL139" s="21" t="s">
        <v>87</v>
      </c>
      <c r="BM139" s="178" t="s">
        <v>1017</v>
      </c>
    </row>
    <row r="140" spans="1:65" s="2" customFormat="1" ht="16.5" customHeight="1">
      <c r="A140" s="40"/>
      <c r="B140" s="166"/>
      <c r="C140" s="220" t="s">
        <v>767</v>
      </c>
      <c r="D140" s="220" t="s">
        <v>569</v>
      </c>
      <c r="E140" s="221" t="s">
        <v>1521</v>
      </c>
      <c r="F140" s="222" t="s">
        <v>1522</v>
      </c>
      <c r="G140" s="223" t="s">
        <v>1418</v>
      </c>
      <c r="H140" s="224">
        <v>18</v>
      </c>
      <c r="I140" s="225"/>
      <c r="J140" s="226">
        <f>ROUND(I140*H140,2)</f>
        <v>0</v>
      </c>
      <c r="K140" s="222" t="s">
        <v>3</v>
      </c>
      <c r="L140" s="227"/>
      <c r="M140" s="228" t="s">
        <v>3</v>
      </c>
      <c r="N140" s="229" t="s">
        <v>42</v>
      </c>
      <c r="O140" s="74"/>
      <c r="P140" s="176">
        <f>O140*H140</f>
        <v>0</v>
      </c>
      <c r="Q140" s="176">
        <v>0</v>
      </c>
      <c r="R140" s="176">
        <f>Q140*H140</f>
        <v>0</v>
      </c>
      <c r="S140" s="176">
        <v>0</v>
      </c>
      <c r="T140" s="177">
        <f>S140*H140</f>
        <v>0</v>
      </c>
      <c r="U140" s="40"/>
      <c r="V140" s="40"/>
      <c r="W140" s="40"/>
      <c r="X140" s="40"/>
      <c r="Y140" s="40"/>
      <c r="Z140" s="40"/>
      <c r="AA140" s="40"/>
      <c r="AB140" s="40"/>
      <c r="AC140" s="40"/>
      <c r="AD140" s="40"/>
      <c r="AE140" s="40"/>
      <c r="AR140" s="178" t="s">
        <v>198</v>
      </c>
      <c r="AT140" s="178" t="s">
        <v>569</v>
      </c>
      <c r="AU140" s="178" t="s">
        <v>15</v>
      </c>
      <c r="AY140" s="21" t="s">
        <v>131</v>
      </c>
      <c r="BE140" s="179">
        <f>IF(N140="základní",J140,0)</f>
        <v>0</v>
      </c>
      <c r="BF140" s="179">
        <f>IF(N140="snížená",J140,0)</f>
        <v>0</v>
      </c>
      <c r="BG140" s="179">
        <f>IF(N140="zákl. přenesená",J140,0)</f>
        <v>0</v>
      </c>
      <c r="BH140" s="179">
        <f>IF(N140="sníž. přenesená",J140,0)</f>
        <v>0</v>
      </c>
      <c r="BI140" s="179">
        <f>IF(N140="nulová",J140,0)</f>
        <v>0</v>
      </c>
      <c r="BJ140" s="21" t="s">
        <v>15</v>
      </c>
      <c r="BK140" s="179">
        <f>ROUND(I140*H140,2)</f>
        <v>0</v>
      </c>
      <c r="BL140" s="21" t="s">
        <v>87</v>
      </c>
      <c r="BM140" s="178" t="s">
        <v>1025</v>
      </c>
    </row>
    <row r="141" spans="1:65" s="2" customFormat="1" ht="16.5" customHeight="1">
      <c r="A141" s="40"/>
      <c r="B141" s="166"/>
      <c r="C141" s="220" t="s">
        <v>772</v>
      </c>
      <c r="D141" s="220" t="s">
        <v>569</v>
      </c>
      <c r="E141" s="221" t="s">
        <v>1523</v>
      </c>
      <c r="F141" s="222" t="s">
        <v>1524</v>
      </c>
      <c r="G141" s="223" t="s">
        <v>1418</v>
      </c>
      <c r="H141" s="224">
        <v>18</v>
      </c>
      <c r="I141" s="225"/>
      <c r="J141" s="226">
        <f>ROUND(I141*H141,2)</f>
        <v>0</v>
      </c>
      <c r="K141" s="222" t="s">
        <v>3</v>
      </c>
      <c r="L141" s="227"/>
      <c r="M141" s="228" t="s">
        <v>3</v>
      </c>
      <c r="N141" s="229" t="s">
        <v>42</v>
      </c>
      <c r="O141" s="74"/>
      <c r="P141" s="176">
        <f>O141*H141</f>
        <v>0</v>
      </c>
      <c r="Q141" s="176">
        <v>0</v>
      </c>
      <c r="R141" s="176">
        <f>Q141*H141</f>
        <v>0</v>
      </c>
      <c r="S141" s="176">
        <v>0</v>
      </c>
      <c r="T141" s="177">
        <f>S141*H141</f>
        <v>0</v>
      </c>
      <c r="U141" s="40"/>
      <c r="V141" s="40"/>
      <c r="W141" s="40"/>
      <c r="X141" s="40"/>
      <c r="Y141" s="40"/>
      <c r="Z141" s="40"/>
      <c r="AA141" s="40"/>
      <c r="AB141" s="40"/>
      <c r="AC141" s="40"/>
      <c r="AD141" s="40"/>
      <c r="AE141" s="40"/>
      <c r="AR141" s="178" t="s">
        <v>198</v>
      </c>
      <c r="AT141" s="178" t="s">
        <v>569</v>
      </c>
      <c r="AU141" s="178" t="s">
        <v>15</v>
      </c>
      <c r="AY141" s="21" t="s">
        <v>131</v>
      </c>
      <c r="BE141" s="179">
        <f>IF(N141="základní",J141,0)</f>
        <v>0</v>
      </c>
      <c r="BF141" s="179">
        <f>IF(N141="snížená",J141,0)</f>
        <v>0</v>
      </c>
      <c r="BG141" s="179">
        <f>IF(N141="zákl. přenesená",J141,0)</f>
        <v>0</v>
      </c>
      <c r="BH141" s="179">
        <f>IF(N141="sníž. přenesená",J141,0)</f>
        <v>0</v>
      </c>
      <c r="BI141" s="179">
        <f>IF(N141="nulová",J141,0)</f>
        <v>0</v>
      </c>
      <c r="BJ141" s="21" t="s">
        <v>15</v>
      </c>
      <c r="BK141" s="179">
        <f>ROUND(I141*H141,2)</f>
        <v>0</v>
      </c>
      <c r="BL141" s="21" t="s">
        <v>87</v>
      </c>
      <c r="BM141" s="178" t="s">
        <v>1033</v>
      </c>
    </row>
    <row r="142" spans="1:65" s="2" customFormat="1" ht="16.5" customHeight="1">
      <c r="A142" s="40"/>
      <c r="B142" s="166"/>
      <c r="C142" s="220" t="s">
        <v>779</v>
      </c>
      <c r="D142" s="220" t="s">
        <v>569</v>
      </c>
      <c r="E142" s="221" t="s">
        <v>1525</v>
      </c>
      <c r="F142" s="222" t="s">
        <v>1526</v>
      </c>
      <c r="G142" s="223" t="s">
        <v>1418</v>
      </c>
      <c r="H142" s="224">
        <v>18</v>
      </c>
      <c r="I142" s="225"/>
      <c r="J142" s="226">
        <f>ROUND(I142*H142,2)</f>
        <v>0</v>
      </c>
      <c r="K142" s="222" t="s">
        <v>3</v>
      </c>
      <c r="L142" s="227"/>
      <c r="M142" s="228" t="s">
        <v>3</v>
      </c>
      <c r="N142" s="229" t="s">
        <v>42</v>
      </c>
      <c r="O142" s="74"/>
      <c r="P142" s="176">
        <f>O142*H142</f>
        <v>0</v>
      </c>
      <c r="Q142" s="176">
        <v>0</v>
      </c>
      <c r="R142" s="176">
        <f>Q142*H142</f>
        <v>0</v>
      </c>
      <c r="S142" s="176">
        <v>0</v>
      </c>
      <c r="T142" s="177">
        <f>S142*H142</f>
        <v>0</v>
      </c>
      <c r="U142" s="40"/>
      <c r="V142" s="40"/>
      <c r="W142" s="40"/>
      <c r="X142" s="40"/>
      <c r="Y142" s="40"/>
      <c r="Z142" s="40"/>
      <c r="AA142" s="40"/>
      <c r="AB142" s="40"/>
      <c r="AC142" s="40"/>
      <c r="AD142" s="40"/>
      <c r="AE142" s="40"/>
      <c r="AR142" s="178" t="s">
        <v>198</v>
      </c>
      <c r="AT142" s="178" t="s">
        <v>569</v>
      </c>
      <c r="AU142" s="178" t="s">
        <v>15</v>
      </c>
      <c r="AY142" s="21" t="s">
        <v>131</v>
      </c>
      <c r="BE142" s="179">
        <f>IF(N142="základní",J142,0)</f>
        <v>0</v>
      </c>
      <c r="BF142" s="179">
        <f>IF(N142="snížená",J142,0)</f>
        <v>0</v>
      </c>
      <c r="BG142" s="179">
        <f>IF(N142="zákl. přenesená",J142,0)</f>
        <v>0</v>
      </c>
      <c r="BH142" s="179">
        <f>IF(N142="sníž. přenesená",J142,0)</f>
        <v>0</v>
      </c>
      <c r="BI142" s="179">
        <f>IF(N142="nulová",J142,0)</f>
        <v>0</v>
      </c>
      <c r="BJ142" s="21" t="s">
        <v>15</v>
      </c>
      <c r="BK142" s="179">
        <f>ROUND(I142*H142,2)</f>
        <v>0</v>
      </c>
      <c r="BL142" s="21" t="s">
        <v>87</v>
      </c>
      <c r="BM142" s="178" t="s">
        <v>1044</v>
      </c>
    </row>
    <row r="143" spans="1:65" s="2" customFormat="1" ht="16.5" customHeight="1">
      <c r="A143" s="40"/>
      <c r="B143" s="166"/>
      <c r="C143" s="220" t="s">
        <v>783</v>
      </c>
      <c r="D143" s="220" t="s">
        <v>569</v>
      </c>
      <c r="E143" s="221" t="s">
        <v>1527</v>
      </c>
      <c r="F143" s="222" t="s">
        <v>1528</v>
      </c>
      <c r="G143" s="223" t="s">
        <v>1529</v>
      </c>
      <c r="H143" s="224">
        <v>1</v>
      </c>
      <c r="I143" s="225"/>
      <c r="J143" s="226">
        <f>ROUND(I143*H143,2)</f>
        <v>0</v>
      </c>
      <c r="K143" s="222" t="s">
        <v>3</v>
      </c>
      <c r="L143" s="227"/>
      <c r="M143" s="228" t="s">
        <v>3</v>
      </c>
      <c r="N143" s="229" t="s">
        <v>42</v>
      </c>
      <c r="O143" s="74"/>
      <c r="P143" s="176">
        <f>O143*H143</f>
        <v>0</v>
      </c>
      <c r="Q143" s="176">
        <v>0</v>
      </c>
      <c r="R143" s="176">
        <f>Q143*H143</f>
        <v>0</v>
      </c>
      <c r="S143" s="176">
        <v>0</v>
      </c>
      <c r="T143" s="177">
        <f>S143*H143</f>
        <v>0</v>
      </c>
      <c r="U143" s="40"/>
      <c r="V143" s="40"/>
      <c r="W143" s="40"/>
      <c r="X143" s="40"/>
      <c r="Y143" s="40"/>
      <c r="Z143" s="40"/>
      <c r="AA143" s="40"/>
      <c r="AB143" s="40"/>
      <c r="AC143" s="40"/>
      <c r="AD143" s="40"/>
      <c r="AE143" s="40"/>
      <c r="AR143" s="178" t="s">
        <v>198</v>
      </c>
      <c r="AT143" s="178" t="s">
        <v>569</v>
      </c>
      <c r="AU143" s="178" t="s">
        <v>15</v>
      </c>
      <c r="AY143" s="21" t="s">
        <v>131</v>
      </c>
      <c r="BE143" s="179">
        <f>IF(N143="základní",J143,0)</f>
        <v>0</v>
      </c>
      <c r="BF143" s="179">
        <f>IF(N143="snížená",J143,0)</f>
        <v>0</v>
      </c>
      <c r="BG143" s="179">
        <f>IF(N143="zákl. přenesená",J143,0)</f>
        <v>0</v>
      </c>
      <c r="BH143" s="179">
        <f>IF(N143="sníž. přenesená",J143,0)</f>
        <v>0</v>
      </c>
      <c r="BI143" s="179">
        <f>IF(N143="nulová",J143,0)</f>
        <v>0</v>
      </c>
      <c r="BJ143" s="21" t="s">
        <v>15</v>
      </c>
      <c r="BK143" s="179">
        <f>ROUND(I143*H143,2)</f>
        <v>0</v>
      </c>
      <c r="BL143" s="21" t="s">
        <v>87</v>
      </c>
      <c r="BM143" s="178" t="s">
        <v>1052</v>
      </c>
    </row>
    <row r="144" spans="1:65" s="2" customFormat="1" ht="16.5" customHeight="1">
      <c r="A144" s="40"/>
      <c r="B144" s="166"/>
      <c r="C144" s="220" t="s">
        <v>789</v>
      </c>
      <c r="D144" s="220" t="s">
        <v>569</v>
      </c>
      <c r="E144" s="221" t="s">
        <v>1530</v>
      </c>
      <c r="F144" s="222" t="s">
        <v>1531</v>
      </c>
      <c r="G144" s="223" t="s">
        <v>1418</v>
      </c>
      <c r="H144" s="224">
        <v>50</v>
      </c>
      <c r="I144" s="225"/>
      <c r="J144" s="226">
        <f>ROUND(I144*H144,2)</f>
        <v>0</v>
      </c>
      <c r="K144" s="222" t="s">
        <v>3</v>
      </c>
      <c r="L144" s="227"/>
      <c r="M144" s="228" t="s">
        <v>3</v>
      </c>
      <c r="N144" s="229" t="s">
        <v>42</v>
      </c>
      <c r="O144" s="74"/>
      <c r="P144" s="176">
        <f>O144*H144</f>
        <v>0</v>
      </c>
      <c r="Q144" s="176">
        <v>0</v>
      </c>
      <c r="R144" s="176">
        <f>Q144*H144</f>
        <v>0</v>
      </c>
      <c r="S144" s="176">
        <v>0</v>
      </c>
      <c r="T144" s="177">
        <f>S144*H144</f>
        <v>0</v>
      </c>
      <c r="U144" s="40"/>
      <c r="V144" s="40"/>
      <c r="W144" s="40"/>
      <c r="X144" s="40"/>
      <c r="Y144" s="40"/>
      <c r="Z144" s="40"/>
      <c r="AA144" s="40"/>
      <c r="AB144" s="40"/>
      <c r="AC144" s="40"/>
      <c r="AD144" s="40"/>
      <c r="AE144" s="40"/>
      <c r="AR144" s="178" t="s">
        <v>198</v>
      </c>
      <c r="AT144" s="178" t="s">
        <v>569</v>
      </c>
      <c r="AU144" s="178" t="s">
        <v>15</v>
      </c>
      <c r="AY144" s="21" t="s">
        <v>131</v>
      </c>
      <c r="BE144" s="179">
        <f>IF(N144="základní",J144,0)</f>
        <v>0</v>
      </c>
      <c r="BF144" s="179">
        <f>IF(N144="snížená",J144,0)</f>
        <v>0</v>
      </c>
      <c r="BG144" s="179">
        <f>IF(N144="zákl. přenesená",J144,0)</f>
        <v>0</v>
      </c>
      <c r="BH144" s="179">
        <f>IF(N144="sníž. přenesená",J144,0)</f>
        <v>0</v>
      </c>
      <c r="BI144" s="179">
        <f>IF(N144="nulová",J144,0)</f>
        <v>0</v>
      </c>
      <c r="BJ144" s="21" t="s">
        <v>15</v>
      </c>
      <c r="BK144" s="179">
        <f>ROUND(I144*H144,2)</f>
        <v>0</v>
      </c>
      <c r="BL144" s="21" t="s">
        <v>87</v>
      </c>
      <c r="BM144" s="178" t="s">
        <v>1060</v>
      </c>
    </row>
    <row r="145" spans="1:65" s="2" customFormat="1" ht="16.5" customHeight="1">
      <c r="A145" s="40"/>
      <c r="B145" s="166"/>
      <c r="C145" s="220" t="s">
        <v>798</v>
      </c>
      <c r="D145" s="220" t="s">
        <v>569</v>
      </c>
      <c r="E145" s="221" t="s">
        <v>1532</v>
      </c>
      <c r="F145" s="222" t="s">
        <v>1533</v>
      </c>
      <c r="G145" s="223" t="s">
        <v>192</v>
      </c>
      <c r="H145" s="224">
        <v>18</v>
      </c>
      <c r="I145" s="225"/>
      <c r="J145" s="226">
        <f>ROUND(I145*H145,2)</f>
        <v>0</v>
      </c>
      <c r="K145" s="222" t="s">
        <v>3</v>
      </c>
      <c r="L145" s="227"/>
      <c r="M145" s="228" t="s">
        <v>3</v>
      </c>
      <c r="N145" s="229" t="s">
        <v>42</v>
      </c>
      <c r="O145" s="74"/>
      <c r="P145" s="176">
        <f>O145*H145</f>
        <v>0</v>
      </c>
      <c r="Q145" s="176">
        <v>0</v>
      </c>
      <c r="R145" s="176">
        <f>Q145*H145</f>
        <v>0</v>
      </c>
      <c r="S145" s="176">
        <v>0</v>
      </c>
      <c r="T145" s="177">
        <f>S145*H145</f>
        <v>0</v>
      </c>
      <c r="U145" s="40"/>
      <c r="V145" s="40"/>
      <c r="W145" s="40"/>
      <c r="X145" s="40"/>
      <c r="Y145" s="40"/>
      <c r="Z145" s="40"/>
      <c r="AA145" s="40"/>
      <c r="AB145" s="40"/>
      <c r="AC145" s="40"/>
      <c r="AD145" s="40"/>
      <c r="AE145" s="40"/>
      <c r="AR145" s="178" t="s">
        <v>198</v>
      </c>
      <c r="AT145" s="178" t="s">
        <v>569</v>
      </c>
      <c r="AU145" s="178" t="s">
        <v>15</v>
      </c>
      <c r="AY145" s="21" t="s">
        <v>131</v>
      </c>
      <c r="BE145" s="179">
        <f>IF(N145="základní",J145,0)</f>
        <v>0</v>
      </c>
      <c r="BF145" s="179">
        <f>IF(N145="snížená",J145,0)</f>
        <v>0</v>
      </c>
      <c r="BG145" s="179">
        <f>IF(N145="zákl. přenesená",J145,0)</f>
        <v>0</v>
      </c>
      <c r="BH145" s="179">
        <f>IF(N145="sníž. přenesená",J145,0)</f>
        <v>0</v>
      </c>
      <c r="BI145" s="179">
        <f>IF(N145="nulová",J145,0)</f>
        <v>0</v>
      </c>
      <c r="BJ145" s="21" t="s">
        <v>15</v>
      </c>
      <c r="BK145" s="179">
        <f>ROUND(I145*H145,2)</f>
        <v>0</v>
      </c>
      <c r="BL145" s="21" t="s">
        <v>87</v>
      </c>
      <c r="BM145" s="178" t="s">
        <v>1068</v>
      </c>
    </row>
    <row r="146" spans="1:65" s="2" customFormat="1" ht="16.5" customHeight="1">
      <c r="A146" s="40"/>
      <c r="B146" s="166"/>
      <c r="C146" s="220" t="s">
        <v>811</v>
      </c>
      <c r="D146" s="220" t="s">
        <v>569</v>
      </c>
      <c r="E146" s="221" t="s">
        <v>1534</v>
      </c>
      <c r="F146" s="222" t="s">
        <v>1535</v>
      </c>
      <c r="G146" s="223" t="s">
        <v>1418</v>
      </c>
      <c r="H146" s="224">
        <v>6</v>
      </c>
      <c r="I146" s="225"/>
      <c r="J146" s="226">
        <f>ROUND(I146*H146,2)</f>
        <v>0</v>
      </c>
      <c r="K146" s="222" t="s">
        <v>3</v>
      </c>
      <c r="L146" s="227"/>
      <c r="M146" s="228" t="s">
        <v>3</v>
      </c>
      <c r="N146" s="229" t="s">
        <v>42</v>
      </c>
      <c r="O146" s="74"/>
      <c r="P146" s="176">
        <f>O146*H146</f>
        <v>0</v>
      </c>
      <c r="Q146" s="176">
        <v>0</v>
      </c>
      <c r="R146" s="176">
        <f>Q146*H146</f>
        <v>0</v>
      </c>
      <c r="S146" s="176">
        <v>0</v>
      </c>
      <c r="T146" s="177">
        <f>S146*H146</f>
        <v>0</v>
      </c>
      <c r="U146" s="40"/>
      <c r="V146" s="40"/>
      <c r="W146" s="40"/>
      <c r="X146" s="40"/>
      <c r="Y146" s="40"/>
      <c r="Z146" s="40"/>
      <c r="AA146" s="40"/>
      <c r="AB146" s="40"/>
      <c r="AC146" s="40"/>
      <c r="AD146" s="40"/>
      <c r="AE146" s="40"/>
      <c r="AR146" s="178" t="s">
        <v>198</v>
      </c>
      <c r="AT146" s="178" t="s">
        <v>569</v>
      </c>
      <c r="AU146" s="178" t="s">
        <v>15</v>
      </c>
      <c r="AY146" s="21" t="s">
        <v>131</v>
      </c>
      <c r="BE146" s="179">
        <f>IF(N146="základní",J146,0)</f>
        <v>0</v>
      </c>
      <c r="BF146" s="179">
        <f>IF(N146="snížená",J146,0)</f>
        <v>0</v>
      </c>
      <c r="BG146" s="179">
        <f>IF(N146="zákl. přenesená",J146,0)</f>
        <v>0</v>
      </c>
      <c r="BH146" s="179">
        <f>IF(N146="sníž. přenesená",J146,0)</f>
        <v>0</v>
      </c>
      <c r="BI146" s="179">
        <f>IF(N146="nulová",J146,0)</f>
        <v>0</v>
      </c>
      <c r="BJ146" s="21" t="s">
        <v>15</v>
      </c>
      <c r="BK146" s="179">
        <f>ROUND(I146*H146,2)</f>
        <v>0</v>
      </c>
      <c r="BL146" s="21" t="s">
        <v>87</v>
      </c>
      <c r="BM146" s="178" t="s">
        <v>1076</v>
      </c>
    </row>
    <row r="147" spans="1:65" s="2" customFormat="1" ht="16.5" customHeight="1">
      <c r="A147" s="40"/>
      <c r="B147" s="166"/>
      <c r="C147" s="220" t="s">
        <v>454</v>
      </c>
      <c r="D147" s="220" t="s">
        <v>569</v>
      </c>
      <c r="E147" s="221" t="s">
        <v>1536</v>
      </c>
      <c r="F147" s="222" t="s">
        <v>1537</v>
      </c>
      <c r="G147" s="223" t="s">
        <v>192</v>
      </c>
      <c r="H147" s="224">
        <v>18</v>
      </c>
      <c r="I147" s="225"/>
      <c r="J147" s="226">
        <f>ROUND(I147*H147,2)</f>
        <v>0</v>
      </c>
      <c r="K147" s="222" t="s">
        <v>3</v>
      </c>
      <c r="L147" s="227"/>
      <c r="M147" s="228" t="s">
        <v>3</v>
      </c>
      <c r="N147" s="229" t="s">
        <v>42</v>
      </c>
      <c r="O147" s="74"/>
      <c r="P147" s="176">
        <f>O147*H147</f>
        <v>0</v>
      </c>
      <c r="Q147" s="176">
        <v>0</v>
      </c>
      <c r="R147" s="176">
        <f>Q147*H147</f>
        <v>0</v>
      </c>
      <c r="S147" s="176">
        <v>0</v>
      </c>
      <c r="T147" s="177">
        <f>S147*H147</f>
        <v>0</v>
      </c>
      <c r="U147" s="40"/>
      <c r="V147" s="40"/>
      <c r="W147" s="40"/>
      <c r="X147" s="40"/>
      <c r="Y147" s="40"/>
      <c r="Z147" s="40"/>
      <c r="AA147" s="40"/>
      <c r="AB147" s="40"/>
      <c r="AC147" s="40"/>
      <c r="AD147" s="40"/>
      <c r="AE147" s="40"/>
      <c r="AR147" s="178" t="s">
        <v>198</v>
      </c>
      <c r="AT147" s="178" t="s">
        <v>569</v>
      </c>
      <c r="AU147" s="178" t="s">
        <v>15</v>
      </c>
      <c r="AY147" s="21" t="s">
        <v>131</v>
      </c>
      <c r="BE147" s="179">
        <f>IF(N147="základní",J147,0)</f>
        <v>0</v>
      </c>
      <c r="BF147" s="179">
        <f>IF(N147="snížená",J147,0)</f>
        <v>0</v>
      </c>
      <c r="BG147" s="179">
        <f>IF(N147="zákl. přenesená",J147,0)</f>
        <v>0</v>
      </c>
      <c r="BH147" s="179">
        <f>IF(N147="sníž. přenesená",J147,0)</f>
        <v>0</v>
      </c>
      <c r="BI147" s="179">
        <f>IF(N147="nulová",J147,0)</f>
        <v>0</v>
      </c>
      <c r="BJ147" s="21" t="s">
        <v>15</v>
      </c>
      <c r="BK147" s="179">
        <f>ROUND(I147*H147,2)</f>
        <v>0</v>
      </c>
      <c r="BL147" s="21" t="s">
        <v>87</v>
      </c>
      <c r="BM147" s="178" t="s">
        <v>1084</v>
      </c>
    </row>
    <row r="148" spans="1:65" s="2" customFormat="1" ht="16.5" customHeight="1">
      <c r="A148" s="40"/>
      <c r="B148" s="166"/>
      <c r="C148" s="220" t="s">
        <v>618</v>
      </c>
      <c r="D148" s="220" t="s">
        <v>569</v>
      </c>
      <c r="E148" s="221" t="s">
        <v>1538</v>
      </c>
      <c r="F148" s="222" t="s">
        <v>1539</v>
      </c>
      <c r="G148" s="223" t="s">
        <v>1418</v>
      </c>
      <c r="H148" s="224">
        <v>2</v>
      </c>
      <c r="I148" s="225"/>
      <c r="J148" s="226">
        <f>ROUND(I148*H148,2)</f>
        <v>0</v>
      </c>
      <c r="K148" s="222" t="s">
        <v>3</v>
      </c>
      <c r="L148" s="227"/>
      <c r="M148" s="228" t="s">
        <v>3</v>
      </c>
      <c r="N148" s="229" t="s">
        <v>42</v>
      </c>
      <c r="O148" s="74"/>
      <c r="P148" s="176">
        <f>O148*H148</f>
        <v>0</v>
      </c>
      <c r="Q148" s="176">
        <v>0</v>
      </c>
      <c r="R148" s="176">
        <f>Q148*H148</f>
        <v>0</v>
      </c>
      <c r="S148" s="176">
        <v>0</v>
      </c>
      <c r="T148" s="177">
        <f>S148*H148</f>
        <v>0</v>
      </c>
      <c r="U148" s="40"/>
      <c r="V148" s="40"/>
      <c r="W148" s="40"/>
      <c r="X148" s="40"/>
      <c r="Y148" s="40"/>
      <c r="Z148" s="40"/>
      <c r="AA148" s="40"/>
      <c r="AB148" s="40"/>
      <c r="AC148" s="40"/>
      <c r="AD148" s="40"/>
      <c r="AE148" s="40"/>
      <c r="AR148" s="178" t="s">
        <v>198</v>
      </c>
      <c r="AT148" s="178" t="s">
        <v>569</v>
      </c>
      <c r="AU148" s="178" t="s">
        <v>15</v>
      </c>
      <c r="AY148" s="21" t="s">
        <v>131</v>
      </c>
      <c r="BE148" s="179">
        <f>IF(N148="základní",J148,0)</f>
        <v>0</v>
      </c>
      <c r="BF148" s="179">
        <f>IF(N148="snížená",J148,0)</f>
        <v>0</v>
      </c>
      <c r="BG148" s="179">
        <f>IF(N148="zákl. přenesená",J148,0)</f>
        <v>0</v>
      </c>
      <c r="BH148" s="179">
        <f>IF(N148="sníž. přenesená",J148,0)</f>
        <v>0</v>
      </c>
      <c r="BI148" s="179">
        <f>IF(N148="nulová",J148,0)</f>
        <v>0</v>
      </c>
      <c r="BJ148" s="21" t="s">
        <v>15</v>
      </c>
      <c r="BK148" s="179">
        <f>ROUND(I148*H148,2)</f>
        <v>0</v>
      </c>
      <c r="BL148" s="21" t="s">
        <v>87</v>
      </c>
      <c r="BM148" s="178" t="s">
        <v>1094</v>
      </c>
    </row>
    <row r="149" spans="1:65" s="2" customFormat="1" ht="16.5" customHeight="1">
      <c r="A149" s="40"/>
      <c r="B149" s="166"/>
      <c r="C149" s="220" t="s">
        <v>641</v>
      </c>
      <c r="D149" s="220" t="s">
        <v>569</v>
      </c>
      <c r="E149" s="221" t="s">
        <v>1540</v>
      </c>
      <c r="F149" s="222" t="s">
        <v>1541</v>
      </c>
      <c r="G149" s="223" t="s">
        <v>192</v>
      </c>
      <c r="H149" s="224">
        <v>1</v>
      </c>
      <c r="I149" s="225"/>
      <c r="J149" s="226">
        <f>ROUND(I149*H149,2)</f>
        <v>0</v>
      </c>
      <c r="K149" s="222" t="s">
        <v>3</v>
      </c>
      <c r="L149" s="227"/>
      <c r="M149" s="228" t="s">
        <v>3</v>
      </c>
      <c r="N149" s="229" t="s">
        <v>42</v>
      </c>
      <c r="O149" s="74"/>
      <c r="P149" s="176">
        <f>O149*H149</f>
        <v>0</v>
      </c>
      <c r="Q149" s="176">
        <v>0</v>
      </c>
      <c r="R149" s="176">
        <f>Q149*H149</f>
        <v>0</v>
      </c>
      <c r="S149" s="176">
        <v>0</v>
      </c>
      <c r="T149" s="177">
        <f>S149*H149</f>
        <v>0</v>
      </c>
      <c r="U149" s="40"/>
      <c r="V149" s="40"/>
      <c r="W149" s="40"/>
      <c r="X149" s="40"/>
      <c r="Y149" s="40"/>
      <c r="Z149" s="40"/>
      <c r="AA149" s="40"/>
      <c r="AB149" s="40"/>
      <c r="AC149" s="40"/>
      <c r="AD149" s="40"/>
      <c r="AE149" s="40"/>
      <c r="AR149" s="178" t="s">
        <v>198</v>
      </c>
      <c r="AT149" s="178" t="s">
        <v>569</v>
      </c>
      <c r="AU149" s="178" t="s">
        <v>15</v>
      </c>
      <c r="AY149" s="21" t="s">
        <v>131</v>
      </c>
      <c r="BE149" s="179">
        <f>IF(N149="základní",J149,0)</f>
        <v>0</v>
      </c>
      <c r="BF149" s="179">
        <f>IF(N149="snížená",J149,0)</f>
        <v>0</v>
      </c>
      <c r="BG149" s="179">
        <f>IF(N149="zákl. přenesená",J149,0)</f>
        <v>0</v>
      </c>
      <c r="BH149" s="179">
        <f>IF(N149="sníž. přenesená",J149,0)</f>
        <v>0</v>
      </c>
      <c r="BI149" s="179">
        <f>IF(N149="nulová",J149,0)</f>
        <v>0</v>
      </c>
      <c r="BJ149" s="21" t="s">
        <v>15</v>
      </c>
      <c r="BK149" s="179">
        <f>ROUND(I149*H149,2)</f>
        <v>0</v>
      </c>
      <c r="BL149" s="21" t="s">
        <v>87</v>
      </c>
      <c r="BM149" s="178" t="s">
        <v>1102</v>
      </c>
    </row>
    <row r="150" spans="1:65" s="2" customFormat="1" ht="16.5" customHeight="1">
      <c r="A150" s="40"/>
      <c r="B150" s="166"/>
      <c r="C150" s="220" t="s">
        <v>833</v>
      </c>
      <c r="D150" s="220" t="s">
        <v>569</v>
      </c>
      <c r="E150" s="221" t="s">
        <v>1542</v>
      </c>
      <c r="F150" s="222" t="s">
        <v>1543</v>
      </c>
      <c r="G150" s="223" t="s">
        <v>192</v>
      </c>
      <c r="H150" s="224">
        <v>15</v>
      </c>
      <c r="I150" s="225"/>
      <c r="J150" s="226">
        <f>ROUND(I150*H150,2)</f>
        <v>0</v>
      </c>
      <c r="K150" s="222" t="s">
        <v>3</v>
      </c>
      <c r="L150" s="227"/>
      <c r="M150" s="228" t="s">
        <v>3</v>
      </c>
      <c r="N150" s="229" t="s">
        <v>42</v>
      </c>
      <c r="O150" s="74"/>
      <c r="P150" s="176">
        <f>O150*H150</f>
        <v>0</v>
      </c>
      <c r="Q150" s="176">
        <v>0</v>
      </c>
      <c r="R150" s="176">
        <f>Q150*H150</f>
        <v>0</v>
      </c>
      <c r="S150" s="176">
        <v>0</v>
      </c>
      <c r="T150" s="177">
        <f>S150*H150</f>
        <v>0</v>
      </c>
      <c r="U150" s="40"/>
      <c r="V150" s="40"/>
      <c r="W150" s="40"/>
      <c r="X150" s="40"/>
      <c r="Y150" s="40"/>
      <c r="Z150" s="40"/>
      <c r="AA150" s="40"/>
      <c r="AB150" s="40"/>
      <c r="AC150" s="40"/>
      <c r="AD150" s="40"/>
      <c r="AE150" s="40"/>
      <c r="AR150" s="178" t="s">
        <v>198</v>
      </c>
      <c r="AT150" s="178" t="s">
        <v>569</v>
      </c>
      <c r="AU150" s="178" t="s">
        <v>15</v>
      </c>
      <c r="AY150" s="21" t="s">
        <v>131</v>
      </c>
      <c r="BE150" s="179">
        <f>IF(N150="základní",J150,0)</f>
        <v>0</v>
      </c>
      <c r="BF150" s="179">
        <f>IF(N150="snížená",J150,0)</f>
        <v>0</v>
      </c>
      <c r="BG150" s="179">
        <f>IF(N150="zákl. přenesená",J150,0)</f>
        <v>0</v>
      </c>
      <c r="BH150" s="179">
        <f>IF(N150="sníž. přenesená",J150,0)</f>
        <v>0</v>
      </c>
      <c r="BI150" s="179">
        <f>IF(N150="nulová",J150,0)</f>
        <v>0</v>
      </c>
      <c r="BJ150" s="21" t="s">
        <v>15</v>
      </c>
      <c r="BK150" s="179">
        <f>ROUND(I150*H150,2)</f>
        <v>0</v>
      </c>
      <c r="BL150" s="21" t="s">
        <v>87</v>
      </c>
      <c r="BM150" s="178" t="s">
        <v>1110</v>
      </c>
    </row>
    <row r="151" spans="1:65" s="2" customFormat="1" ht="16.5" customHeight="1">
      <c r="A151" s="40"/>
      <c r="B151" s="166"/>
      <c r="C151" s="220" t="s">
        <v>840</v>
      </c>
      <c r="D151" s="220" t="s">
        <v>569</v>
      </c>
      <c r="E151" s="221" t="s">
        <v>1544</v>
      </c>
      <c r="F151" s="222" t="s">
        <v>1545</v>
      </c>
      <c r="G151" s="223" t="s">
        <v>192</v>
      </c>
      <c r="H151" s="224">
        <v>30</v>
      </c>
      <c r="I151" s="225"/>
      <c r="J151" s="226">
        <f>ROUND(I151*H151,2)</f>
        <v>0</v>
      </c>
      <c r="K151" s="222" t="s">
        <v>3</v>
      </c>
      <c r="L151" s="227"/>
      <c r="M151" s="228" t="s">
        <v>3</v>
      </c>
      <c r="N151" s="229" t="s">
        <v>42</v>
      </c>
      <c r="O151" s="74"/>
      <c r="P151" s="176">
        <f>O151*H151</f>
        <v>0</v>
      </c>
      <c r="Q151" s="176">
        <v>0</v>
      </c>
      <c r="R151" s="176">
        <f>Q151*H151</f>
        <v>0</v>
      </c>
      <c r="S151" s="176">
        <v>0</v>
      </c>
      <c r="T151" s="177">
        <f>S151*H151</f>
        <v>0</v>
      </c>
      <c r="U151" s="40"/>
      <c r="V151" s="40"/>
      <c r="W151" s="40"/>
      <c r="X151" s="40"/>
      <c r="Y151" s="40"/>
      <c r="Z151" s="40"/>
      <c r="AA151" s="40"/>
      <c r="AB151" s="40"/>
      <c r="AC151" s="40"/>
      <c r="AD151" s="40"/>
      <c r="AE151" s="40"/>
      <c r="AR151" s="178" t="s">
        <v>198</v>
      </c>
      <c r="AT151" s="178" t="s">
        <v>569</v>
      </c>
      <c r="AU151" s="178" t="s">
        <v>15</v>
      </c>
      <c r="AY151" s="21" t="s">
        <v>131</v>
      </c>
      <c r="BE151" s="179">
        <f>IF(N151="základní",J151,0)</f>
        <v>0</v>
      </c>
      <c r="BF151" s="179">
        <f>IF(N151="snížená",J151,0)</f>
        <v>0</v>
      </c>
      <c r="BG151" s="179">
        <f>IF(N151="zákl. přenesená",J151,0)</f>
        <v>0</v>
      </c>
      <c r="BH151" s="179">
        <f>IF(N151="sníž. přenesená",J151,0)</f>
        <v>0</v>
      </c>
      <c r="BI151" s="179">
        <f>IF(N151="nulová",J151,0)</f>
        <v>0</v>
      </c>
      <c r="BJ151" s="21" t="s">
        <v>15</v>
      </c>
      <c r="BK151" s="179">
        <f>ROUND(I151*H151,2)</f>
        <v>0</v>
      </c>
      <c r="BL151" s="21" t="s">
        <v>87</v>
      </c>
      <c r="BM151" s="178" t="s">
        <v>1118</v>
      </c>
    </row>
    <row r="152" spans="1:65" s="2" customFormat="1" ht="16.5" customHeight="1">
      <c r="A152" s="40"/>
      <c r="B152" s="166"/>
      <c r="C152" s="220" t="s">
        <v>845</v>
      </c>
      <c r="D152" s="220" t="s">
        <v>569</v>
      </c>
      <c r="E152" s="221" t="s">
        <v>1546</v>
      </c>
      <c r="F152" s="222" t="s">
        <v>1547</v>
      </c>
      <c r="G152" s="223" t="s">
        <v>192</v>
      </c>
      <c r="H152" s="224">
        <v>50</v>
      </c>
      <c r="I152" s="225"/>
      <c r="J152" s="226">
        <f>ROUND(I152*H152,2)</f>
        <v>0</v>
      </c>
      <c r="K152" s="222" t="s">
        <v>3</v>
      </c>
      <c r="L152" s="227"/>
      <c r="M152" s="228" t="s">
        <v>3</v>
      </c>
      <c r="N152" s="229" t="s">
        <v>42</v>
      </c>
      <c r="O152" s="74"/>
      <c r="P152" s="176">
        <f>O152*H152</f>
        <v>0</v>
      </c>
      <c r="Q152" s="176">
        <v>0</v>
      </c>
      <c r="R152" s="176">
        <f>Q152*H152</f>
        <v>0</v>
      </c>
      <c r="S152" s="176">
        <v>0</v>
      </c>
      <c r="T152" s="177">
        <f>S152*H152</f>
        <v>0</v>
      </c>
      <c r="U152" s="40"/>
      <c r="V152" s="40"/>
      <c r="W152" s="40"/>
      <c r="X152" s="40"/>
      <c r="Y152" s="40"/>
      <c r="Z152" s="40"/>
      <c r="AA152" s="40"/>
      <c r="AB152" s="40"/>
      <c r="AC152" s="40"/>
      <c r="AD152" s="40"/>
      <c r="AE152" s="40"/>
      <c r="AR152" s="178" t="s">
        <v>198</v>
      </c>
      <c r="AT152" s="178" t="s">
        <v>569</v>
      </c>
      <c r="AU152" s="178" t="s">
        <v>15</v>
      </c>
      <c r="AY152" s="21" t="s">
        <v>131</v>
      </c>
      <c r="BE152" s="179">
        <f>IF(N152="základní",J152,0)</f>
        <v>0</v>
      </c>
      <c r="BF152" s="179">
        <f>IF(N152="snížená",J152,0)</f>
        <v>0</v>
      </c>
      <c r="BG152" s="179">
        <f>IF(N152="zákl. přenesená",J152,0)</f>
        <v>0</v>
      </c>
      <c r="BH152" s="179">
        <f>IF(N152="sníž. přenesená",J152,0)</f>
        <v>0</v>
      </c>
      <c r="BI152" s="179">
        <f>IF(N152="nulová",J152,0)</f>
        <v>0</v>
      </c>
      <c r="BJ152" s="21" t="s">
        <v>15</v>
      </c>
      <c r="BK152" s="179">
        <f>ROUND(I152*H152,2)</f>
        <v>0</v>
      </c>
      <c r="BL152" s="21" t="s">
        <v>87</v>
      </c>
      <c r="BM152" s="178" t="s">
        <v>1127</v>
      </c>
    </row>
    <row r="153" spans="1:65" s="2" customFormat="1" ht="16.5" customHeight="1">
      <c r="A153" s="40"/>
      <c r="B153" s="166"/>
      <c r="C153" s="220" t="s">
        <v>851</v>
      </c>
      <c r="D153" s="220" t="s">
        <v>569</v>
      </c>
      <c r="E153" s="221" t="s">
        <v>1548</v>
      </c>
      <c r="F153" s="222" t="s">
        <v>1549</v>
      </c>
      <c r="G153" s="223" t="s">
        <v>192</v>
      </c>
      <c r="H153" s="224">
        <v>5</v>
      </c>
      <c r="I153" s="225"/>
      <c r="J153" s="226">
        <f>ROUND(I153*H153,2)</f>
        <v>0</v>
      </c>
      <c r="K153" s="222" t="s">
        <v>3</v>
      </c>
      <c r="L153" s="227"/>
      <c r="M153" s="228" t="s">
        <v>3</v>
      </c>
      <c r="N153" s="229" t="s">
        <v>42</v>
      </c>
      <c r="O153" s="74"/>
      <c r="P153" s="176">
        <f>O153*H153</f>
        <v>0</v>
      </c>
      <c r="Q153" s="176">
        <v>0</v>
      </c>
      <c r="R153" s="176">
        <f>Q153*H153</f>
        <v>0</v>
      </c>
      <c r="S153" s="176">
        <v>0</v>
      </c>
      <c r="T153" s="177">
        <f>S153*H153</f>
        <v>0</v>
      </c>
      <c r="U153" s="40"/>
      <c r="V153" s="40"/>
      <c r="W153" s="40"/>
      <c r="X153" s="40"/>
      <c r="Y153" s="40"/>
      <c r="Z153" s="40"/>
      <c r="AA153" s="40"/>
      <c r="AB153" s="40"/>
      <c r="AC153" s="40"/>
      <c r="AD153" s="40"/>
      <c r="AE153" s="40"/>
      <c r="AR153" s="178" t="s">
        <v>198</v>
      </c>
      <c r="AT153" s="178" t="s">
        <v>569</v>
      </c>
      <c r="AU153" s="178" t="s">
        <v>15</v>
      </c>
      <c r="AY153" s="21" t="s">
        <v>131</v>
      </c>
      <c r="BE153" s="179">
        <f>IF(N153="základní",J153,0)</f>
        <v>0</v>
      </c>
      <c r="BF153" s="179">
        <f>IF(N153="snížená",J153,0)</f>
        <v>0</v>
      </c>
      <c r="BG153" s="179">
        <f>IF(N153="zákl. přenesená",J153,0)</f>
        <v>0</v>
      </c>
      <c r="BH153" s="179">
        <f>IF(N153="sníž. přenesená",J153,0)</f>
        <v>0</v>
      </c>
      <c r="BI153" s="179">
        <f>IF(N153="nulová",J153,0)</f>
        <v>0</v>
      </c>
      <c r="BJ153" s="21" t="s">
        <v>15</v>
      </c>
      <c r="BK153" s="179">
        <f>ROUND(I153*H153,2)</f>
        <v>0</v>
      </c>
      <c r="BL153" s="21" t="s">
        <v>87</v>
      </c>
      <c r="BM153" s="178" t="s">
        <v>1137</v>
      </c>
    </row>
    <row r="154" spans="1:65" s="2" customFormat="1" ht="16.5" customHeight="1">
      <c r="A154" s="40"/>
      <c r="B154" s="166"/>
      <c r="C154" s="220" t="s">
        <v>855</v>
      </c>
      <c r="D154" s="220" t="s">
        <v>569</v>
      </c>
      <c r="E154" s="221" t="s">
        <v>1550</v>
      </c>
      <c r="F154" s="222" t="s">
        <v>1551</v>
      </c>
      <c r="G154" s="223" t="s">
        <v>1418</v>
      </c>
      <c r="H154" s="224">
        <v>5</v>
      </c>
      <c r="I154" s="225"/>
      <c r="J154" s="226">
        <f>ROUND(I154*H154,2)</f>
        <v>0</v>
      </c>
      <c r="K154" s="222" t="s">
        <v>3</v>
      </c>
      <c r="L154" s="227"/>
      <c r="M154" s="228" t="s">
        <v>3</v>
      </c>
      <c r="N154" s="229" t="s">
        <v>42</v>
      </c>
      <c r="O154" s="74"/>
      <c r="P154" s="176">
        <f>O154*H154</f>
        <v>0</v>
      </c>
      <c r="Q154" s="176">
        <v>0</v>
      </c>
      <c r="R154" s="176">
        <f>Q154*H154</f>
        <v>0</v>
      </c>
      <c r="S154" s="176">
        <v>0</v>
      </c>
      <c r="T154" s="177">
        <f>S154*H154</f>
        <v>0</v>
      </c>
      <c r="U154" s="40"/>
      <c r="V154" s="40"/>
      <c r="W154" s="40"/>
      <c r="X154" s="40"/>
      <c r="Y154" s="40"/>
      <c r="Z154" s="40"/>
      <c r="AA154" s="40"/>
      <c r="AB154" s="40"/>
      <c r="AC154" s="40"/>
      <c r="AD154" s="40"/>
      <c r="AE154" s="40"/>
      <c r="AR154" s="178" t="s">
        <v>198</v>
      </c>
      <c r="AT154" s="178" t="s">
        <v>569</v>
      </c>
      <c r="AU154" s="178" t="s">
        <v>15</v>
      </c>
      <c r="AY154" s="21" t="s">
        <v>131</v>
      </c>
      <c r="BE154" s="179">
        <f>IF(N154="základní",J154,0)</f>
        <v>0</v>
      </c>
      <c r="BF154" s="179">
        <f>IF(N154="snížená",J154,0)</f>
        <v>0</v>
      </c>
      <c r="BG154" s="179">
        <f>IF(N154="zákl. přenesená",J154,0)</f>
        <v>0</v>
      </c>
      <c r="BH154" s="179">
        <f>IF(N154="sníž. přenesená",J154,0)</f>
        <v>0</v>
      </c>
      <c r="BI154" s="179">
        <f>IF(N154="nulová",J154,0)</f>
        <v>0</v>
      </c>
      <c r="BJ154" s="21" t="s">
        <v>15</v>
      </c>
      <c r="BK154" s="179">
        <f>ROUND(I154*H154,2)</f>
        <v>0</v>
      </c>
      <c r="BL154" s="21" t="s">
        <v>87</v>
      </c>
      <c r="BM154" s="178" t="s">
        <v>1155</v>
      </c>
    </row>
    <row r="155" spans="1:65" s="2" customFormat="1" ht="16.5" customHeight="1">
      <c r="A155" s="40"/>
      <c r="B155" s="166"/>
      <c r="C155" s="220" t="s">
        <v>860</v>
      </c>
      <c r="D155" s="220" t="s">
        <v>569</v>
      </c>
      <c r="E155" s="221" t="s">
        <v>1552</v>
      </c>
      <c r="F155" s="222" t="s">
        <v>1553</v>
      </c>
      <c r="G155" s="223" t="s">
        <v>1418</v>
      </c>
      <c r="H155" s="224">
        <v>2</v>
      </c>
      <c r="I155" s="225"/>
      <c r="J155" s="226">
        <f>ROUND(I155*H155,2)</f>
        <v>0</v>
      </c>
      <c r="K155" s="222" t="s">
        <v>3</v>
      </c>
      <c r="L155" s="227"/>
      <c r="M155" s="228" t="s">
        <v>3</v>
      </c>
      <c r="N155" s="229" t="s">
        <v>42</v>
      </c>
      <c r="O155" s="74"/>
      <c r="P155" s="176">
        <f>O155*H155</f>
        <v>0</v>
      </c>
      <c r="Q155" s="176">
        <v>0</v>
      </c>
      <c r="R155" s="176">
        <f>Q155*H155</f>
        <v>0</v>
      </c>
      <c r="S155" s="176">
        <v>0</v>
      </c>
      <c r="T155" s="177">
        <f>S155*H155</f>
        <v>0</v>
      </c>
      <c r="U155" s="40"/>
      <c r="V155" s="40"/>
      <c r="W155" s="40"/>
      <c r="X155" s="40"/>
      <c r="Y155" s="40"/>
      <c r="Z155" s="40"/>
      <c r="AA155" s="40"/>
      <c r="AB155" s="40"/>
      <c r="AC155" s="40"/>
      <c r="AD155" s="40"/>
      <c r="AE155" s="40"/>
      <c r="AR155" s="178" t="s">
        <v>198</v>
      </c>
      <c r="AT155" s="178" t="s">
        <v>569</v>
      </c>
      <c r="AU155" s="178" t="s">
        <v>15</v>
      </c>
      <c r="AY155" s="21" t="s">
        <v>131</v>
      </c>
      <c r="BE155" s="179">
        <f>IF(N155="základní",J155,0)</f>
        <v>0</v>
      </c>
      <c r="BF155" s="179">
        <f>IF(N155="snížená",J155,0)</f>
        <v>0</v>
      </c>
      <c r="BG155" s="179">
        <f>IF(N155="zákl. přenesená",J155,0)</f>
        <v>0</v>
      </c>
      <c r="BH155" s="179">
        <f>IF(N155="sníž. přenesená",J155,0)</f>
        <v>0</v>
      </c>
      <c r="BI155" s="179">
        <f>IF(N155="nulová",J155,0)</f>
        <v>0</v>
      </c>
      <c r="BJ155" s="21" t="s">
        <v>15</v>
      </c>
      <c r="BK155" s="179">
        <f>ROUND(I155*H155,2)</f>
        <v>0</v>
      </c>
      <c r="BL155" s="21" t="s">
        <v>87</v>
      </c>
      <c r="BM155" s="178" t="s">
        <v>1166</v>
      </c>
    </row>
    <row r="156" spans="1:65" s="2" customFormat="1" ht="16.5" customHeight="1">
      <c r="A156" s="40"/>
      <c r="B156" s="166"/>
      <c r="C156" s="220" t="s">
        <v>864</v>
      </c>
      <c r="D156" s="220" t="s">
        <v>569</v>
      </c>
      <c r="E156" s="221" t="s">
        <v>1449</v>
      </c>
      <c r="F156" s="222" t="s">
        <v>1450</v>
      </c>
      <c r="G156" s="223" t="s">
        <v>1418</v>
      </c>
      <c r="H156" s="224">
        <v>2</v>
      </c>
      <c r="I156" s="225"/>
      <c r="J156" s="226">
        <f>ROUND(I156*H156,2)</f>
        <v>0</v>
      </c>
      <c r="K156" s="222" t="s">
        <v>3</v>
      </c>
      <c r="L156" s="227"/>
      <c r="M156" s="228" t="s">
        <v>3</v>
      </c>
      <c r="N156" s="229" t="s">
        <v>42</v>
      </c>
      <c r="O156" s="74"/>
      <c r="P156" s="176">
        <f>O156*H156</f>
        <v>0</v>
      </c>
      <c r="Q156" s="176">
        <v>0</v>
      </c>
      <c r="R156" s="176">
        <f>Q156*H156</f>
        <v>0</v>
      </c>
      <c r="S156" s="176">
        <v>0</v>
      </c>
      <c r="T156" s="177">
        <f>S156*H156</f>
        <v>0</v>
      </c>
      <c r="U156" s="40"/>
      <c r="V156" s="40"/>
      <c r="W156" s="40"/>
      <c r="X156" s="40"/>
      <c r="Y156" s="40"/>
      <c r="Z156" s="40"/>
      <c r="AA156" s="40"/>
      <c r="AB156" s="40"/>
      <c r="AC156" s="40"/>
      <c r="AD156" s="40"/>
      <c r="AE156" s="40"/>
      <c r="AR156" s="178" t="s">
        <v>198</v>
      </c>
      <c r="AT156" s="178" t="s">
        <v>569</v>
      </c>
      <c r="AU156" s="178" t="s">
        <v>15</v>
      </c>
      <c r="AY156" s="21" t="s">
        <v>131</v>
      </c>
      <c r="BE156" s="179">
        <f>IF(N156="základní",J156,0)</f>
        <v>0</v>
      </c>
      <c r="BF156" s="179">
        <f>IF(N156="snížená",J156,0)</f>
        <v>0</v>
      </c>
      <c r="BG156" s="179">
        <f>IF(N156="zákl. přenesená",J156,0)</f>
        <v>0</v>
      </c>
      <c r="BH156" s="179">
        <f>IF(N156="sníž. přenesená",J156,0)</f>
        <v>0</v>
      </c>
      <c r="BI156" s="179">
        <f>IF(N156="nulová",J156,0)</f>
        <v>0</v>
      </c>
      <c r="BJ156" s="21" t="s">
        <v>15</v>
      </c>
      <c r="BK156" s="179">
        <f>ROUND(I156*H156,2)</f>
        <v>0</v>
      </c>
      <c r="BL156" s="21" t="s">
        <v>87</v>
      </c>
      <c r="BM156" s="178" t="s">
        <v>1180</v>
      </c>
    </row>
    <row r="157" spans="1:65" s="2" customFormat="1" ht="16.5" customHeight="1">
      <c r="A157" s="40"/>
      <c r="B157" s="166"/>
      <c r="C157" s="220" t="s">
        <v>868</v>
      </c>
      <c r="D157" s="220" t="s">
        <v>569</v>
      </c>
      <c r="E157" s="221" t="s">
        <v>1554</v>
      </c>
      <c r="F157" s="222" t="s">
        <v>1555</v>
      </c>
      <c r="G157" s="223" t="s">
        <v>192</v>
      </c>
      <c r="H157" s="224">
        <v>15</v>
      </c>
      <c r="I157" s="225"/>
      <c r="J157" s="226">
        <f>ROUND(I157*H157,2)</f>
        <v>0</v>
      </c>
      <c r="K157" s="222" t="s">
        <v>3</v>
      </c>
      <c r="L157" s="227"/>
      <c r="M157" s="228" t="s">
        <v>3</v>
      </c>
      <c r="N157" s="229" t="s">
        <v>42</v>
      </c>
      <c r="O157" s="74"/>
      <c r="P157" s="176">
        <f>O157*H157</f>
        <v>0</v>
      </c>
      <c r="Q157" s="176">
        <v>0</v>
      </c>
      <c r="R157" s="176">
        <f>Q157*H157</f>
        <v>0</v>
      </c>
      <c r="S157" s="176">
        <v>0</v>
      </c>
      <c r="T157" s="177">
        <f>S157*H157</f>
        <v>0</v>
      </c>
      <c r="U157" s="40"/>
      <c r="V157" s="40"/>
      <c r="W157" s="40"/>
      <c r="X157" s="40"/>
      <c r="Y157" s="40"/>
      <c r="Z157" s="40"/>
      <c r="AA157" s="40"/>
      <c r="AB157" s="40"/>
      <c r="AC157" s="40"/>
      <c r="AD157" s="40"/>
      <c r="AE157" s="40"/>
      <c r="AR157" s="178" t="s">
        <v>198</v>
      </c>
      <c r="AT157" s="178" t="s">
        <v>569</v>
      </c>
      <c r="AU157" s="178" t="s">
        <v>15</v>
      </c>
      <c r="AY157" s="21" t="s">
        <v>131</v>
      </c>
      <c r="BE157" s="179">
        <f>IF(N157="základní",J157,0)</f>
        <v>0</v>
      </c>
      <c r="BF157" s="179">
        <f>IF(N157="snížená",J157,0)</f>
        <v>0</v>
      </c>
      <c r="BG157" s="179">
        <f>IF(N157="zákl. přenesená",J157,0)</f>
        <v>0</v>
      </c>
      <c r="BH157" s="179">
        <f>IF(N157="sníž. přenesená",J157,0)</f>
        <v>0</v>
      </c>
      <c r="BI157" s="179">
        <f>IF(N157="nulová",J157,0)</f>
        <v>0</v>
      </c>
      <c r="BJ157" s="21" t="s">
        <v>15</v>
      </c>
      <c r="BK157" s="179">
        <f>ROUND(I157*H157,2)</f>
        <v>0</v>
      </c>
      <c r="BL157" s="21" t="s">
        <v>87</v>
      </c>
      <c r="BM157" s="178" t="s">
        <v>1190</v>
      </c>
    </row>
    <row r="158" spans="1:65" s="2" customFormat="1" ht="16.5" customHeight="1">
      <c r="A158" s="40"/>
      <c r="B158" s="166"/>
      <c r="C158" s="220" t="s">
        <v>872</v>
      </c>
      <c r="D158" s="220" t="s">
        <v>569</v>
      </c>
      <c r="E158" s="221" t="s">
        <v>1556</v>
      </c>
      <c r="F158" s="222" t="s">
        <v>1557</v>
      </c>
      <c r="G158" s="223" t="s">
        <v>192</v>
      </c>
      <c r="H158" s="224">
        <v>900</v>
      </c>
      <c r="I158" s="225"/>
      <c r="J158" s="226">
        <f>ROUND(I158*H158,2)</f>
        <v>0</v>
      </c>
      <c r="K158" s="222" t="s">
        <v>3</v>
      </c>
      <c r="L158" s="227"/>
      <c r="M158" s="228" t="s">
        <v>3</v>
      </c>
      <c r="N158" s="229" t="s">
        <v>42</v>
      </c>
      <c r="O158" s="74"/>
      <c r="P158" s="176">
        <f>O158*H158</f>
        <v>0</v>
      </c>
      <c r="Q158" s="176">
        <v>0</v>
      </c>
      <c r="R158" s="176">
        <f>Q158*H158</f>
        <v>0</v>
      </c>
      <c r="S158" s="176">
        <v>0</v>
      </c>
      <c r="T158" s="177">
        <f>S158*H158</f>
        <v>0</v>
      </c>
      <c r="U158" s="40"/>
      <c r="V158" s="40"/>
      <c r="W158" s="40"/>
      <c r="X158" s="40"/>
      <c r="Y158" s="40"/>
      <c r="Z158" s="40"/>
      <c r="AA158" s="40"/>
      <c r="AB158" s="40"/>
      <c r="AC158" s="40"/>
      <c r="AD158" s="40"/>
      <c r="AE158" s="40"/>
      <c r="AR158" s="178" t="s">
        <v>198</v>
      </c>
      <c r="AT158" s="178" t="s">
        <v>569</v>
      </c>
      <c r="AU158" s="178" t="s">
        <v>15</v>
      </c>
      <c r="AY158" s="21" t="s">
        <v>131</v>
      </c>
      <c r="BE158" s="179">
        <f>IF(N158="základní",J158,0)</f>
        <v>0</v>
      </c>
      <c r="BF158" s="179">
        <f>IF(N158="snížená",J158,0)</f>
        <v>0</v>
      </c>
      <c r="BG158" s="179">
        <f>IF(N158="zákl. přenesená",J158,0)</f>
        <v>0</v>
      </c>
      <c r="BH158" s="179">
        <f>IF(N158="sníž. přenesená",J158,0)</f>
        <v>0</v>
      </c>
      <c r="BI158" s="179">
        <f>IF(N158="nulová",J158,0)</f>
        <v>0</v>
      </c>
      <c r="BJ158" s="21" t="s">
        <v>15</v>
      </c>
      <c r="BK158" s="179">
        <f>ROUND(I158*H158,2)</f>
        <v>0</v>
      </c>
      <c r="BL158" s="21" t="s">
        <v>87</v>
      </c>
      <c r="BM158" s="178" t="s">
        <v>1199</v>
      </c>
    </row>
    <row r="159" spans="1:65" s="2" customFormat="1" ht="16.5" customHeight="1">
      <c r="A159" s="40"/>
      <c r="B159" s="166"/>
      <c r="C159" s="220" t="s">
        <v>876</v>
      </c>
      <c r="D159" s="220" t="s">
        <v>569</v>
      </c>
      <c r="E159" s="221" t="s">
        <v>1558</v>
      </c>
      <c r="F159" s="222" t="s">
        <v>1559</v>
      </c>
      <c r="G159" s="223" t="s">
        <v>192</v>
      </c>
      <c r="H159" s="224">
        <v>20</v>
      </c>
      <c r="I159" s="225"/>
      <c r="J159" s="226">
        <f>ROUND(I159*H159,2)</f>
        <v>0</v>
      </c>
      <c r="K159" s="222" t="s">
        <v>3</v>
      </c>
      <c r="L159" s="227"/>
      <c r="M159" s="228" t="s">
        <v>3</v>
      </c>
      <c r="N159" s="229" t="s">
        <v>42</v>
      </c>
      <c r="O159" s="74"/>
      <c r="P159" s="176">
        <f>O159*H159</f>
        <v>0</v>
      </c>
      <c r="Q159" s="176">
        <v>0</v>
      </c>
      <c r="R159" s="176">
        <f>Q159*H159</f>
        <v>0</v>
      </c>
      <c r="S159" s="176">
        <v>0</v>
      </c>
      <c r="T159" s="177">
        <f>S159*H159</f>
        <v>0</v>
      </c>
      <c r="U159" s="40"/>
      <c r="V159" s="40"/>
      <c r="W159" s="40"/>
      <c r="X159" s="40"/>
      <c r="Y159" s="40"/>
      <c r="Z159" s="40"/>
      <c r="AA159" s="40"/>
      <c r="AB159" s="40"/>
      <c r="AC159" s="40"/>
      <c r="AD159" s="40"/>
      <c r="AE159" s="40"/>
      <c r="AR159" s="178" t="s">
        <v>198</v>
      </c>
      <c r="AT159" s="178" t="s">
        <v>569</v>
      </c>
      <c r="AU159" s="178" t="s">
        <v>15</v>
      </c>
      <c r="AY159" s="21" t="s">
        <v>131</v>
      </c>
      <c r="BE159" s="179">
        <f>IF(N159="základní",J159,0)</f>
        <v>0</v>
      </c>
      <c r="BF159" s="179">
        <f>IF(N159="snížená",J159,0)</f>
        <v>0</v>
      </c>
      <c r="BG159" s="179">
        <f>IF(N159="zákl. přenesená",J159,0)</f>
        <v>0</v>
      </c>
      <c r="BH159" s="179">
        <f>IF(N159="sníž. přenesená",J159,0)</f>
        <v>0</v>
      </c>
      <c r="BI159" s="179">
        <f>IF(N159="nulová",J159,0)</f>
        <v>0</v>
      </c>
      <c r="BJ159" s="21" t="s">
        <v>15</v>
      </c>
      <c r="BK159" s="179">
        <f>ROUND(I159*H159,2)</f>
        <v>0</v>
      </c>
      <c r="BL159" s="21" t="s">
        <v>87</v>
      </c>
      <c r="BM159" s="178" t="s">
        <v>1207</v>
      </c>
    </row>
    <row r="160" spans="1:65" s="2" customFormat="1" ht="16.5" customHeight="1">
      <c r="A160" s="40"/>
      <c r="B160" s="166"/>
      <c r="C160" s="220" t="s">
        <v>880</v>
      </c>
      <c r="D160" s="220" t="s">
        <v>569</v>
      </c>
      <c r="E160" s="221" t="s">
        <v>1560</v>
      </c>
      <c r="F160" s="222" t="s">
        <v>1561</v>
      </c>
      <c r="G160" s="223" t="s">
        <v>192</v>
      </c>
      <c r="H160" s="224">
        <v>1000</v>
      </c>
      <c r="I160" s="225"/>
      <c r="J160" s="226">
        <f>ROUND(I160*H160,2)</f>
        <v>0</v>
      </c>
      <c r="K160" s="222" t="s">
        <v>3</v>
      </c>
      <c r="L160" s="227"/>
      <c r="M160" s="228" t="s">
        <v>3</v>
      </c>
      <c r="N160" s="229" t="s">
        <v>42</v>
      </c>
      <c r="O160" s="74"/>
      <c r="P160" s="176">
        <f>O160*H160</f>
        <v>0</v>
      </c>
      <c r="Q160" s="176">
        <v>0</v>
      </c>
      <c r="R160" s="176">
        <f>Q160*H160</f>
        <v>0</v>
      </c>
      <c r="S160" s="176">
        <v>0</v>
      </c>
      <c r="T160" s="177">
        <f>S160*H160</f>
        <v>0</v>
      </c>
      <c r="U160" s="40"/>
      <c r="V160" s="40"/>
      <c r="W160" s="40"/>
      <c r="X160" s="40"/>
      <c r="Y160" s="40"/>
      <c r="Z160" s="40"/>
      <c r="AA160" s="40"/>
      <c r="AB160" s="40"/>
      <c r="AC160" s="40"/>
      <c r="AD160" s="40"/>
      <c r="AE160" s="40"/>
      <c r="AR160" s="178" t="s">
        <v>198</v>
      </c>
      <c r="AT160" s="178" t="s">
        <v>569</v>
      </c>
      <c r="AU160" s="178" t="s">
        <v>15</v>
      </c>
      <c r="AY160" s="21" t="s">
        <v>131</v>
      </c>
      <c r="BE160" s="179">
        <f>IF(N160="základní",J160,0)</f>
        <v>0</v>
      </c>
      <c r="BF160" s="179">
        <f>IF(N160="snížená",J160,0)</f>
        <v>0</v>
      </c>
      <c r="BG160" s="179">
        <f>IF(N160="zákl. přenesená",J160,0)</f>
        <v>0</v>
      </c>
      <c r="BH160" s="179">
        <f>IF(N160="sníž. přenesená",J160,0)</f>
        <v>0</v>
      </c>
      <c r="BI160" s="179">
        <f>IF(N160="nulová",J160,0)</f>
        <v>0</v>
      </c>
      <c r="BJ160" s="21" t="s">
        <v>15</v>
      </c>
      <c r="BK160" s="179">
        <f>ROUND(I160*H160,2)</f>
        <v>0</v>
      </c>
      <c r="BL160" s="21" t="s">
        <v>87</v>
      </c>
      <c r="BM160" s="178" t="s">
        <v>1216</v>
      </c>
    </row>
    <row r="161" spans="1:65" s="2" customFormat="1" ht="16.5" customHeight="1">
      <c r="A161" s="40"/>
      <c r="B161" s="166"/>
      <c r="C161" s="220" t="s">
        <v>884</v>
      </c>
      <c r="D161" s="220" t="s">
        <v>569</v>
      </c>
      <c r="E161" s="221" t="s">
        <v>1562</v>
      </c>
      <c r="F161" s="222" t="s">
        <v>1563</v>
      </c>
      <c r="G161" s="223" t="s">
        <v>192</v>
      </c>
      <c r="H161" s="224">
        <v>100</v>
      </c>
      <c r="I161" s="225"/>
      <c r="J161" s="226">
        <f>ROUND(I161*H161,2)</f>
        <v>0</v>
      </c>
      <c r="K161" s="222" t="s">
        <v>3</v>
      </c>
      <c r="L161" s="227"/>
      <c r="M161" s="228" t="s">
        <v>3</v>
      </c>
      <c r="N161" s="229" t="s">
        <v>42</v>
      </c>
      <c r="O161" s="74"/>
      <c r="P161" s="176">
        <f>O161*H161</f>
        <v>0</v>
      </c>
      <c r="Q161" s="176">
        <v>0</v>
      </c>
      <c r="R161" s="176">
        <f>Q161*H161</f>
        <v>0</v>
      </c>
      <c r="S161" s="176">
        <v>0</v>
      </c>
      <c r="T161" s="177">
        <f>S161*H161</f>
        <v>0</v>
      </c>
      <c r="U161" s="40"/>
      <c r="V161" s="40"/>
      <c r="W161" s="40"/>
      <c r="X161" s="40"/>
      <c r="Y161" s="40"/>
      <c r="Z161" s="40"/>
      <c r="AA161" s="40"/>
      <c r="AB161" s="40"/>
      <c r="AC161" s="40"/>
      <c r="AD161" s="40"/>
      <c r="AE161" s="40"/>
      <c r="AR161" s="178" t="s">
        <v>198</v>
      </c>
      <c r="AT161" s="178" t="s">
        <v>569</v>
      </c>
      <c r="AU161" s="178" t="s">
        <v>15</v>
      </c>
      <c r="AY161" s="21" t="s">
        <v>131</v>
      </c>
      <c r="BE161" s="179">
        <f>IF(N161="základní",J161,0)</f>
        <v>0</v>
      </c>
      <c r="BF161" s="179">
        <f>IF(N161="snížená",J161,0)</f>
        <v>0</v>
      </c>
      <c r="BG161" s="179">
        <f>IF(N161="zákl. přenesená",J161,0)</f>
        <v>0</v>
      </c>
      <c r="BH161" s="179">
        <f>IF(N161="sníž. přenesená",J161,0)</f>
        <v>0</v>
      </c>
      <c r="BI161" s="179">
        <f>IF(N161="nulová",J161,0)</f>
        <v>0</v>
      </c>
      <c r="BJ161" s="21" t="s">
        <v>15</v>
      </c>
      <c r="BK161" s="179">
        <f>ROUND(I161*H161,2)</f>
        <v>0</v>
      </c>
      <c r="BL161" s="21" t="s">
        <v>87</v>
      </c>
      <c r="BM161" s="178" t="s">
        <v>1226</v>
      </c>
    </row>
    <row r="162" spans="1:65" s="2" customFormat="1" ht="16.5" customHeight="1">
      <c r="A162" s="40"/>
      <c r="B162" s="166"/>
      <c r="C162" s="220" t="s">
        <v>888</v>
      </c>
      <c r="D162" s="220" t="s">
        <v>569</v>
      </c>
      <c r="E162" s="221" t="s">
        <v>1564</v>
      </c>
      <c r="F162" s="222" t="s">
        <v>1565</v>
      </c>
      <c r="G162" s="223" t="s">
        <v>192</v>
      </c>
      <c r="H162" s="224">
        <v>300</v>
      </c>
      <c r="I162" s="225"/>
      <c r="J162" s="226">
        <f>ROUND(I162*H162,2)</f>
        <v>0</v>
      </c>
      <c r="K162" s="222" t="s">
        <v>3</v>
      </c>
      <c r="L162" s="227"/>
      <c r="M162" s="228" t="s">
        <v>3</v>
      </c>
      <c r="N162" s="229" t="s">
        <v>42</v>
      </c>
      <c r="O162" s="74"/>
      <c r="P162" s="176">
        <f>O162*H162</f>
        <v>0</v>
      </c>
      <c r="Q162" s="176">
        <v>0</v>
      </c>
      <c r="R162" s="176">
        <f>Q162*H162</f>
        <v>0</v>
      </c>
      <c r="S162" s="176">
        <v>0</v>
      </c>
      <c r="T162" s="177">
        <f>S162*H162</f>
        <v>0</v>
      </c>
      <c r="U162" s="40"/>
      <c r="V162" s="40"/>
      <c r="W162" s="40"/>
      <c r="X162" s="40"/>
      <c r="Y162" s="40"/>
      <c r="Z162" s="40"/>
      <c r="AA162" s="40"/>
      <c r="AB162" s="40"/>
      <c r="AC162" s="40"/>
      <c r="AD162" s="40"/>
      <c r="AE162" s="40"/>
      <c r="AR162" s="178" t="s">
        <v>198</v>
      </c>
      <c r="AT162" s="178" t="s">
        <v>569</v>
      </c>
      <c r="AU162" s="178" t="s">
        <v>15</v>
      </c>
      <c r="AY162" s="21" t="s">
        <v>131</v>
      </c>
      <c r="BE162" s="179">
        <f>IF(N162="základní",J162,0)</f>
        <v>0</v>
      </c>
      <c r="BF162" s="179">
        <f>IF(N162="snížená",J162,0)</f>
        <v>0</v>
      </c>
      <c r="BG162" s="179">
        <f>IF(N162="zákl. přenesená",J162,0)</f>
        <v>0</v>
      </c>
      <c r="BH162" s="179">
        <f>IF(N162="sníž. přenesená",J162,0)</f>
        <v>0</v>
      </c>
      <c r="BI162" s="179">
        <f>IF(N162="nulová",J162,0)</f>
        <v>0</v>
      </c>
      <c r="BJ162" s="21" t="s">
        <v>15</v>
      </c>
      <c r="BK162" s="179">
        <f>ROUND(I162*H162,2)</f>
        <v>0</v>
      </c>
      <c r="BL162" s="21" t="s">
        <v>87</v>
      </c>
      <c r="BM162" s="178" t="s">
        <v>1246</v>
      </c>
    </row>
    <row r="163" spans="1:65" s="2" customFormat="1" ht="16.5" customHeight="1">
      <c r="A163" s="40"/>
      <c r="B163" s="166"/>
      <c r="C163" s="220" t="s">
        <v>892</v>
      </c>
      <c r="D163" s="220" t="s">
        <v>569</v>
      </c>
      <c r="E163" s="221" t="s">
        <v>1566</v>
      </c>
      <c r="F163" s="222" t="s">
        <v>1567</v>
      </c>
      <c r="G163" s="223" t="s">
        <v>192</v>
      </c>
      <c r="H163" s="224">
        <v>20</v>
      </c>
      <c r="I163" s="225"/>
      <c r="J163" s="226">
        <f>ROUND(I163*H163,2)</f>
        <v>0</v>
      </c>
      <c r="K163" s="222" t="s">
        <v>3</v>
      </c>
      <c r="L163" s="227"/>
      <c r="M163" s="228" t="s">
        <v>3</v>
      </c>
      <c r="N163" s="229" t="s">
        <v>42</v>
      </c>
      <c r="O163" s="74"/>
      <c r="P163" s="176">
        <f>O163*H163</f>
        <v>0</v>
      </c>
      <c r="Q163" s="176">
        <v>0</v>
      </c>
      <c r="R163" s="176">
        <f>Q163*H163</f>
        <v>0</v>
      </c>
      <c r="S163" s="176">
        <v>0</v>
      </c>
      <c r="T163" s="177">
        <f>S163*H163</f>
        <v>0</v>
      </c>
      <c r="U163" s="40"/>
      <c r="V163" s="40"/>
      <c r="W163" s="40"/>
      <c r="X163" s="40"/>
      <c r="Y163" s="40"/>
      <c r="Z163" s="40"/>
      <c r="AA163" s="40"/>
      <c r="AB163" s="40"/>
      <c r="AC163" s="40"/>
      <c r="AD163" s="40"/>
      <c r="AE163" s="40"/>
      <c r="AR163" s="178" t="s">
        <v>198</v>
      </c>
      <c r="AT163" s="178" t="s">
        <v>569</v>
      </c>
      <c r="AU163" s="178" t="s">
        <v>15</v>
      </c>
      <c r="AY163" s="21" t="s">
        <v>131</v>
      </c>
      <c r="BE163" s="179">
        <f>IF(N163="základní",J163,0)</f>
        <v>0</v>
      </c>
      <c r="BF163" s="179">
        <f>IF(N163="snížená",J163,0)</f>
        <v>0</v>
      </c>
      <c r="BG163" s="179">
        <f>IF(N163="zákl. přenesená",J163,0)</f>
        <v>0</v>
      </c>
      <c r="BH163" s="179">
        <f>IF(N163="sníž. přenesená",J163,0)</f>
        <v>0</v>
      </c>
      <c r="BI163" s="179">
        <f>IF(N163="nulová",J163,0)</f>
        <v>0</v>
      </c>
      <c r="BJ163" s="21" t="s">
        <v>15</v>
      </c>
      <c r="BK163" s="179">
        <f>ROUND(I163*H163,2)</f>
        <v>0</v>
      </c>
      <c r="BL163" s="21" t="s">
        <v>87</v>
      </c>
      <c r="BM163" s="178" t="s">
        <v>1255</v>
      </c>
    </row>
    <row r="164" spans="1:65" s="2" customFormat="1" ht="16.5" customHeight="1">
      <c r="A164" s="40"/>
      <c r="B164" s="166"/>
      <c r="C164" s="220" t="s">
        <v>896</v>
      </c>
      <c r="D164" s="220" t="s">
        <v>569</v>
      </c>
      <c r="E164" s="221" t="s">
        <v>1568</v>
      </c>
      <c r="F164" s="222" t="s">
        <v>1569</v>
      </c>
      <c r="G164" s="223" t="s">
        <v>192</v>
      </c>
      <c r="H164" s="224">
        <v>40</v>
      </c>
      <c r="I164" s="225"/>
      <c r="J164" s="226">
        <f>ROUND(I164*H164,2)</f>
        <v>0</v>
      </c>
      <c r="K164" s="222" t="s">
        <v>3</v>
      </c>
      <c r="L164" s="227"/>
      <c r="M164" s="228" t="s">
        <v>3</v>
      </c>
      <c r="N164" s="229" t="s">
        <v>42</v>
      </c>
      <c r="O164" s="74"/>
      <c r="P164" s="176">
        <f>O164*H164</f>
        <v>0</v>
      </c>
      <c r="Q164" s="176">
        <v>0</v>
      </c>
      <c r="R164" s="176">
        <f>Q164*H164</f>
        <v>0</v>
      </c>
      <c r="S164" s="176">
        <v>0</v>
      </c>
      <c r="T164" s="177">
        <f>S164*H164</f>
        <v>0</v>
      </c>
      <c r="U164" s="40"/>
      <c r="V164" s="40"/>
      <c r="W164" s="40"/>
      <c r="X164" s="40"/>
      <c r="Y164" s="40"/>
      <c r="Z164" s="40"/>
      <c r="AA164" s="40"/>
      <c r="AB164" s="40"/>
      <c r="AC164" s="40"/>
      <c r="AD164" s="40"/>
      <c r="AE164" s="40"/>
      <c r="AR164" s="178" t="s">
        <v>198</v>
      </c>
      <c r="AT164" s="178" t="s">
        <v>569</v>
      </c>
      <c r="AU164" s="178" t="s">
        <v>15</v>
      </c>
      <c r="AY164" s="21" t="s">
        <v>131</v>
      </c>
      <c r="BE164" s="179">
        <f>IF(N164="základní",J164,0)</f>
        <v>0</v>
      </c>
      <c r="BF164" s="179">
        <f>IF(N164="snížená",J164,0)</f>
        <v>0</v>
      </c>
      <c r="BG164" s="179">
        <f>IF(N164="zákl. přenesená",J164,0)</f>
        <v>0</v>
      </c>
      <c r="BH164" s="179">
        <f>IF(N164="sníž. přenesená",J164,0)</f>
        <v>0</v>
      </c>
      <c r="BI164" s="179">
        <f>IF(N164="nulová",J164,0)</f>
        <v>0</v>
      </c>
      <c r="BJ164" s="21" t="s">
        <v>15</v>
      </c>
      <c r="BK164" s="179">
        <f>ROUND(I164*H164,2)</f>
        <v>0</v>
      </c>
      <c r="BL164" s="21" t="s">
        <v>87</v>
      </c>
      <c r="BM164" s="178" t="s">
        <v>1265</v>
      </c>
    </row>
    <row r="165" spans="1:65" s="2" customFormat="1" ht="16.5" customHeight="1">
      <c r="A165" s="40"/>
      <c r="B165" s="166"/>
      <c r="C165" s="220" t="s">
        <v>900</v>
      </c>
      <c r="D165" s="220" t="s">
        <v>569</v>
      </c>
      <c r="E165" s="221" t="s">
        <v>1570</v>
      </c>
      <c r="F165" s="222" t="s">
        <v>1571</v>
      </c>
      <c r="G165" s="223" t="s">
        <v>192</v>
      </c>
      <c r="H165" s="224">
        <v>100</v>
      </c>
      <c r="I165" s="225"/>
      <c r="J165" s="226">
        <f>ROUND(I165*H165,2)</f>
        <v>0</v>
      </c>
      <c r="K165" s="222" t="s">
        <v>3</v>
      </c>
      <c r="L165" s="227"/>
      <c r="M165" s="228" t="s">
        <v>3</v>
      </c>
      <c r="N165" s="229" t="s">
        <v>42</v>
      </c>
      <c r="O165" s="74"/>
      <c r="P165" s="176">
        <f>O165*H165</f>
        <v>0</v>
      </c>
      <c r="Q165" s="176">
        <v>0</v>
      </c>
      <c r="R165" s="176">
        <f>Q165*H165</f>
        <v>0</v>
      </c>
      <c r="S165" s="176">
        <v>0</v>
      </c>
      <c r="T165" s="177">
        <f>S165*H165</f>
        <v>0</v>
      </c>
      <c r="U165" s="40"/>
      <c r="V165" s="40"/>
      <c r="W165" s="40"/>
      <c r="X165" s="40"/>
      <c r="Y165" s="40"/>
      <c r="Z165" s="40"/>
      <c r="AA165" s="40"/>
      <c r="AB165" s="40"/>
      <c r="AC165" s="40"/>
      <c r="AD165" s="40"/>
      <c r="AE165" s="40"/>
      <c r="AR165" s="178" t="s">
        <v>198</v>
      </c>
      <c r="AT165" s="178" t="s">
        <v>569</v>
      </c>
      <c r="AU165" s="178" t="s">
        <v>15</v>
      </c>
      <c r="AY165" s="21" t="s">
        <v>131</v>
      </c>
      <c r="BE165" s="179">
        <f>IF(N165="základní",J165,0)</f>
        <v>0</v>
      </c>
      <c r="BF165" s="179">
        <f>IF(N165="snížená",J165,0)</f>
        <v>0</v>
      </c>
      <c r="BG165" s="179">
        <f>IF(N165="zákl. přenesená",J165,0)</f>
        <v>0</v>
      </c>
      <c r="BH165" s="179">
        <f>IF(N165="sníž. přenesená",J165,0)</f>
        <v>0</v>
      </c>
      <c r="BI165" s="179">
        <f>IF(N165="nulová",J165,0)</f>
        <v>0</v>
      </c>
      <c r="BJ165" s="21" t="s">
        <v>15</v>
      </c>
      <c r="BK165" s="179">
        <f>ROUND(I165*H165,2)</f>
        <v>0</v>
      </c>
      <c r="BL165" s="21" t="s">
        <v>87</v>
      </c>
      <c r="BM165" s="178" t="s">
        <v>1277</v>
      </c>
    </row>
    <row r="166" spans="1:65" s="2" customFormat="1" ht="16.5" customHeight="1">
      <c r="A166" s="40"/>
      <c r="B166" s="166"/>
      <c r="C166" s="220" t="s">
        <v>904</v>
      </c>
      <c r="D166" s="220" t="s">
        <v>569</v>
      </c>
      <c r="E166" s="221" t="s">
        <v>1572</v>
      </c>
      <c r="F166" s="222" t="s">
        <v>1573</v>
      </c>
      <c r="G166" s="223" t="s">
        <v>192</v>
      </c>
      <c r="H166" s="224">
        <v>15</v>
      </c>
      <c r="I166" s="225"/>
      <c r="J166" s="226">
        <f>ROUND(I166*H166,2)</f>
        <v>0</v>
      </c>
      <c r="K166" s="222" t="s">
        <v>3</v>
      </c>
      <c r="L166" s="227"/>
      <c r="M166" s="228" t="s">
        <v>3</v>
      </c>
      <c r="N166" s="229" t="s">
        <v>42</v>
      </c>
      <c r="O166" s="74"/>
      <c r="P166" s="176">
        <f>O166*H166</f>
        <v>0</v>
      </c>
      <c r="Q166" s="176">
        <v>0</v>
      </c>
      <c r="R166" s="176">
        <f>Q166*H166</f>
        <v>0</v>
      </c>
      <c r="S166" s="176">
        <v>0</v>
      </c>
      <c r="T166" s="177">
        <f>S166*H166</f>
        <v>0</v>
      </c>
      <c r="U166" s="40"/>
      <c r="V166" s="40"/>
      <c r="W166" s="40"/>
      <c r="X166" s="40"/>
      <c r="Y166" s="40"/>
      <c r="Z166" s="40"/>
      <c r="AA166" s="40"/>
      <c r="AB166" s="40"/>
      <c r="AC166" s="40"/>
      <c r="AD166" s="40"/>
      <c r="AE166" s="40"/>
      <c r="AR166" s="178" t="s">
        <v>198</v>
      </c>
      <c r="AT166" s="178" t="s">
        <v>569</v>
      </c>
      <c r="AU166" s="178" t="s">
        <v>15</v>
      </c>
      <c r="AY166" s="21" t="s">
        <v>131</v>
      </c>
      <c r="BE166" s="179">
        <f>IF(N166="základní",J166,0)</f>
        <v>0</v>
      </c>
      <c r="BF166" s="179">
        <f>IF(N166="snížená",J166,0)</f>
        <v>0</v>
      </c>
      <c r="BG166" s="179">
        <f>IF(N166="zákl. přenesená",J166,0)</f>
        <v>0</v>
      </c>
      <c r="BH166" s="179">
        <f>IF(N166="sníž. přenesená",J166,0)</f>
        <v>0</v>
      </c>
      <c r="BI166" s="179">
        <f>IF(N166="nulová",J166,0)</f>
        <v>0</v>
      </c>
      <c r="BJ166" s="21" t="s">
        <v>15</v>
      </c>
      <c r="BK166" s="179">
        <f>ROUND(I166*H166,2)</f>
        <v>0</v>
      </c>
      <c r="BL166" s="21" t="s">
        <v>87</v>
      </c>
      <c r="BM166" s="178" t="s">
        <v>1289</v>
      </c>
    </row>
    <row r="167" spans="1:65" s="2" customFormat="1" ht="16.5" customHeight="1">
      <c r="A167" s="40"/>
      <c r="B167" s="166"/>
      <c r="C167" s="220" t="s">
        <v>908</v>
      </c>
      <c r="D167" s="220" t="s">
        <v>569</v>
      </c>
      <c r="E167" s="221" t="s">
        <v>1574</v>
      </c>
      <c r="F167" s="222" t="s">
        <v>1575</v>
      </c>
      <c r="G167" s="223" t="s">
        <v>192</v>
      </c>
      <c r="H167" s="224">
        <v>80</v>
      </c>
      <c r="I167" s="225"/>
      <c r="J167" s="226">
        <f>ROUND(I167*H167,2)</f>
        <v>0</v>
      </c>
      <c r="K167" s="222" t="s">
        <v>3</v>
      </c>
      <c r="L167" s="227"/>
      <c r="M167" s="228" t="s">
        <v>3</v>
      </c>
      <c r="N167" s="229" t="s">
        <v>42</v>
      </c>
      <c r="O167" s="74"/>
      <c r="P167" s="176">
        <f>O167*H167</f>
        <v>0</v>
      </c>
      <c r="Q167" s="176">
        <v>0</v>
      </c>
      <c r="R167" s="176">
        <f>Q167*H167</f>
        <v>0</v>
      </c>
      <c r="S167" s="176">
        <v>0</v>
      </c>
      <c r="T167" s="177">
        <f>S167*H167</f>
        <v>0</v>
      </c>
      <c r="U167" s="40"/>
      <c r="V167" s="40"/>
      <c r="W167" s="40"/>
      <c r="X167" s="40"/>
      <c r="Y167" s="40"/>
      <c r="Z167" s="40"/>
      <c r="AA167" s="40"/>
      <c r="AB167" s="40"/>
      <c r="AC167" s="40"/>
      <c r="AD167" s="40"/>
      <c r="AE167" s="40"/>
      <c r="AR167" s="178" t="s">
        <v>198</v>
      </c>
      <c r="AT167" s="178" t="s">
        <v>569</v>
      </c>
      <c r="AU167" s="178" t="s">
        <v>15</v>
      </c>
      <c r="AY167" s="21" t="s">
        <v>131</v>
      </c>
      <c r="BE167" s="179">
        <f>IF(N167="základní",J167,0)</f>
        <v>0</v>
      </c>
      <c r="BF167" s="179">
        <f>IF(N167="snížená",J167,0)</f>
        <v>0</v>
      </c>
      <c r="BG167" s="179">
        <f>IF(N167="zákl. přenesená",J167,0)</f>
        <v>0</v>
      </c>
      <c r="BH167" s="179">
        <f>IF(N167="sníž. přenesená",J167,0)</f>
        <v>0</v>
      </c>
      <c r="BI167" s="179">
        <f>IF(N167="nulová",J167,0)</f>
        <v>0</v>
      </c>
      <c r="BJ167" s="21" t="s">
        <v>15</v>
      </c>
      <c r="BK167" s="179">
        <f>ROUND(I167*H167,2)</f>
        <v>0</v>
      </c>
      <c r="BL167" s="21" t="s">
        <v>87</v>
      </c>
      <c r="BM167" s="178" t="s">
        <v>1316</v>
      </c>
    </row>
    <row r="168" spans="1:65" s="2" customFormat="1" ht="16.5" customHeight="1">
      <c r="A168" s="40"/>
      <c r="B168" s="166"/>
      <c r="C168" s="220" t="s">
        <v>912</v>
      </c>
      <c r="D168" s="220" t="s">
        <v>569</v>
      </c>
      <c r="E168" s="221" t="s">
        <v>1576</v>
      </c>
      <c r="F168" s="222" t="s">
        <v>1577</v>
      </c>
      <c r="G168" s="223" t="s">
        <v>1418</v>
      </c>
      <c r="H168" s="224">
        <v>4</v>
      </c>
      <c r="I168" s="225"/>
      <c r="J168" s="226">
        <f>ROUND(I168*H168,2)</f>
        <v>0</v>
      </c>
      <c r="K168" s="222" t="s">
        <v>3</v>
      </c>
      <c r="L168" s="227"/>
      <c r="M168" s="228" t="s">
        <v>3</v>
      </c>
      <c r="N168" s="229" t="s">
        <v>42</v>
      </c>
      <c r="O168" s="74"/>
      <c r="P168" s="176">
        <f>O168*H168</f>
        <v>0</v>
      </c>
      <c r="Q168" s="176">
        <v>0</v>
      </c>
      <c r="R168" s="176">
        <f>Q168*H168</f>
        <v>0</v>
      </c>
      <c r="S168" s="176">
        <v>0</v>
      </c>
      <c r="T168" s="177">
        <f>S168*H168</f>
        <v>0</v>
      </c>
      <c r="U168" s="40"/>
      <c r="V168" s="40"/>
      <c r="W168" s="40"/>
      <c r="X168" s="40"/>
      <c r="Y168" s="40"/>
      <c r="Z168" s="40"/>
      <c r="AA168" s="40"/>
      <c r="AB168" s="40"/>
      <c r="AC168" s="40"/>
      <c r="AD168" s="40"/>
      <c r="AE168" s="40"/>
      <c r="AR168" s="178" t="s">
        <v>198</v>
      </c>
      <c r="AT168" s="178" t="s">
        <v>569</v>
      </c>
      <c r="AU168" s="178" t="s">
        <v>15</v>
      </c>
      <c r="AY168" s="21" t="s">
        <v>131</v>
      </c>
      <c r="BE168" s="179">
        <f>IF(N168="základní",J168,0)</f>
        <v>0</v>
      </c>
      <c r="BF168" s="179">
        <f>IF(N168="snížená",J168,0)</f>
        <v>0</v>
      </c>
      <c r="BG168" s="179">
        <f>IF(N168="zákl. přenesená",J168,0)</f>
        <v>0</v>
      </c>
      <c r="BH168" s="179">
        <f>IF(N168="sníž. přenesená",J168,0)</f>
        <v>0</v>
      </c>
      <c r="BI168" s="179">
        <f>IF(N168="nulová",J168,0)</f>
        <v>0</v>
      </c>
      <c r="BJ168" s="21" t="s">
        <v>15</v>
      </c>
      <c r="BK168" s="179">
        <f>ROUND(I168*H168,2)</f>
        <v>0</v>
      </c>
      <c r="BL168" s="21" t="s">
        <v>87</v>
      </c>
      <c r="BM168" s="178" t="s">
        <v>1342</v>
      </c>
    </row>
    <row r="169" spans="1:65" s="2" customFormat="1" ht="16.5" customHeight="1">
      <c r="A169" s="40"/>
      <c r="B169" s="166"/>
      <c r="C169" s="220" t="s">
        <v>916</v>
      </c>
      <c r="D169" s="220" t="s">
        <v>569</v>
      </c>
      <c r="E169" s="221" t="s">
        <v>1578</v>
      </c>
      <c r="F169" s="222" t="s">
        <v>1579</v>
      </c>
      <c r="G169" s="223" t="s">
        <v>1418</v>
      </c>
      <c r="H169" s="224">
        <v>4</v>
      </c>
      <c r="I169" s="225"/>
      <c r="J169" s="226">
        <f>ROUND(I169*H169,2)</f>
        <v>0</v>
      </c>
      <c r="K169" s="222" t="s">
        <v>3</v>
      </c>
      <c r="L169" s="227"/>
      <c r="M169" s="228" t="s">
        <v>3</v>
      </c>
      <c r="N169" s="229" t="s">
        <v>42</v>
      </c>
      <c r="O169" s="74"/>
      <c r="P169" s="176">
        <f>O169*H169</f>
        <v>0</v>
      </c>
      <c r="Q169" s="176">
        <v>0</v>
      </c>
      <c r="R169" s="176">
        <f>Q169*H169</f>
        <v>0</v>
      </c>
      <c r="S169" s="176">
        <v>0</v>
      </c>
      <c r="T169" s="177">
        <f>S169*H169</f>
        <v>0</v>
      </c>
      <c r="U169" s="40"/>
      <c r="V169" s="40"/>
      <c r="W169" s="40"/>
      <c r="X169" s="40"/>
      <c r="Y169" s="40"/>
      <c r="Z169" s="40"/>
      <c r="AA169" s="40"/>
      <c r="AB169" s="40"/>
      <c r="AC169" s="40"/>
      <c r="AD169" s="40"/>
      <c r="AE169" s="40"/>
      <c r="AR169" s="178" t="s">
        <v>198</v>
      </c>
      <c r="AT169" s="178" t="s">
        <v>569</v>
      </c>
      <c r="AU169" s="178" t="s">
        <v>15</v>
      </c>
      <c r="AY169" s="21" t="s">
        <v>131</v>
      </c>
      <c r="BE169" s="179">
        <f>IF(N169="základní",J169,0)</f>
        <v>0</v>
      </c>
      <c r="BF169" s="179">
        <f>IF(N169="snížená",J169,0)</f>
        <v>0</v>
      </c>
      <c r="BG169" s="179">
        <f>IF(N169="zákl. přenesená",J169,0)</f>
        <v>0</v>
      </c>
      <c r="BH169" s="179">
        <f>IF(N169="sníž. přenesená",J169,0)</f>
        <v>0</v>
      </c>
      <c r="BI169" s="179">
        <f>IF(N169="nulová",J169,0)</f>
        <v>0</v>
      </c>
      <c r="BJ169" s="21" t="s">
        <v>15</v>
      </c>
      <c r="BK169" s="179">
        <f>ROUND(I169*H169,2)</f>
        <v>0</v>
      </c>
      <c r="BL169" s="21" t="s">
        <v>87</v>
      </c>
      <c r="BM169" s="178" t="s">
        <v>1357</v>
      </c>
    </row>
    <row r="170" spans="1:65" s="2" customFormat="1" ht="16.5" customHeight="1">
      <c r="A170" s="40"/>
      <c r="B170" s="166"/>
      <c r="C170" s="220" t="s">
        <v>920</v>
      </c>
      <c r="D170" s="220" t="s">
        <v>569</v>
      </c>
      <c r="E170" s="221" t="s">
        <v>1580</v>
      </c>
      <c r="F170" s="222" t="s">
        <v>1581</v>
      </c>
      <c r="G170" s="223" t="s">
        <v>1418</v>
      </c>
      <c r="H170" s="224">
        <v>1</v>
      </c>
      <c r="I170" s="225"/>
      <c r="J170" s="226">
        <f>ROUND(I170*H170,2)</f>
        <v>0</v>
      </c>
      <c r="K170" s="222" t="s">
        <v>3</v>
      </c>
      <c r="L170" s="227"/>
      <c r="M170" s="228" t="s">
        <v>3</v>
      </c>
      <c r="N170" s="229" t="s">
        <v>42</v>
      </c>
      <c r="O170" s="74"/>
      <c r="P170" s="176">
        <f>O170*H170</f>
        <v>0</v>
      </c>
      <c r="Q170" s="176">
        <v>0</v>
      </c>
      <c r="R170" s="176">
        <f>Q170*H170</f>
        <v>0</v>
      </c>
      <c r="S170" s="176">
        <v>0</v>
      </c>
      <c r="T170" s="177">
        <f>S170*H170</f>
        <v>0</v>
      </c>
      <c r="U170" s="40"/>
      <c r="V170" s="40"/>
      <c r="W170" s="40"/>
      <c r="X170" s="40"/>
      <c r="Y170" s="40"/>
      <c r="Z170" s="40"/>
      <c r="AA170" s="40"/>
      <c r="AB170" s="40"/>
      <c r="AC170" s="40"/>
      <c r="AD170" s="40"/>
      <c r="AE170" s="40"/>
      <c r="AR170" s="178" t="s">
        <v>198</v>
      </c>
      <c r="AT170" s="178" t="s">
        <v>569</v>
      </c>
      <c r="AU170" s="178" t="s">
        <v>15</v>
      </c>
      <c r="AY170" s="21" t="s">
        <v>131</v>
      </c>
      <c r="BE170" s="179">
        <f>IF(N170="základní",J170,0)</f>
        <v>0</v>
      </c>
      <c r="BF170" s="179">
        <f>IF(N170="snížená",J170,0)</f>
        <v>0</v>
      </c>
      <c r="BG170" s="179">
        <f>IF(N170="zákl. přenesená",J170,0)</f>
        <v>0</v>
      </c>
      <c r="BH170" s="179">
        <f>IF(N170="sníž. přenesená",J170,0)</f>
        <v>0</v>
      </c>
      <c r="BI170" s="179">
        <f>IF(N170="nulová",J170,0)</f>
        <v>0</v>
      </c>
      <c r="BJ170" s="21" t="s">
        <v>15</v>
      </c>
      <c r="BK170" s="179">
        <f>ROUND(I170*H170,2)</f>
        <v>0</v>
      </c>
      <c r="BL170" s="21" t="s">
        <v>87</v>
      </c>
      <c r="BM170" s="178" t="s">
        <v>1381</v>
      </c>
    </row>
    <row r="171" spans="1:65" s="2" customFormat="1" ht="16.5" customHeight="1">
      <c r="A171" s="40"/>
      <c r="B171" s="166"/>
      <c r="C171" s="220" t="s">
        <v>924</v>
      </c>
      <c r="D171" s="220" t="s">
        <v>569</v>
      </c>
      <c r="E171" s="221" t="s">
        <v>1582</v>
      </c>
      <c r="F171" s="222" t="s">
        <v>1583</v>
      </c>
      <c r="G171" s="223" t="s">
        <v>1418</v>
      </c>
      <c r="H171" s="224">
        <v>1</v>
      </c>
      <c r="I171" s="225"/>
      <c r="J171" s="226">
        <f>ROUND(I171*H171,2)</f>
        <v>0</v>
      </c>
      <c r="K171" s="222" t="s">
        <v>3</v>
      </c>
      <c r="L171" s="227"/>
      <c r="M171" s="228" t="s">
        <v>3</v>
      </c>
      <c r="N171" s="229" t="s">
        <v>42</v>
      </c>
      <c r="O171" s="74"/>
      <c r="P171" s="176">
        <f>O171*H171</f>
        <v>0</v>
      </c>
      <c r="Q171" s="176">
        <v>0</v>
      </c>
      <c r="R171" s="176">
        <f>Q171*H171</f>
        <v>0</v>
      </c>
      <c r="S171" s="176">
        <v>0</v>
      </c>
      <c r="T171" s="177">
        <f>S171*H171</f>
        <v>0</v>
      </c>
      <c r="U171" s="40"/>
      <c r="V171" s="40"/>
      <c r="W171" s="40"/>
      <c r="X171" s="40"/>
      <c r="Y171" s="40"/>
      <c r="Z171" s="40"/>
      <c r="AA171" s="40"/>
      <c r="AB171" s="40"/>
      <c r="AC171" s="40"/>
      <c r="AD171" s="40"/>
      <c r="AE171" s="40"/>
      <c r="AR171" s="178" t="s">
        <v>198</v>
      </c>
      <c r="AT171" s="178" t="s">
        <v>569</v>
      </c>
      <c r="AU171" s="178" t="s">
        <v>15</v>
      </c>
      <c r="AY171" s="21" t="s">
        <v>131</v>
      </c>
      <c r="BE171" s="179">
        <f>IF(N171="základní",J171,0)</f>
        <v>0</v>
      </c>
      <c r="BF171" s="179">
        <f>IF(N171="snížená",J171,0)</f>
        <v>0</v>
      </c>
      <c r="BG171" s="179">
        <f>IF(N171="zákl. přenesená",J171,0)</f>
        <v>0</v>
      </c>
      <c r="BH171" s="179">
        <f>IF(N171="sníž. přenesená",J171,0)</f>
        <v>0</v>
      </c>
      <c r="BI171" s="179">
        <f>IF(N171="nulová",J171,0)</f>
        <v>0</v>
      </c>
      <c r="BJ171" s="21" t="s">
        <v>15</v>
      </c>
      <c r="BK171" s="179">
        <f>ROUND(I171*H171,2)</f>
        <v>0</v>
      </c>
      <c r="BL171" s="21" t="s">
        <v>87</v>
      </c>
      <c r="BM171" s="178" t="s">
        <v>1408</v>
      </c>
    </row>
    <row r="172" spans="1:65" s="2" customFormat="1" ht="16.5" customHeight="1">
      <c r="A172" s="40"/>
      <c r="B172" s="166"/>
      <c r="C172" s="220" t="s">
        <v>928</v>
      </c>
      <c r="D172" s="220" t="s">
        <v>569</v>
      </c>
      <c r="E172" s="221" t="s">
        <v>1584</v>
      </c>
      <c r="F172" s="222" t="s">
        <v>1585</v>
      </c>
      <c r="G172" s="223" t="s">
        <v>1418</v>
      </c>
      <c r="H172" s="224">
        <v>2</v>
      </c>
      <c r="I172" s="225"/>
      <c r="J172" s="226">
        <f>ROUND(I172*H172,2)</f>
        <v>0</v>
      </c>
      <c r="K172" s="222" t="s">
        <v>3</v>
      </c>
      <c r="L172" s="227"/>
      <c r="M172" s="228" t="s">
        <v>3</v>
      </c>
      <c r="N172" s="229" t="s">
        <v>42</v>
      </c>
      <c r="O172" s="74"/>
      <c r="P172" s="176">
        <f>O172*H172</f>
        <v>0</v>
      </c>
      <c r="Q172" s="176">
        <v>0</v>
      </c>
      <c r="R172" s="176">
        <f>Q172*H172</f>
        <v>0</v>
      </c>
      <c r="S172" s="176">
        <v>0</v>
      </c>
      <c r="T172" s="177">
        <f>S172*H172</f>
        <v>0</v>
      </c>
      <c r="U172" s="40"/>
      <c r="V172" s="40"/>
      <c r="W172" s="40"/>
      <c r="X172" s="40"/>
      <c r="Y172" s="40"/>
      <c r="Z172" s="40"/>
      <c r="AA172" s="40"/>
      <c r="AB172" s="40"/>
      <c r="AC172" s="40"/>
      <c r="AD172" s="40"/>
      <c r="AE172" s="40"/>
      <c r="AR172" s="178" t="s">
        <v>198</v>
      </c>
      <c r="AT172" s="178" t="s">
        <v>569</v>
      </c>
      <c r="AU172" s="178" t="s">
        <v>15</v>
      </c>
      <c r="AY172" s="21" t="s">
        <v>131</v>
      </c>
      <c r="BE172" s="179">
        <f>IF(N172="základní",J172,0)</f>
        <v>0</v>
      </c>
      <c r="BF172" s="179">
        <f>IF(N172="snížená",J172,0)</f>
        <v>0</v>
      </c>
      <c r="BG172" s="179">
        <f>IF(N172="zákl. přenesená",J172,0)</f>
        <v>0</v>
      </c>
      <c r="BH172" s="179">
        <f>IF(N172="sníž. přenesená",J172,0)</f>
        <v>0</v>
      </c>
      <c r="BI172" s="179">
        <f>IF(N172="nulová",J172,0)</f>
        <v>0</v>
      </c>
      <c r="BJ172" s="21" t="s">
        <v>15</v>
      </c>
      <c r="BK172" s="179">
        <f>ROUND(I172*H172,2)</f>
        <v>0</v>
      </c>
      <c r="BL172" s="21" t="s">
        <v>87</v>
      </c>
      <c r="BM172" s="178" t="s">
        <v>1586</v>
      </c>
    </row>
    <row r="173" spans="1:65" s="2" customFormat="1" ht="16.5" customHeight="1">
      <c r="A173" s="40"/>
      <c r="B173" s="166"/>
      <c r="C173" s="220" t="s">
        <v>932</v>
      </c>
      <c r="D173" s="220" t="s">
        <v>569</v>
      </c>
      <c r="E173" s="221" t="s">
        <v>1587</v>
      </c>
      <c r="F173" s="222" t="s">
        <v>1588</v>
      </c>
      <c r="G173" s="223" t="s">
        <v>1418</v>
      </c>
      <c r="H173" s="224">
        <v>10</v>
      </c>
      <c r="I173" s="225"/>
      <c r="J173" s="226">
        <f>ROUND(I173*H173,2)</f>
        <v>0</v>
      </c>
      <c r="K173" s="222" t="s">
        <v>3</v>
      </c>
      <c r="L173" s="227"/>
      <c r="M173" s="228" t="s">
        <v>3</v>
      </c>
      <c r="N173" s="229" t="s">
        <v>42</v>
      </c>
      <c r="O173" s="74"/>
      <c r="P173" s="176">
        <f>O173*H173</f>
        <v>0</v>
      </c>
      <c r="Q173" s="176">
        <v>0</v>
      </c>
      <c r="R173" s="176">
        <f>Q173*H173</f>
        <v>0</v>
      </c>
      <c r="S173" s="176">
        <v>0</v>
      </c>
      <c r="T173" s="177">
        <f>S173*H173</f>
        <v>0</v>
      </c>
      <c r="U173" s="40"/>
      <c r="V173" s="40"/>
      <c r="W173" s="40"/>
      <c r="X173" s="40"/>
      <c r="Y173" s="40"/>
      <c r="Z173" s="40"/>
      <c r="AA173" s="40"/>
      <c r="AB173" s="40"/>
      <c r="AC173" s="40"/>
      <c r="AD173" s="40"/>
      <c r="AE173" s="40"/>
      <c r="AR173" s="178" t="s">
        <v>198</v>
      </c>
      <c r="AT173" s="178" t="s">
        <v>569</v>
      </c>
      <c r="AU173" s="178" t="s">
        <v>15</v>
      </c>
      <c r="AY173" s="21" t="s">
        <v>131</v>
      </c>
      <c r="BE173" s="179">
        <f>IF(N173="základní",J173,0)</f>
        <v>0</v>
      </c>
      <c r="BF173" s="179">
        <f>IF(N173="snížená",J173,0)</f>
        <v>0</v>
      </c>
      <c r="BG173" s="179">
        <f>IF(N173="zákl. přenesená",J173,0)</f>
        <v>0</v>
      </c>
      <c r="BH173" s="179">
        <f>IF(N173="sníž. přenesená",J173,0)</f>
        <v>0</v>
      </c>
      <c r="BI173" s="179">
        <f>IF(N173="nulová",J173,0)</f>
        <v>0</v>
      </c>
      <c r="BJ173" s="21" t="s">
        <v>15</v>
      </c>
      <c r="BK173" s="179">
        <f>ROUND(I173*H173,2)</f>
        <v>0</v>
      </c>
      <c r="BL173" s="21" t="s">
        <v>87</v>
      </c>
      <c r="BM173" s="178" t="s">
        <v>1589</v>
      </c>
    </row>
    <row r="174" spans="1:65" s="2" customFormat="1" ht="16.5" customHeight="1">
      <c r="A174" s="40"/>
      <c r="B174" s="166"/>
      <c r="C174" s="220" t="s">
        <v>936</v>
      </c>
      <c r="D174" s="220" t="s">
        <v>569</v>
      </c>
      <c r="E174" s="221" t="s">
        <v>1590</v>
      </c>
      <c r="F174" s="222" t="s">
        <v>1591</v>
      </c>
      <c r="G174" s="223" t="s">
        <v>192</v>
      </c>
      <c r="H174" s="224">
        <v>4</v>
      </c>
      <c r="I174" s="225"/>
      <c r="J174" s="226">
        <f>ROUND(I174*H174,2)</f>
        <v>0</v>
      </c>
      <c r="K174" s="222" t="s">
        <v>3</v>
      </c>
      <c r="L174" s="227"/>
      <c r="M174" s="228" t="s">
        <v>3</v>
      </c>
      <c r="N174" s="229" t="s">
        <v>42</v>
      </c>
      <c r="O174" s="74"/>
      <c r="P174" s="176">
        <f>O174*H174</f>
        <v>0</v>
      </c>
      <c r="Q174" s="176">
        <v>0</v>
      </c>
      <c r="R174" s="176">
        <f>Q174*H174</f>
        <v>0</v>
      </c>
      <c r="S174" s="176">
        <v>0</v>
      </c>
      <c r="T174" s="177">
        <f>S174*H174</f>
        <v>0</v>
      </c>
      <c r="U174" s="40"/>
      <c r="V174" s="40"/>
      <c r="W174" s="40"/>
      <c r="X174" s="40"/>
      <c r="Y174" s="40"/>
      <c r="Z174" s="40"/>
      <c r="AA174" s="40"/>
      <c r="AB174" s="40"/>
      <c r="AC174" s="40"/>
      <c r="AD174" s="40"/>
      <c r="AE174" s="40"/>
      <c r="AR174" s="178" t="s">
        <v>198</v>
      </c>
      <c r="AT174" s="178" t="s">
        <v>569</v>
      </c>
      <c r="AU174" s="178" t="s">
        <v>15</v>
      </c>
      <c r="AY174" s="21" t="s">
        <v>131</v>
      </c>
      <c r="BE174" s="179">
        <f>IF(N174="základní",J174,0)</f>
        <v>0</v>
      </c>
      <c r="BF174" s="179">
        <f>IF(N174="snížená",J174,0)</f>
        <v>0</v>
      </c>
      <c r="BG174" s="179">
        <f>IF(N174="zákl. přenesená",J174,0)</f>
        <v>0</v>
      </c>
      <c r="BH174" s="179">
        <f>IF(N174="sníž. přenesená",J174,0)</f>
        <v>0</v>
      </c>
      <c r="BI174" s="179">
        <f>IF(N174="nulová",J174,0)</f>
        <v>0</v>
      </c>
      <c r="BJ174" s="21" t="s">
        <v>15</v>
      </c>
      <c r="BK174" s="179">
        <f>ROUND(I174*H174,2)</f>
        <v>0</v>
      </c>
      <c r="BL174" s="21" t="s">
        <v>87</v>
      </c>
      <c r="BM174" s="178" t="s">
        <v>1592</v>
      </c>
    </row>
    <row r="175" spans="1:65" s="2" customFormat="1" ht="16.5" customHeight="1">
      <c r="A175" s="40"/>
      <c r="B175" s="166"/>
      <c r="C175" s="220" t="s">
        <v>940</v>
      </c>
      <c r="D175" s="220" t="s">
        <v>569</v>
      </c>
      <c r="E175" s="221" t="s">
        <v>1593</v>
      </c>
      <c r="F175" s="222" t="s">
        <v>1594</v>
      </c>
      <c r="G175" s="223" t="s">
        <v>1418</v>
      </c>
      <c r="H175" s="224">
        <v>4</v>
      </c>
      <c r="I175" s="225"/>
      <c r="J175" s="226">
        <f>ROUND(I175*H175,2)</f>
        <v>0</v>
      </c>
      <c r="K175" s="222" t="s">
        <v>3</v>
      </c>
      <c r="L175" s="227"/>
      <c r="M175" s="228" t="s">
        <v>3</v>
      </c>
      <c r="N175" s="229" t="s">
        <v>42</v>
      </c>
      <c r="O175" s="74"/>
      <c r="P175" s="176">
        <f>O175*H175</f>
        <v>0</v>
      </c>
      <c r="Q175" s="176">
        <v>0</v>
      </c>
      <c r="R175" s="176">
        <f>Q175*H175</f>
        <v>0</v>
      </c>
      <c r="S175" s="176">
        <v>0</v>
      </c>
      <c r="T175" s="177">
        <f>S175*H175</f>
        <v>0</v>
      </c>
      <c r="U175" s="40"/>
      <c r="V175" s="40"/>
      <c r="W175" s="40"/>
      <c r="X175" s="40"/>
      <c r="Y175" s="40"/>
      <c r="Z175" s="40"/>
      <c r="AA175" s="40"/>
      <c r="AB175" s="40"/>
      <c r="AC175" s="40"/>
      <c r="AD175" s="40"/>
      <c r="AE175" s="40"/>
      <c r="AR175" s="178" t="s">
        <v>198</v>
      </c>
      <c r="AT175" s="178" t="s">
        <v>569</v>
      </c>
      <c r="AU175" s="178" t="s">
        <v>15</v>
      </c>
      <c r="AY175" s="21" t="s">
        <v>131</v>
      </c>
      <c r="BE175" s="179">
        <f>IF(N175="základní",J175,0)</f>
        <v>0</v>
      </c>
      <c r="BF175" s="179">
        <f>IF(N175="snížená",J175,0)</f>
        <v>0</v>
      </c>
      <c r="BG175" s="179">
        <f>IF(N175="zákl. přenesená",J175,0)</f>
        <v>0</v>
      </c>
      <c r="BH175" s="179">
        <f>IF(N175="sníž. přenesená",J175,0)</f>
        <v>0</v>
      </c>
      <c r="BI175" s="179">
        <f>IF(N175="nulová",J175,0)</f>
        <v>0</v>
      </c>
      <c r="BJ175" s="21" t="s">
        <v>15</v>
      </c>
      <c r="BK175" s="179">
        <f>ROUND(I175*H175,2)</f>
        <v>0</v>
      </c>
      <c r="BL175" s="21" t="s">
        <v>87</v>
      </c>
      <c r="BM175" s="178" t="s">
        <v>1595</v>
      </c>
    </row>
    <row r="176" spans="1:65" s="2" customFormat="1" ht="16.5" customHeight="1">
      <c r="A176" s="40"/>
      <c r="B176" s="166"/>
      <c r="C176" s="220" t="s">
        <v>944</v>
      </c>
      <c r="D176" s="220" t="s">
        <v>569</v>
      </c>
      <c r="E176" s="221" t="s">
        <v>1596</v>
      </c>
      <c r="F176" s="222" t="s">
        <v>1597</v>
      </c>
      <c r="G176" s="223" t="s">
        <v>257</v>
      </c>
      <c r="H176" s="224">
        <v>1</v>
      </c>
      <c r="I176" s="225"/>
      <c r="J176" s="226">
        <f>ROUND(I176*H176,2)</f>
        <v>0</v>
      </c>
      <c r="K176" s="222" t="s">
        <v>3</v>
      </c>
      <c r="L176" s="227"/>
      <c r="M176" s="228" t="s">
        <v>3</v>
      </c>
      <c r="N176" s="229" t="s">
        <v>42</v>
      </c>
      <c r="O176" s="74"/>
      <c r="P176" s="176">
        <f>O176*H176</f>
        <v>0</v>
      </c>
      <c r="Q176" s="176">
        <v>0</v>
      </c>
      <c r="R176" s="176">
        <f>Q176*H176</f>
        <v>0</v>
      </c>
      <c r="S176" s="176">
        <v>0</v>
      </c>
      <c r="T176" s="177">
        <f>S176*H176</f>
        <v>0</v>
      </c>
      <c r="U176" s="40"/>
      <c r="V176" s="40"/>
      <c r="W176" s="40"/>
      <c r="X176" s="40"/>
      <c r="Y176" s="40"/>
      <c r="Z176" s="40"/>
      <c r="AA176" s="40"/>
      <c r="AB176" s="40"/>
      <c r="AC176" s="40"/>
      <c r="AD176" s="40"/>
      <c r="AE176" s="40"/>
      <c r="AR176" s="178" t="s">
        <v>198</v>
      </c>
      <c r="AT176" s="178" t="s">
        <v>569</v>
      </c>
      <c r="AU176" s="178" t="s">
        <v>15</v>
      </c>
      <c r="AY176" s="21" t="s">
        <v>131</v>
      </c>
      <c r="BE176" s="179">
        <f>IF(N176="základní",J176,0)</f>
        <v>0</v>
      </c>
      <c r="BF176" s="179">
        <f>IF(N176="snížená",J176,0)</f>
        <v>0</v>
      </c>
      <c r="BG176" s="179">
        <f>IF(N176="zákl. přenesená",J176,0)</f>
        <v>0</v>
      </c>
      <c r="BH176" s="179">
        <f>IF(N176="sníž. přenesená",J176,0)</f>
        <v>0</v>
      </c>
      <c r="BI176" s="179">
        <f>IF(N176="nulová",J176,0)</f>
        <v>0</v>
      </c>
      <c r="BJ176" s="21" t="s">
        <v>15</v>
      </c>
      <c r="BK176" s="179">
        <f>ROUND(I176*H176,2)</f>
        <v>0</v>
      </c>
      <c r="BL176" s="21" t="s">
        <v>87</v>
      </c>
      <c r="BM176" s="178" t="s">
        <v>1598</v>
      </c>
    </row>
    <row r="177" spans="1:63" s="12" customFormat="1" ht="25.9" customHeight="1">
      <c r="A177" s="12"/>
      <c r="B177" s="153"/>
      <c r="C177" s="12"/>
      <c r="D177" s="154" t="s">
        <v>70</v>
      </c>
      <c r="E177" s="155" t="s">
        <v>1415</v>
      </c>
      <c r="F177" s="155" t="s">
        <v>1415</v>
      </c>
      <c r="G177" s="12"/>
      <c r="H177" s="12"/>
      <c r="I177" s="156"/>
      <c r="J177" s="157">
        <f>BK177</f>
        <v>0</v>
      </c>
      <c r="K177" s="12"/>
      <c r="L177" s="153"/>
      <c r="M177" s="158"/>
      <c r="N177" s="159"/>
      <c r="O177" s="159"/>
      <c r="P177" s="160">
        <f>SUM(P178:P250)</f>
        <v>0</v>
      </c>
      <c r="Q177" s="159"/>
      <c r="R177" s="160">
        <f>SUM(R178:R250)</f>
        <v>0</v>
      </c>
      <c r="S177" s="159"/>
      <c r="T177" s="161">
        <f>SUM(T178:T250)</f>
        <v>0</v>
      </c>
      <c r="U177" s="12"/>
      <c r="V177" s="12"/>
      <c r="W177" s="12"/>
      <c r="X177" s="12"/>
      <c r="Y177" s="12"/>
      <c r="Z177" s="12"/>
      <c r="AA177" s="12"/>
      <c r="AB177" s="12"/>
      <c r="AC177" s="12"/>
      <c r="AD177" s="12"/>
      <c r="AE177" s="12"/>
      <c r="AR177" s="154" t="s">
        <v>15</v>
      </c>
      <c r="AT177" s="162" t="s">
        <v>70</v>
      </c>
      <c r="AU177" s="162" t="s">
        <v>71</v>
      </c>
      <c r="AY177" s="154" t="s">
        <v>131</v>
      </c>
      <c r="BK177" s="163">
        <f>SUM(BK178:BK250)</f>
        <v>0</v>
      </c>
    </row>
    <row r="178" spans="1:65" s="2" customFormat="1" ht="16.5" customHeight="1">
      <c r="A178" s="40"/>
      <c r="B178" s="166"/>
      <c r="C178" s="167" t="s">
        <v>948</v>
      </c>
      <c r="D178" s="167" t="s">
        <v>134</v>
      </c>
      <c r="E178" s="168" t="s">
        <v>1599</v>
      </c>
      <c r="F178" s="169" t="s">
        <v>1600</v>
      </c>
      <c r="G178" s="170" t="s">
        <v>1418</v>
      </c>
      <c r="H178" s="171">
        <v>1</v>
      </c>
      <c r="I178" s="172"/>
      <c r="J178" s="173">
        <f>ROUND(I178*H178,2)</f>
        <v>0</v>
      </c>
      <c r="K178" s="169" t="s">
        <v>3</v>
      </c>
      <c r="L178" s="41"/>
      <c r="M178" s="174" t="s">
        <v>3</v>
      </c>
      <c r="N178" s="175" t="s">
        <v>42</v>
      </c>
      <c r="O178" s="74"/>
      <c r="P178" s="176">
        <f>O178*H178</f>
        <v>0</v>
      </c>
      <c r="Q178" s="176">
        <v>0</v>
      </c>
      <c r="R178" s="176">
        <f>Q178*H178</f>
        <v>0</v>
      </c>
      <c r="S178" s="176">
        <v>0</v>
      </c>
      <c r="T178" s="177">
        <f>S178*H178</f>
        <v>0</v>
      </c>
      <c r="U178" s="40"/>
      <c r="V178" s="40"/>
      <c r="W178" s="40"/>
      <c r="X178" s="40"/>
      <c r="Y178" s="40"/>
      <c r="Z178" s="40"/>
      <c r="AA178" s="40"/>
      <c r="AB178" s="40"/>
      <c r="AC178" s="40"/>
      <c r="AD178" s="40"/>
      <c r="AE178" s="40"/>
      <c r="AR178" s="178" t="s">
        <v>87</v>
      </c>
      <c r="AT178" s="178" t="s">
        <v>134</v>
      </c>
      <c r="AU178" s="178" t="s">
        <v>15</v>
      </c>
      <c r="AY178" s="21" t="s">
        <v>131</v>
      </c>
      <c r="BE178" s="179">
        <f>IF(N178="základní",J178,0)</f>
        <v>0</v>
      </c>
      <c r="BF178" s="179">
        <f>IF(N178="snížená",J178,0)</f>
        <v>0</v>
      </c>
      <c r="BG178" s="179">
        <f>IF(N178="zákl. přenesená",J178,0)</f>
        <v>0</v>
      </c>
      <c r="BH178" s="179">
        <f>IF(N178="sníž. přenesená",J178,0)</f>
        <v>0</v>
      </c>
      <c r="BI178" s="179">
        <f>IF(N178="nulová",J178,0)</f>
        <v>0</v>
      </c>
      <c r="BJ178" s="21" t="s">
        <v>15</v>
      </c>
      <c r="BK178" s="179">
        <f>ROUND(I178*H178,2)</f>
        <v>0</v>
      </c>
      <c r="BL178" s="21" t="s">
        <v>87</v>
      </c>
      <c r="BM178" s="178" t="s">
        <v>1601</v>
      </c>
    </row>
    <row r="179" spans="1:65" s="2" customFormat="1" ht="16.5" customHeight="1">
      <c r="A179" s="40"/>
      <c r="B179" s="166"/>
      <c r="C179" s="167" t="s">
        <v>952</v>
      </c>
      <c r="D179" s="167" t="s">
        <v>134</v>
      </c>
      <c r="E179" s="168" t="s">
        <v>1602</v>
      </c>
      <c r="F179" s="169" t="s">
        <v>1603</v>
      </c>
      <c r="G179" s="170" t="s">
        <v>1418</v>
      </c>
      <c r="H179" s="171">
        <v>1</v>
      </c>
      <c r="I179" s="172"/>
      <c r="J179" s="173">
        <f>ROUND(I179*H179,2)</f>
        <v>0</v>
      </c>
      <c r="K179" s="169" t="s">
        <v>3</v>
      </c>
      <c r="L179" s="41"/>
      <c r="M179" s="174" t="s">
        <v>3</v>
      </c>
      <c r="N179" s="175" t="s">
        <v>42</v>
      </c>
      <c r="O179" s="74"/>
      <c r="P179" s="176">
        <f>O179*H179</f>
        <v>0</v>
      </c>
      <c r="Q179" s="176">
        <v>0</v>
      </c>
      <c r="R179" s="176">
        <f>Q179*H179</f>
        <v>0</v>
      </c>
      <c r="S179" s="176">
        <v>0</v>
      </c>
      <c r="T179" s="177">
        <f>S179*H179</f>
        <v>0</v>
      </c>
      <c r="U179" s="40"/>
      <c r="V179" s="40"/>
      <c r="W179" s="40"/>
      <c r="X179" s="40"/>
      <c r="Y179" s="40"/>
      <c r="Z179" s="40"/>
      <c r="AA179" s="40"/>
      <c r="AB179" s="40"/>
      <c r="AC179" s="40"/>
      <c r="AD179" s="40"/>
      <c r="AE179" s="40"/>
      <c r="AR179" s="178" t="s">
        <v>87</v>
      </c>
      <c r="AT179" s="178" t="s">
        <v>134</v>
      </c>
      <c r="AU179" s="178" t="s">
        <v>15</v>
      </c>
      <c r="AY179" s="21" t="s">
        <v>131</v>
      </c>
      <c r="BE179" s="179">
        <f>IF(N179="základní",J179,0)</f>
        <v>0</v>
      </c>
      <c r="BF179" s="179">
        <f>IF(N179="snížená",J179,0)</f>
        <v>0</v>
      </c>
      <c r="BG179" s="179">
        <f>IF(N179="zákl. přenesená",J179,0)</f>
        <v>0</v>
      </c>
      <c r="BH179" s="179">
        <f>IF(N179="sníž. přenesená",J179,0)</f>
        <v>0</v>
      </c>
      <c r="BI179" s="179">
        <f>IF(N179="nulová",J179,0)</f>
        <v>0</v>
      </c>
      <c r="BJ179" s="21" t="s">
        <v>15</v>
      </c>
      <c r="BK179" s="179">
        <f>ROUND(I179*H179,2)</f>
        <v>0</v>
      </c>
      <c r="BL179" s="21" t="s">
        <v>87</v>
      </c>
      <c r="BM179" s="178" t="s">
        <v>1604</v>
      </c>
    </row>
    <row r="180" spans="1:65" s="2" customFormat="1" ht="16.5" customHeight="1">
      <c r="A180" s="40"/>
      <c r="B180" s="166"/>
      <c r="C180" s="167" t="s">
        <v>956</v>
      </c>
      <c r="D180" s="167" t="s">
        <v>134</v>
      </c>
      <c r="E180" s="168" t="s">
        <v>1605</v>
      </c>
      <c r="F180" s="169" t="s">
        <v>1606</v>
      </c>
      <c r="G180" s="170" t="s">
        <v>1418</v>
      </c>
      <c r="H180" s="171">
        <v>1</v>
      </c>
      <c r="I180" s="172"/>
      <c r="J180" s="173">
        <f>ROUND(I180*H180,2)</f>
        <v>0</v>
      </c>
      <c r="K180" s="169" t="s">
        <v>3</v>
      </c>
      <c r="L180" s="41"/>
      <c r="M180" s="174" t="s">
        <v>3</v>
      </c>
      <c r="N180" s="175" t="s">
        <v>42</v>
      </c>
      <c r="O180" s="74"/>
      <c r="P180" s="176">
        <f>O180*H180</f>
        <v>0</v>
      </c>
      <c r="Q180" s="176">
        <v>0</v>
      </c>
      <c r="R180" s="176">
        <f>Q180*H180</f>
        <v>0</v>
      </c>
      <c r="S180" s="176">
        <v>0</v>
      </c>
      <c r="T180" s="177">
        <f>S180*H180</f>
        <v>0</v>
      </c>
      <c r="U180" s="40"/>
      <c r="V180" s="40"/>
      <c r="W180" s="40"/>
      <c r="X180" s="40"/>
      <c r="Y180" s="40"/>
      <c r="Z180" s="40"/>
      <c r="AA180" s="40"/>
      <c r="AB180" s="40"/>
      <c r="AC180" s="40"/>
      <c r="AD180" s="40"/>
      <c r="AE180" s="40"/>
      <c r="AR180" s="178" t="s">
        <v>87</v>
      </c>
      <c r="AT180" s="178" t="s">
        <v>134</v>
      </c>
      <c r="AU180" s="178" t="s">
        <v>15</v>
      </c>
      <c r="AY180" s="21" t="s">
        <v>131</v>
      </c>
      <c r="BE180" s="179">
        <f>IF(N180="základní",J180,0)</f>
        <v>0</v>
      </c>
      <c r="BF180" s="179">
        <f>IF(N180="snížená",J180,0)</f>
        <v>0</v>
      </c>
      <c r="BG180" s="179">
        <f>IF(N180="zákl. přenesená",J180,0)</f>
        <v>0</v>
      </c>
      <c r="BH180" s="179">
        <f>IF(N180="sníž. přenesená",J180,0)</f>
        <v>0</v>
      </c>
      <c r="BI180" s="179">
        <f>IF(N180="nulová",J180,0)</f>
        <v>0</v>
      </c>
      <c r="BJ180" s="21" t="s">
        <v>15</v>
      </c>
      <c r="BK180" s="179">
        <f>ROUND(I180*H180,2)</f>
        <v>0</v>
      </c>
      <c r="BL180" s="21" t="s">
        <v>87</v>
      </c>
      <c r="BM180" s="178" t="s">
        <v>1607</v>
      </c>
    </row>
    <row r="181" spans="1:65" s="2" customFormat="1" ht="16.5" customHeight="1">
      <c r="A181" s="40"/>
      <c r="B181" s="166"/>
      <c r="C181" s="167" t="s">
        <v>688</v>
      </c>
      <c r="D181" s="167" t="s">
        <v>134</v>
      </c>
      <c r="E181" s="168" t="s">
        <v>1608</v>
      </c>
      <c r="F181" s="169" t="s">
        <v>1609</v>
      </c>
      <c r="G181" s="170" t="s">
        <v>1418</v>
      </c>
      <c r="H181" s="171">
        <v>1</v>
      </c>
      <c r="I181" s="172"/>
      <c r="J181" s="173">
        <f>ROUND(I181*H181,2)</f>
        <v>0</v>
      </c>
      <c r="K181" s="169" t="s">
        <v>3</v>
      </c>
      <c r="L181" s="41"/>
      <c r="M181" s="174" t="s">
        <v>3</v>
      </c>
      <c r="N181" s="175" t="s">
        <v>42</v>
      </c>
      <c r="O181" s="74"/>
      <c r="P181" s="176">
        <f>O181*H181</f>
        <v>0</v>
      </c>
      <c r="Q181" s="176">
        <v>0</v>
      </c>
      <c r="R181" s="176">
        <f>Q181*H181</f>
        <v>0</v>
      </c>
      <c r="S181" s="176">
        <v>0</v>
      </c>
      <c r="T181" s="177">
        <f>S181*H181</f>
        <v>0</v>
      </c>
      <c r="U181" s="40"/>
      <c r="V181" s="40"/>
      <c r="W181" s="40"/>
      <c r="X181" s="40"/>
      <c r="Y181" s="40"/>
      <c r="Z181" s="40"/>
      <c r="AA181" s="40"/>
      <c r="AB181" s="40"/>
      <c r="AC181" s="40"/>
      <c r="AD181" s="40"/>
      <c r="AE181" s="40"/>
      <c r="AR181" s="178" t="s">
        <v>87</v>
      </c>
      <c r="AT181" s="178" t="s">
        <v>134</v>
      </c>
      <c r="AU181" s="178" t="s">
        <v>15</v>
      </c>
      <c r="AY181" s="21" t="s">
        <v>131</v>
      </c>
      <c r="BE181" s="179">
        <f>IF(N181="základní",J181,0)</f>
        <v>0</v>
      </c>
      <c r="BF181" s="179">
        <f>IF(N181="snížená",J181,0)</f>
        <v>0</v>
      </c>
      <c r="BG181" s="179">
        <f>IF(N181="zákl. přenesená",J181,0)</f>
        <v>0</v>
      </c>
      <c r="BH181" s="179">
        <f>IF(N181="sníž. přenesená",J181,0)</f>
        <v>0</v>
      </c>
      <c r="BI181" s="179">
        <f>IF(N181="nulová",J181,0)</f>
        <v>0</v>
      </c>
      <c r="BJ181" s="21" t="s">
        <v>15</v>
      </c>
      <c r="BK181" s="179">
        <f>ROUND(I181*H181,2)</f>
        <v>0</v>
      </c>
      <c r="BL181" s="21" t="s">
        <v>87</v>
      </c>
      <c r="BM181" s="178" t="s">
        <v>1610</v>
      </c>
    </row>
    <row r="182" spans="1:65" s="2" customFormat="1" ht="16.5" customHeight="1">
      <c r="A182" s="40"/>
      <c r="B182" s="166"/>
      <c r="C182" s="167" t="s">
        <v>695</v>
      </c>
      <c r="D182" s="167" t="s">
        <v>134</v>
      </c>
      <c r="E182" s="168" t="s">
        <v>1611</v>
      </c>
      <c r="F182" s="169" t="s">
        <v>1612</v>
      </c>
      <c r="G182" s="170" t="s">
        <v>1418</v>
      </c>
      <c r="H182" s="171">
        <v>9</v>
      </c>
      <c r="I182" s="172"/>
      <c r="J182" s="173">
        <f>ROUND(I182*H182,2)</f>
        <v>0</v>
      </c>
      <c r="K182" s="169" t="s">
        <v>3</v>
      </c>
      <c r="L182" s="41"/>
      <c r="M182" s="174" t="s">
        <v>3</v>
      </c>
      <c r="N182" s="175" t="s">
        <v>42</v>
      </c>
      <c r="O182" s="74"/>
      <c r="P182" s="176">
        <f>O182*H182</f>
        <v>0</v>
      </c>
      <c r="Q182" s="176">
        <v>0</v>
      </c>
      <c r="R182" s="176">
        <f>Q182*H182</f>
        <v>0</v>
      </c>
      <c r="S182" s="176">
        <v>0</v>
      </c>
      <c r="T182" s="177">
        <f>S182*H182</f>
        <v>0</v>
      </c>
      <c r="U182" s="40"/>
      <c r="V182" s="40"/>
      <c r="W182" s="40"/>
      <c r="X182" s="40"/>
      <c r="Y182" s="40"/>
      <c r="Z182" s="40"/>
      <c r="AA182" s="40"/>
      <c r="AB182" s="40"/>
      <c r="AC182" s="40"/>
      <c r="AD182" s="40"/>
      <c r="AE182" s="40"/>
      <c r="AR182" s="178" t="s">
        <v>87</v>
      </c>
      <c r="AT182" s="178" t="s">
        <v>134</v>
      </c>
      <c r="AU182" s="178" t="s">
        <v>15</v>
      </c>
      <c r="AY182" s="21" t="s">
        <v>131</v>
      </c>
      <c r="BE182" s="179">
        <f>IF(N182="základní",J182,0)</f>
        <v>0</v>
      </c>
      <c r="BF182" s="179">
        <f>IF(N182="snížená",J182,0)</f>
        <v>0</v>
      </c>
      <c r="BG182" s="179">
        <f>IF(N182="zákl. přenesená",J182,0)</f>
        <v>0</v>
      </c>
      <c r="BH182" s="179">
        <f>IF(N182="sníž. přenesená",J182,0)</f>
        <v>0</v>
      </c>
      <c r="BI182" s="179">
        <f>IF(N182="nulová",J182,0)</f>
        <v>0</v>
      </c>
      <c r="BJ182" s="21" t="s">
        <v>15</v>
      </c>
      <c r="BK182" s="179">
        <f>ROUND(I182*H182,2)</f>
        <v>0</v>
      </c>
      <c r="BL182" s="21" t="s">
        <v>87</v>
      </c>
      <c r="BM182" s="178" t="s">
        <v>1613</v>
      </c>
    </row>
    <row r="183" spans="1:65" s="2" customFormat="1" ht="16.5" customHeight="1">
      <c r="A183" s="40"/>
      <c r="B183" s="166"/>
      <c r="C183" s="167" t="s">
        <v>966</v>
      </c>
      <c r="D183" s="167" t="s">
        <v>134</v>
      </c>
      <c r="E183" s="168" t="s">
        <v>1611</v>
      </c>
      <c r="F183" s="169" t="s">
        <v>1612</v>
      </c>
      <c r="G183" s="170" t="s">
        <v>1418</v>
      </c>
      <c r="H183" s="171">
        <v>14</v>
      </c>
      <c r="I183" s="172"/>
      <c r="J183" s="173">
        <f>ROUND(I183*H183,2)</f>
        <v>0</v>
      </c>
      <c r="K183" s="169" t="s">
        <v>3</v>
      </c>
      <c r="L183" s="41"/>
      <c r="M183" s="174" t="s">
        <v>3</v>
      </c>
      <c r="N183" s="175" t="s">
        <v>42</v>
      </c>
      <c r="O183" s="74"/>
      <c r="P183" s="176">
        <f>O183*H183</f>
        <v>0</v>
      </c>
      <c r="Q183" s="176">
        <v>0</v>
      </c>
      <c r="R183" s="176">
        <f>Q183*H183</f>
        <v>0</v>
      </c>
      <c r="S183" s="176">
        <v>0</v>
      </c>
      <c r="T183" s="177">
        <f>S183*H183</f>
        <v>0</v>
      </c>
      <c r="U183" s="40"/>
      <c r="V183" s="40"/>
      <c r="W183" s="40"/>
      <c r="X183" s="40"/>
      <c r="Y183" s="40"/>
      <c r="Z183" s="40"/>
      <c r="AA183" s="40"/>
      <c r="AB183" s="40"/>
      <c r="AC183" s="40"/>
      <c r="AD183" s="40"/>
      <c r="AE183" s="40"/>
      <c r="AR183" s="178" t="s">
        <v>87</v>
      </c>
      <c r="AT183" s="178" t="s">
        <v>134</v>
      </c>
      <c r="AU183" s="178" t="s">
        <v>15</v>
      </c>
      <c r="AY183" s="21" t="s">
        <v>131</v>
      </c>
      <c r="BE183" s="179">
        <f>IF(N183="základní",J183,0)</f>
        <v>0</v>
      </c>
      <c r="BF183" s="179">
        <f>IF(N183="snížená",J183,0)</f>
        <v>0</v>
      </c>
      <c r="BG183" s="179">
        <f>IF(N183="zákl. přenesená",J183,0)</f>
        <v>0</v>
      </c>
      <c r="BH183" s="179">
        <f>IF(N183="sníž. přenesená",J183,0)</f>
        <v>0</v>
      </c>
      <c r="BI183" s="179">
        <f>IF(N183="nulová",J183,0)</f>
        <v>0</v>
      </c>
      <c r="BJ183" s="21" t="s">
        <v>15</v>
      </c>
      <c r="BK183" s="179">
        <f>ROUND(I183*H183,2)</f>
        <v>0</v>
      </c>
      <c r="BL183" s="21" t="s">
        <v>87</v>
      </c>
      <c r="BM183" s="178" t="s">
        <v>1614</v>
      </c>
    </row>
    <row r="184" spans="1:65" s="2" customFormat="1" ht="16.5" customHeight="1">
      <c r="A184" s="40"/>
      <c r="B184" s="166"/>
      <c r="C184" s="167" t="s">
        <v>970</v>
      </c>
      <c r="D184" s="167" t="s">
        <v>134</v>
      </c>
      <c r="E184" s="168" t="s">
        <v>1611</v>
      </c>
      <c r="F184" s="169" t="s">
        <v>1612</v>
      </c>
      <c r="G184" s="170" t="s">
        <v>1418</v>
      </c>
      <c r="H184" s="171">
        <v>6</v>
      </c>
      <c r="I184" s="172"/>
      <c r="J184" s="173">
        <f>ROUND(I184*H184,2)</f>
        <v>0</v>
      </c>
      <c r="K184" s="169" t="s">
        <v>3</v>
      </c>
      <c r="L184" s="41"/>
      <c r="M184" s="174" t="s">
        <v>3</v>
      </c>
      <c r="N184" s="175" t="s">
        <v>42</v>
      </c>
      <c r="O184" s="74"/>
      <c r="P184" s="176">
        <f>O184*H184</f>
        <v>0</v>
      </c>
      <c r="Q184" s="176">
        <v>0</v>
      </c>
      <c r="R184" s="176">
        <f>Q184*H184</f>
        <v>0</v>
      </c>
      <c r="S184" s="176">
        <v>0</v>
      </c>
      <c r="T184" s="177">
        <f>S184*H184</f>
        <v>0</v>
      </c>
      <c r="U184" s="40"/>
      <c r="V184" s="40"/>
      <c r="W184" s="40"/>
      <c r="X184" s="40"/>
      <c r="Y184" s="40"/>
      <c r="Z184" s="40"/>
      <c r="AA184" s="40"/>
      <c r="AB184" s="40"/>
      <c r="AC184" s="40"/>
      <c r="AD184" s="40"/>
      <c r="AE184" s="40"/>
      <c r="AR184" s="178" t="s">
        <v>87</v>
      </c>
      <c r="AT184" s="178" t="s">
        <v>134</v>
      </c>
      <c r="AU184" s="178" t="s">
        <v>15</v>
      </c>
      <c r="AY184" s="21" t="s">
        <v>131</v>
      </c>
      <c r="BE184" s="179">
        <f>IF(N184="základní",J184,0)</f>
        <v>0</v>
      </c>
      <c r="BF184" s="179">
        <f>IF(N184="snížená",J184,0)</f>
        <v>0</v>
      </c>
      <c r="BG184" s="179">
        <f>IF(N184="zákl. přenesená",J184,0)</f>
        <v>0</v>
      </c>
      <c r="BH184" s="179">
        <f>IF(N184="sníž. přenesená",J184,0)</f>
        <v>0</v>
      </c>
      <c r="BI184" s="179">
        <f>IF(N184="nulová",J184,0)</f>
        <v>0</v>
      </c>
      <c r="BJ184" s="21" t="s">
        <v>15</v>
      </c>
      <c r="BK184" s="179">
        <f>ROUND(I184*H184,2)</f>
        <v>0</v>
      </c>
      <c r="BL184" s="21" t="s">
        <v>87</v>
      </c>
      <c r="BM184" s="178" t="s">
        <v>1615</v>
      </c>
    </row>
    <row r="185" spans="1:65" s="2" customFormat="1" ht="16.5" customHeight="1">
      <c r="A185" s="40"/>
      <c r="B185" s="166"/>
      <c r="C185" s="167" t="s">
        <v>974</v>
      </c>
      <c r="D185" s="167" t="s">
        <v>134</v>
      </c>
      <c r="E185" s="168" t="s">
        <v>1616</v>
      </c>
      <c r="F185" s="169" t="s">
        <v>1617</v>
      </c>
      <c r="G185" s="170" t="s">
        <v>1418</v>
      </c>
      <c r="H185" s="171">
        <v>14</v>
      </c>
      <c r="I185" s="172"/>
      <c r="J185" s="173">
        <f>ROUND(I185*H185,2)</f>
        <v>0</v>
      </c>
      <c r="K185" s="169" t="s">
        <v>3</v>
      </c>
      <c r="L185" s="41"/>
      <c r="M185" s="174" t="s">
        <v>3</v>
      </c>
      <c r="N185" s="175" t="s">
        <v>42</v>
      </c>
      <c r="O185" s="74"/>
      <c r="P185" s="176">
        <f>O185*H185</f>
        <v>0</v>
      </c>
      <c r="Q185" s="176">
        <v>0</v>
      </c>
      <c r="R185" s="176">
        <f>Q185*H185</f>
        <v>0</v>
      </c>
      <c r="S185" s="176">
        <v>0</v>
      </c>
      <c r="T185" s="177">
        <f>S185*H185</f>
        <v>0</v>
      </c>
      <c r="U185" s="40"/>
      <c r="V185" s="40"/>
      <c r="W185" s="40"/>
      <c r="X185" s="40"/>
      <c r="Y185" s="40"/>
      <c r="Z185" s="40"/>
      <c r="AA185" s="40"/>
      <c r="AB185" s="40"/>
      <c r="AC185" s="40"/>
      <c r="AD185" s="40"/>
      <c r="AE185" s="40"/>
      <c r="AR185" s="178" t="s">
        <v>87</v>
      </c>
      <c r="AT185" s="178" t="s">
        <v>134</v>
      </c>
      <c r="AU185" s="178" t="s">
        <v>15</v>
      </c>
      <c r="AY185" s="21" t="s">
        <v>131</v>
      </c>
      <c r="BE185" s="179">
        <f>IF(N185="základní",J185,0)</f>
        <v>0</v>
      </c>
      <c r="BF185" s="179">
        <f>IF(N185="snížená",J185,0)</f>
        <v>0</v>
      </c>
      <c r="BG185" s="179">
        <f>IF(N185="zákl. přenesená",J185,0)</f>
        <v>0</v>
      </c>
      <c r="BH185" s="179">
        <f>IF(N185="sníž. přenesená",J185,0)</f>
        <v>0</v>
      </c>
      <c r="BI185" s="179">
        <f>IF(N185="nulová",J185,0)</f>
        <v>0</v>
      </c>
      <c r="BJ185" s="21" t="s">
        <v>15</v>
      </c>
      <c r="BK185" s="179">
        <f>ROUND(I185*H185,2)</f>
        <v>0</v>
      </c>
      <c r="BL185" s="21" t="s">
        <v>87</v>
      </c>
      <c r="BM185" s="178" t="s">
        <v>1618</v>
      </c>
    </row>
    <row r="186" spans="1:65" s="2" customFormat="1" ht="16.5" customHeight="1">
      <c r="A186" s="40"/>
      <c r="B186" s="166"/>
      <c r="C186" s="167" t="s">
        <v>978</v>
      </c>
      <c r="D186" s="167" t="s">
        <v>134</v>
      </c>
      <c r="E186" s="168" t="s">
        <v>1619</v>
      </c>
      <c r="F186" s="169" t="s">
        <v>1620</v>
      </c>
      <c r="G186" s="170" t="s">
        <v>1418</v>
      </c>
      <c r="H186" s="171">
        <v>6</v>
      </c>
      <c r="I186" s="172"/>
      <c r="J186" s="173">
        <f>ROUND(I186*H186,2)</f>
        <v>0</v>
      </c>
      <c r="K186" s="169" t="s">
        <v>3</v>
      </c>
      <c r="L186" s="41"/>
      <c r="M186" s="174" t="s">
        <v>3</v>
      </c>
      <c r="N186" s="175" t="s">
        <v>42</v>
      </c>
      <c r="O186" s="74"/>
      <c r="P186" s="176">
        <f>O186*H186</f>
        <v>0</v>
      </c>
      <c r="Q186" s="176">
        <v>0</v>
      </c>
      <c r="R186" s="176">
        <f>Q186*H186</f>
        <v>0</v>
      </c>
      <c r="S186" s="176">
        <v>0</v>
      </c>
      <c r="T186" s="177">
        <f>S186*H186</f>
        <v>0</v>
      </c>
      <c r="U186" s="40"/>
      <c r="V186" s="40"/>
      <c r="W186" s="40"/>
      <c r="X186" s="40"/>
      <c r="Y186" s="40"/>
      <c r="Z186" s="40"/>
      <c r="AA186" s="40"/>
      <c r="AB186" s="40"/>
      <c r="AC186" s="40"/>
      <c r="AD186" s="40"/>
      <c r="AE186" s="40"/>
      <c r="AR186" s="178" t="s">
        <v>87</v>
      </c>
      <c r="AT186" s="178" t="s">
        <v>134</v>
      </c>
      <c r="AU186" s="178" t="s">
        <v>15</v>
      </c>
      <c r="AY186" s="21" t="s">
        <v>131</v>
      </c>
      <c r="BE186" s="179">
        <f>IF(N186="základní",J186,0)</f>
        <v>0</v>
      </c>
      <c r="BF186" s="179">
        <f>IF(N186="snížená",J186,0)</f>
        <v>0</v>
      </c>
      <c r="BG186" s="179">
        <f>IF(N186="zákl. přenesená",J186,0)</f>
        <v>0</v>
      </c>
      <c r="BH186" s="179">
        <f>IF(N186="sníž. přenesená",J186,0)</f>
        <v>0</v>
      </c>
      <c r="BI186" s="179">
        <f>IF(N186="nulová",J186,0)</f>
        <v>0</v>
      </c>
      <c r="BJ186" s="21" t="s">
        <v>15</v>
      </c>
      <c r="BK186" s="179">
        <f>ROUND(I186*H186,2)</f>
        <v>0</v>
      </c>
      <c r="BL186" s="21" t="s">
        <v>87</v>
      </c>
      <c r="BM186" s="178" t="s">
        <v>1621</v>
      </c>
    </row>
    <row r="187" spans="1:65" s="2" customFormat="1" ht="16.5" customHeight="1">
      <c r="A187" s="40"/>
      <c r="B187" s="166"/>
      <c r="C187" s="167" t="s">
        <v>982</v>
      </c>
      <c r="D187" s="167" t="s">
        <v>134</v>
      </c>
      <c r="E187" s="168" t="s">
        <v>1622</v>
      </c>
      <c r="F187" s="169" t="s">
        <v>1623</v>
      </c>
      <c r="G187" s="170" t="s">
        <v>1418</v>
      </c>
      <c r="H187" s="171">
        <v>22</v>
      </c>
      <c r="I187" s="172"/>
      <c r="J187" s="173">
        <f>ROUND(I187*H187,2)</f>
        <v>0</v>
      </c>
      <c r="K187" s="169" t="s">
        <v>3</v>
      </c>
      <c r="L187" s="41"/>
      <c r="M187" s="174" t="s">
        <v>3</v>
      </c>
      <c r="N187" s="175" t="s">
        <v>42</v>
      </c>
      <c r="O187" s="74"/>
      <c r="P187" s="176">
        <f>O187*H187</f>
        <v>0</v>
      </c>
      <c r="Q187" s="176">
        <v>0</v>
      </c>
      <c r="R187" s="176">
        <f>Q187*H187</f>
        <v>0</v>
      </c>
      <c r="S187" s="176">
        <v>0</v>
      </c>
      <c r="T187" s="177">
        <f>S187*H187</f>
        <v>0</v>
      </c>
      <c r="U187" s="40"/>
      <c r="V187" s="40"/>
      <c r="W187" s="40"/>
      <c r="X187" s="40"/>
      <c r="Y187" s="40"/>
      <c r="Z187" s="40"/>
      <c r="AA187" s="40"/>
      <c r="AB187" s="40"/>
      <c r="AC187" s="40"/>
      <c r="AD187" s="40"/>
      <c r="AE187" s="40"/>
      <c r="AR187" s="178" t="s">
        <v>87</v>
      </c>
      <c r="AT187" s="178" t="s">
        <v>134</v>
      </c>
      <c r="AU187" s="178" t="s">
        <v>15</v>
      </c>
      <c r="AY187" s="21" t="s">
        <v>131</v>
      </c>
      <c r="BE187" s="179">
        <f>IF(N187="základní",J187,0)</f>
        <v>0</v>
      </c>
      <c r="BF187" s="179">
        <f>IF(N187="snížená",J187,0)</f>
        <v>0</v>
      </c>
      <c r="BG187" s="179">
        <f>IF(N187="zákl. přenesená",J187,0)</f>
        <v>0</v>
      </c>
      <c r="BH187" s="179">
        <f>IF(N187="sníž. přenesená",J187,0)</f>
        <v>0</v>
      </c>
      <c r="BI187" s="179">
        <f>IF(N187="nulová",J187,0)</f>
        <v>0</v>
      </c>
      <c r="BJ187" s="21" t="s">
        <v>15</v>
      </c>
      <c r="BK187" s="179">
        <f>ROUND(I187*H187,2)</f>
        <v>0</v>
      </c>
      <c r="BL187" s="21" t="s">
        <v>87</v>
      </c>
      <c r="BM187" s="178" t="s">
        <v>1624</v>
      </c>
    </row>
    <row r="188" spans="1:65" s="2" customFormat="1" ht="16.5" customHeight="1">
      <c r="A188" s="40"/>
      <c r="B188" s="166"/>
      <c r="C188" s="167" t="s">
        <v>989</v>
      </c>
      <c r="D188" s="167" t="s">
        <v>134</v>
      </c>
      <c r="E188" s="168" t="s">
        <v>1625</v>
      </c>
      <c r="F188" s="169" t="s">
        <v>1626</v>
      </c>
      <c r="G188" s="170" t="s">
        <v>1418</v>
      </c>
      <c r="H188" s="171">
        <v>19</v>
      </c>
      <c r="I188" s="172"/>
      <c r="J188" s="173">
        <f>ROUND(I188*H188,2)</f>
        <v>0</v>
      </c>
      <c r="K188" s="169" t="s">
        <v>3</v>
      </c>
      <c r="L188" s="41"/>
      <c r="M188" s="174" t="s">
        <v>3</v>
      </c>
      <c r="N188" s="175" t="s">
        <v>42</v>
      </c>
      <c r="O188" s="74"/>
      <c r="P188" s="176">
        <f>O188*H188</f>
        <v>0</v>
      </c>
      <c r="Q188" s="176">
        <v>0</v>
      </c>
      <c r="R188" s="176">
        <f>Q188*H188</f>
        <v>0</v>
      </c>
      <c r="S188" s="176">
        <v>0</v>
      </c>
      <c r="T188" s="177">
        <f>S188*H188</f>
        <v>0</v>
      </c>
      <c r="U188" s="40"/>
      <c r="V188" s="40"/>
      <c r="W188" s="40"/>
      <c r="X188" s="40"/>
      <c r="Y188" s="40"/>
      <c r="Z188" s="40"/>
      <c r="AA188" s="40"/>
      <c r="AB188" s="40"/>
      <c r="AC188" s="40"/>
      <c r="AD188" s="40"/>
      <c r="AE188" s="40"/>
      <c r="AR188" s="178" t="s">
        <v>87</v>
      </c>
      <c r="AT188" s="178" t="s">
        <v>134</v>
      </c>
      <c r="AU188" s="178" t="s">
        <v>15</v>
      </c>
      <c r="AY188" s="21" t="s">
        <v>131</v>
      </c>
      <c r="BE188" s="179">
        <f>IF(N188="základní",J188,0)</f>
        <v>0</v>
      </c>
      <c r="BF188" s="179">
        <f>IF(N188="snížená",J188,0)</f>
        <v>0</v>
      </c>
      <c r="BG188" s="179">
        <f>IF(N188="zákl. přenesená",J188,0)</f>
        <v>0</v>
      </c>
      <c r="BH188" s="179">
        <f>IF(N188="sníž. přenesená",J188,0)</f>
        <v>0</v>
      </c>
      <c r="BI188" s="179">
        <f>IF(N188="nulová",J188,0)</f>
        <v>0</v>
      </c>
      <c r="BJ188" s="21" t="s">
        <v>15</v>
      </c>
      <c r="BK188" s="179">
        <f>ROUND(I188*H188,2)</f>
        <v>0</v>
      </c>
      <c r="BL188" s="21" t="s">
        <v>87</v>
      </c>
      <c r="BM188" s="178" t="s">
        <v>1627</v>
      </c>
    </row>
    <row r="189" spans="1:65" s="2" customFormat="1" ht="16.5" customHeight="1">
      <c r="A189" s="40"/>
      <c r="B189" s="166"/>
      <c r="C189" s="167" t="s">
        <v>993</v>
      </c>
      <c r="D189" s="167" t="s">
        <v>134</v>
      </c>
      <c r="E189" s="168" t="s">
        <v>1628</v>
      </c>
      <c r="F189" s="169" t="s">
        <v>1629</v>
      </c>
      <c r="G189" s="170" t="s">
        <v>1418</v>
      </c>
      <c r="H189" s="171">
        <v>15</v>
      </c>
      <c r="I189" s="172"/>
      <c r="J189" s="173">
        <f>ROUND(I189*H189,2)</f>
        <v>0</v>
      </c>
      <c r="K189" s="169" t="s">
        <v>3</v>
      </c>
      <c r="L189" s="41"/>
      <c r="M189" s="174" t="s">
        <v>3</v>
      </c>
      <c r="N189" s="175" t="s">
        <v>42</v>
      </c>
      <c r="O189" s="74"/>
      <c r="P189" s="176">
        <f>O189*H189</f>
        <v>0</v>
      </c>
      <c r="Q189" s="176">
        <v>0</v>
      </c>
      <c r="R189" s="176">
        <f>Q189*H189</f>
        <v>0</v>
      </c>
      <c r="S189" s="176">
        <v>0</v>
      </c>
      <c r="T189" s="177">
        <f>S189*H189</f>
        <v>0</v>
      </c>
      <c r="U189" s="40"/>
      <c r="V189" s="40"/>
      <c r="W189" s="40"/>
      <c r="X189" s="40"/>
      <c r="Y189" s="40"/>
      <c r="Z189" s="40"/>
      <c r="AA189" s="40"/>
      <c r="AB189" s="40"/>
      <c r="AC189" s="40"/>
      <c r="AD189" s="40"/>
      <c r="AE189" s="40"/>
      <c r="AR189" s="178" t="s">
        <v>87</v>
      </c>
      <c r="AT189" s="178" t="s">
        <v>134</v>
      </c>
      <c r="AU189" s="178" t="s">
        <v>15</v>
      </c>
      <c r="AY189" s="21" t="s">
        <v>131</v>
      </c>
      <c r="BE189" s="179">
        <f>IF(N189="základní",J189,0)</f>
        <v>0</v>
      </c>
      <c r="BF189" s="179">
        <f>IF(N189="snížená",J189,0)</f>
        <v>0</v>
      </c>
      <c r="BG189" s="179">
        <f>IF(N189="zákl. přenesená",J189,0)</f>
        <v>0</v>
      </c>
      <c r="BH189" s="179">
        <f>IF(N189="sníž. přenesená",J189,0)</f>
        <v>0</v>
      </c>
      <c r="BI189" s="179">
        <f>IF(N189="nulová",J189,0)</f>
        <v>0</v>
      </c>
      <c r="BJ189" s="21" t="s">
        <v>15</v>
      </c>
      <c r="BK189" s="179">
        <f>ROUND(I189*H189,2)</f>
        <v>0</v>
      </c>
      <c r="BL189" s="21" t="s">
        <v>87</v>
      </c>
      <c r="BM189" s="178" t="s">
        <v>1630</v>
      </c>
    </row>
    <row r="190" spans="1:65" s="2" customFormat="1" ht="16.5" customHeight="1">
      <c r="A190" s="40"/>
      <c r="B190" s="166"/>
      <c r="C190" s="167" t="s">
        <v>997</v>
      </c>
      <c r="D190" s="167" t="s">
        <v>134</v>
      </c>
      <c r="E190" s="168" t="s">
        <v>1631</v>
      </c>
      <c r="F190" s="169" t="s">
        <v>1632</v>
      </c>
      <c r="G190" s="170" t="s">
        <v>1418</v>
      </c>
      <c r="H190" s="171">
        <v>1</v>
      </c>
      <c r="I190" s="172"/>
      <c r="J190" s="173">
        <f>ROUND(I190*H190,2)</f>
        <v>0</v>
      </c>
      <c r="K190" s="169" t="s">
        <v>3</v>
      </c>
      <c r="L190" s="41"/>
      <c r="M190" s="174" t="s">
        <v>3</v>
      </c>
      <c r="N190" s="175" t="s">
        <v>42</v>
      </c>
      <c r="O190" s="74"/>
      <c r="P190" s="176">
        <f>O190*H190</f>
        <v>0</v>
      </c>
      <c r="Q190" s="176">
        <v>0</v>
      </c>
      <c r="R190" s="176">
        <f>Q190*H190</f>
        <v>0</v>
      </c>
      <c r="S190" s="176">
        <v>0</v>
      </c>
      <c r="T190" s="177">
        <f>S190*H190</f>
        <v>0</v>
      </c>
      <c r="U190" s="40"/>
      <c r="V190" s="40"/>
      <c r="W190" s="40"/>
      <c r="X190" s="40"/>
      <c r="Y190" s="40"/>
      <c r="Z190" s="40"/>
      <c r="AA190" s="40"/>
      <c r="AB190" s="40"/>
      <c r="AC190" s="40"/>
      <c r="AD190" s="40"/>
      <c r="AE190" s="40"/>
      <c r="AR190" s="178" t="s">
        <v>87</v>
      </c>
      <c r="AT190" s="178" t="s">
        <v>134</v>
      </c>
      <c r="AU190" s="178" t="s">
        <v>15</v>
      </c>
      <c r="AY190" s="21" t="s">
        <v>131</v>
      </c>
      <c r="BE190" s="179">
        <f>IF(N190="základní",J190,0)</f>
        <v>0</v>
      </c>
      <c r="BF190" s="179">
        <f>IF(N190="snížená",J190,0)</f>
        <v>0</v>
      </c>
      <c r="BG190" s="179">
        <f>IF(N190="zákl. přenesená",J190,0)</f>
        <v>0</v>
      </c>
      <c r="BH190" s="179">
        <f>IF(N190="sníž. přenesená",J190,0)</f>
        <v>0</v>
      </c>
      <c r="BI190" s="179">
        <f>IF(N190="nulová",J190,0)</f>
        <v>0</v>
      </c>
      <c r="BJ190" s="21" t="s">
        <v>15</v>
      </c>
      <c r="BK190" s="179">
        <f>ROUND(I190*H190,2)</f>
        <v>0</v>
      </c>
      <c r="BL190" s="21" t="s">
        <v>87</v>
      </c>
      <c r="BM190" s="178" t="s">
        <v>1633</v>
      </c>
    </row>
    <row r="191" spans="1:65" s="2" customFormat="1" ht="16.5" customHeight="1">
      <c r="A191" s="40"/>
      <c r="B191" s="166"/>
      <c r="C191" s="167" t="s">
        <v>1001</v>
      </c>
      <c r="D191" s="167" t="s">
        <v>134</v>
      </c>
      <c r="E191" s="168" t="s">
        <v>1634</v>
      </c>
      <c r="F191" s="169" t="s">
        <v>1635</v>
      </c>
      <c r="G191" s="170" t="s">
        <v>1418</v>
      </c>
      <c r="H191" s="171">
        <v>6</v>
      </c>
      <c r="I191" s="172"/>
      <c r="J191" s="173">
        <f>ROUND(I191*H191,2)</f>
        <v>0</v>
      </c>
      <c r="K191" s="169" t="s">
        <v>3</v>
      </c>
      <c r="L191" s="41"/>
      <c r="M191" s="174" t="s">
        <v>3</v>
      </c>
      <c r="N191" s="175" t="s">
        <v>42</v>
      </c>
      <c r="O191" s="74"/>
      <c r="P191" s="176">
        <f>O191*H191</f>
        <v>0</v>
      </c>
      <c r="Q191" s="176">
        <v>0</v>
      </c>
      <c r="R191" s="176">
        <f>Q191*H191</f>
        <v>0</v>
      </c>
      <c r="S191" s="176">
        <v>0</v>
      </c>
      <c r="T191" s="177">
        <f>S191*H191</f>
        <v>0</v>
      </c>
      <c r="U191" s="40"/>
      <c r="V191" s="40"/>
      <c r="W191" s="40"/>
      <c r="X191" s="40"/>
      <c r="Y191" s="40"/>
      <c r="Z191" s="40"/>
      <c r="AA191" s="40"/>
      <c r="AB191" s="40"/>
      <c r="AC191" s="40"/>
      <c r="AD191" s="40"/>
      <c r="AE191" s="40"/>
      <c r="AR191" s="178" t="s">
        <v>87</v>
      </c>
      <c r="AT191" s="178" t="s">
        <v>134</v>
      </c>
      <c r="AU191" s="178" t="s">
        <v>15</v>
      </c>
      <c r="AY191" s="21" t="s">
        <v>131</v>
      </c>
      <c r="BE191" s="179">
        <f>IF(N191="základní",J191,0)</f>
        <v>0</v>
      </c>
      <c r="BF191" s="179">
        <f>IF(N191="snížená",J191,0)</f>
        <v>0</v>
      </c>
      <c r="BG191" s="179">
        <f>IF(N191="zákl. přenesená",J191,0)</f>
        <v>0</v>
      </c>
      <c r="BH191" s="179">
        <f>IF(N191="sníž. přenesená",J191,0)</f>
        <v>0</v>
      </c>
      <c r="BI191" s="179">
        <f>IF(N191="nulová",J191,0)</f>
        <v>0</v>
      </c>
      <c r="BJ191" s="21" t="s">
        <v>15</v>
      </c>
      <c r="BK191" s="179">
        <f>ROUND(I191*H191,2)</f>
        <v>0</v>
      </c>
      <c r="BL191" s="21" t="s">
        <v>87</v>
      </c>
      <c r="BM191" s="178" t="s">
        <v>1636</v>
      </c>
    </row>
    <row r="192" spans="1:65" s="2" customFormat="1" ht="16.5" customHeight="1">
      <c r="A192" s="40"/>
      <c r="B192" s="166"/>
      <c r="C192" s="167" t="s">
        <v>1005</v>
      </c>
      <c r="D192" s="167" t="s">
        <v>134</v>
      </c>
      <c r="E192" s="168" t="s">
        <v>1637</v>
      </c>
      <c r="F192" s="169" t="s">
        <v>1638</v>
      </c>
      <c r="G192" s="170" t="s">
        <v>1418</v>
      </c>
      <c r="H192" s="171">
        <v>18</v>
      </c>
      <c r="I192" s="172"/>
      <c r="J192" s="173">
        <f>ROUND(I192*H192,2)</f>
        <v>0</v>
      </c>
      <c r="K192" s="169" t="s">
        <v>3</v>
      </c>
      <c r="L192" s="41"/>
      <c r="M192" s="174" t="s">
        <v>3</v>
      </c>
      <c r="N192" s="175" t="s">
        <v>42</v>
      </c>
      <c r="O192" s="74"/>
      <c r="P192" s="176">
        <f>O192*H192</f>
        <v>0</v>
      </c>
      <c r="Q192" s="176">
        <v>0</v>
      </c>
      <c r="R192" s="176">
        <f>Q192*H192</f>
        <v>0</v>
      </c>
      <c r="S192" s="176">
        <v>0</v>
      </c>
      <c r="T192" s="177">
        <f>S192*H192</f>
        <v>0</v>
      </c>
      <c r="U192" s="40"/>
      <c r="V192" s="40"/>
      <c r="W192" s="40"/>
      <c r="X192" s="40"/>
      <c r="Y192" s="40"/>
      <c r="Z192" s="40"/>
      <c r="AA192" s="40"/>
      <c r="AB192" s="40"/>
      <c r="AC192" s="40"/>
      <c r="AD192" s="40"/>
      <c r="AE192" s="40"/>
      <c r="AR192" s="178" t="s">
        <v>87</v>
      </c>
      <c r="AT192" s="178" t="s">
        <v>134</v>
      </c>
      <c r="AU192" s="178" t="s">
        <v>15</v>
      </c>
      <c r="AY192" s="21" t="s">
        <v>131</v>
      </c>
      <c r="BE192" s="179">
        <f>IF(N192="základní",J192,0)</f>
        <v>0</v>
      </c>
      <c r="BF192" s="179">
        <f>IF(N192="snížená",J192,0)</f>
        <v>0</v>
      </c>
      <c r="BG192" s="179">
        <f>IF(N192="zákl. přenesená",J192,0)</f>
        <v>0</v>
      </c>
      <c r="BH192" s="179">
        <f>IF(N192="sníž. přenesená",J192,0)</f>
        <v>0</v>
      </c>
      <c r="BI192" s="179">
        <f>IF(N192="nulová",J192,0)</f>
        <v>0</v>
      </c>
      <c r="BJ192" s="21" t="s">
        <v>15</v>
      </c>
      <c r="BK192" s="179">
        <f>ROUND(I192*H192,2)</f>
        <v>0</v>
      </c>
      <c r="BL192" s="21" t="s">
        <v>87</v>
      </c>
      <c r="BM192" s="178" t="s">
        <v>1639</v>
      </c>
    </row>
    <row r="193" spans="1:65" s="2" customFormat="1" ht="16.5" customHeight="1">
      <c r="A193" s="40"/>
      <c r="B193" s="166"/>
      <c r="C193" s="167" t="s">
        <v>1009</v>
      </c>
      <c r="D193" s="167" t="s">
        <v>134</v>
      </c>
      <c r="E193" s="168" t="s">
        <v>1640</v>
      </c>
      <c r="F193" s="169" t="s">
        <v>1641</v>
      </c>
      <c r="G193" s="170" t="s">
        <v>1418</v>
      </c>
      <c r="H193" s="171">
        <v>2</v>
      </c>
      <c r="I193" s="172"/>
      <c r="J193" s="173">
        <f>ROUND(I193*H193,2)</f>
        <v>0</v>
      </c>
      <c r="K193" s="169" t="s">
        <v>3</v>
      </c>
      <c r="L193" s="41"/>
      <c r="M193" s="174" t="s">
        <v>3</v>
      </c>
      <c r="N193" s="175" t="s">
        <v>42</v>
      </c>
      <c r="O193" s="74"/>
      <c r="P193" s="176">
        <f>O193*H193</f>
        <v>0</v>
      </c>
      <c r="Q193" s="176">
        <v>0</v>
      </c>
      <c r="R193" s="176">
        <f>Q193*H193</f>
        <v>0</v>
      </c>
      <c r="S193" s="176">
        <v>0</v>
      </c>
      <c r="T193" s="177">
        <f>S193*H193</f>
        <v>0</v>
      </c>
      <c r="U193" s="40"/>
      <c r="V193" s="40"/>
      <c r="W193" s="40"/>
      <c r="X193" s="40"/>
      <c r="Y193" s="40"/>
      <c r="Z193" s="40"/>
      <c r="AA193" s="40"/>
      <c r="AB193" s="40"/>
      <c r="AC193" s="40"/>
      <c r="AD193" s="40"/>
      <c r="AE193" s="40"/>
      <c r="AR193" s="178" t="s">
        <v>87</v>
      </c>
      <c r="AT193" s="178" t="s">
        <v>134</v>
      </c>
      <c r="AU193" s="178" t="s">
        <v>15</v>
      </c>
      <c r="AY193" s="21" t="s">
        <v>131</v>
      </c>
      <c r="BE193" s="179">
        <f>IF(N193="základní",J193,0)</f>
        <v>0</v>
      </c>
      <c r="BF193" s="179">
        <f>IF(N193="snížená",J193,0)</f>
        <v>0</v>
      </c>
      <c r="BG193" s="179">
        <f>IF(N193="zákl. přenesená",J193,0)</f>
        <v>0</v>
      </c>
      <c r="BH193" s="179">
        <f>IF(N193="sníž. přenesená",J193,0)</f>
        <v>0</v>
      </c>
      <c r="BI193" s="179">
        <f>IF(N193="nulová",J193,0)</f>
        <v>0</v>
      </c>
      <c r="BJ193" s="21" t="s">
        <v>15</v>
      </c>
      <c r="BK193" s="179">
        <f>ROUND(I193*H193,2)</f>
        <v>0</v>
      </c>
      <c r="BL193" s="21" t="s">
        <v>87</v>
      </c>
      <c r="BM193" s="178" t="s">
        <v>1642</v>
      </c>
    </row>
    <row r="194" spans="1:65" s="2" customFormat="1" ht="16.5" customHeight="1">
      <c r="A194" s="40"/>
      <c r="B194" s="166"/>
      <c r="C194" s="167" t="s">
        <v>1013</v>
      </c>
      <c r="D194" s="167" t="s">
        <v>134</v>
      </c>
      <c r="E194" s="168" t="s">
        <v>1643</v>
      </c>
      <c r="F194" s="169" t="s">
        <v>1644</v>
      </c>
      <c r="G194" s="170" t="s">
        <v>1418</v>
      </c>
      <c r="H194" s="171">
        <v>13</v>
      </c>
      <c r="I194" s="172"/>
      <c r="J194" s="173">
        <f>ROUND(I194*H194,2)</f>
        <v>0</v>
      </c>
      <c r="K194" s="169" t="s">
        <v>3</v>
      </c>
      <c r="L194" s="41"/>
      <c r="M194" s="174" t="s">
        <v>3</v>
      </c>
      <c r="N194" s="175" t="s">
        <v>42</v>
      </c>
      <c r="O194" s="74"/>
      <c r="P194" s="176">
        <f>O194*H194</f>
        <v>0</v>
      </c>
      <c r="Q194" s="176">
        <v>0</v>
      </c>
      <c r="R194" s="176">
        <f>Q194*H194</f>
        <v>0</v>
      </c>
      <c r="S194" s="176">
        <v>0</v>
      </c>
      <c r="T194" s="177">
        <f>S194*H194</f>
        <v>0</v>
      </c>
      <c r="U194" s="40"/>
      <c r="V194" s="40"/>
      <c r="W194" s="40"/>
      <c r="X194" s="40"/>
      <c r="Y194" s="40"/>
      <c r="Z194" s="40"/>
      <c r="AA194" s="40"/>
      <c r="AB194" s="40"/>
      <c r="AC194" s="40"/>
      <c r="AD194" s="40"/>
      <c r="AE194" s="40"/>
      <c r="AR194" s="178" t="s">
        <v>87</v>
      </c>
      <c r="AT194" s="178" t="s">
        <v>134</v>
      </c>
      <c r="AU194" s="178" t="s">
        <v>15</v>
      </c>
      <c r="AY194" s="21" t="s">
        <v>131</v>
      </c>
      <c r="BE194" s="179">
        <f>IF(N194="základní",J194,0)</f>
        <v>0</v>
      </c>
      <c r="BF194" s="179">
        <f>IF(N194="snížená",J194,0)</f>
        <v>0</v>
      </c>
      <c r="BG194" s="179">
        <f>IF(N194="zákl. přenesená",J194,0)</f>
        <v>0</v>
      </c>
      <c r="BH194" s="179">
        <f>IF(N194="sníž. přenesená",J194,0)</f>
        <v>0</v>
      </c>
      <c r="BI194" s="179">
        <f>IF(N194="nulová",J194,0)</f>
        <v>0</v>
      </c>
      <c r="BJ194" s="21" t="s">
        <v>15</v>
      </c>
      <c r="BK194" s="179">
        <f>ROUND(I194*H194,2)</f>
        <v>0</v>
      </c>
      <c r="BL194" s="21" t="s">
        <v>87</v>
      </c>
      <c r="BM194" s="178" t="s">
        <v>1645</v>
      </c>
    </row>
    <row r="195" spans="1:65" s="2" customFormat="1" ht="16.5" customHeight="1">
      <c r="A195" s="40"/>
      <c r="B195" s="166"/>
      <c r="C195" s="167" t="s">
        <v>1017</v>
      </c>
      <c r="D195" s="167" t="s">
        <v>134</v>
      </c>
      <c r="E195" s="168" t="s">
        <v>1646</v>
      </c>
      <c r="F195" s="169" t="s">
        <v>1647</v>
      </c>
      <c r="G195" s="170" t="s">
        <v>1418</v>
      </c>
      <c r="H195" s="171">
        <v>1</v>
      </c>
      <c r="I195" s="172"/>
      <c r="J195" s="173">
        <f>ROUND(I195*H195,2)</f>
        <v>0</v>
      </c>
      <c r="K195" s="169" t="s">
        <v>3</v>
      </c>
      <c r="L195" s="41"/>
      <c r="M195" s="174" t="s">
        <v>3</v>
      </c>
      <c r="N195" s="175" t="s">
        <v>42</v>
      </c>
      <c r="O195" s="74"/>
      <c r="P195" s="176">
        <f>O195*H195</f>
        <v>0</v>
      </c>
      <c r="Q195" s="176">
        <v>0</v>
      </c>
      <c r="R195" s="176">
        <f>Q195*H195</f>
        <v>0</v>
      </c>
      <c r="S195" s="176">
        <v>0</v>
      </c>
      <c r="T195" s="177">
        <f>S195*H195</f>
        <v>0</v>
      </c>
      <c r="U195" s="40"/>
      <c r="V195" s="40"/>
      <c r="W195" s="40"/>
      <c r="X195" s="40"/>
      <c r="Y195" s="40"/>
      <c r="Z195" s="40"/>
      <c r="AA195" s="40"/>
      <c r="AB195" s="40"/>
      <c r="AC195" s="40"/>
      <c r="AD195" s="40"/>
      <c r="AE195" s="40"/>
      <c r="AR195" s="178" t="s">
        <v>87</v>
      </c>
      <c r="AT195" s="178" t="s">
        <v>134</v>
      </c>
      <c r="AU195" s="178" t="s">
        <v>15</v>
      </c>
      <c r="AY195" s="21" t="s">
        <v>131</v>
      </c>
      <c r="BE195" s="179">
        <f>IF(N195="základní",J195,0)</f>
        <v>0</v>
      </c>
      <c r="BF195" s="179">
        <f>IF(N195="snížená",J195,0)</f>
        <v>0</v>
      </c>
      <c r="BG195" s="179">
        <f>IF(N195="zákl. přenesená",J195,0)</f>
        <v>0</v>
      </c>
      <c r="BH195" s="179">
        <f>IF(N195="sníž. přenesená",J195,0)</f>
        <v>0</v>
      </c>
      <c r="BI195" s="179">
        <f>IF(N195="nulová",J195,0)</f>
        <v>0</v>
      </c>
      <c r="BJ195" s="21" t="s">
        <v>15</v>
      </c>
      <c r="BK195" s="179">
        <f>ROUND(I195*H195,2)</f>
        <v>0</v>
      </c>
      <c r="BL195" s="21" t="s">
        <v>87</v>
      </c>
      <c r="BM195" s="178" t="s">
        <v>1648</v>
      </c>
    </row>
    <row r="196" spans="1:65" s="2" customFormat="1" ht="16.5" customHeight="1">
      <c r="A196" s="40"/>
      <c r="B196" s="166"/>
      <c r="C196" s="167" t="s">
        <v>1021</v>
      </c>
      <c r="D196" s="167" t="s">
        <v>134</v>
      </c>
      <c r="E196" s="168" t="s">
        <v>1646</v>
      </c>
      <c r="F196" s="169" t="s">
        <v>1647</v>
      </c>
      <c r="G196" s="170" t="s">
        <v>1418</v>
      </c>
      <c r="H196" s="171">
        <v>1</v>
      </c>
      <c r="I196" s="172"/>
      <c r="J196" s="173">
        <f>ROUND(I196*H196,2)</f>
        <v>0</v>
      </c>
      <c r="K196" s="169" t="s">
        <v>3</v>
      </c>
      <c r="L196" s="41"/>
      <c r="M196" s="174" t="s">
        <v>3</v>
      </c>
      <c r="N196" s="175" t="s">
        <v>42</v>
      </c>
      <c r="O196" s="74"/>
      <c r="P196" s="176">
        <f>O196*H196</f>
        <v>0</v>
      </c>
      <c r="Q196" s="176">
        <v>0</v>
      </c>
      <c r="R196" s="176">
        <f>Q196*H196</f>
        <v>0</v>
      </c>
      <c r="S196" s="176">
        <v>0</v>
      </c>
      <c r="T196" s="177">
        <f>S196*H196</f>
        <v>0</v>
      </c>
      <c r="U196" s="40"/>
      <c r="V196" s="40"/>
      <c r="W196" s="40"/>
      <c r="X196" s="40"/>
      <c r="Y196" s="40"/>
      <c r="Z196" s="40"/>
      <c r="AA196" s="40"/>
      <c r="AB196" s="40"/>
      <c r="AC196" s="40"/>
      <c r="AD196" s="40"/>
      <c r="AE196" s="40"/>
      <c r="AR196" s="178" t="s">
        <v>87</v>
      </c>
      <c r="AT196" s="178" t="s">
        <v>134</v>
      </c>
      <c r="AU196" s="178" t="s">
        <v>15</v>
      </c>
      <c r="AY196" s="21" t="s">
        <v>131</v>
      </c>
      <c r="BE196" s="179">
        <f>IF(N196="základní",J196,0)</f>
        <v>0</v>
      </c>
      <c r="BF196" s="179">
        <f>IF(N196="snížená",J196,0)</f>
        <v>0</v>
      </c>
      <c r="BG196" s="179">
        <f>IF(N196="zákl. přenesená",J196,0)</f>
        <v>0</v>
      </c>
      <c r="BH196" s="179">
        <f>IF(N196="sníž. přenesená",J196,0)</f>
        <v>0</v>
      </c>
      <c r="BI196" s="179">
        <f>IF(N196="nulová",J196,0)</f>
        <v>0</v>
      </c>
      <c r="BJ196" s="21" t="s">
        <v>15</v>
      </c>
      <c r="BK196" s="179">
        <f>ROUND(I196*H196,2)</f>
        <v>0</v>
      </c>
      <c r="BL196" s="21" t="s">
        <v>87</v>
      </c>
      <c r="BM196" s="178" t="s">
        <v>1649</v>
      </c>
    </row>
    <row r="197" spans="1:65" s="2" customFormat="1" ht="16.5" customHeight="1">
      <c r="A197" s="40"/>
      <c r="B197" s="166"/>
      <c r="C197" s="167" t="s">
        <v>1025</v>
      </c>
      <c r="D197" s="167" t="s">
        <v>134</v>
      </c>
      <c r="E197" s="168" t="s">
        <v>1650</v>
      </c>
      <c r="F197" s="169" t="s">
        <v>1651</v>
      </c>
      <c r="G197" s="170" t="s">
        <v>1418</v>
      </c>
      <c r="H197" s="171">
        <v>94</v>
      </c>
      <c r="I197" s="172"/>
      <c r="J197" s="173">
        <f>ROUND(I197*H197,2)</f>
        <v>0</v>
      </c>
      <c r="K197" s="169" t="s">
        <v>3</v>
      </c>
      <c r="L197" s="41"/>
      <c r="M197" s="174" t="s">
        <v>3</v>
      </c>
      <c r="N197" s="175" t="s">
        <v>42</v>
      </c>
      <c r="O197" s="74"/>
      <c r="P197" s="176">
        <f>O197*H197</f>
        <v>0</v>
      </c>
      <c r="Q197" s="176">
        <v>0</v>
      </c>
      <c r="R197" s="176">
        <f>Q197*H197</f>
        <v>0</v>
      </c>
      <c r="S197" s="176">
        <v>0</v>
      </c>
      <c r="T197" s="177">
        <f>S197*H197</f>
        <v>0</v>
      </c>
      <c r="U197" s="40"/>
      <c r="V197" s="40"/>
      <c r="W197" s="40"/>
      <c r="X197" s="40"/>
      <c r="Y197" s="40"/>
      <c r="Z197" s="40"/>
      <c r="AA197" s="40"/>
      <c r="AB197" s="40"/>
      <c r="AC197" s="40"/>
      <c r="AD197" s="40"/>
      <c r="AE197" s="40"/>
      <c r="AR197" s="178" t="s">
        <v>87</v>
      </c>
      <c r="AT197" s="178" t="s">
        <v>134</v>
      </c>
      <c r="AU197" s="178" t="s">
        <v>15</v>
      </c>
      <c r="AY197" s="21" t="s">
        <v>131</v>
      </c>
      <c r="BE197" s="179">
        <f>IF(N197="základní",J197,0)</f>
        <v>0</v>
      </c>
      <c r="BF197" s="179">
        <f>IF(N197="snížená",J197,0)</f>
        <v>0</v>
      </c>
      <c r="BG197" s="179">
        <f>IF(N197="zákl. přenesená",J197,0)</f>
        <v>0</v>
      </c>
      <c r="BH197" s="179">
        <f>IF(N197="sníž. přenesená",J197,0)</f>
        <v>0</v>
      </c>
      <c r="BI197" s="179">
        <f>IF(N197="nulová",J197,0)</f>
        <v>0</v>
      </c>
      <c r="BJ197" s="21" t="s">
        <v>15</v>
      </c>
      <c r="BK197" s="179">
        <f>ROUND(I197*H197,2)</f>
        <v>0</v>
      </c>
      <c r="BL197" s="21" t="s">
        <v>87</v>
      </c>
      <c r="BM197" s="178" t="s">
        <v>1652</v>
      </c>
    </row>
    <row r="198" spans="1:65" s="2" customFormat="1" ht="16.5" customHeight="1">
      <c r="A198" s="40"/>
      <c r="B198" s="166"/>
      <c r="C198" s="167" t="s">
        <v>1029</v>
      </c>
      <c r="D198" s="167" t="s">
        <v>134</v>
      </c>
      <c r="E198" s="168" t="s">
        <v>1650</v>
      </c>
      <c r="F198" s="169" t="s">
        <v>1651</v>
      </c>
      <c r="G198" s="170" t="s">
        <v>1418</v>
      </c>
      <c r="H198" s="171">
        <v>19</v>
      </c>
      <c r="I198" s="172"/>
      <c r="J198" s="173">
        <f>ROUND(I198*H198,2)</f>
        <v>0</v>
      </c>
      <c r="K198" s="169" t="s">
        <v>3</v>
      </c>
      <c r="L198" s="41"/>
      <c r="M198" s="174" t="s">
        <v>3</v>
      </c>
      <c r="N198" s="175" t="s">
        <v>42</v>
      </c>
      <c r="O198" s="74"/>
      <c r="P198" s="176">
        <f>O198*H198</f>
        <v>0</v>
      </c>
      <c r="Q198" s="176">
        <v>0</v>
      </c>
      <c r="R198" s="176">
        <f>Q198*H198</f>
        <v>0</v>
      </c>
      <c r="S198" s="176">
        <v>0</v>
      </c>
      <c r="T198" s="177">
        <f>S198*H198</f>
        <v>0</v>
      </c>
      <c r="U198" s="40"/>
      <c r="V198" s="40"/>
      <c r="W198" s="40"/>
      <c r="X198" s="40"/>
      <c r="Y198" s="40"/>
      <c r="Z198" s="40"/>
      <c r="AA198" s="40"/>
      <c r="AB198" s="40"/>
      <c r="AC198" s="40"/>
      <c r="AD198" s="40"/>
      <c r="AE198" s="40"/>
      <c r="AR198" s="178" t="s">
        <v>87</v>
      </c>
      <c r="AT198" s="178" t="s">
        <v>134</v>
      </c>
      <c r="AU198" s="178" t="s">
        <v>15</v>
      </c>
      <c r="AY198" s="21" t="s">
        <v>131</v>
      </c>
      <c r="BE198" s="179">
        <f>IF(N198="základní",J198,0)</f>
        <v>0</v>
      </c>
      <c r="BF198" s="179">
        <f>IF(N198="snížená",J198,0)</f>
        <v>0</v>
      </c>
      <c r="BG198" s="179">
        <f>IF(N198="zákl. přenesená",J198,0)</f>
        <v>0</v>
      </c>
      <c r="BH198" s="179">
        <f>IF(N198="sníž. přenesená",J198,0)</f>
        <v>0</v>
      </c>
      <c r="BI198" s="179">
        <f>IF(N198="nulová",J198,0)</f>
        <v>0</v>
      </c>
      <c r="BJ198" s="21" t="s">
        <v>15</v>
      </c>
      <c r="BK198" s="179">
        <f>ROUND(I198*H198,2)</f>
        <v>0</v>
      </c>
      <c r="BL198" s="21" t="s">
        <v>87</v>
      </c>
      <c r="BM198" s="178" t="s">
        <v>1653</v>
      </c>
    </row>
    <row r="199" spans="1:65" s="2" customFormat="1" ht="16.5" customHeight="1">
      <c r="A199" s="40"/>
      <c r="B199" s="166"/>
      <c r="C199" s="167" t="s">
        <v>1033</v>
      </c>
      <c r="D199" s="167" t="s">
        <v>134</v>
      </c>
      <c r="E199" s="168" t="s">
        <v>1654</v>
      </c>
      <c r="F199" s="169" t="s">
        <v>1655</v>
      </c>
      <c r="G199" s="170" t="s">
        <v>1418</v>
      </c>
      <c r="H199" s="171">
        <v>6</v>
      </c>
      <c r="I199" s="172"/>
      <c r="J199" s="173">
        <f>ROUND(I199*H199,2)</f>
        <v>0</v>
      </c>
      <c r="K199" s="169" t="s">
        <v>3</v>
      </c>
      <c r="L199" s="41"/>
      <c r="M199" s="174" t="s">
        <v>3</v>
      </c>
      <c r="N199" s="175" t="s">
        <v>42</v>
      </c>
      <c r="O199" s="74"/>
      <c r="P199" s="176">
        <f>O199*H199</f>
        <v>0</v>
      </c>
      <c r="Q199" s="176">
        <v>0</v>
      </c>
      <c r="R199" s="176">
        <f>Q199*H199</f>
        <v>0</v>
      </c>
      <c r="S199" s="176">
        <v>0</v>
      </c>
      <c r="T199" s="177">
        <f>S199*H199</f>
        <v>0</v>
      </c>
      <c r="U199" s="40"/>
      <c r="V199" s="40"/>
      <c r="W199" s="40"/>
      <c r="X199" s="40"/>
      <c r="Y199" s="40"/>
      <c r="Z199" s="40"/>
      <c r="AA199" s="40"/>
      <c r="AB199" s="40"/>
      <c r="AC199" s="40"/>
      <c r="AD199" s="40"/>
      <c r="AE199" s="40"/>
      <c r="AR199" s="178" t="s">
        <v>87</v>
      </c>
      <c r="AT199" s="178" t="s">
        <v>134</v>
      </c>
      <c r="AU199" s="178" t="s">
        <v>15</v>
      </c>
      <c r="AY199" s="21" t="s">
        <v>131</v>
      </c>
      <c r="BE199" s="179">
        <f>IF(N199="základní",J199,0)</f>
        <v>0</v>
      </c>
      <c r="BF199" s="179">
        <f>IF(N199="snížená",J199,0)</f>
        <v>0</v>
      </c>
      <c r="BG199" s="179">
        <f>IF(N199="zákl. přenesená",J199,0)</f>
        <v>0</v>
      </c>
      <c r="BH199" s="179">
        <f>IF(N199="sníž. přenesená",J199,0)</f>
        <v>0</v>
      </c>
      <c r="BI199" s="179">
        <f>IF(N199="nulová",J199,0)</f>
        <v>0</v>
      </c>
      <c r="BJ199" s="21" t="s">
        <v>15</v>
      </c>
      <c r="BK199" s="179">
        <f>ROUND(I199*H199,2)</f>
        <v>0</v>
      </c>
      <c r="BL199" s="21" t="s">
        <v>87</v>
      </c>
      <c r="BM199" s="178" t="s">
        <v>1656</v>
      </c>
    </row>
    <row r="200" spans="1:65" s="2" customFormat="1" ht="16.5" customHeight="1">
      <c r="A200" s="40"/>
      <c r="B200" s="166"/>
      <c r="C200" s="167" t="s">
        <v>1037</v>
      </c>
      <c r="D200" s="167" t="s">
        <v>134</v>
      </c>
      <c r="E200" s="168" t="s">
        <v>1657</v>
      </c>
      <c r="F200" s="169" t="s">
        <v>1658</v>
      </c>
      <c r="G200" s="170" t="s">
        <v>1418</v>
      </c>
      <c r="H200" s="171">
        <v>1</v>
      </c>
      <c r="I200" s="172"/>
      <c r="J200" s="173">
        <f>ROUND(I200*H200,2)</f>
        <v>0</v>
      </c>
      <c r="K200" s="169" t="s">
        <v>3</v>
      </c>
      <c r="L200" s="41"/>
      <c r="M200" s="174" t="s">
        <v>3</v>
      </c>
      <c r="N200" s="175" t="s">
        <v>42</v>
      </c>
      <c r="O200" s="74"/>
      <c r="P200" s="176">
        <f>O200*H200</f>
        <v>0</v>
      </c>
      <c r="Q200" s="176">
        <v>0</v>
      </c>
      <c r="R200" s="176">
        <f>Q200*H200</f>
        <v>0</v>
      </c>
      <c r="S200" s="176">
        <v>0</v>
      </c>
      <c r="T200" s="177">
        <f>S200*H200</f>
        <v>0</v>
      </c>
      <c r="U200" s="40"/>
      <c r="V200" s="40"/>
      <c r="W200" s="40"/>
      <c r="X200" s="40"/>
      <c r="Y200" s="40"/>
      <c r="Z200" s="40"/>
      <c r="AA200" s="40"/>
      <c r="AB200" s="40"/>
      <c r="AC200" s="40"/>
      <c r="AD200" s="40"/>
      <c r="AE200" s="40"/>
      <c r="AR200" s="178" t="s">
        <v>87</v>
      </c>
      <c r="AT200" s="178" t="s">
        <v>134</v>
      </c>
      <c r="AU200" s="178" t="s">
        <v>15</v>
      </c>
      <c r="AY200" s="21" t="s">
        <v>131</v>
      </c>
      <c r="BE200" s="179">
        <f>IF(N200="základní",J200,0)</f>
        <v>0</v>
      </c>
      <c r="BF200" s="179">
        <f>IF(N200="snížená",J200,0)</f>
        <v>0</v>
      </c>
      <c r="BG200" s="179">
        <f>IF(N200="zákl. přenesená",J200,0)</f>
        <v>0</v>
      </c>
      <c r="BH200" s="179">
        <f>IF(N200="sníž. přenesená",J200,0)</f>
        <v>0</v>
      </c>
      <c r="BI200" s="179">
        <f>IF(N200="nulová",J200,0)</f>
        <v>0</v>
      </c>
      <c r="BJ200" s="21" t="s">
        <v>15</v>
      </c>
      <c r="BK200" s="179">
        <f>ROUND(I200*H200,2)</f>
        <v>0</v>
      </c>
      <c r="BL200" s="21" t="s">
        <v>87</v>
      </c>
      <c r="BM200" s="178" t="s">
        <v>1659</v>
      </c>
    </row>
    <row r="201" spans="1:65" s="2" customFormat="1" ht="16.5" customHeight="1">
      <c r="A201" s="40"/>
      <c r="B201" s="166"/>
      <c r="C201" s="167" t="s">
        <v>1044</v>
      </c>
      <c r="D201" s="167" t="s">
        <v>134</v>
      </c>
      <c r="E201" s="168" t="s">
        <v>1660</v>
      </c>
      <c r="F201" s="169" t="s">
        <v>1661</v>
      </c>
      <c r="G201" s="170" t="s">
        <v>1418</v>
      </c>
      <c r="H201" s="171">
        <v>4</v>
      </c>
      <c r="I201" s="172"/>
      <c r="J201" s="173">
        <f>ROUND(I201*H201,2)</f>
        <v>0</v>
      </c>
      <c r="K201" s="169" t="s">
        <v>3</v>
      </c>
      <c r="L201" s="41"/>
      <c r="M201" s="174" t="s">
        <v>3</v>
      </c>
      <c r="N201" s="175" t="s">
        <v>42</v>
      </c>
      <c r="O201" s="74"/>
      <c r="P201" s="176">
        <f>O201*H201</f>
        <v>0</v>
      </c>
      <c r="Q201" s="176">
        <v>0</v>
      </c>
      <c r="R201" s="176">
        <f>Q201*H201</f>
        <v>0</v>
      </c>
      <c r="S201" s="176">
        <v>0</v>
      </c>
      <c r="T201" s="177">
        <f>S201*H201</f>
        <v>0</v>
      </c>
      <c r="U201" s="40"/>
      <c r="V201" s="40"/>
      <c r="W201" s="40"/>
      <c r="X201" s="40"/>
      <c r="Y201" s="40"/>
      <c r="Z201" s="40"/>
      <c r="AA201" s="40"/>
      <c r="AB201" s="40"/>
      <c r="AC201" s="40"/>
      <c r="AD201" s="40"/>
      <c r="AE201" s="40"/>
      <c r="AR201" s="178" t="s">
        <v>87</v>
      </c>
      <c r="AT201" s="178" t="s">
        <v>134</v>
      </c>
      <c r="AU201" s="178" t="s">
        <v>15</v>
      </c>
      <c r="AY201" s="21" t="s">
        <v>131</v>
      </c>
      <c r="BE201" s="179">
        <f>IF(N201="základní",J201,0)</f>
        <v>0</v>
      </c>
      <c r="BF201" s="179">
        <f>IF(N201="snížená",J201,0)</f>
        <v>0</v>
      </c>
      <c r="BG201" s="179">
        <f>IF(N201="zákl. přenesená",J201,0)</f>
        <v>0</v>
      </c>
      <c r="BH201" s="179">
        <f>IF(N201="sníž. přenesená",J201,0)</f>
        <v>0</v>
      </c>
      <c r="BI201" s="179">
        <f>IF(N201="nulová",J201,0)</f>
        <v>0</v>
      </c>
      <c r="BJ201" s="21" t="s">
        <v>15</v>
      </c>
      <c r="BK201" s="179">
        <f>ROUND(I201*H201,2)</f>
        <v>0</v>
      </c>
      <c r="BL201" s="21" t="s">
        <v>87</v>
      </c>
      <c r="BM201" s="178" t="s">
        <v>1662</v>
      </c>
    </row>
    <row r="202" spans="1:65" s="2" customFormat="1" ht="16.5" customHeight="1">
      <c r="A202" s="40"/>
      <c r="B202" s="166"/>
      <c r="C202" s="167" t="s">
        <v>1048</v>
      </c>
      <c r="D202" s="167" t="s">
        <v>134</v>
      </c>
      <c r="E202" s="168" t="s">
        <v>1663</v>
      </c>
      <c r="F202" s="169" t="s">
        <v>1664</v>
      </c>
      <c r="G202" s="170" t="s">
        <v>1418</v>
      </c>
      <c r="H202" s="171">
        <v>1</v>
      </c>
      <c r="I202" s="172"/>
      <c r="J202" s="173">
        <f>ROUND(I202*H202,2)</f>
        <v>0</v>
      </c>
      <c r="K202" s="169" t="s">
        <v>3</v>
      </c>
      <c r="L202" s="41"/>
      <c r="M202" s="174" t="s">
        <v>3</v>
      </c>
      <c r="N202" s="175" t="s">
        <v>42</v>
      </c>
      <c r="O202" s="74"/>
      <c r="P202" s="176">
        <f>O202*H202</f>
        <v>0</v>
      </c>
      <c r="Q202" s="176">
        <v>0</v>
      </c>
      <c r="R202" s="176">
        <f>Q202*H202</f>
        <v>0</v>
      </c>
      <c r="S202" s="176">
        <v>0</v>
      </c>
      <c r="T202" s="177">
        <f>S202*H202</f>
        <v>0</v>
      </c>
      <c r="U202" s="40"/>
      <c r="V202" s="40"/>
      <c r="W202" s="40"/>
      <c r="X202" s="40"/>
      <c r="Y202" s="40"/>
      <c r="Z202" s="40"/>
      <c r="AA202" s="40"/>
      <c r="AB202" s="40"/>
      <c r="AC202" s="40"/>
      <c r="AD202" s="40"/>
      <c r="AE202" s="40"/>
      <c r="AR202" s="178" t="s">
        <v>87</v>
      </c>
      <c r="AT202" s="178" t="s">
        <v>134</v>
      </c>
      <c r="AU202" s="178" t="s">
        <v>15</v>
      </c>
      <c r="AY202" s="21" t="s">
        <v>131</v>
      </c>
      <c r="BE202" s="179">
        <f>IF(N202="základní",J202,0)</f>
        <v>0</v>
      </c>
      <c r="BF202" s="179">
        <f>IF(N202="snížená",J202,0)</f>
        <v>0</v>
      </c>
      <c r="BG202" s="179">
        <f>IF(N202="zákl. přenesená",J202,0)</f>
        <v>0</v>
      </c>
      <c r="BH202" s="179">
        <f>IF(N202="sníž. přenesená",J202,0)</f>
        <v>0</v>
      </c>
      <c r="BI202" s="179">
        <f>IF(N202="nulová",J202,0)</f>
        <v>0</v>
      </c>
      <c r="BJ202" s="21" t="s">
        <v>15</v>
      </c>
      <c r="BK202" s="179">
        <f>ROUND(I202*H202,2)</f>
        <v>0</v>
      </c>
      <c r="BL202" s="21" t="s">
        <v>87</v>
      </c>
      <c r="BM202" s="178" t="s">
        <v>1665</v>
      </c>
    </row>
    <row r="203" spans="1:65" s="2" customFormat="1" ht="21.75" customHeight="1">
      <c r="A203" s="40"/>
      <c r="B203" s="166"/>
      <c r="C203" s="167" t="s">
        <v>1052</v>
      </c>
      <c r="D203" s="167" t="s">
        <v>134</v>
      </c>
      <c r="E203" s="168" t="s">
        <v>1666</v>
      </c>
      <c r="F203" s="169" t="s">
        <v>1667</v>
      </c>
      <c r="G203" s="170" t="s">
        <v>1418</v>
      </c>
      <c r="H203" s="171">
        <v>3</v>
      </c>
      <c r="I203" s="172"/>
      <c r="J203" s="173">
        <f>ROUND(I203*H203,2)</f>
        <v>0</v>
      </c>
      <c r="K203" s="169" t="s">
        <v>3</v>
      </c>
      <c r="L203" s="41"/>
      <c r="M203" s="174" t="s">
        <v>3</v>
      </c>
      <c r="N203" s="175" t="s">
        <v>42</v>
      </c>
      <c r="O203" s="74"/>
      <c r="P203" s="176">
        <f>O203*H203</f>
        <v>0</v>
      </c>
      <c r="Q203" s="176">
        <v>0</v>
      </c>
      <c r="R203" s="176">
        <f>Q203*H203</f>
        <v>0</v>
      </c>
      <c r="S203" s="176">
        <v>0</v>
      </c>
      <c r="T203" s="177">
        <f>S203*H203</f>
        <v>0</v>
      </c>
      <c r="U203" s="40"/>
      <c r="V203" s="40"/>
      <c r="W203" s="40"/>
      <c r="X203" s="40"/>
      <c r="Y203" s="40"/>
      <c r="Z203" s="40"/>
      <c r="AA203" s="40"/>
      <c r="AB203" s="40"/>
      <c r="AC203" s="40"/>
      <c r="AD203" s="40"/>
      <c r="AE203" s="40"/>
      <c r="AR203" s="178" t="s">
        <v>87</v>
      </c>
      <c r="AT203" s="178" t="s">
        <v>134</v>
      </c>
      <c r="AU203" s="178" t="s">
        <v>15</v>
      </c>
      <c r="AY203" s="21" t="s">
        <v>131</v>
      </c>
      <c r="BE203" s="179">
        <f>IF(N203="základní",J203,0)</f>
        <v>0</v>
      </c>
      <c r="BF203" s="179">
        <f>IF(N203="snížená",J203,0)</f>
        <v>0</v>
      </c>
      <c r="BG203" s="179">
        <f>IF(N203="zákl. přenesená",J203,0)</f>
        <v>0</v>
      </c>
      <c r="BH203" s="179">
        <f>IF(N203="sníž. přenesená",J203,0)</f>
        <v>0</v>
      </c>
      <c r="BI203" s="179">
        <f>IF(N203="nulová",J203,0)</f>
        <v>0</v>
      </c>
      <c r="BJ203" s="21" t="s">
        <v>15</v>
      </c>
      <c r="BK203" s="179">
        <f>ROUND(I203*H203,2)</f>
        <v>0</v>
      </c>
      <c r="BL203" s="21" t="s">
        <v>87</v>
      </c>
      <c r="BM203" s="178" t="s">
        <v>1668</v>
      </c>
    </row>
    <row r="204" spans="1:65" s="2" customFormat="1" ht="21.75" customHeight="1">
      <c r="A204" s="40"/>
      <c r="B204" s="166"/>
      <c r="C204" s="167" t="s">
        <v>1056</v>
      </c>
      <c r="D204" s="167" t="s">
        <v>134</v>
      </c>
      <c r="E204" s="168" t="s">
        <v>1666</v>
      </c>
      <c r="F204" s="169" t="s">
        <v>1667</v>
      </c>
      <c r="G204" s="170" t="s">
        <v>1418</v>
      </c>
      <c r="H204" s="171">
        <v>3</v>
      </c>
      <c r="I204" s="172"/>
      <c r="J204" s="173">
        <f>ROUND(I204*H204,2)</f>
        <v>0</v>
      </c>
      <c r="K204" s="169" t="s">
        <v>3</v>
      </c>
      <c r="L204" s="41"/>
      <c r="M204" s="174" t="s">
        <v>3</v>
      </c>
      <c r="N204" s="175" t="s">
        <v>42</v>
      </c>
      <c r="O204" s="74"/>
      <c r="P204" s="176">
        <f>O204*H204</f>
        <v>0</v>
      </c>
      <c r="Q204" s="176">
        <v>0</v>
      </c>
      <c r="R204" s="176">
        <f>Q204*H204</f>
        <v>0</v>
      </c>
      <c r="S204" s="176">
        <v>0</v>
      </c>
      <c r="T204" s="177">
        <f>S204*H204</f>
        <v>0</v>
      </c>
      <c r="U204" s="40"/>
      <c r="V204" s="40"/>
      <c r="W204" s="40"/>
      <c r="X204" s="40"/>
      <c r="Y204" s="40"/>
      <c r="Z204" s="40"/>
      <c r="AA204" s="40"/>
      <c r="AB204" s="40"/>
      <c r="AC204" s="40"/>
      <c r="AD204" s="40"/>
      <c r="AE204" s="40"/>
      <c r="AR204" s="178" t="s">
        <v>87</v>
      </c>
      <c r="AT204" s="178" t="s">
        <v>134</v>
      </c>
      <c r="AU204" s="178" t="s">
        <v>15</v>
      </c>
      <c r="AY204" s="21" t="s">
        <v>131</v>
      </c>
      <c r="BE204" s="179">
        <f>IF(N204="základní",J204,0)</f>
        <v>0</v>
      </c>
      <c r="BF204" s="179">
        <f>IF(N204="snížená",J204,0)</f>
        <v>0</v>
      </c>
      <c r="BG204" s="179">
        <f>IF(N204="zákl. přenesená",J204,0)</f>
        <v>0</v>
      </c>
      <c r="BH204" s="179">
        <f>IF(N204="sníž. přenesená",J204,0)</f>
        <v>0</v>
      </c>
      <c r="BI204" s="179">
        <f>IF(N204="nulová",J204,0)</f>
        <v>0</v>
      </c>
      <c r="BJ204" s="21" t="s">
        <v>15</v>
      </c>
      <c r="BK204" s="179">
        <f>ROUND(I204*H204,2)</f>
        <v>0</v>
      </c>
      <c r="BL204" s="21" t="s">
        <v>87</v>
      </c>
      <c r="BM204" s="178" t="s">
        <v>1669</v>
      </c>
    </row>
    <row r="205" spans="1:65" s="2" customFormat="1" ht="16.5" customHeight="1">
      <c r="A205" s="40"/>
      <c r="B205" s="166"/>
      <c r="C205" s="167" t="s">
        <v>1060</v>
      </c>
      <c r="D205" s="167" t="s">
        <v>134</v>
      </c>
      <c r="E205" s="168" t="s">
        <v>1670</v>
      </c>
      <c r="F205" s="169" t="s">
        <v>1671</v>
      </c>
      <c r="G205" s="170" t="s">
        <v>1418</v>
      </c>
      <c r="H205" s="171">
        <v>92</v>
      </c>
      <c r="I205" s="172"/>
      <c r="J205" s="173">
        <f>ROUND(I205*H205,2)</f>
        <v>0</v>
      </c>
      <c r="K205" s="169" t="s">
        <v>3</v>
      </c>
      <c r="L205" s="41"/>
      <c r="M205" s="174" t="s">
        <v>3</v>
      </c>
      <c r="N205" s="175" t="s">
        <v>42</v>
      </c>
      <c r="O205" s="74"/>
      <c r="P205" s="176">
        <f>O205*H205</f>
        <v>0</v>
      </c>
      <c r="Q205" s="176">
        <v>0</v>
      </c>
      <c r="R205" s="176">
        <f>Q205*H205</f>
        <v>0</v>
      </c>
      <c r="S205" s="176">
        <v>0</v>
      </c>
      <c r="T205" s="177">
        <f>S205*H205</f>
        <v>0</v>
      </c>
      <c r="U205" s="40"/>
      <c r="V205" s="40"/>
      <c r="W205" s="40"/>
      <c r="X205" s="40"/>
      <c r="Y205" s="40"/>
      <c r="Z205" s="40"/>
      <c r="AA205" s="40"/>
      <c r="AB205" s="40"/>
      <c r="AC205" s="40"/>
      <c r="AD205" s="40"/>
      <c r="AE205" s="40"/>
      <c r="AR205" s="178" t="s">
        <v>87</v>
      </c>
      <c r="AT205" s="178" t="s">
        <v>134</v>
      </c>
      <c r="AU205" s="178" t="s">
        <v>15</v>
      </c>
      <c r="AY205" s="21" t="s">
        <v>131</v>
      </c>
      <c r="BE205" s="179">
        <f>IF(N205="základní",J205,0)</f>
        <v>0</v>
      </c>
      <c r="BF205" s="179">
        <f>IF(N205="snížená",J205,0)</f>
        <v>0</v>
      </c>
      <c r="BG205" s="179">
        <f>IF(N205="zákl. přenesená",J205,0)</f>
        <v>0</v>
      </c>
      <c r="BH205" s="179">
        <f>IF(N205="sníž. přenesená",J205,0)</f>
        <v>0</v>
      </c>
      <c r="BI205" s="179">
        <f>IF(N205="nulová",J205,0)</f>
        <v>0</v>
      </c>
      <c r="BJ205" s="21" t="s">
        <v>15</v>
      </c>
      <c r="BK205" s="179">
        <f>ROUND(I205*H205,2)</f>
        <v>0</v>
      </c>
      <c r="BL205" s="21" t="s">
        <v>87</v>
      </c>
      <c r="BM205" s="178" t="s">
        <v>1672</v>
      </c>
    </row>
    <row r="206" spans="1:65" s="2" customFormat="1" ht="16.5" customHeight="1">
      <c r="A206" s="40"/>
      <c r="B206" s="166"/>
      <c r="C206" s="167" t="s">
        <v>1064</v>
      </c>
      <c r="D206" s="167" t="s">
        <v>134</v>
      </c>
      <c r="E206" s="168" t="s">
        <v>1670</v>
      </c>
      <c r="F206" s="169" t="s">
        <v>1671</v>
      </c>
      <c r="G206" s="170" t="s">
        <v>1418</v>
      </c>
      <c r="H206" s="171">
        <v>4</v>
      </c>
      <c r="I206" s="172"/>
      <c r="J206" s="173">
        <f>ROUND(I206*H206,2)</f>
        <v>0</v>
      </c>
      <c r="K206" s="169" t="s">
        <v>3</v>
      </c>
      <c r="L206" s="41"/>
      <c r="M206" s="174" t="s">
        <v>3</v>
      </c>
      <c r="N206" s="175" t="s">
        <v>42</v>
      </c>
      <c r="O206" s="74"/>
      <c r="P206" s="176">
        <f>O206*H206</f>
        <v>0</v>
      </c>
      <c r="Q206" s="176">
        <v>0</v>
      </c>
      <c r="R206" s="176">
        <f>Q206*H206</f>
        <v>0</v>
      </c>
      <c r="S206" s="176">
        <v>0</v>
      </c>
      <c r="T206" s="177">
        <f>S206*H206</f>
        <v>0</v>
      </c>
      <c r="U206" s="40"/>
      <c r="V206" s="40"/>
      <c r="W206" s="40"/>
      <c r="X206" s="40"/>
      <c r="Y206" s="40"/>
      <c r="Z206" s="40"/>
      <c r="AA206" s="40"/>
      <c r="AB206" s="40"/>
      <c r="AC206" s="40"/>
      <c r="AD206" s="40"/>
      <c r="AE206" s="40"/>
      <c r="AR206" s="178" t="s">
        <v>87</v>
      </c>
      <c r="AT206" s="178" t="s">
        <v>134</v>
      </c>
      <c r="AU206" s="178" t="s">
        <v>15</v>
      </c>
      <c r="AY206" s="21" t="s">
        <v>131</v>
      </c>
      <c r="BE206" s="179">
        <f>IF(N206="základní",J206,0)</f>
        <v>0</v>
      </c>
      <c r="BF206" s="179">
        <f>IF(N206="snížená",J206,0)</f>
        <v>0</v>
      </c>
      <c r="BG206" s="179">
        <f>IF(N206="zákl. přenesená",J206,0)</f>
        <v>0</v>
      </c>
      <c r="BH206" s="179">
        <f>IF(N206="sníž. přenesená",J206,0)</f>
        <v>0</v>
      </c>
      <c r="BI206" s="179">
        <f>IF(N206="nulová",J206,0)</f>
        <v>0</v>
      </c>
      <c r="BJ206" s="21" t="s">
        <v>15</v>
      </c>
      <c r="BK206" s="179">
        <f>ROUND(I206*H206,2)</f>
        <v>0</v>
      </c>
      <c r="BL206" s="21" t="s">
        <v>87</v>
      </c>
      <c r="BM206" s="178" t="s">
        <v>1673</v>
      </c>
    </row>
    <row r="207" spans="1:65" s="2" customFormat="1" ht="16.5" customHeight="1">
      <c r="A207" s="40"/>
      <c r="B207" s="166"/>
      <c r="C207" s="167" t="s">
        <v>1068</v>
      </c>
      <c r="D207" s="167" t="s">
        <v>134</v>
      </c>
      <c r="E207" s="168" t="s">
        <v>1670</v>
      </c>
      <c r="F207" s="169" t="s">
        <v>1671</v>
      </c>
      <c r="G207" s="170" t="s">
        <v>1418</v>
      </c>
      <c r="H207" s="171">
        <v>6</v>
      </c>
      <c r="I207" s="172"/>
      <c r="J207" s="173">
        <f>ROUND(I207*H207,2)</f>
        <v>0</v>
      </c>
      <c r="K207" s="169" t="s">
        <v>3</v>
      </c>
      <c r="L207" s="41"/>
      <c r="M207" s="174" t="s">
        <v>3</v>
      </c>
      <c r="N207" s="175" t="s">
        <v>42</v>
      </c>
      <c r="O207" s="74"/>
      <c r="P207" s="176">
        <f>O207*H207</f>
        <v>0</v>
      </c>
      <c r="Q207" s="176">
        <v>0</v>
      </c>
      <c r="R207" s="176">
        <f>Q207*H207</f>
        <v>0</v>
      </c>
      <c r="S207" s="176">
        <v>0</v>
      </c>
      <c r="T207" s="177">
        <f>S207*H207</f>
        <v>0</v>
      </c>
      <c r="U207" s="40"/>
      <c r="V207" s="40"/>
      <c r="W207" s="40"/>
      <c r="X207" s="40"/>
      <c r="Y207" s="40"/>
      <c r="Z207" s="40"/>
      <c r="AA207" s="40"/>
      <c r="AB207" s="40"/>
      <c r="AC207" s="40"/>
      <c r="AD207" s="40"/>
      <c r="AE207" s="40"/>
      <c r="AR207" s="178" t="s">
        <v>87</v>
      </c>
      <c r="AT207" s="178" t="s">
        <v>134</v>
      </c>
      <c r="AU207" s="178" t="s">
        <v>15</v>
      </c>
      <c r="AY207" s="21" t="s">
        <v>131</v>
      </c>
      <c r="BE207" s="179">
        <f>IF(N207="základní",J207,0)</f>
        <v>0</v>
      </c>
      <c r="BF207" s="179">
        <f>IF(N207="snížená",J207,0)</f>
        <v>0</v>
      </c>
      <c r="BG207" s="179">
        <f>IF(N207="zákl. přenesená",J207,0)</f>
        <v>0</v>
      </c>
      <c r="BH207" s="179">
        <f>IF(N207="sníž. přenesená",J207,0)</f>
        <v>0</v>
      </c>
      <c r="BI207" s="179">
        <f>IF(N207="nulová",J207,0)</f>
        <v>0</v>
      </c>
      <c r="BJ207" s="21" t="s">
        <v>15</v>
      </c>
      <c r="BK207" s="179">
        <f>ROUND(I207*H207,2)</f>
        <v>0</v>
      </c>
      <c r="BL207" s="21" t="s">
        <v>87</v>
      </c>
      <c r="BM207" s="178" t="s">
        <v>1674</v>
      </c>
    </row>
    <row r="208" spans="1:65" s="2" customFormat="1" ht="21.75" customHeight="1">
      <c r="A208" s="40"/>
      <c r="B208" s="166"/>
      <c r="C208" s="167" t="s">
        <v>1072</v>
      </c>
      <c r="D208" s="167" t="s">
        <v>134</v>
      </c>
      <c r="E208" s="168" t="s">
        <v>1675</v>
      </c>
      <c r="F208" s="169" t="s">
        <v>1676</v>
      </c>
      <c r="G208" s="170" t="s">
        <v>1418</v>
      </c>
      <c r="H208" s="171">
        <v>2</v>
      </c>
      <c r="I208" s="172"/>
      <c r="J208" s="173">
        <f>ROUND(I208*H208,2)</f>
        <v>0</v>
      </c>
      <c r="K208" s="169" t="s">
        <v>3</v>
      </c>
      <c r="L208" s="41"/>
      <c r="M208" s="174" t="s">
        <v>3</v>
      </c>
      <c r="N208" s="175" t="s">
        <v>42</v>
      </c>
      <c r="O208" s="74"/>
      <c r="P208" s="176">
        <f>O208*H208</f>
        <v>0</v>
      </c>
      <c r="Q208" s="176">
        <v>0</v>
      </c>
      <c r="R208" s="176">
        <f>Q208*H208</f>
        <v>0</v>
      </c>
      <c r="S208" s="176">
        <v>0</v>
      </c>
      <c r="T208" s="177">
        <f>S208*H208</f>
        <v>0</v>
      </c>
      <c r="U208" s="40"/>
      <c r="V208" s="40"/>
      <c r="W208" s="40"/>
      <c r="X208" s="40"/>
      <c r="Y208" s="40"/>
      <c r="Z208" s="40"/>
      <c r="AA208" s="40"/>
      <c r="AB208" s="40"/>
      <c r="AC208" s="40"/>
      <c r="AD208" s="40"/>
      <c r="AE208" s="40"/>
      <c r="AR208" s="178" t="s">
        <v>87</v>
      </c>
      <c r="AT208" s="178" t="s">
        <v>134</v>
      </c>
      <c r="AU208" s="178" t="s">
        <v>15</v>
      </c>
      <c r="AY208" s="21" t="s">
        <v>131</v>
      </c>
      <c r="BE208" s="179">
        <f>IF(N208="základní",J208,0)</f>
        <v>0</v>
      </c>
      <c r="BF208" s="179">
        <f>IF(N208="snížená",J208,0)</f>
        <v>0</v>
      </c>
      <c r="BG208" s="179">
        <f>IF(N208="zákl. přenesená",J208,0)</f>
        <v>0</v>
      </c>
      <c r="BH208" s="179">
        <f>IF(N208="sníž. přenesená",J208,0)</f>
        <v>0</v>
      </c>
      <c r="BI208" s="179">
        <f>IF(N208="nulová",J208,0)</f>
        <v>0</v>
      </c>
      <c r="BJ208" s="21" t="s">
        <v>15</v>
      </c>
      <c r="BK208" s="179">
        <f>ROUND(I208*H208,2)</f>
        <v>0</v>
      </c>
      <c r="BL208" s="21" t="s">
        <v>87</v>
      </c>
      <c r="BM208" s="178" t="s">
        <v>1677</v>
      </c>
    </row>
    <row r="209" spans="1:65" s="2" customFormat="1" ht="16.5" customHeight="1">
      <c r="A209" s="40"/>
      <c r="B209" s="166"/>
      <c r="C209" s="167" t="s">
        <v>1076</v>
      </c>
      <c r="D209" s="167" t="s">
        <v>134</v>
      </c>
      <c r="E209" s="168" t="s">
        <v>1670</v>
      </c>
      <c r="F209" s="169" t="s">
        <v>1671</v>
      </c>
      <c r="G209" s="170" t="s">
        <v>1418</v>
      </c>
      <c r="H209" s="171">
        <v>2</v>
      </c>
      <c r="I209" s="172"/>
      <c r="J209" s="173">
        <f>ROUND(I209*H209,2)</f>
        <v>0</v>
      </c>
      <c r="K209" s="169" t="s">
        <v>3</v>
      </c>
      <c r="L209" s="41"/>
      <c r="M209" s="174" t="s">
        <v>3</v>
      </c>
      <c r="N209" s="175" t="s">
        <v>42</v>
      </c>
      <c r="O209" s="74"/>
      <c r="P209" s="176">
        <f>O209*H209</f>
        <v>0</v>
      </c>
      <c r="Q209" s="176">
        <v>0</v>
      </c>
      <c r="R209" s="176">
        <f>Q209*H209</f>
        <v>0</v>
      </c>
      <c r="S209" s="176">
        <v>0</v>
      </c>
      <c r="T209" s="177">
        <f>S209*H209</f>
        <v>0</v>
      </c>
      <c r="U209" s="40"/>
      <c r="V209" s="40"/>
      <c r="W209" s="40"/>
      <c r="X209" s="40"/>
      <c r="Y209" s="40"/>
      <c r="Z209" s="40"/>
      <c r="AA209" s="40"/>
      <c r="AB209" s="40"/>
      <c r="AC209" s="40"/>
      <c r="AD209" s="40"/>
      <c r="AE209" s="40"/>
      <c r="AR209" s="178" t="s">
        <v>87</v>
      </c>
      <c r="AT209" s="178" t="s">
        <v>134</v>
      </c>
      <c r="AU209" s="178" t="s">
        <v>15</v>
      </c>
      <c r="AY209" s="21" t="s">
        <v>131</v>
      </c>
      <c r="BE209" s="179">
        <f>IF(N209="základní",J209,0)</f>
        <v>0</v>
      </c>
      <c r="BF209" s="179">
        <f>IF(N209="snížená",J209,0)</f>
        <v>0</v>
      </c>
      <c r="BG209" s="179">
        <f>IF(N209="zákl. přenesená",J209,0)</f>
        <v>0</v>
      </c>
      <c r="BH209" s="179">
        <f>IF(N209="sníž. přenesená",J209,0)</f>
        <v>0</v>
      </c>
      <c r="BI209" s="179">
        <f>IF(N209="nulová",J209,0)</f>
        <v>0</v>
      </c>
      <c r="BJ209" s="21" t="s">
        <v>15</v>
      </c>
      <c r="BK209" s="179">
        <f>ROUND(I209*H209,2)</f>
        <v>0</v>
      </c>
      <c r="BL209" s="21" t="s">
        <v>87</v>
      </c>
      <c r="BM209" s="178" t="s">
        <v>1678</v>
      </c>
    </row>
    <row r="210" spans="1:65" s="2" customFormat="1" ht="16.5" customHeight="1">
      <c r="A210" s="40"/>
      <c r="B210" s="166"/>
      <c r="C210" s="167" t="s">
        <v>1080</v>
      </c>
      <c r="D210" s="167" t="s">
        <v>134</v>
      </c>
      <c r="E210" s="168" t="s">
        <v>1670</v>
      </c>
      <c r="F210" s="169" t="s">
        <v>1671</v>
      </c>
      <c r="G210" s="170" t="s">
        <v>1418</v>
      </c>
      <c r="H210" s="171">
        <v>20</v>
      </c>
      <c r="I210" s="172"/>
      <c r="J210" s="173">
        <f>ROUND(I210*H210,2)</f>
        <v>0</v>
      </c>
      <c r="K210" s="169" t="s">
        <v>3</v>
      </c>
      <c r="L210" s="41"/>
      <c r="M210" s="174" t="s">
        <v>3</v>
      </c>
      <c r="N210" s="175" t="s">
        <v>42</v>
      </c>
      <c r="O210" s="74"/>
      <c r="P210" s="176">
        <f>O210*H210</f>
        <v>0</v>
      </c>
      <c r="Q210" s="176">
        <v>0</v>
      </c>
      <c r="R210" s="176">
        <f>Q210*H210</f>
        <v>0</v>
      </c>
      <c r="S210" s="176">
        <v>0</v>
      </c>
      <c r="T210" s="177">
        <f>S210*H210</f>
        <v>0</v>
      </c>
      <c r="U210" s="40"/>
      <c r="V210" s="40"/>
      <c r="W210" s="40"/>
      <c r="X210" s="40"/>
      <c r="Y210" s="40"/>
      <c r="Z210" s="40"/>
      <c r="AA210" s="40"/>
      <c r="AB210" s="40"/>
      <c r="AC210" s="40"/>
      <c r="AD210" s="40"/>
      <c r="AE210" s="40"/>
      <c r="AR210" s="178" t="s">
        <v>87</v>
      </c>
      <c r="AT210" s="178" t="s">
        <v>134</v>
      </c>
      <c r="AU210" s="178" t="s">
        <v>15</v>
      </c>
      <c r="AY210" s="21" t="s">
        <v>131</v>
      </c>
      <c r="BE210" s="179">
        <f>IF(N210="základní",J210,0)</f>
        <v>0</v>
      </c>
      <c r="BF210" s="179">
        <f>IF(N210="snížená",J210,0)</f>
        <v>0</v>
      </c>
      <c r="BG210" s="179">
        <f>IF(N210="zákl. přenesená",J210,0)</f>
        <v>0</v>
      </c>
      <c r="BH210" s="179">
        <f>IF(N210="sníž. přenesená",J210,0)</f>
        <v>0</v>
      </c>
      <c r="BI210" s="179">
        <f>IF(N210="nulová",J210,0)</f>
        <v>0</v>
      </c>
      <c r="BJ210" s="21" t="s">
        <v>15</v>
      </c>
      <c r="BK210" s="179">
        <f>ROUND(I210*H210,2)</f>
        <v>0</v>
      </c>
      <c r="BL210" s="21" t="s">
        <v>87</v>
      </c>
      <c r="BM210" s="178" t="s">
        <v>1679</v>
      </c>
    </row>
    <row r="211" spans="1:65" s="2" customFormat="1" ht="21.75" customHeight="1">
      <c r="A211" s="40"/>
      <c r="B211" s="166"/>
      <c r="C211" s="167" t="s">
        <v>1084</v>
      </c>
      <c r="D211" s="167" t="s">
        <v>134</v>
      </c>
      <c r="E211" s="168" t="s">
        <v>1675</v>
      </c>
      <c r="F211" s="169" t="s">
        <v>1676</v>
      </c>
      <c r="G211" s="170" t="s">
        <v>1418</v>
      </c>
      <c r="H211" s="171">
        <v>1</v>
      </c>
      <c r="I211" s="172"/>
      <c r="J211" s="173">
        <f>ROUND(I211*H211,2)</f>
        <v>0</v>
      </c>
      <c r="K211" s="169" t="s">
        <v>3</v>
      </c>
      <c r="L211" s="41"/>
      <c r="M211" s="174" t="s">
        <v>3</v>
      </c>
      <c r="N211" s="175" t="s">
        <v>42</v>
      </c>
      <c r="O211" s="74"/>
      <c r="P211" s="176">
        <f>O211*H211</f>
        <v>0</v>
      </c>
      <c r="Q211" s="176">
        <v>0</v>
      </c>
      <c r="R211" s="176">
        <f>Q211*H211</f>
        <v>0</v>
      </c>
      <c r="S211" s="176">
        <v>0</v>
      </c>
      <c r="T211" s="177">
        <f>S211*H211</f>
        <v>0</v>
      </c>
      <c r="U211" s="40"/>
      <c r="V211" s="40"/>
      <c r="W211" s="40"/>
      <c r="X211" s="40"/>
      <c r="Y211" s="40"/>
      <c r="Z211" s="40"/>
      <c r="AA211" s="40"/>
      <c r="AB211" s="40"/>
      <c r="AC211" s="40"/>
      <c r="AD211" s="40"/>
      <c r="AE211" s="40"/>
      <c r="AR211" s="178" t="s">
        <v>87</v>
      </c>
      <c r="AT211" s="178" t="s">
        <v>134</v>
      </c>
      <c r="AU211" s="178" t="s">
        <v>15</v>
      </c>
      <c r="AY211" s="21" t="s">
        <v>131</v>
      </c>
      <c r="BE211" s="179">
        <f>IF(N211="základní",J211,0)</f>
        <v>0</v>
      </c>
      <c r="BF211" s="179">
        <f>IF(N211="snížená",J211,0)</f>
        <v>0</v>
      </c>
      <c r="BG211" s="179">
        <f>IF(N211="zákl. přenesená",J211,0)</f>
        <v>0</v>
      </c>
      <c r="BH211" s="179">
        <f>IF(N211="sníž. přenesená",J211,0)</f>
        <v>0</v>
      </c>
      <c r="BI211" s="179">
        <f>IF(N211="nulová",J211,0)</f>
        <v>0</v>
      </c>
      <c r="BJ211" s="21" t="s">
        <v>15</v>
      </c>
      <c r="BK211" s="179">
        <f>ROUND(I211*H211,2)</f>
        <v>0</v>
      </c>
      <c r="BL211" s="21" t="s">
        <v>87</v>
      </c>
      <c r="BM211" s="178" t="s">
        <v>1680</v>
      </c>
    </row>
    <row r="212" spans="1:65" s="2" customFormat="1" ht="21.75" customHeight="1">
      <c r="A212" s="40"/>
      <c r="B212" s="166"/>
      <c r="C212" s="167" t="s">
        <v>1090</v>
      </c>
      <c r="D212" s="167" t="s">
        <v>134</v>
      </c>
      <c r="E212" s="168" t="s">
        <v>1681</v>
      </c>
      <c r="F212" s="169" t="s">
        <v>1682</v>
      </c>
      <c r="G212" s="170" t="s">
        <v>1418</v>
      </c>
      <c r="H212" s="171">
        <v>3</v>
      </c>
      <c r="I212" s="172"/>
      <c r="J212" s="173">
        <f>ROUND(I212*H212,2)</f>
        <v>0</v>
      </c>
      <c r="K212" s="169" t="s">
        <v>3</v>
      </c>
      <c r="L212" s="41"/>
      <c r="M212" s="174" t="s">
        <v>3</v>
      </c>
      <c r="N212" s="175" t="s">
        <v>42</v>
      </c>
      <c r="O212" s="74"/>
      <c r="P212" s="176">
        <f>O212*H212</f>
        <v>0</v>
      </c>
      <c r="Q212" s="176">
        <v>0</v>
      </c>
      <c r="R212" s="176">
        <f>Q212*H212</f>
        <v>0</v>
      </c>
      <c r="S212" s="176">
        <v>0</v>
      </c>
      <c r="T212" s="177">
        <f>S212*H212</f>
        <v>0</v>
      </c>
      <c r="U212" s="40"/>
      <c r="V212" s="40"/>
      <c r="W212" s="40"/>
      <c r="X212" s="40"/>
      <c r="Y212" s="40"/>
      <c r="Z212" s="40"/>
      <c r="AA212" s="40"/>
      <c r="AB212" s="40"/>
      <c r="AC212" s="40"/>
      <c r="AD212" s="40"/>
      <c r="AE212" s="40"/>
      <c r="AR212" s="178" t="s">
        <v>87</v>
      </c>
      <c r="AT212" s="178" t="s">
        <v>134</v>
      </c>
      <c r="AU212" s="178" t="s">
        <v>15</v>
      </c>
      <c r="AY212" s="21" t="s">
        <v>131</v>
      </c>
      <c r="BE212" s="179">
        <f>IF(N212="základní",J212,0)</f>
        <v>0</v>
      </c>
      <c r="BF212" s="179">
        <f>IF(N212="snížená",J212,0)</f>
        <v>0</v>
      </c>
      <c r="BG212" s="179">
        <f>IF(N212="zákl. přenesená",J212,0)</f>
        <v>0</v>
      </c>
      <c r="BH212" s="179">
        <f>IF(N212="sníž. přenesená",J212,0)</f>
        <v>0</v>
      </c>
      <c r="BI212" s="179">
        <f>IF(N212="nulová",J212,0)</f>
        <v>0</v>
      </c>
      <c r="BJ212" s="21" t="s">
        <v>15</v>
      </c>
      <c r="BK212" s="179">
        <f>ROUND(I212*H212,2)</f>
        <v>0</v>
      </c>
      <c r="BL212" s="21" t="s">
        <v>87</v>
      </c>
      <c r="BM212" s="178" t="s">
        <v>1683</v>
      </c>
    </row>
    <row r="213" spans="1:65" s="2" customFormat="1" ht="21.75" customHeight="1">
      <c r="A213" s="40"/>
      <c r="B213" s="166"/>
      <c r="C213" s="167" t="s">
        <v>1094</v>
      </c>
      <c r="D213" s="167" t="s">
        <v>134</v>
      </c>
      <c r="E213" s="168" t="s">
        <v>1681</v>
      </c>
      <c r="F213" s="169" t="s">
        <v>1682</v>
      </c>
      <c r="G213" s="170" t="s">
        <v>1418</v>
      </c>
      <c r="H213" s="171">
        <v>1</v>
      </c>
      <c r="I213" s="172"/>
      <c r="J213" s="173">
        <f>ROUND(I213*H213,2)</f>
        <v>0</v>
      </c>
      <c r="K213" s="169" t="s">
        <v>3</v>
      </c>
      <c r="L213" s="41"/>
      <c r="M213" s="174" t="s">
        <v>3</v>
      </c>
      <c r="N213" s="175" t="s">
        <v>42</v>
      </c>
      <c r="O213" s="74"/>
      <c r="P213" s="176">
        <f>O213*H213</f>
        <v>0</v>
      </c>
      <c r="Q213" s="176">
        <v>0</v>
      </c>
      <c r="R213" s="176">
        <f>Q213*H213</f>
        <v>0</v>
      </c>
      <c r="S213" s="176">
        <v>0</v>
      </c>
      <c r="T213" s="177">
        <f>S213*H213</f>
        <v>0</v>
      </c>
      <c r="U213" s="40"/>
      <c r="V213" s="40"/>
      <c r="W213" s="40"/>
      <c r="X213" s="40"/>
      <c r="Y213" s="40"/>
      <c r="Z213" s="40"/>
      <c r="AA213" s="40"/>
      <c r="AB213" s="40"/>
      <c r="AC213" s="40"/>
      <c r="AD213" s="40"/>
      <c r="AE213" s="40"/>
      <c r="AR213" s="178" t="s">
        <v>87</v>
      </c>
      <c r="AT213" s="178" t="s">
        <v>134</v>
      </c>
      <c r="AU213" s="178" t="s">
        <v>15</v>
      </c>
      <c r="AY213" s="21" t="s">
        <v>131</v>
      </c>
      <c r="BE213" s="179">
        <f>IF(N213="základní",J213,0)</f>
        <v>0</v>
      </c>
      <c r="BF213" s="179">
        <f>IF(N213="snížená",J213,0)</f>
        <v>0</v>
      </c>
      <c r="BG213" s="179">
        <f>IF(N213="zákl. přenesená",J213,0)</f>
        <v>0</v>
      </c>
      <c r="BH213" s="179">
        <f>IF(N213="sníž. přenesená",J213,0)</f>
        <v>0</v>
      </c>
      <c r="BI213" s="179">
        <f>IF(N213="nulová",J213,0)</f>
        <v>0</v>
      </c>
      <c r="BJ213" s="21" t="s">
        <v>15</v>
      </c>
      <c r="BK213" s="179">
        <f>ROUND(I213*H213,2)</f>
        <v>0</v>
      </c>
      <c r="BL213" s="21" t="s">
        <v>87</v>
      </c>
      <c r="BM213" s="178" t="s">
        <v>1684</v>
      </c>
    </row>
    <row r="214" spans="1:65" s="2" customFormat="1" ht="16.5" customHeight="1">
      <c r="A214" s="40"/>
      <c r="B214" s="166"/>
      <c r="C214" s="167" t="s">
        <v>1098</v>
      </c>
      <c r="D214" s="167" t="s">
        <v>134</v>
      </c>
      <c r="E214" s="168" t="s">
        <v>1685</v>
      </c>
      <c r="F214" s="169" t="s">
        <v>1686</v>
      </c>
      <c r="G214" s="170" t="s">
        <v>1418</v>
      </c>
      <c r="H214" s="171">
        <v>20</v>
      </c>
      <c r="I214" s="172"/>
      <c r="J214" s="173">
        <f>ROUND(I214*H214,2)</f>
        <v>0</v>
      </c>
      <c r="K214" s="169" t="s">
        <v>3</v>
      </c>
      <c r="L214" s="41"/>
      <c r="M214" s="174" t="s">
        <v>3</v>
      </c>
      <c r="N214" s="175" t="s">
        <v>42</v>
      </c>
      <c r="O214" s="74"/>
      <c r="P214" s="176">
        <f>O214*H214</f>
        <v>0</v>
      </c>
      <c r="Q214" s="176">
        <v>0</v>
      </c>
      <c r="R214" s="176">
        <f>Q214*H214</f>
        <v>0</v>
      </c>
      <c r="S214" s="176">
        <v>0</v>
      </c>
      <c r="T214" s="177">
        <f>S214*H214</f>
        <v>0</v>
      </c>
      <c r="U214" s="40"/>
      <c r="V214" s="40"/>
      <c r="W214" s="40"/>
      <c r="X214" s="40"/>
      <c r="Y214" s="40"/>
      <c r="Z214" s="40"/>
      <c r="AA214" s="40"/>
      <c r="AB214" s="40"/>
      <c r="AC214" s="40"/>
      <c r="AD214" s="40"/>
      <c r="AE214" s="40"/>
      <c r="AR214" s="178" t="s">
        <v>87</v>
      </c>
      <c r="AT214" s="178" t="s">
        <v>134</v>
      </c>
      <c r="AU214" s="178" t="s">
        <v>15</v>
      </c>
      <c r="AY214" s="21" t="s">
        <v>131</v>
      </c>
      <c r="BE214" s="179">
        <f>IF(N214="základní",J214,0)</f>
        <v>0</v>
      </c>
      <c r="BF214" s="179">
        <f>IF(N214="snížená",J214,0)</f>
        <v>0</v>
      </c>
      <c r="BG214" s="179">
        <f>IF(N214="zákl. přenesená",J214,0)</f>
        <v>0</v>
      </c>
      <c r="BH214" s="179">
        <f>IF(N214="sníž. přenesená",J214,0)</f>
        <v>0</v>
      </c>
      <c r="BI214" s="179">
        <f>IF(N214="nulová",J214,0)</f>
        <v>0</v>
      </c>
      <c r="BJ214" s="21" t="s">
        <v>15</v>
      </c>
      <c r="BK214" s="179">
        <f>ROUND(I214*H214,2)</f>
        <v>0</v>
      </c>
      <c r="BL214" s="21" t="s">
        <v>87</v>
      </c>
      <c r="BM214" s="178" t="s">
        <v>1687</v>
      </c>
    </row>
    <row r="215" spans="1:65" s="2" customFormat="1" ht="16.5" customHeight="1">
      <c r="A215" s="40"/>
      <c r="B215" s="166"/>
      <c r="C215" s="167" t="s">
        <v>1102</v>
      </c>
      <c r="D215" s="167" t="s">
        <v>134</v>
      </c>
      <c r="E215" s="168" t="s">
        <v>1688</v>
      </c>
      <c r="F215" s="169" t="s">
        <v>1689</v>
      </c>
      <c r="G215" s="170" t="s">
        <v>192</v>
      </c>
      <c r="H215" s="171">
        <v>27</v>
      </c>
      <c r="I215" s="172"/>
      <c r="J215" s="173">
        <f>ROUND(I215*H215,2)</f>
        <v>0</v>
      </c>
      <c r="K215" s="169" t="s">
        <v>3</v>
      </c>
      <c r="L215" s="41"/>
      <c r="M215" s="174" t="s">
        <v>3</v>
      </c>
      <c r="N215" s="175" t="s">
        <v>42</v>
      </c>
      <c r="O215" s="74"/>
      <c r="P215" s="176">
        <f>O215*H215</f>
        <v>0</v>
      </c>
      <c r="Q215" s="176">
        <v>0</v>
      </c>
      <c r="R215" s="176">
        <f>Q215*H215</f>
        <v>0</v>
      </c>
      <c r="S215" s="176">
        <v>0</v>
      </c>
      <c r="T215" s="177">
        <f>S215*H215</f>
        <v>0</v>
      </c>
      <c r="U215" s="40"/>
      <c r="V215" s="40"/>
      <c r="W215" s="40"/>
      <c r="X215" s="40"/>
      <c r="Y215" s="40"/>
      <c r="Z215" s="40"/>
      <c r="AA215" s="40"/>
      <c r="AB215" s="40"/>
      <c r="AC215" s="40"/>
      <c r="AD215" s="40"/>
      <c r="AE215" s="40"/>
      <c r="AR215" s="178" t="s">
        <v>87</v>
      </c>
      <c r="AT215" s="178" t="s">
        <v>134</v>
      </c>
      <c r="AU215" s="178" t="s">
        <v>15</v>
      </c>
      <c r="AY215" s="21" t="s">
        <v>131</v>
      </c>
      <c r="BE215" s="179">
        <f>IF(N215="základní",J215,0)</f>
        <v>0</v>
      </c>
      <c r="BF215" s="179">
        <f>IF(N215="snížená",J215,0)</f>
        <v>0</v>
      </c>
      <c r="BG215" s="179">
        <f>IF(N215="zákl. přenesená",J215,0)</f>
        <v>0</v>
      </c>
      <c r="BH215" s="179">
        <f>IF(N215="sníž. přenesená",J215,0)</f>
        <v>0</v>
      </c>
      <c r="BI215" s="179">
        <f>IF(N215="nulová",J215,0)</f>
        <v>0</v>
      </c>
      <c r="BJ215" s="21" t="s">
        <v>15</v>
      </c>
      <c r="BK215" s="179">
        <f>ROUND(I215*H215,2)</f>
        <v>0</v>
      </c>
      <c r="BL215" s="21" t="s">
        <v>87</v>
      </c>
      <c r="BM215" s="178" t="s">
        <v>1690</v>
      </c>
    </row>
    <row r="216" spans="1:65" s="2" customFormat="1" ht="21.75" customHeight="1">
      <c r="A216" s="40"/>
      <c r="B216" s="166"/>
      <c r="C216" s="167" t="s">
        <v>1106</v>
      </c>
      <c r="D216" s="167" t="s">
        <v>134</v>
      </c>
      <c r="E216" s="168" t="s">
        <v>1691</v>
      </c>
      <c r="F216" s="169" t="s">
        <v>1692</v>
      </c>
      <c r="G216" s="170" t="s">
        <v>1693</v>
      </c>
      <c r="H216" s="171">
        <v>5.4</v>
      </c>
      <c r="I216" s="172"/>
      <c r="J216" s="173">
        <f>ROUND(I216*H216,2)</f>
        <v>0</v>
      </c>
      <c r="K216" s="169" t="s">
        <v>3</v>
      </c>
      <c r="L216" s="41"/>
      <c r="M216" s="174" t="s">
        <v>3</v>
      </c>
      <c r="N216" s="175" t="s">
        <v>42</v>
      </c>
      <c r="O216" s="74"/>
      <c r="P216" s="176">
        <f>O216*H216</f>
        <v>0</v>
      </c>
      <c r="Q216" s="176">
        <v>0</v>
      </c>
      <c r="R216" s="176">
        <f>Q216*H216</f>
        <v>0</v>
      </c>
      <c r="S216" s="176">
        <v>0</v>
      </c>
      <c r="T216" s="177">
        <f>S216*H216</f>
        <v>0</v>
      </c>
      <c r="U216" s="40"/>
      <c r="V216" s="40"/>
      <c r="W216" s="40"/>
      <c r="X216" s="40"/>
      <c r="Y216" s="40"/>
      <c r="Z216" s="40"/>
      <c r="AA216" s="40"/>
      <c r="AB216" s="40"/>
      <c r="AC216" s="40"/>
      <c r="AD216" s="40"/>
      <c r="AE216" s="40"/>
      <c r="AR216" s="178" t="s">
        <v>87</v>
      </c>
      <c r="AT216" s="178" t="s">
        <v>134</v>
      </c>
      <c r="AU216" s="178" t="s">
        <v>15</v>
      </c>
      <c r="AY216" s="21" t="s">
        <v>131</v>
      </c>
      <c r="BE216" s="179">
        <f>IF(N216="základní",J216,0)</f>
        <v>0</v>
      </c>
      <c r="BF216" s="179">
        <f>IF(N216="snížená",J216,0)</f>
        <v>0</v>
      </c>
      <c r="BG216" s="179">
        <f>IF(N216="zákl. přenesená",J216,0)</f>
        <v>0</v>
      </c>
      <c r="BH216" s="179">
        <f>IF(N216="sníž. přenesená",J216,0)</f>
        <v>0</v>
      </c>
      <c r="BI216" s="179">
        <f>IF(N216="nulová",J216,0)</f>
        <v>0</v>
      </c>
      <c r="BJ216" s="21" t="s">
        <v>15</v>
      </c>
      <c r="BK216" s="179">
        <f>ROUND(I216*H216,2)</f>
        <v>0</v>
      </c>
      <c r="BL216" s="21" t="s">
        <v>87</v>
      </c>
      <c r="BM216" s="178" t="s">
        <v>1694</v>
      </c>
    </row>
    <row r="217" spans="1:65" s="2" customFormat="1" ht="16.5" customHeight="1">
      <c r="A217" s="40"/>
      <c r="B217" s="166"/>
      <c r="C217" s="167" t="s">
        <v>1110</v>
      </c>
      <c r="D217" s="167" t="s">
        <v>134</v>
      </c>
      <c r="E217" s="168" t="s">
        <v>1695</v>
      </c>
      <c r="F217" s="169" t="s">
        <v>1696</v>
      </c>
      <c r="G217" s="170" t="s">
        <v>192</v>
      </c>
      <c r="H217" s="171">
        <v>6</v>
      </c>
      <c r="I217" s="172"/>
      <c r="J217" s="173">
        <f>ROUND(I217*H217,2)</f>
        <v>0</v>
      </c>
      <c r="K217" s="169" t="s">
        <v>3</v>
      </c>
      <c r="L217" s="41"/>
      <c r="M217" s="174" t="s">
        <v>3</v>
      </c>
      <c r="N217" s="175" t="s">
        <v>42</v>
      </c>
      <c r="O217" s="74"/>
      <c r="P217" s="176">
        <f>O217*H217</f>
        <v>0</v>
      </c>
      <c r="Q217" s="176">
        <v>0</v>
      </c>
      <c r="R217" s="176">
        <f>Q217*H217</f>
        <v>0</v>
      </c>
      <c r="S217" s="176">
        <v>0</v>
      </c>
      <c r="T217" s="177">
        <f>S217*H217</f>
        <v>0</v>
      </c>
      <c r="U217" s="40"/>
      <c r="V217" s="40"/>
      <c r="W217" s="40"/>
      <c r="X217" s="40"/>
      <c r="Y217" s="40"/>
      <c r="Z217" s="40"/>
      <c r="AA217" s="40"/>
      <c r="AB217" s="40"/>
      <c r="AC217" s="40"/>
      <c r="AD217" s="40"/>
      <c r="AE217" s="40"/>
      <c r="AR217" s="178" t="s">
        <v>87</v>
      </c>
      <c r="AT217" s="178" t="s">
        <v>134</v>
      </c>
      <c r="AU217" s="178" t="s">
        <v>15</v>
      </c>
      <c r="AY217" s="21" t="s">
        <v>131</v>
      </c>
      <c r="BE217" s="179">
        <f>IF(N217="základní",J217,0)</f>
        <v>0</v>
      </c>
      <c r="BF217" s="179">
        <f>IF(N217="snížená",J217,0)</f>
        <v>0</v>
      </c>
      <c r="BG217" s="179">
        <f>IF(N217="zákl. přenesená",J217,0)</f>
        <v>0</v>
      </c>
      <c r="BH217" s="179">
        <f>IF(N217="sníž. přenesená",J217,0)</f>
        <v>0</v>
      </c>
      <c r="BI217" s="179">
        <f>IF(N217="nulová",J217,0)</f>
        <v>0</v>
      </c>
      <c r="BJ217" s="21" t="s">
        <v>15</v>
      </c>
      <c r="BK217" s="179">
        <f>ROUND(I217*H217,2)</f>
        <v>0</v>
      </c>
      <c r="BL217" s="21" t="s">
        <v>87</v>
      </c>
      <c r="BM217" s="178" t="s">
        <v>1697</v>
      </c>
    </row>
    <row r="218" spans="1:65" s="2" customFormat="1" ht="16.5" customHeight="1">
      <c r="A218" s="40"/>
      <c r="B218" s="166"/>
      <c r="C218" s="167" t="s">
        <v>1114</v>
      </c>
      <c r="D218" s="167" t="s">
        <v>134</v>
      </c>
      <c r="E218" s="168" t="s">
        <v>1698</v>
      </c>
      <c r="F218" s="169" t="s">
        <v>1699</v>
      </c>
      <c r="G218" s="170" t="s">
        <v>192</v>
      </c>
      <c r="H218" s="171">
        <v>18</v>
      </c>
      <c r="I218" s="172"/>
      <c r="J218" s="173">
        <f>ROUND(I218*H218,2)</f>
        <v>0</v>
      </c>
      <c r="K218" s="169" t="s">
        <v>3</v>
      </c>
      <c r="L218" s="41"/>
      <c r="M218" s="174" t="s">
        <v>3</v>
      </c>
      <c r="N218" s="175" t="s">
        <v>42</v>
      </c>
      <c r="O218" s="74"/>
      <c r="P218" s="176">
        <f>O218*H218</f>
        <v>0</v>
      </c>
      <c r="Q218" s="176">
        <v>0</v>
      </c>
      <c r="R218" s="176">
        <f>Q218*H218</f>
        <v>0</v>
      </c>
      <c r="S218" s="176">
        <v>0</v>
      </c>
      <c r="T218" s="177">
        <f>S218*H218</f>
        <v>0</v>
      </c>
      <c r="U218" s="40"/>
      <c r="V218" s="40"/>
      <c r="W218" s="40"/>
      <c r="X218" s="40"/>
      <c r="Y218" s="40"/>
      <c r="Z218" s="40"/>
      <c r="AA218" s="40"/>
      <c r="AB218" s="40"/>
      <c r="AC218" s="40"/>
      <c r="AD218" s="40"/>
      <c r="AE218" s="40"/>
      <c r="AR218" s="178" t="s">
        <v>87</v>
      </c>
      <c r="AT218" s="178" t="s">
        <v>134</v>
      </c>
      <c r="AU218" s="178" t="s">
        <v>15</v>
      </c>
      <c r="AY218" s="21" t="s">
        <v>131</v>
      </c>
      <c r="BE218" s="179">
        <f>IF(N218="základní",J218,0)</f>
        <v>0</v>
      </c>
      <c r="BF218" s="179">
        <f>IF(N218="snížená",J218,0)</f>
        <v>0</v>
      </c>
      <c r="BG218" s="179">
        <f>IF(N218="zákl. přenesená",J218,0)</f>
        <v>0</v>
      </c>
      <c r="BH218" s="179">
        <f>IF(N218="sníž. přenesená",J218,0)</f>
        <v>0</v>
      </c>
      <c r="BI218" s="179">
        <f>IF(N218="nulová",J218,0)</f>
        <v>0</v>
      </c>
      <c r="BJ218" s="21" t="s">
        <v>15</v>
      </c>
      <c r="BK218" s="179">
        <f>ROUND(I218*H218,2)</f>
        <v>0</v>
      </c>
      <c r="BL218" s="21" t="s">
        <v>87</v>
      </c>
      <c r="BM218" s="178" t="s">
        <v>1700</v>
      </c>
    </row>
    <row r="219" spans="1:65" s="2" customFormat="1" ht="21.75" customHeight="1">
      <c r="A219" s="40"/>
      <c r="B219" s="166"/>
      <c r="C219" s="167" t="s">
        <v>1118</v>
      </c>
      <c r="D219" s="167" t="s">
        <v>134</v>
      </c>
      <c r="E219" s="168" t="s">
        <v>1701</v>
      </c>
      <c r="F219" s="169" t="s">
        <v>1702</v>
      </c>
      <c r="G219" s="170" t="s">
        <v>1418</v>
      </c>
      <c r="H219" s="171">
        <v>42</v>
      </c>
      <c r="I219" s="172"/>
      <c r="J219" s="173">
        <f>ROUND(I219*H219,2)</f>
        <v>0</v>
      </c>
      <c r="K219" s="169" t="s">
        <v>3</v>
      </c>
      <c r="L219" s="41"/>
      <c r="M219" s="174" t="s">
        <v>3</v>
      </c>
      <c r="N219" s="175" t="s">
        <v>42</v>
      </c>
      <c r="O219" s="74"/>
      <c r="P219" s="176">
        <f>O219*H219</f>
        <v>0</v>
      </c>
      <c r="Q219" s="176">
        <v>0</v>
      </c>
      <c r="R219" s="176">
        <f>Q219*H219</f>
        <v>0</v>
      </c>
      <c r="S219" s="176">
        <v>0</v>
      </c>
      <c r="T219" s="177">
        <f>S219*H219</f>
        <v>0</v>
      </c>
      <c r="U219" s="40"/>
      <c r="V219" s="40"/>
      <c r="W219" s="40"/>
      <c r="X219" s="40"/>
      <c r="Y219" s="40"/>
      <c r="Z219" s="40"/>
      <c r="AA219" s="40"/>
      <c r="AB219" s="40"/>
      <c r="AC219" s="40"/>
      <c r="AD219" s="40"/>
      <c r="AE219" s="40"/>
      <c r="AR219" s="178" t="s">
        <v>87</v>
      </c>
      <c r="AT219" s="178" t="s">
        <v>134</v>
      </c>
      <c r="AU219" s="178" t="s">
        <v>15</v>
      </c>
      <c r="AY219" s="21" t="s">
        <v>131</v>
      </c>
      <c r="BE219" s="179">
        <f>IF(N219="základní",J219,0)</f>
        <v>0</v>
      </c>
      <c r="BF219" s="179">
        <f>IF(N219="snížená",J219,0)</f>
        <v>0</v>
      </c>
      <c r="BG219" s="179">
        <f>IF(N219="zákl. přenesená",J219,0)</f>
        <v>0</v>
      </c>
      <c r="BH219" s="179">
        <f>IF(N219="sníž. přenesená",J219,0)</f>
        <v>0</v>
      </c>
      <c r="BI219" s="179">
        <f>IF(N219="nulová",J219,0)</f>
        <v>0</v>
      </c>
      <c r="BJ219" s="21" t="s">
        <v>15</v>
      </c>
      <c r="BK219" s="179">
        <f>ROUND(I219*H219,2)</f>
        <v>0</v>
      </c>
      <c r="BL219" s="21" t="s">
        <v>87</v>
      </c>
      <c r="BM219" s="178" t="s">
        <v>1703</v>
      </c>
    </row>
    <row r="220" spans="1:65" s="2" customFormat="1" ht="16.5" customHeight="1">
      <c r="A220" s="40"/>
      <c r="B220" s="166"/>
      <c r="C220" s="167" t="s">
        <v>1122</v>
      </c>
      <c r="D220" s="167" t="s">
        <v>134</v>
      </c>
      <c r="E220" s="168" t="s">
        <v>1704</v>
      </c>
      <c r="F220" s="169" t="s">
        <v>1705</v>
      </c>
      <c r="G220" s="170" t="s">
        <v>1418</v>
      </c>
      <c r="H220" s="171">
        <v>2</v>
      </c>
      <c r="I220" s="172"/>
      <c r="J220" s="173">
        <f>ROUND(I220*H220,2)</f>
        <v>0</v>
      </c>
      <c r="K220" s="169" t="s">
        <v>3</v>
      </c>
      <c r="L220" s="41"/>
      <c r="M220" s="174" t="s">
        <v>3</v>
      </c>
      <c r="N220" s="175" t="s">
        <v>42</v>
      </c>
      <c r="O220" s="74"/>
      <c r="P220" s="176">
        <f>O220*H220</f>
        <v>0</v>
      </c>
      <c r="Q220" s="176">
        <v>0</v>
      </c>
      <c r="R220" s="176">
        <f>Q220*H220</f>
        <v>0</v>
      </c>
      <c r="S220" s="176">
        <v>0</v>
      </c>
      <c r="T220" s="177">
        <f>S220*H220</f>
        <v>0</v>
      </c>
      <c r="U220" s="40"/>
      <c r="V220" s="40"/>
      <c r="W220" s="40"/>
      <c r="X220" s="40"/>
      <c r="Y220" s="40"/>
      <c r="Z220" s="40"/>
      <c r="AA220" s="40"/>
      <c r="AB220" s="40"/>
      <c r="AC220" s="40"/>
      <c r="AD220" s="40"/>
      <c r="AE220" s="40"/>
      <c r="AR220" s="178" t="s">
        <v>87</v>
      </c>
      <c r="AT220" s="178" t="s">
        <v>134</v>
      </c>
      <c r="AU220" s="178" t="s">
        <v>15</v>
      </c>
      <c r="AY220" s="21" t="s">
        <v>131</v>
      </c>
      <c r="BE220" s="179">
        <f>IF(N220="základní",J220,0)</f>
        <v>0</v>
      </c>
      <c r="BF220" s="179">
        <f>IF(N220="snížená",J220,0)</f>
        <v>0</v>
      </c>
      <c r="BG220" s="179">
        <f>IF(N220="zákl. přenesená",J220,0)</f>
        <v>0</v>
      </c>
      <c r="BH220" s="179">
        <f>IF(N220="sníž. přenesená",J220,0)</f>
        <v>0</v>
      </c>
      <c r="BI220" s="179">
        <f>IF(N220="nulová",J220,0)</f>
        <v>0</v>
      </c>
      <c r="BJ220" s="21" t="s">
        <v>15</v>
      </c>
      <c r="BK220" s="179">
        <f>ROUND(I220*H220,2)</f>
        <v>0</v>
      </c>
      <c r="BL220" s="21" t="s">
        <v>87</v>
      </c>
      <c r="BM220" s="178" t="s">
        <v>1706</v>
      </c>
    </row>
    <row r="221" spans="1:65" s="2" customFormat="1" ht="16.5" customHeight="1">
      <c r="A221" s="40"/>
      <c r="B221" s="166"/>
      <c r="C221" s="167" t="s">
        <v>1127</v>
      </c>
      <c r="D221" s="167" t="s">
        <v>134</v>
      </c>
      <c r="E221" s="168" t="s">
        <v>1707</v>
      </c>
      <c r="F221" s="169" t="s">
        <v>1708</v>
      </c>
      <c r="G221" s="170" t="s">
        <v>192</v>
      </c>
      <c r="H221" s="171">
        <v>15</v>
      </c>
      <c r="I221" s="172"/>
      <c r="J221" s="173">
        <f>ROUND(I221*H221,2)</f>
        <v>0</v>
      </c>
      <c r="K221" s="169" t="s">
        <v>3</v>
      </c>
      <c r="L221" s="41"/>
      <c r="M221" s="174" t="s">
        <v>3</v>
      </c>
      <c r="N221" s="175" t="s">
        <v>42</v>
      </c>
      <c r="O221" s="74"/>
      <c r="P221" s="176">
        <f>O221*H221</f>
        <v>0</v>
      </c>
      <c r="Q221" s="176">
        <v>0</v>
      </c>
      <c r="R221" s="176">
        <f>Q221*H221</f>
        <v>0</v>
      </c>
      <c r="S221" s="176">
        <v>0</v>
      </c>
      <c r="T221" s="177">
        <f>S221*H221</f>
        <v>0</v>
      </c>
      <c r="U221" s="40"/>
      <c r="V221" s="40"/>
      <c r="W221" s="40"/>
      <c r="X221" s="40"/>
      <c r="Y221" s="40"/>
      <c r="Z221" s="40"/>
      <c r="AA221" s="40"/>
      <c r="AB221" s="40"/>
      <c r="AC221" s="40"/>
      <c r="AD221" s="40"/>
      <c r="AE221" s="40"/>
      <c r="AR221" s="178" t="s">
        <v>87</v>
      </c>
      <c r="AT221" s="178" t="s">
        <v>134</v>
      </c>
      <c r="AU221" s="178" t="s">
        <v>15</v>
      </c>
      <c r="AY221" s="21" t="s">
        <v>131</v>
      </c>
      <c r="BE221" s="179">
        <f>IF(N221="základní",J221,0)</f>
        <v>0</v>
      </c>
      <c r="BF221" s="179">
        <f>IF(N221="snížená",J221,0)</f>
        <v>0</v>
      </c>
      <c r="BG221" s="179">
        <f>IF(N221="zákl. přenesená",J221,0)</f>
        <v>0</v>
      </c>
      <c r="BH221" s="179">
        <f>IF(N221="sníž. přenesená",J221,0)</f>
        <v>0</v>
      </c>
      <c r="BI221" s="179">
        <f>IF(N221="nulová",J221,0)</f>
        <v>0</v>
      </c>
      <c r="BJ221" s="21" t="s">
        <v>15</v>
      </c>
      <c r="BK221" s="179">
        <f>ROUND(I221*H221,2)</f>
        <v>0</v>
      </c>
      <c r="BL221" s="21" t="s">
        <v>87</v>
      </c>
      <c r="BM221" s="178" t="s">
        <v>1709</v>
      </c>
    </row>
    <row r="222" spans="1:65" s="2" customFormat="1" ht="16.5" customHeight="1">
      <c r="A222" s="40"/>
      <c r="B222" s="166"/>
      <c r="C222" s="167" t="s">
        <v>1132</v>
      </c>
      <c r="D222" s="167" t="s">
        <v>134</v>
      </c>
      <c r="E222" s="168" t="s">
        <v>1710</v>
      </c>
      <c r="F222" s="169" t="s">
        <v>1711</v>
      </c>
      <c r="G222" s="170" t="s">
        <v>192</v>
      </c>
      <c r="H222" s="171">
        <v>30</v>
      </c>
      <c r="I222" s="172"/>
      <c r="J222" s="173">
        <f>ROUND(I222*H222,2)</f>
        <v>0</v>
      </c>
      <c r="K222" s="169" t="s">
        <v>3</v>
      </c>
      <c r="L222" s="41"/>
      <c r="M222" s="174" t="s">
        <v>3</v>
      </c>
      <c r="N222" s="175" t="s">
        <v>42</v>
      </c>
      <c r="O222" s="74"/>
      <c r="P222" s="176">
        <f>O222*H222</f>
        <v>0</v>
      </c>
      <c r="Q222" s="176">
        <v>0</v>
      </c>
      <c r="R222" s="176">
        <f>Q222*H222</f>
        <v>0</v>
      </c>
      <c r="S222" s="176">
        <v>0</v>
      </c>
      <c r="T222" s="177">
        <f>S222*H222</f>
        <v>0</v>
      </c>
      <c r="U222" s="40"/>
      <c r="V222" s="40"/>
      <c r="W222" s="40"/>
      <c r="X222" s="40"/>
      <c r="Y222" s="40"/>
      <c r="Z222" s="40"/>
      <c r="AA222" s="40"/>
      <c r="AB222" s="40"/>
      <c r="AC222" s="40"/>
      <c r="AD222" s="40"/>
      <c r="AE222" s="40"/>
      <c r="AR222" s="178" t="s">
        <v>87</v>
      </c>
      <c r="AT222" s="178" t="s">
        <v>134</v>
      </c>
      <c r="AU222" s="178" t="s">
        <v>15</v>
      </c>
      <c r="AY222" s="21" t="s">
        <v>131</v>
      </c>
      <c r="BE222" s="179">
        <f>IF(N222="základní",J222,0)</f>
        <v>0</v>
      </c>
      <c r="BF222" s="179">
        <f>IF(N222="snížená",J222,0)</f>
        <v>0</v>
      </c>
      <c r="BG222" s="179">
        <f>IF(N222="zákl. přenesená",J222,0)</f>
        <v>0</v>
      </c>
      <c r="BH222" s="179">
        <f>IF(N222="sníž. přenesená",J222,0)</f>
        <v>0</v>
      </c>
      <c r="BI222" s="179">
        <f>IF(N222="nulová",J222,0)</f>
        <v>0</v>
      </c>
      <c r="BJ222" s="21" t="s">
        <v>15</v>
      </c>
      <c r="BK222" s="179">
        <f>ROUND(I222*H222,2)</f>
        <v>0</v>
      </c>
      <c r="BL222" s="21" t="s">
        <v>87</v>
      </c>
      <c r="BM222" s="178" t="s">
        <v>1712</v>
      </c>
    </row>
    <row r="223" spans="1:65" s="2" customFormat="1" ht="16.5" customHeight="1">
      <c r="A223" s="40"/>
      <c r="B223" s="166"/>
      <c r="C223" s="167" t="s">
        <v>1137</v>
      </c>
      <c r="D223" s="167" t="s">
        <v>134</v>
      </c>
      <c r="E223" s="168" t="s">
        <v>1713</v>
      </c>
      <c r="F223" s="169" t="s">
        <v>1714</v>
      </c>
      <c r="G223" s="170" t="s">
        <v>1418</v>
      </c>
      <c r="H223" s="171">
        <v>1</v>
      </c>
      <c r="I223" s="172"/>
      <c r="J223" s="173">
        <f>ROUND(I223*H223,2)</f>
        <v>0</v>
      </c>
      <c r="K223" s="169" t="s">
        <v>3</v>
      </c>
      <c r="L223" s="41"/>
      <c r="M223" s="174" t="s">
        <v>3</v>
      </c>
      <c r="N223" s="175" t="s">
        <v>42</v>
      </c>
      <c r="O223" s="74"/>
      <c r="P223" s="176">
        <f>O223*H223</f>
        <v>0</v>
      </c>
      <c r="Q223" s="176">
        <v>0</v>
      </c>
      <c r="R223" s="176">
        <f>Q223*H223</f>
        <v>0</v>
      </c>
      <c r="S223" s="176">
        <v>0</v>
      </c>
      <c r="T223" s="177">
        <f>S223*H223</f>
        <v>0</v>
      </c>
      <c r="U223" s="40"/>
      <c r="V223" s="40"/>
      <c r="W223" s="40"/>
      <c r="X223" s="40"/>
      <c r="Y223" s="40"/>
      <c r="Z223" s="40"/>
      <c r="AA223" s="40"/>
      <c r="AB223" s="40"/>
      <c r="AC223" s="40"/>
      <c r="AD223" s="40"/>
      <c r="AE223" s="40"/>
      <c r="AR223" s="178" t="s">
        <v>87</v>
      </c>
      <c r="AT223" s="178" t="s">
        <v>134</v>
      </c>
      <c r="AU223" s="178" t="s">
        <v>15</v>
      </c>
      <c r="AY223" s="21" t="s">
        <v>131</v>
      </c>
      <c r="BE223" s="179">
        <f>IF(N223="základní",J223,0)</f>
        <v>0</v>
      </c>
      <c r="BF223" s="179">
        <f>IF(N223="snížená",J223,0)</f>
        <v>0</v>
      </c>
      <c r="BG223" s="179">
        <f>IF(N223="zákl. přenesená",J223,0)</f>
        <v>0</v>
      </c>
      <c r="BH223" s="179">
        <f>IF(N223="sníž. přenesená",J223,0)</f>
        <v>0</v>
      </c>
      <c r="BI223" s="179">
        <f>IF(N223="nulová",J223,0)</f>
        <v>0</v>
      </c>
      <c r="BJ223" s="21" t="s">
        <v>15</v>
      </c>
      <c r="BK223" s="179">
        <f>ROUND(I223*H223,2)</f>
        <v>0</v>
      </c>
      <c r="BL223" s="21" t="s">
        <v>87</v>
      </c>
      <c r="BM223" s="178" t="s">
        <v>1715</v>
      </c>
    </row>
    <row r="224" spans="1:65" s="2" customFormat="1" ht="16.5" customHeight="1">
      <c r="A224" s="40"/>
      <c r="B224" s="166"/>
      <c r="C224" s="167" t="s">
        <v>1150</v>
      </c>
      <c r="D224" s="167" t="s">
        <v>134</v>
      </c>
      <c r="E224" s="168" t="s">
        <v>1716</v>
      </c>
      <c r="F224" s="169" t="s">
        <v>1717</v>
      </c>
      <c r="G224" s="170" t="s">
        <v>1418</v>
      </c>
      <c r="H224" s="171">
        <v>1</v>
      </c>
      <c r="I224" s="172"/>
      <c r="J224" s="173">
        <f>ROUND(I224*H224,2)</f>
        <v>0</v>
      </c>
      <c r="K224" s="169" t="s">
        <v>3</v>
      </c>
      <c r="L224" s="41"/>
      <c r="M224" s="174" t="s">
        <v>3</v>
      </c>
      <c r="N224" s="175" t="s">
        <v>42</v>
      </c>
      <c r="O224" s="74"/>
      <c r="P224" s="176">
        <f>O224*H224</f>
        <v>0</v>
      </c>
      <c r="Q224" s="176">
        <v>0</v>
      </c>
      <c r="R224" s="176">
        <f>Q224*H224</f>
        <v>0</v>
      </c>
      <c r="S224" s="176">
        <v>0</v>
      </c>
      <c r="T224" s="177">
        <f>S224*H224</f>
        <v>0</v>
      </c>
      <c r="U224" s="40"/>
      <c r="V224" s="40"/>
      <c r="W224" s="40"/>
      <c r="X224" s="40"/>
      <c r="Y224" s="40"/>
      <c r="Z224" s="40"/>
      <c r="AA224" s="40"/>
      <c r="AB224" s="40"/>
      <c r="AC224" s="40"/>
      <c r="AD224" s="40"/>
      <c r="AE224" s="40"/>
      <c r="AR224" s="178" t="s">
        <v>87</v>
      </c>
      <c r="AT224" s="178" t="s">
        <v>134</v>
      </c>
      <c r="AU224" s="178" t="s">
        <v>15</v>
      </c>
      <c r="AY224" s="21" t="s">
        <v>131</v>
      </c>
      <c r="BE224" s="179">
        <f>IF(N224="základní",J224,0)</f>
        <v>0</v>
      </c>
      <c r="BF224" s="179">
        <f>IF(N224="snížená",J224,0)</f>
        <v>0</v>
      </c>
      <c r="BG224" s="179">
        <f>IF(N224="zákl. přenesená",J224,0)</f>
        <v>0</v>
      </c>
      <c r="BH224" s="179">
        <f>IF(N224="sníž. přenesená",J224,0)</f>
        <v>0</v>
      </c>
      <c r="BI224" s="179">
        <f>IF(N224="nulová",J224,0)</f>
        <v>0</v>
      </c>
      <c r="BJ224" s="21" t="s">
        <v>15</v>
      </c>
      <c r="BK224" s="179">
        <f>ROUND(I224*H224,2)</f>
        <v>0</v>
      </c>
      <c r="BL224" s="21" t="s">
        <v>87</v>
      </c>
      <c r="BM224" s="178" t="s">
        <v>1718</v>
      </c>
    </row>
    <row r="225" spans="1:65" s="2" customFormat="1" ht="16.5" customHeight="1">
      <c r="A225" s="40"/>
      <c r="B225" s="166"/>
      <c r="C225" s="167" t="s">
        <v>1155</v>
      </c>
      <c r="D225" s="167" t="s">
        <v>134</v>
      </c>
      <c r="E225" s="168" t="s">
        <v>1719</v>
      </c>
      <c r="F225" s="169" t="s">
        <v>1720</v>
      </c>
      <c r="G225" s="170" t="s">
        <v>1418</v>
      </c>
      <c r="H225" s="171">
        <v>2</v>
      </c>
      <c r="I225" s="172"/>
      <c r="J225" s="173">
        <f>ROUND(I225*H225,2)</f>
        <v>0</v>
      </c>
      <c r="K225" s="169" t="s">
        <v>3</v>
      </c>
      <c r="L225" s="41"/>
      <c r="M225" s="174" t="s">
        <v>3</v>
      </c>
      <c r="N225" s="175" t="s">
        <v>42</v>
      </c>
      <c r="O225" s="74"/>
      <c r="P225" s="176">
        <f>O225*H225</f>
        <v>0</v>
      </c>
      <c r="Q225" s="176">
        <v>0</v>
      </c>
      <c r="R225" s="176">
        <f>Q225*H225</f>
        <v>0</v>
      </c>
      <c r="S225" s="176">
        <v>0</v>
      </c>
      <c r="T225" s="177">
        <f>S225*H225</f>
        <v>0</v>
      </c>
      <c r="U225" s="40"/>
      <c r="V225" s="40"/>
      <c r="W225" s="40"/>
      <c r="X225" s="40"/>
      <c r="Y225" s="40"/>
      <c r="Z225" s="40"/>
      <c r="AA225" s="40"/>
      <c r="AB225" s="40"/>
      <c r="AC225" s="40"/>
      <c r="AD225" s="40"/>
      <c r="AE225" s="40"/>
      <c r="AR225" s="178" t="s">
        <v>87</v>
      </c>
      <c r="AT225" s="178" t="s">
        <v>134</v>
      </c>
      <c r="AU225" s="178" t="s">
        <v>15</v>
      </c>
      <c r="AY225" s="21" t="s">
        <v>131</v>
      </c>
      <c r="BE225" s="179">
        <f>IF(N225="základní",J225,0)</f>
        <v>0</v>
      </c>
      <c r="BF225" s="179">
        <f>IF(N225="snížená",J225,0)</f>
        <v>0</v>
      </c>
      <c r="BG225" s="179">
        <f>IF(N225="zákl. přenesená",J225,0)</f>
        <v>0</v>
      </c>
      <c r="BH225" s="179">
        <f>IF(N225="sníž. přenesená",J225,0)</f>
        <v>0</v>
      </c>
      <c r="BI225" s="179">
        <f>IF(N225="nulová",J225,0)</f>
        <v>0</v>
      </c>
      <c r="BJ225" s="21" t="s">
        <v>15</v>
      </c>
      <c r="BK225" s="179">
        <f>ROUND(I225*H225,2)</f>
        <v>0</v>
      </c>
      <c r="BL225" s="21" t="s">
        <v>87</v>
      </c>
      <c r="BM225" s="178" t="s">
        <v>1721</v>
      </c>
    </row>
    <row r="226" spans="1:65" s="2" customFormat="1" ht="16.5" customHeight="1">
      <c r="A226" s="40"/>
      <c r="B226" s="166"/>
      <c r="C226" s="167" t="s">
        <v>1160</v>
      </c>
      <c r="D226" s="167" t="s">
        <v>134</v>
      </c>
      <c r="E226" s="168" t="s">
        <v>1722</v>
      </c>
      <c r="F226" s="169" t="s">
        <v>1723</v>
      </c>
      <c r="G226" s="170" t="s">
        <v>192</v>
      </c>
      <c r="H226" s="171">
        <v>50</v>
      </c>
      <c r="I226" s="172"/>
      <c r="J226" s="173">
        <f>ROUND(I226*H226,2)</f>
        <v>0</v>
      </c>
      <c r="K226" s="169" t="s">
        <v>3</v>
      </c>
      <c r="L226" s="41"/>
      <c r="M226" s="174" t="s">
        <v>3</v>
      </c>
      <c r="N226" s="175" t="s">
        <v>42</v>
      </c>
      <c r="O226" s="74"/>
      <c r="P226" s="176">
        <f>O226*H226</f>
        <v>0</v>
      </c>
      <c r="Q226" s="176">
        <v>0</v>
      </c>
      <c r="R226" s="176">
        <f>Q226*H226</f>
        <v>0</v>
      </c>
      <c r="S226" s="176">
        <v>0</v>
      </c>
      <c r="T226" s="177">
        <f>S226*H226</f>
        <v>0</v>
      </c>
      <c r="U226" s="40"/>
      <c r="V226" s="40"/>
      <c r="W226" s="40"/>
      <c r="X226" s="40"/>
      <c r="Y226" s="40"/>
      <c r="Z226" s="40"/>
      <c r="AA226" s="40"/>
      <c r="AB226" s="40"/>
      <c r="AC226" s="40"/>
      <c r="AD226" s="40"/>
      <c r="AE226" s="40"/>
      <c r="AR226" s="178" t="s">
        <v>87</v>
      </c>
      <c r="AT226" s="178" t="s">
        <v>134</v>
      </c>
      <c r="AU226" s="178" t="s">
        <v>15</v>
      </c>
      <c r="AY226" s="21" t="s">
        <v>131</v>
      </c>
      <c r="BE226" s="179">
        <f>IF(N226="základní",J226,0)</f>
        <v>0</v>
      </c>
      <c r="BF226" s="179">
        <f>IF(N226="snížená",J226,0)</f>
        <v>0</v>
      </c>
      <c r="BG226" s="179">
        <f>IF(N226="zákl. přenesená",J226,0)</f>
        <v>0</v>
      </c>
      <c r="BH226" s="179">
        <f>IF(N226="sníž. přenesená",J226,0)</f>
        <v>0</v>
      </c>
      <c r="BI226" s="179">
        <f>IF(N226="nulová",J226,0)</f>
        <v>0</v>
      </c>
      <c r="BJ226" s="21" t="s">
        <v>15</v>
      </c>
      <c r="BK226" s="179">
        <f>ROUND(I226*H226,2)</f>
        <v>0</v>
      </c>
      <c r="BL226" s="21" t="s">
        <v>87</v>
      </c>
      <c r="BM226" s="178" t="s">
        <v>1724</v>
      </c>
    </row>
    <row r="227" spans="1:65" s="2" customFormat="1" ht="16.5" customHeight="1">
      <c r="A227" s="40"/>
      <c r="B227" s="166"/>
      <c r="C227" s="167" t="s">
        <v>1166</v>
      </c>
      <c r="D227" s="167" t="s">
        <v>134</v>
      </c>
      <c r="E227" s="168" t="s">
        <v>1725</v>
      </c>
      <c r="F227" s="169" t="s">
        <v>1726</v>
      </c>
      <c r="G227" s="170" t="s">
        <v>192</v>
      </c>
      <c r="H227" s="171">
        <v>5</v>
      </c>
      <c r="I227" s="172"/>
      <c r="J227" s="173">
        <f>ROUND(I227*H227,2)</f>
        <v>0</v>
      </c>
      <c r="K227" s="169" t="s">
        <v>3</v>
      </c>
      <c r="L227" s="41"/>
      <c r="M227" s="174" t="s">
        <v>3</v>
      </c>
      <c r="N227" s="175" t="s">
        <v>42</v>
      </c>
      <c r="O227" s="74"/>
      <c r="P227" s="176">
        <f>O227*H227</f>
        <v>0</v>
      </c>
      <c r="Q227" s="176">
        <v>0</v>
      </c>
      <c r="R227" s="176">
        <f>Q227*H227</f>
        <v>0</v>
      </c>
      <c r="S227" s="176">
        <v>0</v>
      </c>
      <c r="T227" s="177">
        <f>S227*H227</f>
        <v>0</v>
      </c>
      <c r="U227" s="40"/>
      <c r="V227" s="40"/>
      <c r="W227" s="40"/>
      <c r="X227" s="40"/>
      <c r="Y227" s="40"/>
      <c r="Z227" s="40"/>
      <c r="AA227" s="40"/>
      <c r="AB227" s="40"/>
      <c r="AC227" s="40"/>
      <c r="AD227" s="40"/>
      <c r="AE227" s="40"/>
      <c r="AR227" s="178" t="s">
        <v>87</v>
      </c>
      <c r="AT227" s="178" t="s">
        <v>134</v>
      </c>
      <c r="AU227" s="178" t="s">
        <v>15</v>
      </c>
      <c r="AY227" s="21" t="s">
        <v>131</v>
      </c>
      <c r="BE227" s="179">
        <f>IF(N227="základní",J227,0)</f>
        <v>0</v>
      </c>
      <c r="BF227" s="179">
        <f>IF(N227="snížená",J227,0)</f>
        <v>0</v>
      </c>
      <c r="BG227" s="179">
        <f>IF(N227="zákl. přenesená",J227,0)</f>
        <v>0</v>
      </c>
      <c r="BH227" s="179">
        <f>IF(N227="sníž. přenesená",J227,0)</f>
        <v>0</v>
      </c>
      <c r="BI227" s="179">
        <f>IF(N227="nulová",J227,0)</f>
        <v>0</v>
      </c>
      <c r="BJ227" s="21" t="s">
        <v>15</v>
      </c>
      <c r="BK227" s="179">
        <f>ROUND(I227*H227,2)</f>
        <v>0</v>
      </c>
      <c r="BL227" s="21" t="s">
        <v>87</v>
      </c>
      <c r="BM227" s="178" t="s">
        <v>1727</v>
      </c>
    </row>
    <row r="228" spans="1:65" s="2" customFormat="1" ht="16.5" customHeight="1">
      <c r="A228" s="40"/>
      <c r="B228" s="166"/>
      <c r="C228" s="167" t="s">
        <v>1175</v>
      </c>
      <c r="D228" s="167" t="s">
        <v>134</v>
      </c>
      <c r="E228" s="168" t="s">
        <v>1634</v>
      </c>
      <c r="F228" s="169" t="s">
        <v>1635</v>
      </c>
      <c r="G228" s="170" t="s">
        <v>1418</v>
      </c>
      <c r="H228" s="171">
        <v>2</v>
      </c>
      <c r="I228" s="172"/>
      <c r="J228" s="173">
        <f>ROUND(I228*H228,2)</f>
        <v>0</v>
      </c>
      <c r="K228" s="169" t="s">
        <v>3</v>
      </c>
      <c r="L228" s="41"/>
      <c r="M228" s="174" t="s">
        <v>3</v>
      </c>
      <c r="N228" s="175" t="s">
        <v>42</v>
      </c>
      <c r="O228" s="74"/>
      <c r="P228" s="176">
        <f>O228*H228</f>
        <v>0</v>
      </c>
      <c r="Q228" s="176">
        <v>0</v>
      </c>
      <c r="R228" s="176">
        <f>Q228*H228</f>
        <v>0</v>
      </c>
      <c r="S228" s="176">
        <v>0</v>
      </c>
      <c r="T228" s="177">
        <f>S228*H228</f>
        <v>0</v>
      </c>
      <c r="U228" s="40"/>
      <c r="V228" s="40"/>
      <c r="W228" s="40"/>
      <c r="X228" s="40"/>
      <c r="Y228" s="40"/>
      <c r="Z228" s="40"/>
      <c r="AA228" s="40"/>
      <c r="AB228" s="40"/>
      <c r="AC228" s="40"/>
      <c r="AD228" s="40"/>
      <c r="AE228" s="40"/>
      <c r="AR228" s="178" t="s">
        <v>87</v>
      </c>
      <c r="AT228" s="178" t="s">
        <v>134</v>
      </c>
      <c r="AU228" s="178" t="s">
        <v>15</v>
      </c>
      <c r="AY228" s="21" t="s">
        <v>131</v>
      </c>
      <c r="BE228" s="179">
        <f>IF(N228="základní",J228,0)</f>
        <v>0</v>
      </c>
      <c r="BF228" s="179">
        <f>IF(N228="snížená",J228,0)</f>
        <v>0</v>
      </c>
      <c r="BG228" s="179">
        <f>IF(N228="zákl. přenesená",J228,0)</f>
        <v>0</v>
      </c>
      <c r="BH228" s="179">
        <f>IF(N228="sníž. přenesená",J228,0)</f>
        <v>0</v>
      </c>
      <c r="BI228" s="179">
        <f>IF(N228="nulová",J228,0)</f>
        <v>0</v>
      </c>
      <c r="BJ228" s="21" t="s">
        <v>15</v>
      </c>
      <c r="BK228" s="179">
        <f>ROUND(I228*H228,2)</f>
        <v>0</v>
      </c>
      <c r="BL228" s="21" t="s">
        <v>87</v>
      </c>
      <c r="BM228" s="178" t="s">
        <v>1728</v>
      </c>
    </row>
    <row r="229" spans="1:65" s="2" customFormat="1" ht="16.5" customHeight="1">
      <c r="A229" s="40"/>
      <c r="B229" s="166"/>
      <c r="C229" s="167" t="s">
        <v>1180</v>
      </c>
      <c r="D229" s="167" t="s">
        <v>134</v>
      </c>
      <c r="E229" s="168" t="s">
        <v>1729</v>
      </c>
      <c r="F229" s="169" t="s">
        <v>1730</v>
      </c>
      <c r="G229" s="170" t="s">
        <v>192</v>
      </c>
      <c r="H229" s="171">
        <v>15</v>
      </c>
      <c r="I229" s="172"/>
      <c r="J229" s="173">
        <f>ROUND(I229*H229,2)</f>
        <v>0</v>
      </c>
      <c r="K229" s="169" t="s">
        <v>3</v>
      </c>
      <c r="L229" s="41"/>
      <c r="M229" s="174" t="s">
        <v>3</v>
      </c>
      <c r="N229" s="175" t="s">
        <v>42</v>
      </c>
      <c r="O229" s="74"/>
      <c r="P229" s="176">
        <f>O229*H229</f>
        <v>0</v>
      </c>
      <c r="Q229" s="176">
        <v>0</v>
      </c>
      <c r="R229" s="176">
        <f>Q229*H229</f>
        <v>0</v>
      </c>
      <c r="S229" s="176">
        <v>0</v>
      </c>
      <c r="T229" s="177">
        <f>S229*H229</f>
        <v>0</v>
      </c>
      <c r="U229" s="40"/>
      <c r="V229" s="40"/>
      <c r="W229" s="40"/>
      <c r="X229" s="40"/>
      <c r="Y229" s="40"/>
      <c r="Z229" s="40"/>
      <c r="AA229" s="40"/>
      <c r="AB229" s="40"/>
      <c r="AC229" s="40"/>
      <c r="AD229" s="40"/>
      <c r="AE229" s="40"/>
      <c r="AR229" s="178" t="s">
        <v>87</v>
      </c>
      <c r="AT229" s="178" t="s">
        <v>134</v>
      </c>
      <c r="AU229" s="178" t="s">
        <v>15</v>
      </c>
      <c r="AY229" s="21" t="s">
        <v>131</v>
      </c>
      <c r="BE229" s="179">
        <f>IF(N229="základní",J229,0)</f>
        <v>0</v>
      </c>
      <c r="BF229" s="179">
        <f>IF(N229="snížená",J229,0)</f>
        <v>0</v>
      </c>
      <c r="BG229" s="179">
        <f>IF(N229="zákl. přenesená",J229,0)</f>
        <v>0</v>
      </c>
      <c r="BH229" s="179">
        <f>IF(N229="sníž. přenesená",J229,0)</f>
        <v>0</v>
      </c>
      <c r="BI229" s="179">
        <f>IF(N229="nulová",J229,0)</f>
        <v>0</v>
      </c>
      <c r="BJ229" s="21" t="s">
        <v>15</v>
      </c>
      <c r="BK229" s="179">
        <f>ROUND(I229*H229,2)</f>
        <v>0</v>
      </c>
      <c r="BL229" s="21" t="s">
        <v>87</v>
      </c>
      <c r="BM229" s="178" t="s">
        <v>1731</v>
      </c>
    </row>
    <row r="230" spans="1:65" s="2" customFormat="1" ht="16.5" customHeight="1">
      <c r="A230" s="40"/>
      <c r="B230" s="166"/>
      <c r="C230" s="167" t="s">
        <v>1185</v>
      </c>
      <c r="D230" s="167" t="s">
        <v>134</v>
      </c>
      <c r="E230" s="168" t="s">
        <v>1710</v>
      </c>
      <c r="F230" s="169" t="s">
        <v>1711</v>
      </c>
      <c r="G230" s="170" t="s">
        <v>192</v>
      </c>
      <c r="H230" s="171">
        <v>900</v>
      </c>
      <c r="I230" s="172"/>
      <c r="J230" s="173">
        <f>ROUND(I230*H230,2)</f>
        <v>0</v>
      </c>
      <c r="K230" s="169" t="s">
        <v>3</v>
      </c>
      <c r="L230" s="41"/>
      <c r="M230" s="174" t="s">
        <v>3</v>
      </c>
      <c r="N230" s="175" t="s">
        <v>42</v>
      </c>
      <c r="O230" s="74"/>
      <c r="P230" s="176">
        <f>O230*H230</f>
        <v>0</v>
      </c>
      <c r="Q230" s="176">
        <v>0</v>
      </c>
      <c r="R230" s="176">
        <f>Q230*H230</f>
        <v>0</v>
      </c>
      <c r="S230" s="176">
        <v>0</v>
      </c>
      <c r="T230" s="177">
        <f>S230*H230</f>
        <v>0</v>
      </c>
      <c r="U230" s="40"/>
      <c r="V230" s="40"/>
      <c r="W230" s="40"/>
      <c r="X230" s="40"/>
      <c r="Y230" s="40"/>
      <c r="Z230" s="40"/>
      <c r="AA230" s="40"/>
      <c r="AB230" s="40"/>
      <c r="AC230" s="40"/>
      <c r="AD230" s="40"/>
      <c r="AE230" s="40"/>
      <c r="AR230" s="178" t="s">
        <v>87</v>
      </c>
      <c r="AT230" s="178" t="s">
        <v>134</v>
      </c>
      <c r="AU230" s="178" t="s">
        <v>15</v>
      </c>
      <c r="AY230" s="21" t="s">
        <v>131</v>
      </c>
      <c r="BE230" s="179">
        <f>IF(N230="základní",J230,0)</f>
        <v>0</v>
      </c>
      <c r="BF230" s="179">
        <f>IF(N230="snížená",J230,0)</f>
        <v>0</v>
      </c>
      <c r="BG230" s="179">
        <f>IF(N230="zákl. přenesená",J230,0)</f>
        <v>0</v>
      </c>
      <c r="BH230" s="179">
        <f>IF(N230="sníž. přenesená",J230,0)</f>
        <v>0</v>
      </c>
      <c r="BI230" s="179">
        <f>IF(N230="nulová",J230,0)</f>
        <v>0</v>
      </c>
      <c r="BJ230" s="21" t="s">
        <v>15</v>
      </c>
      <c r="BK230" s="179">
        <f>ROUND(I230*H230,2)</f>
        <v>0</v>
      </c>
      <c r="BL230" s="21" t="s">
        <v>87</v>
      </c>
      <c r="BM230" s="178" t="s">
        <v>1732</v>
      </c>
    </row>
    <row r="231" spans="1:65" s="2" customFormat="1" ht="21.75" customHeight="1">
      <c r="A231" s="40"/>
      <c r="B231" s="166"/>
      <c r="C231" s="167" t="s">
        <v>1190</v>
      </c>
      <c r="D231" s="167" t="s">
        <v>134</v>
      </c>
      <c r="E231" s="168" t="s">
        <v>1733</v>
      </c>
      <c r="F231" s="169" t="s">
        <v>1734</v>
      </c>
      <c r="G231" s="170" t="s">
        <v>192</v>
      </c>
      <c r="H231" s="171">
        <v>20</v>
      </c>
      <c r="I231" s="172"/>
      <c r="J231" s="173">
        <f>ROUND(I231*H231,2)</f>
        <v>0</v>
      </c>
      <c r="K231" s="169" t="s">
        <v>3</v>
      </c>
      <c r="L231" s="41"/>
      <c r="M231" s="174" t="s">
        <v>3</v>
      </c>
      <c r="N231" s="175" t="s">
        <v>42</v>
      </c>
      <c r="O231" s="74"/>
      <c r="P231" s="176">
        <f>O231*H231</f>
        <v>0</v>
      </c>
      <c r="Q231" s="176">
        <v>0</v>
      </c>
      <c r="R231" s="176">
        <f>Q231*H231</f>
        <v>0</v>
      </c>
      <c r="S231" s="176">
        <v>0</v>
      </c>
      <c r="T231" s="177">
        <f>S231*H231</f>
        <v>0</v>
      </c>
      <c r="U231" s="40"/>
      <c r="V231" s="40"/>
      <c r="W231" s="40"/>
      <c r="X231" s="40"/>
      <c r="Y231" s="40"/>
      <c r="Z231" s="40"/>
      <c r="AA231" s="40"/>
      <c r="AB231" s="40"/>
      <c r="AC231" s="40"/>
      <c r="AD231" s="40"/>
      <c r="AE231" s="40"/>
      <c r="AR231" s="178" t="s">
        <v>87</v>
      </c>
      <c r="AT231" s="178" t="s">
        <v>134</v>
      </c>
      <c r="AU231" s="178" t="s">
        <v>15</v>
      </c>
      <c r="AY231" s="21" t="s">
        <v>131</v>
      </c>
      <c r="BE231" s="179">
        <f>IF(N231="základní",J231,0)</f>
        <v>0</v>
      </c>
      <c r="BF231" s="179">
        <f>IF(N231="snížená",J231,0)</f>
        <v>0</v>
      </c>
      <c r="BG231" s="179">
        <f>IF(N231="zákl. přenesená",J231,0)</f>
        <v>0</v>
      </c>
      <c r="BH231" s="179">
        <f>IF(N231="sníž. přenesená",J231,0)</f>
        <v>0</v>
      </c>
      <c r="BI231" s="179">
        <f>IF(N231="nulová",J231,0)</f>
        <v>0</v>
      </c>
      <c r="BJ231" s="21" t="s">
        <v>15</v>
      </c>
      <c r="BK231" s="179">
        <f>ROUND(I231*H231,2)</f>
        <v>0</v>
      </c>
      <c r="BL231" s="21" t="s">
        <v>87</v>
      </c>
      <c r="BM231" s="178" t="s">
        <v>1735</v>
      </c>
    </row>
    <row r="232" spans="1:65" s="2" customFormat="1" ht="16.5" customHeight="1">
      <c r="A232" s="40"/>
      <c r="B232" s="166"/>
      <c r="C232" s="167" t="s">
        <v>1195</v>
      </c>
      <c r="D232" s="167" t="s">
        <v>134</v>
      </c>
      <c r="E232" s="168" t="s">
        <v>1710</v>
      </c>
      <c r="F232" s="169" t="s">
        <v>1711</v>
      </c>
      <c r="G232" s="170" t="s">
        <v>192</v>
      </c>
      <c r="H232" s="171">
        <v>1000</v>
      </c>
      <c r="I232" s="172"/>
      <c r="J232" s="173">
        <f>ROUND(I232*H232,2)</f>
        <v>0</v>
      </c>
      <c r="K232" s="169" t="s">
        <v>3</v>
      </c>
      <c r="L232" s="41"/>
      <c r="M232" s="174" t="s">
        <v>3</v>
      </c>
      <c r="N232" s="175" t="s">
        <v>42</v>
      </c>
      <c r="O232" s="74"/>
      <c r="P232" s="176">
        <f>O232*H232</f>
        <v>0</v>
      </c>
      <c r="Q232" s="176">
        <v>0</v>
      </c>
      <c r="R232" s="176">
        <f>Q232*H232</f>
        <v>0</v>
      </c>
      <c r="S232" s="176">
        <v>0</v>
      </c>
      <c r="T232" s="177">
        <f>S232*H232</f>
        <v>0</v>
      </c>
      <c r="U232" s="40"/>
      <c r="V232" s="40"/>
      <c r="W232" s="40"/>
      <c r="X232" s="40"/>
      <c r="Y232" s="40"/>
      <c r="Z232" s="40"/>
      <c r="AA232" s="40"/>
      <c r="AB232" s="40"/>
      <c r="AC232" s="40"/>
      <c r="AD232" s="40"/>
      <c r="AE232" s="40"/>
      <c r="AR232" s="178" t="s">
        <v>87</v>
      </c>
      <c r="AT232" s="178" t="s">
        <v>134</v>
      </c>
      <c r="AU232" s="178" t="s">
        <v>15</v>
      </c>
      <c r="AY232" s="21" t="s">
        <v>131</v>
      </c>
      <c r="BE232" s="179">
        <f>IF(N232="základní",J232,0)</f>
        <v>0</v>
      </c>
      <c r="BF232" s="179">
        <f>IF(N232="snížená",J232,0)</f>
        <v>0</v>
      </c>
      <c r="BG232" s="179">
        <f>IF(N232="zákl. přenesená",J232,0)</f>
        <v>0</v>
      </c>
      <c r="BH232" s="179">
        <f>IF(N232="sníž. přenesená",J232,0)</f>
        <v>0</v>
      </c>
      <c r="BI232" s="179">
        <f>IF(N232="nulová",J232,0)</f>
        <v>0</v>
      </c>
      <c r="BJ232" s="21" t="s">
        <v>15</v>
      </c>
      <c r="BK232" s="179">
        <f>ROUND(I232*H232,2)</f>
        <v>0</v>
      </c>
      <c r="BL232" s="21" t="s">
        <v>87</v>
      </c>
      <c r="BM232" s="178" t="s">
        <v>1736</v>
      </c>
    </row>
    <row r="233" spans="1:65" s="2" customFormat="1" ht="16.5" customHeight="1">
      <c r="A233" s="40"/>
      <c r="B233" s="166"/>
      <c r="C233" s="167" t="s">
        <v>1199</v>
      </c>
      <c r="D233" s="167" t="s">
        <v>134</v>
      </c>
      <c r="E233" s="168" t="s">
        <v>1710</v>
      </c>
      <c r="F233" s="169" t="s">
        <v>1711</v>
      </c>
      <c r="G233" s="170" t="s">
        <v>192</v>
      </c>
      <c r="H233" s="171">
        <v>100</v>
      </c>
      <c r="I233" s="172"/>
      <c r="J233" s="173">
        <f>ROUND(I233*H233,2)</f>
        <v>0</v>
      </c>
      <c r="K233" s="169" t="s">
        <v>3</v>
      </c>
      <c r="L233" s="41"/>
      <c r="M233" s="174" t="s">
        <v>3</v>
      </c>
      <c r="N233" s="175" t="s">
        <v>42</v>
      </c>
      <c r="O233" s="74"/>
      <c r="P233" s="176">
        <f>O233*H233</f>
        <v>0</v>
      </c>
      <c r="Q233" s="176">
        <v>0</v>
      </c>
      <c r="R233" s="176">
        <f>Q233*H233</f>
        <v>0</v>
      </c>
      <c r="S233" s="176">
        <v>0</v>
      </c>
      <c r="T233" s="177">
        <f>S233*H233</f>
        <v>0</v>
      </c>
      <c r="U233" s="40"/>
      <c r="V233" s="40"/>
      <c r="W233" s="40"/>
      <c r="X233" s="40"/>
      <c r="Y233" s="40"/>
      <c r="Z233" s="40"/>
      <c r="AA233" s="40"/>
      <c r="AB233" s="40"/>
      <c r="AC233" s="40"/>
      <c r="AD233" s="40"/>
      <c r="AE233" s="40"/>
      <c r="AR233" s="178" t="s">
        <v>87</v>
      </c>
      <c r="AT233" s="178" t="s">
        <v>134</v>
      </c>
      <c r="AU233" s="178" t="s">
        <v>15</v>
      </c>
      <c r="AY233" s="21" t="s">
        <v>131</v>
      </c>
      <c r="BE233" s="179">
        <f>IF(N233="základní",J233,0)</f>
        <v>0</v>
      </c>
      <c r="BF233" s="179">
        <f>IF(N233="snížená",J233,0)</f>
        <v>0</v>
      </c>
      <c r="BG233" s="179">
        <f>IF(N233="zákl. přenesená",J233,0)</f>
        <v>0</v>
      </c>
      <c r="BH233" s="179">
        <f>IF(N233="sníž. přenesená",J233,0)</f>
        <v>0</v>
      </c>
      <c r="BI233" s="179">
        <f>IF(N233="nulová",J233,0)</f>
        <v>0</v>
      </c>
      <c r="BJ233" s="21" t="s">
        <v>15</v>
      </c>
      <c r="BK233" s="179">
        <f>ROUND(I233*H233,2)</f>
        <v>0</v>
      </c>
      <c r="BL233" s="21" t="s">
        <v>87</v>
      </c>
      <c r="BM233" s="178" t="s">
        <v>1737</v>
      </c>
    </row>
    <row r="234" spans="1:65" s="2" customFormat="1" ht="16.5" customHeight="1">
      <c r="A234" s="40"/>
      <c r="B234" s="166"/>
      <c r="C234" s="167" t="s">
        <v>1203</v>
      </c>
      <c r="D234" s="167" t="s">
        <v>134</v>
      </c>
      <c r="E234" s="168" t="s">
        <v>1710</v>
      </c>
      <c r="F234" s="169" t="s">
        <v>1711</v>
      </c>
      <c r="G234" s="170" t="s">
        <v>192</v>
      </c>
      <c r="H234" s="171">
        <v>300</v>
      </c>
      <c r="I234" s="172"/>
      <c r="J234" s="173">
        <f>ROUND(I234*H234,2)</f>
        <v>0</v>
      </c>
      <c r="K234" s="169" t="s">
        <v>3</v>
      </c>
      <c r="L234" s="41"/>
      <c r="M234" s="174" t="s">
        <v>3</v>
      </c>
      <c r="N234" s="175" t="s">
        <v>42</v>
      </c>
      <c r="O234" s="74"/>
      <c r="P234" s="176">
        <f>O234*H234</f>
        <v>0</v>
      </c>
      <c r="Q234" s="176">
        <v>0</v>
      </c>
      <c r="R234" s="176">
        <f>Q234*H234</f>
        <v>0</v>
      </c>
      <c r="S234" s="176">
        <v>0</v>
      </c>
      <c r="T234" s="177">
        <f>S234*H234</f>
        <v>0</v>
      </c>
      <c r="U234" s="40"/>
      <c r="V234" s="40"/>
      <c r="W234" s="40"/>
      <c r="X234" s="40"/>
      <c r="Y234" s="40"/>
      <c r="Z234" s="40"/>
      <c r="AA234" s="40"/>
      <c r="AB234" s="40"/>
      <c r="AC234" s="40"/>
      <c r="AD234" s="40"/>
      <c r="AE234" s="40"/>
      <c r="AR234" s="178" t="s">
        <v>87</v>
      </c>
      <c r="AT234" s="178" t="s">
        <v>134</v>
      </c>
      <c r="AU234" s="178" t="s">
        <v>15</v>
      </c>
      <c r="AY234" s="21" t="s">
        <v>131</v>
      </c>
      <c r="BE234" s="179">
        <f>IF(N234="základní",J234,0)</f>
        <v>0</v>
      </c>
      <c r="BF234" s="179">
        <f>IF(N234="snížená",J234,0)</f>
        <v>0</v>
      </c>
      <c r="BG234" s="179">
        <f>IF(N234="zákl. přenesená",J234,0)</f>
        <v>0</v>
      </c>
      <c r="BH234" s="179">
        <f>IF(N234="sníž. přenesená",J234,0)</f>
        <v>0</v>
      </c>
      <c r="BI234" s="179">
        <f>IF(N234="nulová",J234,0)</f>
        <v>0</v>
      </c>
      <c r="BJ234" s="21" t="s">
        <v>15</v>
      </c>
      <c r="BK234" s="179">
        <f>ROUND(I234*H234,2)</f>
        <v>0</v>
      </c>
      <c r="BL234" s="21" t="s">
        <v>87</v>
      </c>
      <c r="BM234" s="178" t="s">
        <v>1738</v>
      </c>
    </row>
    <row r="235" spans="1:65" s="2" customFormat="1" ht="16.5" customHeight="1">
      <c r="A235" s="40"/>
      <c r="B235" s="166"/>
      <c r="C235" s="167" t="s">
        <v>1207</v>
      </c>
      <c r="D235" s="167" t="s">
        <v>134</v>
      </c>
      <c r="E235" s="168" t="s">
        <v>1710</v>
      </c>
      <c r="F235" s="169" t="s">
        <v>1711</v>
      </c>
      <c r="G235" s="170" t="s">
        <v>192</v>
      </c>
      <c r="H235" s="171">
        <v>20</v>
      </c>
      <c r="I235" s="172"/>
      <c r="J235" s="173">
        <f>ROUND(I235*H235,2)</f>
        <v>0</v>
      </c>
      <c r="K235" s="169" t="s">
        <v>3</v>
      </c>
      <c r="L235" s="41"/>
      <c r="M235" s="174" t="s">
        <v>3</v>
      </c>
      <c r="N235" s="175" t="s">
        <v>42</v>
      </c>
      <c r="O235" s="74"/>
      <c r="P235" s="176">
        <f>O235*H235</f>
        <v>0</v>
      </c>
      <c r="Q235" s="176">
        <v>0</v>
      </c>
      <c r="R235" s="176">
        <f>Q235*H235</f>
        <v>0</v>
      </c>
      <c r="S235" s="176">
        <v>0</v>
      </c>
      <c r="T235" s="177">
        <f>S235*H235</f>
        <v>0</v>
      </c>
      <c r="U235" s="40"/>
      <c r="V235" s="40"/>
      <c r="W235" s="40"/>
      <c r="X235" s="40"/>
      <c r="Y235" s="40"/>
      <c r="Z235" s="40"/>
      <c r="AA235" s="40"/>
      <c r="AB235" s="40"/>
      <c r="AC235" s="40"/>
      <c r="AD235" s="40"/>
      <c r="AE235" s="40"/>
      <c r="AR235" s="178" t="s">
        <v>87</v>
      </c>
      <c r="AT235" s="178" t="s">
        <v>134</v>
      </c>
      <c r="AU235" s="178" t="s">
        <v>15</v>
      </c>
      <c r="AY235" s="21" t="s">
        <v>131</v>
      </c>
      <c r="BE235" s="179">
        <f>IF(N235="základní",J235,0)</f>
        <v>0</v>
      </c>
      <c r="BF235" s="179">
        <f>IF(N235="snížená",J235,0)</f>
        <v>0</v>
      </c>
      <c r="BG235" s="179">
        <f>IF(N235="zákl. přenesená",J235,0)</f>
        <v>0</v>
      </c>
      <c r="BH235" s="179">
        <f>IF(N235="sníž. přenesená",J235,0)</f>
        <v>0</v>
      </c>
      <c r="BI235" s="179">
        <f>IF(N235="nulová",J235,0)</f>
        <v>0</v>
      </c>
      <c r="BJ235" s="21" t="s">
        <v>15</v>
      </c>
      <c r="BK235" s="179">
        <f>ROUND(I235*H235,2)</f>
        <v>0</v>
      </c>
      <c r="BL235" s="21" t="s">
        <v>87</v>
      </c>
      <c r="BM235" s="178" t="s">
        <v>1739</v>
      </c>
    </row>
    <row r="236" spans="1:65" s="2" customFormat="1" ht="16.5" customHeight="1">
      <c r="A236" s="40"/>
      <c r="B236" s="166"/>
      <c r="C236" s="167" t="s">
        <v>1212</v>
      </c>
      <c r="D236" s="167" t="s">
        <v>134</v>
      </c>
      <c r="E236" s="168" t="s">
        <v>1740</v>
      </c>
      <c r="F236" s="169" t="s">
        <v>1741</v>
      </c>
      <c r="G236" s="170" t="s">
        <v>192</v>
      </c>
      <c r="H236" s="171">
        <v>40</v>
      </c>
      <c r="I236" s="172"/>
      <c r="J236" s="173">
        <f>ROUND(I236*H236,2)</f>
        <v>0</v>
      </c>
      <c r="K236" s="169" t="s">
        <v>3</v>
      </c>
      <c r="L236" s="41"/>
      <c r="M236" s="174" t="s">
        <v>3</v>
      </c>
      <c r="N236" s="175" t="s">
        <v>42</v>
      </c>
      <c r="O236" s="74"/>
      <c r="P236" s="176">
        <f>O236*H236</f>
        <v>0</v>
      </c>
      <c r="Q236" s="176">
        <v>0</v>
      </c>
      <c r="R236" s="176">
        <f>Q236*H236</f>
        <v>0</v>
      </c>
      <c r="S236" s="176">
        <v>0</v>
      </c>
      <c r="T236" s="177">
        <f>S236*H236</f>
        <v>0</v>
      </c>
      <c r="U236" s="40"/>
      <c r="V236" s="40"/>
      <c r="W236" s="40"/>
      <c r="X236" s="40"/>
      <c r="Y236" s="40"/>
      <c r="Z236" s="40"/>
      <c r="AA236" s="40"/>
      <c r="AB236" s="40"/>
      <c r="AC236" s="40"/>
      <c r="AD236" s="40"/>
      <c r="AE236" s="40"/>
      <c r="AR236" s="178" t="s">
        <v>87</v>
      </c>
      <c r="AT236" s="178" t="s">
        <v>134</v>
      </c>
      <c r="AU236" s="178" t="s">
        <v>15</v>
      </c>
      <c r="AY236" s="21" t="s">
        <v>131</v>
      </c>
      <c r="BE236" s="179">
        <f>IF(N236="základní",J236,0)</f>
        <v>0</v>
      </c>
      <c r="BF236" s="179">
        <f>IF(N236="snížená",J236,0)</f>
        <v>0</v>
      </c>
      <c r="BG236" s="179">
        <f>IF(N236="zákl. přenesená",J236,0)</f>
        <v>0</v>
      </c>
      <c r="BH236" s="179">
        <f>IF(N236="sníž. přenesená",J236,0)</f>
        <v>0</v>
      </c>
      <c r="BI236" s="179">
        <f>IF(N236="nulová",J236,0)</f>
        <v>0</v>
      </c>
      <c r="BJ236" s="21" t="s">
        <v>15</v>
      </c>
      <c r="BK236" s="179">
        <f>ROUND(I236*H236,2)</f>
        <v>0</v>
      </c>
      <c r="BL236" s="21" t="s">
        <v>87</v>
      </c>
      <c r="BM236" s="178" t="s">
        <v>1742</v>
      </c>
    </row>
    <row r="237" spans="1:65" s="2" customFormat="1" ht="16.5" customHeight="1">
      <c r="A237" s="40"/>
      <c r="B237" s="166"/>
      <c r="C237" s="167" t="s">
        <v>1216</v>
      </c>
      <c r="D237" s="167" t="s">
        <v>134</v>
      </c>
      <c r="E237" s="168" t="s">
        <v>1743</v>
      </c>
      <c r="F237" s="169" t="s">
        <v>1744</v>
      </c>
      <c r="G237" s="170" t="s">
        <v>192</v>
      </c>
      <c r="H237" s="171">
        <v>100</v>
      </c>
      <c r="I237" s="172"/>
      <c r="J237" s="173">
        <f>ROUND(I237*H237,2)</f>
        <v>0</v>
      </c>
      <c r="K237" s="169" t="s">
        <v>3</v>
      </c>
      <c r="L237" s="41"/>
      <c r="M237" s="174" t="s">
        <v>3</v>
      </c>
      <c r="N237" s="175" t="s">
        <v>42</v>
      </c>
      <c r="O237" s="74"/>
      <c r="P237" s="176">
        <f>O237*H237</f>
        <v>0</v>
      </c>
      <c r="Q237" s="176">
        <v>0</v>
      </c>
      <c r="R237" s="176">
        <f>Q237*H237</f>
        <v>0</v>
      </c>
      <c r="S237" s="176">
        <v>0</v>
      </c>
      <c r="T237" s="177">
        <f>S237*H237</f>
        <v>0</v>
      </c>
      <c r="U237" s="40"/>
      <c r="V237" s="40"/>
      <c r="W237" s="40"/>
      <c r="X237" s="40"/>
      <c r="Y237" s="40"/>
      <c r="Z237" s="40"/>
      <c r="AA237" s="40"/>
      <c r="AB237" s="40"/>
      <c r="AC237" s="40"/>
      <c r="AD237" s="40"/>
      <c r="AE237" s="40"/>
      <c r="AR237" s="178" t="s">
        <v>87</v>
      </c>
      <c r="AT237" s="178" t="s">
        <v>134</v>
      </c>
      <c r="AU237" s="178" t="s">
        <v>15</v>
      </c>
      <c r="AY237" s="21" t="s">
        <v>131</v>
      </c>
      <c r="BE237" s="179">
        <f>IF(N237="základní",J237,0)</f>
        <v>0</v>
      </c>
      <c r="BF237" s="179">
        <f>IF(N237="snížená",J237,0)</f>
        <v>0</v>
      </c>
      <c r="BG237" s="179">
        <f>IF(N237="zákl. přenesená",J237,0)</f>
        <v>0</v>
      </c>
      <c r="BH237" s="179">
        <f>IF(N237="sníž. přenesená",J237,0)</f>
        <v>0</v>
      </c>
      <c r="BI237" s="179">
        <f>IF(N237="nulová",J237,0)</f>
        <v>0</v>
      </c>
      <c r="BJ237" s="21" t="s">
        <v>15</v>
      </c>
      <c r="BK237" s="179">
        <f>ROUND(I237*H237,2)</f>
        <v>0</v>
      </c>
      <c r="BL237" s="21" t="s">
        <v>87</v>
      </c>
      <c r="BM237" s="178" t="s">
        <v>1745</v>
      </c>
    </row>
    <row r="238" spans="1:65" s="2" customFormat="1" ht="16.5" customHeight="1">
      <c r="A238" s="40"/>
      <c r="B238" s="166"/>
      <c r="C238" s="167" t="s">
        <v>1222</v>
      </c>
      <c r="D238" s="167" t="s">
        <v>134</v>
      </c>
      <c r="E238" s="168" t="s">
        <v>1743</v>
      </c>
      <c r="F238" s="169" t="s">
        <v>1744</v>
      </c>
      <c r="G238" s="170" t="s">
        <v>192</v>
      </c>
      <c r="H238" s="171">
        <v>15</v>
      </c>
      <c r="I238" s="172"/>
      <c r="J238" s="173">
        <f>ROUND(I238*H238,2)</f>
        <v>0</v>
      </c>
      <c r="K238" s="169" t="s">
        <v>3</v>
      </c>
      <c r="L238" s="41"/>
      <c r="M238" s="174" t="s">
        <v>3</v>
      </c>
      <c r="N238" s="175" t="s">
        <v>42</v>
      </c>
      <c r="O238" s="74"/>
      <c r="P238" s="176">
        <f>O238*H238</f>
        <v>0</v>
      </c>
      <c r="Q238" s="176">
        <v>0</v>
      </c>
      <c r="R238" s="176">
        <f>Q238*H238</f>
        <v>0</v>
      </c>
      <c r="S238" s="176">
        <v>0</v>
      </c>
      <c r="T238" s="177">
        <f>S238*H238</f>
        <v>0</v>
      </c>
      <c r="U238" s="40"/>
      <c r="V238" s="40"/>
      <c r="W238" s="40"/>
      <c r="X238" s="40"/>
      <c r="Y238" s="40"/>
      <c r="Z238" s="40"/>
      <c r="AA238" s="40"/>
      <c r="AB238" s="40"/>
      <c r="AC238" s="40"/>
      <c r="AD238" s="40"/>
      <c r="AE238" s="40"/>
      <c r="AR238" s="178" t="s">
        <v>87</v>
      </c>
      <c r="AT238" s="178" t="s">
        <v>134</v>
      </c>
      <c r="AU238" s="178" t="s">
        <v>15</v>
      </c>
      <c r="AY238" s="21" t="s">
        <v>131</v>
      </c>
      <c r="BE238" s="179">
        <f>IF(N238="základní",J238,0)</f>
        <v>0</v>
      </c>
      <c r="BF238" s="179">
        <f>IF(N238="snížená",J238,0)</f>
        <v>0</v>
      </c>
      <c r="BG238" s="179">
        <f>IF(N238="zákl. přenesená",J238,0)</f>
        <v>0</v>
      </c>
      <c r="BH238" s="179">
        <f>IF(N238="sníž. přenesená",J238,0)</f>
        <v>0</v>
      </c>
      <c r="BI238" s="179">
        <f>IF(N238="nulová",J238,0)</f>
        <v>0</v>
      </c>
      <c r="BJ238" s="21" t="s">
        <v>15</v>
      </c>
      <c r="BK238" s="179">
        <f>ROUND(I238*H238,2)</f>
        <v>0</v>
      </c>
      <c r="BL238" s="21" t="s">
        <v>87</v>
      </c>
      <c r="BM238" s="178" t="s">
        <v>1746</v>
      </c>
    </row>
    <row r="239" spans="1:65" s="2" customFormat="1" ht="16.5" customHeight="1">
      <c r="A239" s="40"/>
      <c r="B239" s="166"/>
      <c r="C239" s="167" t="s">
        <v>1226</v>
      </c>
      <c r="D239" s="167" t="s">
        <v>134</v>
      </c>
      <c r="E239" s="168" t="s">
        <v>1743</v>
      </c>
      <c r="F239" s="169" t="s">
        <v>1744</v>
      </c>
      <c r="G239" s="170" t="s">
        <v>192</v>
      </c>
      <c r="H239" s="171">
        <v>80</v>
      </c>
      <c r="I239" s="172"/>
      <c r="J239" s="173">
        <f>ROUND(I239*H239,2)</f>
        <v>0</v>
      </c>
      <c r="K239" s="169" t="s">
        <v>3</v>
      </c>
      <c r="L239" s="41"/>
      <c r="M239" s="174" t="s">
        <v>3</v>
      </c>
      <c r="N239" s="175" t="s">
        <v>42</v>
      </c>
      <c r="O239" s="74"/>
      <c r="P239" s="176">
        <f>O239*H239</f>
        <v>0</v>
      </c>
      <c r="Q239" s="176">
        <v>0</v>
      </c>
      <c r="R239" s="176">
        <f>Q239*H239</f>
        <v>0</v>
      </c>
      <c r="S239" s="176">
        <v>0</v>
      </c>
      <c r="T239" s="177">
        <f>S239*H239</f>
        <v>0</v>
      </c>
      <c r="U239" s="40"/>
      <c r="V239" s="40"/>
      <c r="W239" s="40"/>
      <c r="X239" s="40"/>
      <c r="Y239" s="40"/>
      <c r="Z239" s="40"/>
      <c r="AA239" s="40"/>
      <c r="AB239" s="40"/>
      <c r="AC239" s="40"/>
      <c r="AD239" s="40"/>
      <c r="AE239" s="40"/>
      <c r="AR239" s="178" t="s">
        <v>87</v>
      </c>
      <c r="AT239" s="178" t="s">
        <v>134</v>
      </c>
      <c r="AU239" s="178" t="s">
        <v>15</v>
      </c>
      <c r="AY239" s="21" t="s">
        <v>131</v>
      </c>
      <c r="BE239" s="179">
        <f>IF(N239="základní",J239,0)</f>
        <v>0</v>
      </c>
      <c r="BF239" s="179">
        <f>IF(N239="snížená",J239,0)</f>
        <v>0</v>
      </c>
      <c r="BG239" s="179">
        <f>IF(N239="zákl. přenesená",J239,0)</f>
        <v>0</v>
      </c>
      <c r="BH239" s="179">
        <f>IF(N239="sníž. přenesená",J239,0)</f>
        <v>0</v>
      </c>
      <c r="BI239" s="179">
        <f>IF(N239="nulová",J239,0)</f>
        <v>0</v>
      </c>
      <c r="BJ239" s="21" t="s">
        <v>15</v>
      </c>
      <c r="BK239" s="179">
        <f>ROUND(I239*H239,2)</f>
        <v>0</v>
      </c>
      <c r="BL239" s="21" t="s">
        <v>87</v>
      </c>
      <c r="BM239" s="178" t="s">
        <v>1747</v>
      </c>
    </row>
    <row r="240" spans="1:65" s="2" customFormat="1" ht="16.5" customHeight="1">
      <c r="A240" s="40"/>
      <c r="B240" s="166"/>
      <c r="C240" s="167" t="s">
        <v>1233</v>
      </c>
      <c r="D240" s="167" t="s">
        <v>134</v>
      </c>
      <c r="E240" s="168" t="s">
        <v>1748</v>
      </c>
      <c r="F240" s="169" t="s">
        <v>1749</v>
      </c>
      <c r="G240" s="170" t="s">
        <v>1418</v>
      </c>
      <c r="H240" s="171">
        <v>4</v>
      </c>
      <c r="I240" s="172"/>
      <c r="J240" s="173">
        <f>ROUND(I240*H240,2)</f>
        <v>0</v>
      </c>
      <c r="K240" s="169" t="s">
        <v>3</v>
      </c>
      <c r="L240" s="41"/>
      <c r="M240" s="174" t="s">
        <v>3</v>
      </c>
      <c r="N240" s="175" t="s">
        <v>42</v>
      </c>
      <c r="O240" s="74"/>
      <c r="P240" s="176">
        <f>O240*H240</f>
        <v>0</v>
      </c>
      <c r="Q240" s="176">
        <v>0</v>
      </c>
      <c r="R240" s="176">
        <f>Q240*H240</f>
        <v>0</v>
      </c>
      <c r="S240" s="176">
        <v>0</v>
      </c>
      <c r="T240" s="177">
        <f>S240*H240</f>
        <v>0</v>
      </c>
      <c r="U240" s="40"/>
      <c r="V240" s="40"/>
      <c r="W240" s="40"/>
      <c r="X240" s="40"/>
      <c r="Y240" s="40"/>
      <c r="Z240" s="40"/>
      <c r="AA240" s="40"/>
      <c r="AB240" s="40"/>
      <c r="AC240" s="40"/>
      <c r="AD240" s="40"/>
      <c r="AE240" s="40"/>
      <c r="AR240" s="178" t="s">
        <v>87</v>
      </c>
      <c r="AT240" s="178" t="s">
        <v>134</v>
      </c>
      <c r="AU240" s="178" t="s">
        <v>15</v>
      </c>
      <c r="AY240" s="21" t="s">
        <v>131</v>
      </c>
      <c r="BE240" s="179">
        <f>IF(N240="základní",J240,0)</f>
        <v>0</v>
      </c>
      <c r="BF240" s="179">
        <f>IF(N240="snížená",J240,0)</f>
        <v>0</v>
      </c>
      <c r="BG240" s="179">
        <f>IF(N240="zákl. přenesená",J240,0)</f>
        <v>0</v>
      </c>
      <c r="BH240" s="179">
        <f>IF(N240="sníž. přenesená",J240,0)</f>
        <v>0</v>
      </c>
      <c r="BI240" s="179">
        <f>IF(N240="nulová",J240,0)</f>
        <v>0</v>
      </c>
      <c r="BJ240" s="21" t="s">
        <v>15</v>
      </c>
      <c r="BK240" s="179">
        <f>ROUND(I240*H240,2)</f>
        <v>0</v>
      </c>
      <c r="BL240" s="21" t="s">
        <v>87</v>
      </c>
      <c r="BM240" s="178" t="s">
        <v>1750</v>
      </c>
    </row>
    <row r="241" spans="1:65" s="2" customFormat="1" ht="16.5" customHeight="1">
      <c r="A241" s="40"/>
      <c r="B241" s="166"/>
      <c r="C241" s="167" t="s">
        <v>1246</v>
      </c>
      <c r="D241" s="167" t="s">
        <v>134</v>
      </c>
      <c r="E241" s="168" t="s">
        <v>1751</v>
      </c>
      <c r="F241" s="169" t="s">
        <v>1752</v>
      </c>
      <c r="G241" s="170" t="s">
        <v>1418</v>
      </c>
      <c r="H241" s="171">
        <v>1</v>
      </c>
      <c r="I241" s="172"/>
      <c r="J241" s="173">
        <f>ROUND(I241*H241,2)</f>
        <v>0</v>
      </c>
      <c r="K241" s="169" t="s">
        <v>3</v>
      </c>
      <c r="L241" s="41"/>
      <c r="M241" s="174" t="s">
        <v>3</v>
      </c>
      <c r="N241" s="175" t="s">
        <v>42</v>
      </c>
      <c r="O241" s="74"/>
      <c r="P241" s="176">
        <f>O241*H241</f>
        <v>0</v>
      </c>
      <c r="Q241" s="176">
        <v>0</v>
      </c>
      <c r="R241" s="176">
        <f>Q241*H241</f>
        <v>0</v>
      </c>
      <c r="S241" s="176">
        <v>0</v>
      </c>
      <c r="T241" s="177">
        <f>S241*H241</f>
        <v>0</v>
      </c>
      <c r="U241" s="40"/>
      <c r="V241" s="40"/>
      <c r="W241" s="40"/>
      <c r="X241" s="40"/>
      <c r="Y241" s="40"/>
      <c r="Z241" s="40"/>
      <c r="AA241" s="40"/>
      <c r="AB241" s="40"/>
      <c r="AC241" s="40"/>
      <c r="AD241" s="40"/>
      <c r="AE241" s="40"/>
      <c r="AR241" s="178" t="s">
        <v>87</v>
      </c>
      <c r="AT241" s="178" t="s">
        <v>134</v>
      </c>
      <c r="AU241" s="178" t="s">
        <v>15</v>
      </c>
      <c r="AY241" s="21" t="s">
        <v>131</v>
      </c>
      <c r="BE241" s="179">
        <f>IF(N241="základní",J241,0)</f>
        <v>0</v>
      </c>
      <c r="BF241" s="179">
        <f>IF(N241="snížená",J241,0)</f>
        <v>0</v>
      </c>
      <c r="BG241" s="179">
        <f>IF(N241="zákl. přenesená",J241,0)</f>
        <v>0</v>
      </c>
      <c r="BH241" s="179">
        <f>IF(N241="sníž. přenesená",J241,0)</f>
        <v>0</v>
      </c>
      <c r="BI241" s="179">
        <f>IF(N241="nulová",J241,0)</f>
        <v>0</v>
      </c>
      <c r="BJ241" s="21" t="s">
        <v>15</v>
      </c>
      <c r="BK241" s="179">
        <f>ROUND(I241*H241,2)</f>
        <v>0</v>
      </c>
      <c r="BL241" s="21" t="s">
        <v>87</v>
      </c>
      <c r="BM241" s="178" t="s">
        <v>1753</v>
      </c>
    </row>
    <row r="242" spans="1:65" s="2" customFormat="1" ht="16.5" customHeight="1">
      <c r="A242" s="40"/>
      <c r="B242" s="166"/>
      <c r="C242" s="167" t="s">
        <v>1250</v>
      </c>
      <c r="D242" s="167" t="s">
        <v>134</v>
      </c>
      <c r="E242" s="168" t="s">
        <v>1751</v>
      </c>
      <c r="F242" s="169" t="s">
        <v>1752</v>
      </c>
      <c r="G242" s="170" t="s">
        <v>1418</v>
      </c>
      <c r="H242" s="171">
        <v>1</v>
      </c>
      <c r="I242" s="172"/>
      <c r="J242" s="173">
        <f>ROUND(I242*H242,2)</f>
        <v>0</v>
      </c>
      <c r="K242" s="169" t="s">
        <v>3</v>
      </c>
      <c r="L242" s="41"/>
      <c r="M242" s="174" t="s">
        <v>3</v>
      </c>
      <c r="N242" s="175" t="s">
        <v>42</v>
      </c>
      <c r="O242" s="74"/>
      <c r="P242" s="176">
        <f>O242*H242</f>
        <v>0</v>
      </c>
      <c r="Q242" s="176">
        <v>0</v>
      </c>
      <c r="R242" s="176">
        <f>Q242*H242</f>
        <v>0</v>
      </c>
      <c r="S242" s="176">
        <v>0</v>
      </c>
      <c r="T242" s="177">
        <f>S242*H242</f>
        <v>0</v>
      </c>
      <c r="U242" s="40"/>
      <c r="V242" s="40"/>
      <c r="W242" s="40"/>
      <c r="X242" s="40"/>
      <c r="Y242" s="40"/>
      <c r="Z242" s="40"/>
      <c r="AA242" s="40"/>
      <c r="AB242" s="40"/>
      <c r="AC242" s="40"/>
      <c r="AD242" s="40"/>
      <c r="AE242" s="40"/>
      <c r="AR242" s="178" t="s">
        <v>87</v>
      </c>
      <c r="AT242" s="178" t="s">
        <v>134</v>
      </c>
      <c r="AU242" s="178" t="s">
        <v>15</v>
      </c>
      <c r="AY242" s="21" t="s">
        <v>131</v>
      </c>
      <c r="BE242" s="179">
        <f>IF(N242="základní",J242,0)</f>
        <v>0</v>
      </c>
      <c r="BF242" s="179">
        <f>IF(N242="snížená",J242,0)</f>
        <v>0</v>
      </c>
      <c r="BG242" s="179">
        <f>IF(N242="zákl. přenesená",J242,0)</f>
        <v>0</v>
      </c>
      <c r="BH242" s="179">
        <f>IF(N242="sníž. přenesená",J242,0)</f>
        <v>0</v>
      </c>
      <c r="BI242" s="179">
        <f>IF(N242="nulová",J242,0)</f>
        <v>0</v>
      </c>
      <c r="BJ242" s="21" t="s">
        <v>15</v>
      </c>
      <c r="BK242" s="179">
        <f>ROUND(I242*H242,2)</f>
        <v>0</v>
      </c>
      <c r="BL242" s="21" t="s">
        <v>87</v>
      </c>
      <c r="BM242" s="178" t="s">
        <v>1754</v>
      </c>
    </row>
    <row r="243" spans="1:65" s="2" customFormat="1" ht="16.5" customHeight="1">
      <c r="A243" s="40"/>
      <c r="B243" s="166"/>
      <c r="C243" s="167" t="s">
        <v>1255</v>
      </c>
      <c r="D243" s="167" t="s">
        <v>134</v>
      </c>
      <c r="E243" s="168" t="s">
        <v>1755</v>
      </c>
      <c r="F243" s="169" t="s">
        <v>1756</v>
      </c>
      <c r="G243" s="170" t="s">
        <v>1418</v>
      </c>
      <c r="H243" s="171">
        <v>2</v>
      </c>
      <c r="I243" s="172"/>
      <c r="J243" s="173">
        <f>ROUND(I243*H243,2)</f>
        <v>0</v>
      </c>
      <c r="K243" s="169" t="s">
        <v>3</v>
      </c>
      <c r="L243" s="41"/>
      <c r="M243" s="174" t="s">
        <v>3</v>
      </c>
      <c r="N243" s="175" t="s">
        <v>42</v>
      </c>
      <c r="O243" s="74"/>
      <c r="P243" s="176">
        <f>O243*H243</f>
        <v>0</v>
      </c>
      <c r="Q243" s="176">
        <v>0</v>
      </c>
      <c r="R243" s="176">
        <f>Q243*H243</f>
        <v>0</v>
      </c>
      <c r="S243" s="176">
        <v>0</v>
      </c>
      <c r="T243" s="177">
        <f>S243*H243</f>
        <v>0</v>
      </c>
      <c r="U243" s="40"/>
      <c r="V243" s="40"/>
      <c r="W243" s="40"/>
      <c r="X243" s="40"/>
      <c r="Y243" s="40"/>
      <c r="Z243" s="40"/>
      <c r="AA243" s="40"/>
      <c r="AB243" s="40"/>
      <c r="AC243" s="40"/>
      <c r="AD243" s="40"/>
      <c r="AE243" s="40"/>
      <c r="AR243" s="178" t="s">
        <v>87</v>
      </c>
      <c r="AT243" s="178" t="s">
        <v>134</v>
      </c>
      <c r="AU243" s="178" t="s">
        <v>15</v>
      </c>
      <c r="AY243" s="21" t="s">
        <v>131</v>
      </c>
      <c r="BE243" s="179">
        <f>IF(N243="základní",J243,0)</f>
        <v>0</v>
      </c>
      <c r="BF243" s="179">
        <f>IF(N243="snížená",J243,0)</f>
        <v>0</v>
      </c>
      <c r="BG243" s="179">
        <f>IF(N243="zákl. přenesená",J243,0)</f>
        <v>0</v>
      </c>
      <c r="BH243" s="179">
        <f>IF(N243="sníž. přenesená",J243,0)</f>
        <v>0</v>
      </c>
      <c r="BI243" s="179">
        <f>IF(N243="nulová",J243,0)</f>
        <v>0</v>
      </c>
      <c r="BJ243" s="21" t="s">
        <v>15</v>
      </c>
      <c r="BK243" s="179">
        <f>ROUND(I243*H243,2)</f>
        <v>0</v>
      </c>
      <c r="BL243" s="21" t="s">
        <v>87</v>
      </c>
      <c r="BM243" s="178" t="s">
        <v>1757</v>
      </c>
    </row>
    <row r="244" spans="1:65" s="2" customFormat="1" ht="21.75" customHeight="1">
      <c r="A244" s="40"/>
      <c r="B244" s="166"/>
      <c r="C244" s="167" t="s">
        <v>1260</v>
      </c>
      <c r="D244" s="167" t="s">
        <v>134</v>
      </c>
      <c r="E244" s="168" t="s">
        <v>1758</v>
      </c>
      <c r="F244" s="169" t="s">
        <v>1759</v>
      </c>
      <c r="G244" s="170" t="s">
        <v>1418</v>
      </c>
      <c r="H244" s="171">
        <v>163</v>
      </c>
      <c r="I244" s="172"/>
      <c r="J244" s="173">
        <f>ROUND(I244*H244,2)</f>
        <v>0</v>
      </c>
      <c r="K244" s="169" t="s">
        <v>3</v>
      </c>
      <c r="L244" s="41"/>
      <c r="M244" s="174" t="s">
        <v>3</v>
      </c>
      <c r="N244" s="175" t="s">
        <v>42</v>
      </c>
      <c r="O244" s="74"/>
      <c r="P244" s="176">
        <f>O244*H244</f>
        <v>0</v>
      </c>
      <c r="Q244" s="176">
        <v>0</v>
      </c>
      <c r="R244" s="176">
        <f>Q244*H244</f>
        <v>0</v>
      </c>
      <c r="S244" s="176">
        <v>0</v>
      </c>
      <c r="T244" s="177">
        <f>S244*H244</f>
        <v>0</v>
      </c>
      <c r="U244" s="40"/>
      <c r="V244" s="40"/>
      <c r="W244" s="40"/>
      <c r="X244" s="40"/>
      <c r="Y244" s="40"/>
      <c r="Z244" s="40"/>
      <c r="AA244" s="40"/>
      <c r="AB244" s="40"/>
      <c r="AC244" s="40"/>
      <c r="AD244" s="40"/>
      <c r="AE244" s="40"/>
      <c r="AR244" s="178" t="s">
        <v>87</v>
      </c>
      <c r="AT244" s="178" t="s">
        <v>134</v>
      </c>
      <c r="AU244" s="178" t="s">
        <v>15</v>
      </c>
      <c r="AY244" s="21" t="s">
        <v>131</v>
      </c>
      <c r="BE244" s="179">
        <f>IF(N244="základní",J244,0)</f>
        <v>0</v>
      </c>
      <c r="BF244" s="179">
        <f>IF(N244="snížená",J244,0)</f>
        <v>0</v>
      </c>
      <c r="BG244" s="179">
        <f>IF(N244="zákl. přenesená",J244,0)</f>
        <v>0</v>
      </c>
      <c r="BH244" s="179">
        <f>IF(N244="sníž. přenesená",J244,0)</f>
        <v>0</v>
      </c>
      <c r="BI244" s="179">
        <f>IF(N244="nulová",J244,0)</f>
        <v>0</v>
      </c>
      <c r="BJ244" s="21" t="s">
        <v>15</v>
      </c>
      <c r="BK244" s="179">
        <f>ROUND(I244*H244,2)</f>
        <v>0</v>
      </c>
      <c r="BL244" s="21" t="s">
        <v>87</v>
      </c>
      <c r="BM244" s="178" t="s">
        <v>1760</v>
      </c>
    </row>
    <row r="245" spans="1:65" s="2" customFormat="1" ht="21.75" customHeight="1">
      <c r="A245" s="40"/>
      <c r="B245" s="166"/>
      <c r="C245" s="167" t="s">
        <v>1265</v>
      </c>
      <c r="D245" s="167" t="s">
        <v>134</v>
      </c>
      <c r="E245" s="168" t="s">
        <v>1761</v>
      </c>
      <c r="F245" s="169" t="s">
        <v>1762</v>
      </c>
      <c r="G245" s="170" t="s">
        <v>1418</v>
      </c>
      <c r="H245" s="171">
        <v>13</v>
      </c>
      <c r="I245" s="172"/>
      <c r="J245" s="173">
        <f>ROUND(I245*H245,2)</f>
        <v>0</v>
      </c>
      <c r="K245" s="169" t="s">
        <v>3</v>
      </c>
      <c r="L245" s="41"/>
      <c r="M245" s="174" t="s">
        <v>3</v>
      </c>
      <c r="N245" s="175" t="s">
        <v>42</v>
      </c>
      <c r="O245" s="74"/>
      <c r="P245" s="176">
        <f>O245*H245</f>
        <v>0</v>
      </c>
      <c r="Q245" s="176">
        <v>0</v>
      </c>
      <c r="R245" s="176">
        <f>Q245*H245</f>
        <v>0</v>
      </c>
      <c r="S245" s="176">
        <v>0</v>
      </c>
      <c r="T245" s="177">
        <f>S245*H245</f>
        <v>0</v>
      </c>
      <c r="U245" s="40"/>
      <c r="V245" s="40"/>
      <c r="W245" s="40"/>
      <c r="X245" s="40"/>
      <c r="Y245" s="40"/>
      <c r="Z245" s="40"/>
      <c r="AA245" s="40"/>
      <c r="AB245" s="40"/>
      <c r="AC245" s="40"/>
      <c r="AD245" s="40"/>
      <c r="AE245" s="40"/>
      <c r="AR245" s="178" t="s">
        <v>87</v>
      </c>
      <c r="AT245" s="178" t="s">
        <v>134</v>
      </c>
      <c r="AU245" s="178" t="s">
        <v>15</v>
      </c>
      <c r="AY245" s="21" t="s">
        <v>131</v>
      </c>
      <c r="BE245" s="179">
        <f>IF(N245="základní",J245,0)</f>
        <v>0</v>
      </c>
      <c r="BF245" s="179">
        <f>IF(N245="snížená",J245,0)</f>
        <v>0</v>
      </c>
      <c r="BG245" s="179">
        <f>IF(N245="zákl. přenesená",J245,0)</f>
        <v>0</v>
      </c>
      <c r="BH245" s="179">
        <f>IF(N245="sníž. přenesená",J245,0)</f>
        <v>0</v>
      </c>
      <c r="BI245" s="179">
        <f>IF(N245="nulová",J245,0)</f>
        <v>0</v>
      </c>
      <c r="BJ245" s="21" t="s">
        <v>15</v>
      </c>
      <c r="BK245" s="179">
        <f>ROUND(I245*H245,2)</f>
        <v>0</v>
      </c>
      <c r="BL245" s="21" t="s">
        <v>87</v>
      </c>
      <c r="BM245" s="178" t="s">
        <v>1763</v>
      </c>
    </row>
    <row r="246" spans="1:65" s="2" customFormat="1" ht="21.75" customHeight="1">
      <c r="A246" s="40"/>
      <c r="B246" s="166"/>
      <c r="C246" s="167" t="s">
        <v>1272</v>
      </c>
      <c r="D246" s="167" t="s">
        <v>134</v>
      </c>
      <c r="E246" s="168" t="s">
        <v>1764</v>
      </c>
      <c r="F246" s="169" t="s">
        <v>1765</v>
      </c>
      <c r="G246" s="170" t="s">
        <v>1418</v>
      </c>
      <c r="H246" s="171">
        <v>18</v>
      </c>
      <c r="I246" s="172"/>
      <c r="J246" s="173">
        <f>ROUND(I246*H246,2)</f>
        <v>0</v>
      </c>
      <c r="K246" s="169" t="s">
        <v>3</v>
      </c>
      <c r="L246" s="41"/>
      <c r="M246" s="174" t="s">
        <v>3</v>
      </c>
      <c r="N246" s="175" t="s">
        <v>42</v>
      </c>
      <c r="O246" s="74"/>
      <c r="P246" s="176">
        <f>O246*H246</f>
        <v>0</v>
      </c>
      <c r="Q246" s="176">
        <v>0</v>
      </c>
      <c r="R246" s="176">
        <f>Q246*H246</f>
        <v>0</v>
      </c>
      <c r="S246" s="176">
        <v>0</v>
      </c>
      <c r="T246" s="177">
        <f>S246*H246</f>
        <v>0</v>
      </c>
      <c r="U246" s="40"/>
      <c r="V246" s="40"/>
      <c r="W246" s="40"/>
      <c r="X246" s="40"/>
      <c r="Y246" s="40"/>
      <c r="Z246" s="40"/>
      <c r="AA246" s="40"/>
      <c r="AB246" s="40"/>
      <c r="AC246" s="40"/>
      <c r="AD246" s="40"/>
      <c r="AE246" s="40"/>
      <c r="AR246" s="178" t="s">
        <v>87</v>
      </c>
      <c r="AT246" s="178" t="s">
        <v>134</v>
      </c>
      <c r="AU246" s="178" t="s">
        <v>15</v>
      </c>
      <c r="AY246" s="21" t="s">
        <v>131</v>
      </c>
      <c r="BE246" s="179">
        <f>IF(N246="základní",J246,0)</f>
        <v>0</v>
      </c>
      <c r="BF246" s="179">
        <f>IF(N246="snížená",J246,0)</f>
        <v>0</v>
      </c>
      <c r="BG246" s="179">
        <f>IF(N246="zákl. přenesená",J246,0)</f>
        <v>0</v>
      </c>
      <c r="BH246" s="179">
        <f>IF(N246="sníž. přenesená",J246,0)</f>
        <v>0</v>
      </c>
      <c r="BI246" s="179">
        <f>IF(N246="nulová",J246,0)</f>
        <v>0</v>
      </c>
      <c r="BJ246" s="21" t="s">
        <v>15</v>
      </c>
      <c r="BK246" s="179">
        <f>ROUND(I246*H246,2)</f>
        <v>0</v>
      </c>
      <c r="BL246" s="21" t="s">
        <v>87</v>
      </c>
      <c r="BM246" s="178" t="s">
        <v>1766</v>
      </c>
    </row>
    <row r="247" spans="1:65" s="2" customFormat="1" ht="21.75" customHeight="1">
      <c r="A247" s="40"/>
      <c r="B247" s="166"/>
      <c r="C247" s="167" t="s">
        <v>1277</v>
      </c>
      <c r="D247" s="167" t="s">
        <v>134</v>
      </c>
      <c r="E247" s="168" t="s">
        <v>1767</v>
      </c>
      <c r="F247" s="169" t="s">
        <v>1768</v>
      </c>
      <c r="G247" s="170" t="s">
        <v>1418</v>
      </c>
      <c r="H247" s="171">
        <v>1</v>
      </c>
      <c r="I247" s="172"/>
      <c r="J247" s="173">
        <f>ROUND(I247*H247,2)</f>
        <v>0</v>
      </c>
      <c r="K247" s="169" t="s">
        <v>3</v>
      </c>
      <c r="L247" s="41"/>
      <c r="M247" s="174" t="s">
        <v>3</v>
      </c>
      <c r="N247" s="175" t="s">
        <v>42</v>
      </c>
      <c r="O247" s="74"/>
      <c r="P247" s="176">
        <f>O247*H247</f>
        <v>0</v>
      </c>
      <c r="Q247" s="176">
        <v>0</v>
      </c>
      <c r="R247" s="176">
        <f>Q247*H247</f>
        <v>0</v>
      </c>
      <c r="S247" s="176">
        <v>0</v>
      </c>
      <c r="T247" s="177">
        <f>S247*H247</f>
        <v>0</v>
      </c>
      <c r="U247" s="40"/>
      <c r="V247" s="40"/>
      <c r="W247" s="40"/>
      <c r="X247" s="40"/>
      <c r="Y247" s="40"/>
      <c r="Z247" s="40"/>
      <c r="AA247" s="40"/>
      <c r="AB247" s="40"/>
      <c r="AC247" s="40"/>
      <c r="AD247" s="40"/>
      <c r="AE247" s="40"/>
      <c r="AR247" s="178" t="s">
        <v>87</v>
      </c>
      <c r="AT247" s="178" t="s">
        <v>134</v>
      </c>
      <c r="AU247" s="178" t="s">
        <v>15</v>
      </c>
      <c r="AY247" s="21" t="s">
        <v>131</v>
      </c>
      <c r="BE247" s="179">
        <f>IF(N247="základní",J247,0)</f>
        <v>0</v>
      </c>
      <c r="BF247" s="179">
        <f>IF(N247="snížená",J247,0)</f>
        <v>0</v>
      </c>
      <c r="BG247" s="179">
        <f>IF(N247="zákl. přenesená",J247,0)</f>
        <v>0</v>
      </c>
      <c r="BH247" s="179">
        <f>IF(N247="sníž. přenesená",J247,0)</f>
        <v>0</v>
      </c>
      <c r="BI247" s="179">
        <f>IF(N247="nulová",J247,0)</f>
        <v>0</v>
      </c>
      <c r="BJ247" s="21" t="s">
        <v>15</v>
      </c>
      <c r="BK247" s="179">
        <f>ROUND(I247*H247,2)</f>
        <v>0</v>
      </c>
      <c r="BL247" s="21" t="s">
        <v>87</v>
      </c>
      <c r="BM247" s="178" t="s">
        <v>1769</v>
      </c>
    </row>
    <row r="248" spans="1:65" s="2" customFormat="1" ht="21.75" customHeight="1">
      <c r="A248" s="40"/>
      <c r="B248" s="166"/>
      <c r="C248" s="167" t="s">
        <v>1282</v>
      </c>
      <c r="D248" s="167" t="s">
        <v>134</v>
      </c>
      <c r="E248" s="168" t="s">
        <v>1770</v>
      </c>
      <c r="F248" s="169" t="s">
        <v>1771</v>
      </c>
      <c r="G248" s="170" t="s">
        <v>1418</v>
      </c>
      <c r="H248" s="171">
        <v>3</v>
      </c>
      <c r="I248" s="172"/>
      <c r="J248" s="173">
        <f>ROUND(I248*H248,2)</f>
        <v>0</v>
      </c>
      <c r="K248" s="169" t="s">
        <v>3</v>
      </c>
      <c r="L248" s="41"/>
      <c r="M248" s="174" t="s">
        <v>3</v>
      </c>
      <c r="N248" s="175" t="s">
        <v>42</v>
      </c>
      <c r="O248" s="74"/>
      <c r="P248" s="176">
        <f>O248*H248</f>
        <v>0</v>
      </c>
      <c r="Q248" s="176">
        <v>0</v>
      </c>
      <c r="R248" s="176">
        <f>Q248*H248</f>
        <v>0</v>
      </c>
      <c r="S248" s="176">
        <v>0</v>
      </c>
      <c r="T248" s="177">
        <f>S248*H248</f>
        <v>0</v>
      </c>
      <c r="U248" s="40"/>
      <c r="V248" s="40"/>
      <c r="W248" s="40"/>
      <c r="X248" s="40"/>
      <c r="Y248" s="40"/>
      <c r="Z248" s="40"/>
      <c r="AA248" s="40"/>
      <c r="AB248" s="40"/>
      <c r="AC248" s="40"/>
      <c r="AD248" s="40"/>
      <c r="AE248" s="40"/>
      <c r="AR248" s="178" t="s">
        <v>87</v>
      </c>
      <c r="AT248" s="178" t="s">
        <v>134</v>
      </c>
      <c r="AU248" s="178" t="s">
        <v>15</v>
      </c>
      <c r="AY248" s="21" t="s">
        <v>131</v>
      </c>
      <c r="BE248" s="179">
        <f>IF(N248="základní",J248,0)</f>
        <v>0</v>
      </c>
      <c r="BF248" s="179">
        <f>IF(N248="snížená",J248,0)</f>
        <v>0</v>
      </c>
      <c r="BG248" s="179">
        <f>IF(N248="zákl. přenesená",J248,0)</f>
        <v>0</v>
      </c>
      <c r="BH248" s="179">
        <f>IF(N248="sníž. přenesená",J248,0)</f>
        <v>0</v>
      </c>
      <c r="BI248" s="179">
        <f>IF(N248="nulová",J248,0)</f>
        <v>0</v>
      </c>
      <c r="BJ248" s="21" t="s">
        <v>15</v>
      </c>
      <c r="BK248" s="179">
        <f>ROUND(I248*H248,2)</f>
        <v>0</v>
      </c>
      <c r="BL248" s="21" t="s">
        <v>87</v>
      </c>
      <c r="BM248" s="178" t="s">
        <v>1772</v>
      </c>
    </row>
    <row r="249" spans="1:65" s="2" customFormat="1" ht="16.5" customHeight="1">
      <c r="A249" s="40"/>
      <c r="B249" s="166"/>
      <c r="C249" s="167" t="s">
        <v>1289</v>
      </c>
      <c r="D249" s="167" t="s">
        <v>134</v>
      </c>
      <c r="E249" s="168" t="s">
        <v>1773</v>
      </c>
      <c r="F249" s="169" t="s">
        <v>1774</v>
      </c>
      <c r="G249" s="170" t="s">
        <v>1418</v>
      </c>
      <c r="H249" s="171">
        <v>10</v>
      </c>
      <c r="I249" s="172"/>
      <c r="J249" s="173">
        <f>ROUND(I249*H249,2)</f>
        <v>0</v>
      </c>
      <c r="K249" s="169" t="s">
        <v>3</v>
      </c>
      <c r="L249" s="41"/>
      <c r="M249" s="174" t="s">
        <v>3</v>
      </c>
      <c r="N249" s="175" t="s">
        <v>42</v>
      </c>
      <c r="O249" s="74"/>
      <c r="P249" s="176">
        <f>O249*H249</f>
        <v>0</v>
      </c>
      <c r="Q249" s="176">
        <v>0</v>
      </c>
      <c r="R249" s="176">
        <f>Q249*H249</f>
        <v>0</v>
      </c>
      <c r="S249" s="176">
        <v>0</v>
      </c>
      <c r="T249" s="177">
        <f>S249*H249</f>
        <v>0</v>
      </c>
      <c r="U249" s="40"/>
      <c r="V249" s="40"/>
      <c r="W249" s="40"/>
      <c r="X249" s="40"/>
      <c r="Y249" s="40"/>
      <c r="Z249" s="40"/>
      <c r="AA249" s="40"/>
      <c r="AB249" s="40"/>
      <c r="AC249" s="40"/>
      <c r="AD249" s="40"/>
      <c r="AE249" s="40"/>
      <c r="AR249" s="178" t="s">
        <v>87</v>
      </c>
      <c r="AT249" s="178" t="s">
        <v>134</v>
      </c>
      <c r="AU249" s="178" t="s">
        <v>15</v>
      </c>
      <c r="AY249" s="21" t="s">
        <v>131</v>
      </c>
      <c r="BE249" s="179">
        <f>IF(N249="základní",J249,0)</f>
        <v>0</v>
      </c>
      <c r="BF249" s="179">
        <f>IF(N249="snížená",J249,0)</f>
        <v>0</v>
      </c>
      <c r="BG249" s="179">
        <f>IF(N249="zákl. přenesená",J249,0)</f>
        <v>0</v>
      </c>
      <c r="BH249" s="179">
        <f>IF(N249="sníž. přenesená",J249,0)</f>
        <v>0</v>
      </c>
      <c r="BI249" s="179">
        <f>IF(N249="nulová",J249,0)</f>
        <v>0</v>
      </c>
      <c r="BJ249" s="21" t="s">
        <v>15</v>
      </c>
      <c r="BK249" s="179">
        <f>ROUND(I249*H249,2)</f>
        <v>0</v>
      </c>
      <c r="BL249" s="21" t="s">
        <v>87</v>
      </c>
      <c r="BM249" s="178" t="s">
        <v>1775</v>
      </c>
    </row>
    <row r="250" spans="1:65" s="2" customFormat="1" ht="16.5" customHeight="1">
      <c r="A250" s="40"/>
      <c r="B250" s="166"/>
      <c r="C250" s="167" t="s">
        <v>1312</v>
      </c>
      <c r="D250" s="167" t="s">
        <v>134</v>
      </c>
      <c r="E250" s="168" t="s">
        <v>1776</v>
      </c>
      <c r="F250" s="169" t="s">
        <v>1777</v>
      </c>
      <c r="G250" s="170" t="s">
        <v>1693</v>
      </c>
      <c r="H250" s="171">
        <v>10</v>
      </c>
      <c r="I250" s="172"/>
      <c r="J250" s="173">
        <f>ROUND(I250*H250,2)</f>
        <v>0</v>
      </c>
      <c r="K250" s="169" t="s">
        <v>3</v>
      </c>
      <c r="L250" s="41"/>
      <c r="M250" s="174" t="s">
        <v>3</v>
      </c>
      <c r="N250" s="175" t="s">
        <v>42</v>
      </c>
      <c r="O250" s="74"/>
      <c r="P250" s="176">
        <f>O250*H250</f>
        <v>0</v>
      </c>
      <c r="Q250" s="176">
        <v>0</v>
      </c>
      <c r="R250" s="176">
        <f>Q250*H250</f>
        <v>0</v>
      </c>
      <c r="S250" s="176">
        <v>0</v>
      </c>
      <c r="T250" s="177">
        <f>S250*H250</f>
        <v>0</v>
      </c>
      <c r="U250" s="40"/>
      <c r="V250" s="40"/>
      <c r="W250" s="40"/>
      <c r="X250" s="40"/>
      <c r="Y250" s="40"/>
      <c r="Z250" s="40"/>
      <c r="AA250" s="40"/>
      <c r="AB250" s="40"/>
      <c r="AC250" s="40"/>
      <c r="AD250" s="40"/>
      <c r="AE250" s="40"/>
      <c r="AR250" s="178" t="s">
        <v>87</v>
      </c>
      <c r="AT250" s="178" t="s">
        <v>134</v>
      </c>
      <c r="AU250" s="178" t="s">
        <v>15</v>
      </c>
      <c r="AY250" s="21" t="s">
        <v>131</v>
      </c>
      <c r="BE250" s="179">
        <f>IF(N250="základní",J250,0)</f>
        <v>0</v>
      </c>
      <c r="BF250" s="179">
        <f>IF(N250="snížená",J250,0)</f>
        <v>0</v>
      </c>
      <c r="BG250" s="179">
        <f>IF(N250="zákl. přenesená",J250,0)</f>
        <v>0</v>
      </c>
      <c r="BH250" s="179">
        <f>IF(N250="sníž. přenesená",J250,0)</f>
        <v>0</v>
      </c>
      <c r="BI250" s="179">
        <f>IF(N250="nulová",J250,0)</f>
        <v>0</v>
      </c>
      <c r="BJ250" s="21" t="s">
        <v>15</v>
      </c>
      <c r="BK250" s="179">
        <f>ROUND(I250*H250,2)</f>
        <v>0</v>
      </c>
      <c r="BL250" s="21" t="s">
        <v>87</v>
      </c>
      <c r="BM250" s="178" t="s">
        <v>1778</v>
      </c>
    </row>
    <row r="251" spans="1:63" s="12" customFormat="1" ht="25.9" customHeight="1">
      <c r="A251" s="12"/>
      <c r="B251" s="153"/>
      <c r="C251" s="12"/>
      <c r="D251" s="154" t="s">
        <v>70</v>
      </c>
      <c r="E251" s="155" t="s">
        <v>1415</v>
      </c>
      <c r="F251" s="155" t="s">
        <v>1415</v>
      </c>
      <c r="G251" s="12"/>
      <c r="H251" s="12"/>
      <c r="I251" s="156"/>
      <c r="J251" s="157">
        <f>BK251</f>
        <v>0</v>
      </c>
      <c r="K251" s="12"/>
      <c r="L251" s="153"/>
      <c r="M251" s="158"/>
      <c r="N251" s="159"/>
      <c r="O251" s="159"/>
      <c r="P251" s="160">
        <f>P252</f>
        <v>0</v>
      </c>
      <c r="Q251" s="159"/>
      <c r="R251" s="160">
        <f>R252</f>
        <v>0</v>
      </c>
      <c r="S251" s="159"/>
      <c r="T251" s="161">
        <f>T252</f>
        <v>0</v>
      </c>
      <c r="U251" s="12"/>
      <c r="V251" s="12"/>
      <c r="W251" s="12"/>
      <c r="X251" s="12"/>
      <c r="Y251" s="12"/>
      <c r="Z251" s="12"/>
      <c r="AA251" s="12"/>
      <c r="AB251" s="12"/>
      <c r="AC251" s="12"/>
      <c r="AD251" s="12"/>
      <c r="AE251" s="12"/>
      <c r="AR251" s="154" t="s">
        <v>15</v>
      </c>
      <c r="AT251" s="162" t="s">
        <v>70</v>
      </c>
      <c r="AU251" s="162" t="s">
        <v>71</v>
      </c>
      <c r="AY251" s="154" t="s">
        <v>131</v>
      </c>
      <c r="BK251" s="163">
        <f>BK252</f>
        <v>0</v>
      </c>
    </row>
    <row r="252" spans="1:65" s="2" customFormat="1" ht="16.5" customHeight="1">
      <c r="A252" s="40"/>
      <c r="B252" s="166"/>
      <c r="C252" s="167" t="s">
        <v>1316</v>
      </c>
      <c r="D252" s="167" t="s">
        <v>134</v>
      </c>
      <c r="E252" s="168" t="s">
        <v>1779</v>
      </c>
      <c r="F252" s="169" t="s">
        <v>1780</v>
      </c>
      <c r="G252" s="170" t="s">
        <v>1418</v>
      </c>
      <c r="H252" s="171">
        <v>1</v>
      </c>
      <c r="I252" s="172"/>
      <c r="J252" s="173">
        <f>ROUND(I252*H252,2)</f>
        <v>0</v>
      </c>
      <c r="K252" s="169" t="s">
        <v>3</v>
      </c>
      <c r="L252" s="41"/>
      <c r="M252" s="174" t="s">
        <v>3</v>
      </c>
      <c r="N252" s="175" t="s">
        <v>42</v>
      </c>
      <c r="O252" s="74"/>
      <c r="P252" s="176">
        <f>O252*H252</f>
        <v>0</v>
      </c>
      <c r="Q252" s="176">
        <v>0</v>
      </c>
      <c r="R252" s="176">
        <f>Q252*H252</f>
        <v>0</v>
      </c>
      <c r="S252" s="176">
        <v>0</v>
      </c>
      <c r="T252" s="177">
        <f>S252*H252</f>
        <v>0</v>
      </c>
      <c r="U252" s="40"/>
      <c r="V252" s="40"/>
      <c r="W252" s="40"/>
      <c r="X252" s="40"/>
      <c r="Y252" s="40"/>
      <c r="Z252" s="40"/>
      <c r="AA252" s="40"/>
      <c r="AB252" s="40"/>
      <c r="AC252" s="40"/>
      <c r="AD252" s="40"/>
      <c r="AE252" s="40"/>
      <c r="AR252" s="178" t="s">
        <v>87</v>
      </c>
      <c r="AT252" s="178" t="s">
        <v>134</v>
      </c>
      <c r="AU252" s="178" t="s">
        <v>15</v>
      </c>
      <c r="AY252" s="21" t="s">
        <v>131</v>
      </c>
      <c r="BE252" s="179">
        <f>IF(N252="základní",J252,0)</f>
        <v>0</v>
      </c>
      <c r="BF252" s="179">
        <f>IF(N252="snížená",J252,0)</f>
        <v>0</v>
      </c>
      <c r="BG252" s="179">
        <f>IF(N252="zákl. přenesená",J252,0)</f>
        <v>0</v>
      </c>
      <c r="BH252" s="179">
        <f>IF(N252="sníž. přenesená",J252,0)</f>
        <v>0</v>
      </c>
      <c r="BI252" s="179">
        <f>IF(N252="nulová",J252,0)</f>
        <v>0</v>
      </c>
      <c r="BJ252" s="21" t="s">
        <v>15</v>
      </c>
      <c r="BK252" s="179">
        <f>ROUND(I252*H252,2)</f>
        <v>0</v>
      </c>
      <c r="BL252" s="21" t="s">
        <v>87</v>
      </c>
      <c r="BM252" s="178" t="s">
        <v>1781</v>
      </c>
    </row>
    <row r="253" spans="1:63" s="12" customFormat="1" ht="25.9" customHeight="1">
      <c r="A253" s="12"/>
      <c r="B253" s="153"/>
      <c r="C253" s="12"/>
      <c r="D253" s="154" t="s">
        <v>70</v>
      </c>
      <c r="E253" s="155" t="s">
        <v>1415</v>
      </c>
      <c r="F253" s="155" t="s">
        <v>1415</v>
      </c>
      <c r="G253" s="12"/>
      <c r="H253" s="12"/>
      <c r="I253" s="156"/>
      <c r="J253" s="157">
        <f>BK253</f>
        <v>0</v>
      </c>
      <c r="K253" s="12"/>
      <c r="L253" s="153"/>
      <c r="M253" s="158"/>
      <c r="N253" s="159"/>
      <c r="O253" s="159"/>
      <c r="P253" s="160">
        <f>SUM(P254:P256)</f>
        <v>0</v>
      </c>
      <c r="Q253" s="159"/>
      <c r="R253" s="160">
        <f>SUM(R254:R256)</f>
        <v>0</v>
      </c>
      <c r="S253" s="159"/>
      <c r="T253" s="161">
        <f>SUM(T254:T256)</f>
        <v>0</v>
      </c>
      <c r="U253" s="12"/>
      <c r="V253" s="12"/>
      <c r="W253" s="12"/>
      <c r="X253" s="12"/>
      <c r="Y253" s="12"/>
      <c r="Z253" s="12"/>
      <c r="AA253" s="12"/>
      <c r="AB253" s="12"/>
      <c r="AC253" s="12"/>
      <c r="AD253" s="12"/>
      <c r="AE253" s="12"/>
      <c r="AR253" s="154" t="s">
        <v>15</v>
      </c>
      <c r="AT253" s="162" t="s">
        <v>70</v>
      </c>
      <c r="AU253" s="162" t="s">
        <v>71</v>
      </c>
      <c r="AY253" s="154" t="s">
        <v>131</v>
      </c>
      <c r="BK253" s="163">
        <f>SUM(BK254:BK256)</f>
        <v>0</v>
      </c>
    </row>
    <row r="254" spans="1:65" s="2" customFormat="1" ht="16.5" customHeight="1">
      <c r="A254" s="40"/>
      <c r="B254" s="166"/>
      <c r="C254" s="167" t="s">
        <v>1337</v>
      </c>
      <c r="D254" s="167" t="s">
        <v>134</v>
      </c>
      <c r="E254" s="168" t="s">
        <v>1782</v>
      </c>
      <c r="F254" s="169" t="s">
        <v>1783</v>
      </c>
      <c r="G254" s="170" t="s">
        <v>192</v>
      </c>
      <c r="H254" s="171">
        <v>300</v>
      </c>
      <c r="I254" s="172"/>
      <c r="J254" s="173">
        <f>ROUND(I254*H254,2)</f>
        <v>0</v>
      </c>
      <c r="K254" s="169" t="s">
        <v>3</v>
      </c>
      <c r="L254" s="41"/>
      <c r="M254" s="174" t="s">
        <v>3</v>
      </c>
      <c r="N254" s="175" t="s">
        <v>42</v>
      </c>
      <c r="O254" s="74"/>
      <c r="P254" s="176">
        <f>O254*H254</f>
        <v>0</v>
      </c>
      <c r="Q254" s="176">
        <v>0</v>
      </c>
      <c r="R254" s="176">
        <f>Q254*H254</f>
        <v>0</v>
      </c>
      <c r="S254" s="176">
        <v>0</v>
      </c>
      <c r="T254" s="177">
        <f>S254*H254</f>
        <v>0</v>
      </c>
      <c r="U254" s="40"/>
      <c r="V254" s="40"/>
      <c r="W254" s="40"/>
      <c r="X254" s="40"/>
      <c r="Y254" s="40"/>
      <c r="Z254" s="40"/>
      <c r="AA254" s="40"/>
      <c r="AB254" s="40"/>
      <c r="AC254" s="40"/>
      <c r="AD254" s="40"/>
      <c r="AE254" s="40"/>
      <c r="AR254" s="178" t="s">
        <v>87</v>
      </c>
      <c r="AT254" s="178" t="s">
        <v>134</v>
      </c>
      <c r="AU254" s="178" t="s">
        <v>15</v>
      </c>
      <c r="AY254" s="21" t="s">
        <v>131</v>
      </c>
      <c r="BE254" s="179">
        <f>IF(N254="základní",J254,0)</f>
        <v>0</v>
      </c>
      <c r="BF254" s="179">
        <f>IF(N254="snížená",J254,0)</f>
        <v>0</v>
      </c>
      <c r="BG254" s="179">
        <f>IF(N254="zákl. přenesená",J254,0)</f>
        <v>0</v>
      </c>
      <c r="BH254" s="179">
        <f>IF(N254="sníž. přenesená",J254,0)</f>
        <v>0</v>
      </c>
      <c r="BI254" s="179">
        <f>IF(N254="nulová",J254,0)</f>
        <v>0</v>
      </c>
      <c r="BJ254" s="21" t="s">
        <v>15</v>
      </c>
      <c r="BK254" s="179">
        <f>ROUND(I254*H254,2)</f>
        <v>0</v>
      </c>
      <c r="BL254" s="21" t="s">
        <v>87</v>
      </c>
      <c r="BM254" s="178" t="s">
        <v>1784</v>
      </c>
    </row>
    <row r="255" spans="1:65" s="2" customFormat="1" ht="16.5" customHeight="1">
      <c r="A255" s="40"/>
      <c r="B255" s="166"/>
      <c r="C255" s="167" t="s">
        <v>1342</v>
      </c>
      <c r="D255" s="167" t="s">
        <v>134</v>
      </c>
      <c r="E255" s="168" t="s">
        <v>1785</v>
      </c>
      <c r="F255" s="169" t="s">
        <v>1786</v>
      </c>
      <c r="G255" s="170" t="s">
        <v>1787</v>
      </c>
      <c r="H255" s="171">
        <v>8</v>
      </c>
      <c r="I255" s="172"/>
      <c r="J255" s="173">
        <f>ROUND(I255*H255,2)</f>
        <v>0</v>
      </c>
      <c r="K255" s="169" t="s">
        <v>3</v>
      </c>
      <c r="L255" s="41"/>
      <c r="M255" s="174" t="s">
        <v>3</v>
      </c>
      <c r="N255" s="175" t="s">
        <v>42</v>
      </c>
      <c r="O255" s="74"/>
      <c r="P255" s="176">
        <f>O255*H255</f>
        <v>0</v>
      </c>
      <c r="Q255" s="176">
        <v>0</v>
      </c>
      <c r="R255" s="176">
        <f>Q255*H255</f>
        <v>0</v>
      </c>
      <c r="S255" s="176">
        <v>0</v>
      </c>
      <c r="T255" s="177">
        <f>S255*H255</f>
        <v>0</v>
      </c>
      <c r="U255" s="40"/>
      <c r="V255" s="40"/>
      <c r="W255" s="40"/>
      <c r="X255" s="40"/>
      <c r="Y255" s="40"/>
      <c r="Z255" s="40"/>
      <c r="AA255" s="40"/>
      <c r="AB255" s="40"/>
      <c r="AC255" s="40"/>
      <c r="AD255" s="40"/>
      <c r="AE255" s="40"/>
      <c r="AR255" s="178" t="s">
        <v>87</v>
      </c>
      <c r="AT255" s="178" t="s">
        <v>134</v>
      </c>
      <c r="AU255" s="178" t="s">
        <v>15</v>
      </c>
      <c r="AY255" s="21" t="s">
        <v>131</v>
      </c>
      <c r="BE255" s="179">
        <f>IF(N255="základní",J255,0)</f>
        <v>0</v>
      </c>
      <c r="BF255" s="179">
        <f>IF(N255="snížená",J255,0)</f>
        <v>0</v>
      </c>
      <c r="BG255" s="179">
        <f>IF(N255="zákl. přenesená",J255,0)</f>
        <v>0</v>
      </c>
      <c r="BH255" s="179">
        <f>IF(N255="sníž. přenesená",J255,0)</f>
        <v>0</v>
      </c>
      <c r="BI255" s="179">
        <f>IF(N255="nulová",J255,0)</f>
        <v>0</v>
      </c>
      <c r="BJ255" s="21" t="s">
        <v>15</v>
      </c>
      <c r="BK255" s="179">
        <f>ROUND(I255*H255,2)</f>
        <v>0</v>
      </c>
      <c r="BL255" s="21" t="s">
        <v>87</v>
      </c>
      <c r="BM255" s="178" t="s">
        <v>1788</v>
      </c>
    </row>
    <row r="256" spans="1:65" s="2" customFormat="1" ht="16.5" customHeight="1">
      <c r="A256" s="40"/>
      <c r="B256" s="166"/>
      <c r="C256" s="167" t="s">
        <v>1349</v>
      </c>
      <c r="D256" s="167" t="s">
        <v>134</v>
      </c>
      <c r="E256" s="168" t="s">
        <v>1789</v>
      </c>
      <c r="F256" s="169" t="s">
        <v>1790</v>
      </c>
      <c r="G256" s="170" t="s">
        <v>1787</v>
      </c>
      <c r="H256" s="171">
        <v>8</v>
      </c>
      <c r="I256" s="172"/>
      <c r="J256" s="173">
        <f>ROUND(I256*H256,2)</f>
        <v>0</v>
      </c>
      <c r="K256" s="169" t="s">
        <v>3</v>
      </c>
      <c r="L256" s="41"/>
      <c r="M256" s="235" t="s">
        <v>3</v>
      </c>
      <c r="N256" s="236" t="s">
        <v>42</v>
      </c>
      <c r="O256" s="233"/>
      <c r="P256" s="237">
        <f>O256*H256</f>
        <v>0</v>
      </c>
      <c r="Q256" s="237">
        <v>0</v>
      </c>
      <c r="R256" s="237">
        <f>Q256*H256</f>
        <v>0</v>
      </c>
      <c r="S256" s="237">
        <v>0</v>
      </c>
      <c r="T256" s="238">
        <f>S256*H256</f>
        <v>0</v>
      </c>
      <c r="U256" s="40"/>
      <c r="V256" s="40"/>
      <c r="W256" s="40"/>
      <c r="X256" s="40"/>
      <c r="Y256" s="40"/>
      <c r="Z256" s="40"/>
      <c r="AA256" s="40"/>
      <c r="AB256" s="40"/>
      <c r="AC256" s="40"/>
      <c r="AD256" s="40"/>
      <c r="AE256" s="40"/>
      <c r="AR256" s="178" t="s">
        <v>87</v>
      </c>
      <c r="AT256" s="178" t="s">
        <v>134</v>
      </c>
      <c r="AU256" s="178" t="s">
        <v>15</v>
      </c>
      <c r="AY256" s="21" t="s">
        <v>131</v>
      </c>
      <c r="BE256" s="179">
        <f>IF(N256="základní",J256,0)</f>
        <v>0</v>
      </c>
      <c r="BF256" s="179">
        <f>IF(N256="snížená",J256,0)</f>
        <v>0</v>
      </c>
      <c r="BG256" s="179">
        <f>IF(N256="zákl. přenesená",J256,0)</f>
        <v>0</v>
      </c>
      <c r="BH256" s="179">
        <f>IF(N256="sníž. přenesená",J256,0)</f>
        <v>0</v>
      </c>
      <c r="BI256" s="179">
        <f>IF(N256="nulová",J256,0)</f>
        <v>0</v>
      </c>
      <c r="BJ256" s="21" t="s">
        <v>15</v>
      </c>
      <c r="BK256" s="179">
        <f>ROUND(I256*H256,2)</f>
        <v>0</v>
      </c>
      <c r="BL256" s="21" t="s">
        <v>87</v>
      </c>
      <c r="BM256" s="178" t="s">
        <v>1791</v>
      </c>
    </row>
    <row r="257" spans="1:31" s="2" customFormat="1" ht="6.95" customHeight="1">
      <c r="A257" s="40"/>
      <c r="B257" s="57"/>
      <c r="C257" s="58"/>
      <c r="D257" s="58"/>
      <c r="E257" s="58"/>
      <c r="F257" s="58"/>
      <c r="G257" s="58"/>
      <c r="H257" s="58"/>
      <c r="I257" s="58"/>
      <c r="J257" s="58"/>
      <c r="K257" s="58"/>
      <c r="L257" s="41"/>
      <c r="M257" s="40"/>
      <c r="O257" s="40"/>
      <c r="P257" s="40"/>
      <c r="Q257" s="40"/>
      <c r="R257" s="40"/>
      <c r="S257" s="40"/>
      <c r="T257" s="40"/>
      <c r="U257" s="40"/>
      <c r="V257" s="40"/>
      <c r="W257" s="40"/>
      <c r="X257" s="40"/>
      <c r="Y257" s="40"/>
      <c r="Z257" s="40"/>
      <c r="AA257" s="40"/>
      <c r="AB257" s="40"/>
      <c r="AC257" s="40"/>
      <c r="AD257" s="40"/>
      <c r="AE257" s="40"/>
    </row>
  </sheetData>
  <autoFilter ref="C83:K256"/>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 t="s">
        <v>6</v>
      </c>
      <c r="M2" s="1"/>
      <c r="N2" s="1"/>
      <c r="O2" s="1"/>
      <c r="P2" s="1"/>
      <c r="Q2" s="1"/>
      <c r="R2" s="1"/>
      <c r="S2" s="1"/>
      <c r="T2" s="1"/>
      <c r="U2" s="1"/>
      <c r="V2" s="1"/>
      <c r="AT2" s="21" t="s">
        <v>86</v>
      </c>
    </row>
    <row r="3" spans="2:46" s="1" customFormat="1" ht="6.95" customHeight="1">
      <c r="B3" s="22"/>
      <c r="C3" s="23"/>
      <c r="D3" s="23"/>
      <c r="E3" s="23"/>
      <c r="F3" s="23"/>
      <c r="G3" s="23"/>
      <c r="H3" s="23"/>
      <c r="I3" s="23"/>
      <c r="J3" s="23"/>
      <c r="K3" s="23"/>
      <c r="L3" s="24"/>
      <c r="AT3" s="21" t="s">
        <v>79</v>
      </c>
    </row>
    <row r="4" spans="2:46" s="1" customFormat="1" ht="24.95" customHeight="1">
      <c r="B4" s="24"/>
      <c r="D4" s="25" t="s">
        <v>99</v>
      </c>
      <c r="L4" s="24"/>
      <c r="M4" s="116" t="s">
        <v>11</v>
      </c>
      <c r="AT4" s="21" t="s">
        <v>4</v>
      </c>
    </row>
    <row r="5" spans="2:12" s="1" customFormat="1" ht="6.95" customHeight="1">
      <c r="B5" s="24"/>
      <c r="L5" s="24"/>
    </row>
    <row r="6" spans="2:12" s="1" customFormat="1" ht="12" customHeight="1">
      <c r="B6" s="24"/>
      <c r="D6" s="34" t="s">
        <v>17</v>
      </c>
      <c r="L6" s="24"/>
    </row>
    <row r="7" spans="2:12" s="1" customFormat="1" ht="16.5" customHeight="1">
      <c r="B7" s="24"/>
      <c r="E7" s="117" t="str">
        <f>'Rekapitulace stavby'!K6</f>
        <v>Stavební úpravy a změna způsobu využití objektu pavilonu N</v>
      </c>
      <c r="F7" s="34"/>
      <c r="G7" s="34"/>
      <c r="H7" s="34"/>
      <c r="L7" s="24"/>
    </row>
    <row r="8" spans="1:31" s="2" customFormat="1" ht="12" customHeight="1">
      <c r="A8" s="40"/>
      <c r="B8" s="41"/>
      <c r="C8" s="40"/>
      <c r="D8" s="34" t="s">
        <v>100</v>
      </c>
      <c r="E8" s="40"/>
      <c r="F8" s="40"/>
      <c r="G8" s="40"/>
      <c r="H8" s="40"/>
      <c r="I8" s="40"/>
      <c r="J8" s="40"/>
      <c r="K8" s="40"/>
      <c r="L8" s="118"/>
      <c r="S8" s="40"/>
      <c r="T8" s="40"/>
      <c r="U8" s="40"/>
      <c r="V8" s="40"/>
      <c r="W8" s="40"/>
      <c r="X8" s="40"/>
      <c r="Y8" s="40"/>
      <c r="Z8" s="40"/>
      <c r="AA8" s="40"/>
      <c r="AB8" s="40"/>
      <c r="AC8" s="40"/>
      <c r="AD8" s="40"/>
      <c r="AE8" s="40"/>
    </row>
    <row r="9" spans="1:31" s="2" customFormat="1" ht="16.5" customHeight="1">
      <c r="A9" s="40"/>
      <c r="B9" s="41"/>
      <c r="C9" s="40"/>
      <c r="D9" s="40"/>
      <c r="E9" s="64" t="s">
        <v>1792</v>
      </c>
      <c r="F9" s="40"/>
      <c r="G9" s="40"/>
      <c r="H9" s="40"/>
      <c r="I9" s="40"/>
      <c r="J9" s="40"/>
      <c r="K9" s="40"/>
      <c r="L9" s="118"/>
      <c r="S9" s="40"/>
      <c r="T9" s="40"/>
      <c r="U9" s="40"/>
      <c r="V9" s="40"/>
      <c r="W9" s="40"/>
      <c r="X9" s="40"/>
      <c r="Y9" s="40"/>
      <c r="Z9" s="40"/>
      <c r="AA9" s="40"/>
      <c r="AB9" s="40"/>
      <c r="AC9" s="40"/>
      <c r="AD9" s="40"/>
      <c r="AE9" s="40"/>
    </row>
    <row r="10" spans="1:31" s="2" customFormat="1" ht="12">
      <c r="A10" s="40"/>
      <c r="B10" s="41"/>
      <c r="C10" s="40"/>
      <c r="D10" s="40"/>
      <c r="E10" s="40"/>
      <c r="F10" s="40"/>
      <c r="G10" s="40"/>
      <c r="H10" s="40"/>
      <c r="I10" s="40"/>
      <c r="J10" s="40"/>
      <c r="K10" s="40"/>
      <c r="L10" s="118"/>
      <c r="S10" s="40"/>
      <c r="T10" s="40"/>
      <c r="U10" s="40"/>
      <c r="V10" s="40"/>
      <c r="W10" s="40"/>
      <c r="X10" s="40"/>
      <c r="Y10" s="40"/>
      <c r="Z10" s="40"/>
      <c r="AA10" s="40"/>
      <c r="AB10" s="40"/>
      <c r="AC10" s="40"/>
      <c r="AD10" s="40"/>
      <c r="AE10" s="40"/>
    </row>
    <row r="11" spans="1:31" s="2" customFormat="1" ht="12" customHeight="1">
      <c r="A11" s="40"/>
      <c r="B11" s="41"/>
      <c r="C11" s="40"/>
      <c r="D11" s="34" t="s">
        <v>19</v>
      </c>
      <c r="E11" s="40"/>
      <c r="F11" s="29" t="s">
        <v>3</v>
      </c>
      <c r="G11" s="40"/>
      <c r="H11" s="40"/>
      <c r="I11" s="34" t="s">
        <v>20</v>
      </c>
      <c r="J11" s="29" t="s">
        <v>3</v>
      </c>
      <c r="K11" s="40"/>
      <c r="L11" s="118"/>
      <c r="S11" s="40"/>
      <c r="T11" s="40"/>
      <c r="U11" s="40"/>
      <c r="V11" s="40"/>
      <c r="W11" s="40"/>
      <c r="X11" s="40"/>
      <c r="Y11" s="40"/>
      <c r="Z11" s="40"/>
      <c r="AA11" s="40"/>
      <c r="AB11" s="40"/>
      <c r="AC11" s="40"/>
      <c r="AD11" s="40"/>
      <c r="AE11" s="40"/>
    </row>
    <row r="12" spans="1:31" s="2" customFormat="1" ht="12" customHeight="1">
      <c r="A12" s="40"/>
      <c r="B12" s="41"/>
      <c r="C12" s="40"/>
      <c r="D12" s="34" t="s">
        <v>21</v>
      </c>
      <c r="E12" s="40"/>
      <c r="F12" s="29" t="s">
        <v>22</v>
      </c>
      <c r="G12" s="40"/>
      <c r="H12" s="40"/>
      <c r="I12" s="34" t="s">
        <v>23</v>
      </c>
      <c r="J12" s="66" t="str">
        <f>'Rekapitulace stavby'!AN8</f>
        <v>12. 2. 2024</v>
      </c>
      <c r="K12" s="40"/>
      <c r="L12" s="118"/>
      <c r="S12" s="40"/>
      <c r="T12" s="40"/>
      <c r="U12" s="40"/>
      <c r="V12" s="40"/>
      <c r="W12" s="40"/>
      <c r="X12" s="40"/>
      <c r="Y12" s="40"/>
      <c r="Z12" s="40"/>
      <c r="AA12" s="40"/>
      <c r="AB12" s="40"/>
      <c r="AC12" s="40"/>
      <c r="AD12" s="40"/>
      <c r="AE12" s="40"/>
    </row>
    <row r="13" spans="1:31" s="2" customFormat="1" ht="10.8" customHeight="1">
      <c r="A13" s="40"/>
      <c r="B13" s="41"/>
      <c r="C13" s="40"/>
      <c r="D13" s="40"/>
      <c r="E13" s="40"/>
      <c r="F13" s="40"/>
      <c r="G13" s="40"/>
      <c r="H13" s="40"/>
      <c r="I13" s="40"/>
      <c r="J13" s="40"/>
      <c r="K13" s="40"/>
      <c r="L13" s="118"/>
      <c r="S13" s="40"/>
      <c r="T13" s="40"/>
      <c r="U13" s="40"/>
      <c r="V13" s="40"/>
      <c r="W13" s="40"/>
      <c r="X13" s="40"/>
      <c r="Y13" s="40"/>
      <c r="Z13" s="40"/>
      <c r="AA13" s="40"/>
      <c r="AB13" s="40"/>
      <c r="AC13" s="40"/>
      <c r="AD13" s="40"/>
      <c r="AE13" s="40"/>
    </row>
    <row r="14" spans="1:31" s="2" customFormat="1" ht="12" customHeight="1">
      <c r="A14" s="40"/>
      <c r="B14" s="41"/>
      <c r="C14" s="40"/>
      <c r="D14" s="34" t="s">
        <v>25</v>
      </c>
      <c r="E14" s="40"/>
      <c r="F14" s="40"/>
      <c r="G14" s="40"/>
      <c r="H14" s="40"/>
      <c r="I14" s="34" t="s">
        <v>26</v>
      </c>
      <c r="J14" s="29" t="str">
        <f>IF('Rekapitulace stavby'!AN10="","",'Rekapitulace stavby'!AN10)</f>
        <v/>
      </c>
      <c r="K14" s="40"/>
      <c r="L14" s="118"/>
      <c r="S14" s="40"/>
      <c r="T14" s="40"/>
      <c r="U14" s="40"/>
      <c r="V14" s="40"/>
      <c r="W14" s="40"/>
      <c r="X14" s="40"/>
      <c r="Y14" s="40"/>
      <c r="Z14" s="40"/>
      <c r="AA14" s="40"/>
      <c r="AB14" s="40"/>
      <c r="AC14" s="40"/>
      <c r="AD14" s="40"/>
      <c r="AE14" s="40"/>
    </row>
    <row r="15" spans="1:31" s="2" customFormat="1" ht="18" customHeight="1">
      <c r="A15" s="40"/>
      <c r="B15" s="41"/>
      <c r="C15" s="40"/>
      <c r="D15" s="40"/>
      <c r="E15" s="29" t="str">
        <f>IF('Rekapitulace stavby'!E11="","",'Rekapitulace stavby'!E11)</f>
        <v>Karlovarská krajská nemocnice a.s.</v>
      </c>
      <c r="F15" s="40"/>
      <c r="G15" s="40"/>
      <c r="H15" s="40"/>
      <c r="I15" s="34" t="s">
        <v>28</v>
      </c>
      <c r="J15" s="29" t="str">
        <f>IF('Rekapitulace stavby'!AN11="","",'Rekapitulace stavby'!AN11)</f>
        <v/>
      </c>
      <c r="K15" s="40"/>
      <c r="L15" s="118"/>
      <c r="S15" s="40"/>
      <c r="T15" s="40"/>
      <c r="U15" s="40"/>
      <c r="V15" s="40"/>
      <c r="W15" s="40"/>
      <c r="X15" s="40"/>
      <c r="Y15" s="40"/>
      <c r="Z15" s="40"/>
      <c r="AA15" s="40"/>
      <c r="AB15" s="40"/>
      <c r="AC15" s="40"/>
      <c r="AD15" s="40"/>
      <c r="AE15" s="40"/>
    </row>
    <row r="16" spans="1:31" s="2" customFormat="1" ht="6.95" customHeight="1">
      <c r="A16" s="40"/>
      <c r="B16" s="41"/>
      <c r="C16" s="40"/>
      <c r="D16" s="40"/>
      <c r="E16" s="40"/>
      <c r="F16" s="40"/>
      <c r="G16" s="40"/>
      <c r="H16" s="40"/>
      <c r="I16" s="40"/>
      <c r="J16" s="40"/>
      <c r="K16" s="40"/>
      <c r="L16" s="118"/>
      <c r="S16" s="40"/>
      <c r="T16" s="40"/>
      <c r="U16" s="40"/>
      <c r="V16" s="40"/>
      <c r="W16" s="40"/>
      <c r="X16" s="40"/>
      <c r="Y16" s="40"/>
      <c r="Z16" s="40"/>
      <c r="AA16" s="40"/>
      <c r="AB16" s="40"/>
      <c r="AC16" s="40"/>
      <c r="AD16" s="40"/>
      <c r="AE16" s="40"/>
    </row>
    <row r="17" spans="1:31" s="2" customFormat="1" ht="12" customHeight="1">
      <c r="A17" s="40"/>
      <c r="B17" s="41"/>
      <c r="C17" s="40"/>
      <c r="D17" s="34" t="s">
        <v>29</v>
      </c>
      <c r="E17" s="40"/>
      <c r="F17" s="40"/>
      <c r="G17" s="40"/>
      <c r="H17" s="40"/>
      <c r="I17" s="34" t="s">
        <v>26</v>
      </c>
      <c r="J17" s="35" t="str">
        <f>'Rekapitulace stavby'!AN13</f>
        <v>Vyplň údaj</v>
      </c>
      <c r="K17" s="40"/>
      <c r="L17" s="118"/>
      <c r="S17" s="40"/>
      <c r="T17" s="40"/>
      <c r="U17" s="40"/>
      <c r="V17" s="40"/>
      <c r="W17" s="40"/>
      <c r="X17" s="40"/>
      <c r="Y17" s="40"/>
      <c r="Z17" s="40"/>
      <c r="AA17" s="40"/>
      <c r="AB17" s="40"/>
      <c r="AC17" s="40"/>
      <c r="AD17" s="40"/>
      <c r="AE17" s="40"/>
    </row>
    <row r="18" spans="1:31" s="2" customFormat="1" ht="18" customHeight="1">
      <c r="A18" s="40"/>
      <c r="B18" s="41"/>
      <c r="C18" s="40"/>
      <c r="D18" s="40"/>
      <c r="E18" s="35" t="str">
        <f>'Rekapitulace stavby'!E14</f>
        <v>Vyplň údaj</v>
      </c>
      <c r="F18" s="29"/>
      <c r="G18" s="29"/>
      <c r="H18" s="29"/>
      <c r="I18" s="34" t="s">
        <v>28</v>
      </c>
      <c r="J18" s="35" t="str">
        <f>'Rekapitulace stavby'!AN14</f>
        <v>Vyplň údaj</v>
      </c>
      <c r="K18" s="40"/>
      <c r="L18" s="118"/>
      <c r="S18" s="40"/>
      <c r="T18" s="40"/>
      <c r="U18" s="40"/>
      <c r="V18" s="40"/>
      <c r="W18" s="40"/>
      <c r="X18" s="40"/>
      <c r="Y18" s="40"/>
      <c r="Z18" s="40"/>
      <c r="AA18" s="40"/>
      <c r="AB18" s="40"/>
      <c r="AC18" s="40"/>
      <c r="AD18" s="40"/>
      <c r="AE18" s="40"/>
    </row>
    <row r="19" spans="1:31" s="2" customFormat="1" ht="6.95" customHeight="1">
      <c r="A19" s="40"/>
      <c r="B19" s="41"/>
      <c r="C19" s="40"/>
      <c r="D19" s="40"/>
      <c r="E19" s="40"/>
      <c r="F19" s="40"/>
      <c r="G19" s="40"/>
      <c r="H19" s="40"/>
      <c r="I19" s="40"/>
      <c r="J19" s="40"/>
      <c r="K19" s="40"/>
      <c r="L19" s="118"/>
      <c r="S19" s="40"/>
      <c r="T19" s="40"/>
      <c r="U19" s="40"/>
      <c r="V19" s="40"/>
      <c r="W19" s="40"/>
      <c r="X19" s="40"/>
      <c r="Y19" s="40"/>
      <c r="Z19" s="40"/>
      <c r="AA19" s="40"/>
      <c r="AB19" s="40"/>
      <c r="AC19" s="40"/>
      <c r="AD19" s="40"/>
      <c r="AE19" s="40"/>
    </row>
    <row r="20" spans="1:31" s="2" customFormat="1" ht="12" customHeight="1">
      <c r="A20" s="40"/>
      <c r="B20" s="41"/>
      <c r="C20" s="40"/>
      <c r="D20" s="34" t="s">
        <v>31</v>
      </c>
      <c r="E20" s="40"/>
      <c r="F20" s="40"/>
      <c r="G20" s="40"/>
      <c r="H20" s="40"/>
      <c r="I20" s="34" t="s">
        <v>26</v>
      </c>
      <c r="J20" s="29" t="str">
        <f>IF('Rekapitulace stavby'!AN16="","",'Rekapitulace stavby'!AN16)</f>
        <v/>
      </c>
      <c r="K20" s="40"/>
      <c r="L20" s="118"/>
      <c r="S20" s="40"/>
      <c r="T20" s="40"/>
      <c r="U20" s="40"/>
      <c r="V20" s="40"/>
      <c r="W20" s="40"/>
      <c r="X20" s="40"/>
      <c r="Y20" s="40"/>
      <c r="Z20" s="40"/>
      <c r="AA20" s="40"/>
      <c r="AB20" s="40"/>
      <c r="AC20" s="40"/>
      <c r="AD20" s="40"/>
      <c r="AE20" s="40"/>
    </row>
    <row r="21" spans="1:31" s="2" customFormat="1" ht="18" customHeight="1">
      <c r="A21" s="40"/>
      <c r="B21" s="41"/>
      <c r="C21" s="40"/>
      <c r="D21" s="40"/>
      <c r="E21" s="29" t="str">
        <f>IF('Rekapitulace stavby'!E17="","",'Rekapitulace stavby'!E17)</f>
        <v>ard architects s.r.o.</v>
      </c>
      <c r="F21" s="40"/>
      <c r="G21" s="40"/>
      <c r="H21" s="40"/>
      <c r="I21" s="34" t="s">
        <v>28</v>
      </c>
      <c r="J21" s="29" t="str">
        <f>IF('Rekapitulace stavby'!AN17="","",'Rekapitulace stavby'!AN17)</f>
        <v/>
      </c>
      <c r="K21" s="40"/>
      <c r="L21" s="118"/>
      <c r="S21" s="40"/>
      <c r="T21" s="40"/>
      <c r="U21" s="40"/>
      <c r="V21" s="40"/>
      <c r="W21" s="40"/>
      <c r="X21" s="40"/>
      <c r="Y21" s="40"/>
      <c r="Z21" s="40"/>
      <c r="AA21" s="40"/>
      <c r="AB21" s="40"/>
      <c r="AC21" s="40"/>
      <c r="AD21" s="40"/>
      <c r="AE21" s="40"/>
    </row>
    <row r="22" spans="1:31" s="2" customFormat="1" ht="6.95" customHeight="1">
      <c r="A22" s="40"/>
      <c r="B22" s="41"/>
      <c r="C22" s="40"/>
      <c r="D22" s="40"/>
      <c r="E22" s="40"/>
      <c r="F22" s="40"/>
      <c r="G22" s="40"/>
      <c r="H22" s="40"/>
      <c r="I22" s="40"/>
      <c r="J22" s="40"/>
      <c r="K22" s="40"/>
      <c r="L22" s="118"/>
      <c r="S22" s="40"/>
      <c r="T22" s="40"/>
      <c r="U22" s="40"/>
      <c r="V22" s="40"/>
      <c r="W22" s="40"/>
      <c r="X22" s="40"/>
      <c r="Y22" s="40"/>
      <c r="Z22" s="40"/>
      <c r="AA22" s="40"/>
      <c r="AB22" s="40"/>
      <c r="AC22" s="40"/>
      <c r="AD22" s="40"/>
      <c r="AE22" s="40"/>
    </row>
    <row r="23" spans="1:31" s="2" customFormat="1" ht="12" customHeight="1">
      <c r="A23" s="40"/>
      <c r="B23" s="41"/>
      <c r="C23" s="40"/>
      <c r="D23" s="34" t="s">
        <v>34</v>
      </c>
      <c r="E23" s="40"/>
      <c r="F23" s="40"/>
      <c r="G23" s="40"/>
      <c r="H23" s="40"/>
      <c r="I23" s="34" t="s">
        <v>26</v>
      </c>
      <c r="J23" s="29" t="str">
        <f>IF('Rekapitulace stavby'!AN19="","",'Rekapitulace stavby'!AN19)</f>
        <v/>
      </c>
      <c r="K23" s="40"/>
      <c r="L23" s="118"/>
      <c r="S23" s="40"/>
      <c r="T23" s="40"/>
      <c r="U23" s="40"/>
      <c r="V23" s="40"/>
      <c r="W23" s="40"/>
      <c r="X23" s="40"/>
      <c r="Y23" s="40"/>
      <c r="Z23" s="40"/>
      <c r="AA23" s="40"/>
      <c r="AB23" s="40"/>
      <c r="AC23" s="40"/>
      <c r="AD23" s="40"/>
      <c r="AE23" s="40"/>
    </row>
    <row r="24" spans="1:31" s="2" customFormat="1" ht="18" customHeight="1">
      <c r="A24" s="40"/>
      <c r="B24" s="41"/>
      <c r="C24" s="40"/>
      <c r="D24" s="40"/>
      <c r="E24" s="29" t="str">
        <f>IF('Rekapitulace stavby'!E20="","",'Rekapitulace stavby'!E20)</f>
        <v xml:space="preserve"> </v>
      </c>
      <c r="F24" s="40"/>
      <c r="G24" s="40"/>
      <c r="H24" s="40"/>
      <c r="I24" s="34" t="s">
        <v>28</v>
      </c>
      <c r="J24" s="29" t="str">
        <f>IF('Rekapitulace stavby'!AN20="","",'Rekapitulace stavby'!AN20)</f>
        <v/>
      </c>
      <c r="K24" s="40"/>
      <c r="L24" s="118"/>
      <c r="S24" s="40"/>
      <c r="T24" s="40"/>
      <c r="U24" s="40"/>
      <c r="V24" s="40"/>
      <c r="W24" s="40"/>
      <c r="X24" s="40"/>
      <c r="Y24" s="40"/>
      <c r="Z24" s="40"/>
      <c r="AA24" s="40"/>
      <c r="AB24" s="40"/>
      <c r="AC24" s="40"/>
      <c r="AD24" s="40"/>
      <c r="AE24" s="40"/>
    </row>
    <row r="25" spans="1:31" s="2" customFormat="1" ht="6.95" customHeight="1">
      <c r="A25" s="40"/>
      <c r="B25" s="41"/>
      <c r="C25" s="40"/>
      <c r="D25" s="40"/>
      <c r="E25" s="40"/>
      <c r="F25" s="40"/>
      <c r="G25" s="40"/>
      <c r="H25" s="40"/>
      <c r="I25" s="40"/>
      <c r="J25" s="40"/>
      <c r="K25" s="40"/>
      <c r="L25" s="118"/>
      <c r="S25" s="40"/>
      <c r="T25" s="40"/>
      <c r="U25" s="40"/>
      <c r="V25" s="40"/>
      <c r="W25" s="40"/>
      <c r="X25" s="40"/>
      <c r="Y25" s="40"/>
      <c r="Z25" s="40"/>
      <c r="AA25" s="40"/>
      <c r="AB25" s="40"/>
      <c r="AC25" s="40"/>
      <c r="AD25" s="40"/>
      <c r="AE25" s="40"/>
    </row>
    <row r="26" spans="1:31" s="2" customFormat="1" ht="12" customHeight="1">
      <c r="A26" s="40"/>
      <c r="B26" s="41"/>
      <c r="C26" s="40"/>
      <c r="D26" s="34" t="s">
        <v>35</v>
      </c>
      <c r="E26" s="40"/>
      <c r="F26" s="40"/>
      <c r="G26" s="40"/>
      <c r="H26" s="40"/>
      <c r="I26" s="40"/>
      <c r="J26" s="40"/>
      <c r="K26" s="40"/>
      <c r="L26" s="118"/>
      <c r="S26" s="40"/>
      <c r="T26" s="40"/>
      <c r="U26" s="40"/>
      <c r="V26" s="40"/>
      <c r="W26" s="40"/>
      <c r="X26" s="40"/>
      <c r="Y26" s="40"/>
      <c r="Z26" s="40"/>
      <c r="AA26" s="40"/>
      <c r="AB26" s="40"/>
      <c r="AC26" s="40"/>
      <c r="AD26" s="40"/>
      <c r="AE26" s="40"/>
    </row>
    <row r="27" spans="1:31" s="8" customFormat="1" ht="16.5" customHeight="1">
      <c r="A27" s="119"/>
      <c r="B27" s="120"/>
      <c r="C27" s="119"/>
      <c r="D27" s="119"/>
      <c r="E27" s="38" t="s">
        <v>3</v>
      </c>
      <c r="F27" s="38"/>
      <c r="G27" s="38"/>
      <c r="H27" s="38"/>
      <c r="I27" s="119"/>
      <c r="J27" s="119"/>
      <c r="K27" s="119"/>
      <c r="L27" s="121"/>
      <c r="S27" s="119"/>
      <c r="T27" s="119"/>
      <c r="U27" s="119"/>
      <c r="V27" s="119"/>
      <c r="W27" s="119"/>
      <c r="X27" s="119"/>
      <c r="Y27" s="119"/>
      <c r="Z27" s="119"/>
      <c r="AA27" s="119"/>
      <c r="AB27" s="119"/>
      <c r="AC27" s="119"/>
      <c r="AD27" s="119"/>
      <c r="AE27" s="119"/>
    </row>
    <row r="28" spans="1:31" s="2" customFormat="1" ht="6.95" customHeight="1">
      <c r="A28" s="40"/>
      <c r="B28" s="41"/>
      <c r="C28" s="40"/>
      <c r="D28" s="40"/>
      <c r="E28" s="40"/>
      <c r="F28" s="40"/>
      <c r="G28" s="40"/>
      <c r="H28" s="40"/>
      <c r="I28" s="40"/>
      <c r="J28" s="40"/>
      <c r="K28" s="40"/>
      <c r="L28" s="118"/>
      <c r="S28" s="40"/>
      <c r="T28" s="40"/>
      <c r="U28" s="40"/>
      <c r="V28" s="40"/>
      <c r="W28" s="40"/>
      <c r="X28" s="40"/>
      <c r="Y28" s="40"/>
      <c r="Z28" s="40"/>
      <c r="AA28" s="40"/>
      <c r="AB28" s="40"/>
      <c r="AC28" s="40"/>
      <c r="AD28" s="40"/>
      <c r="AE28" s="40"/>
    </row>
    <row r="29" spans="1:31" s="2" customFormat="1" ht="6.95" customHeight="1">
      <c r="A29" s="40"/>
      <c r="B29" s="41"/>
      <c r="C29" s="40"/>
      <c r="D29" s="86"/>
      <c r="E29" s="86"/>
      <c r="F29" s="86"/>
      <c r="G29" s="86"/>
      <c r="H29" s="86"/>
      <c r="I29" s="86"/>
      <c r="J29" s="86"/>
      <c r="K29" s="86"/>
      <c r="L29" s="118"/>
      <c r="S29" s="40"/>
      <c r="T29" s="40"/>
      <c r="U29" s="40"/>
      <c r="V29" s="40"/>
      <c r="W29" s="40"/>
      <c r="X29" s="40"/>
      <c r="Y29" s="40"/>
      <c r="Z29" s="40"/>
      <c r="AA29" s="40"/>
      <c r="AB29" s="40"/>
      <c r="AC29" s="40"/>
      <c r="AD29" s="40"/>
      <c r="AE29" s="40"/>
    </row>
    <row r="30" spans="1:31" s="2" customFormat="1" ht="25.4" customHeight="1">
      <c r="A30" s="40"/>
      <c r="B30" s="41"/>
      <c r="C30" s="40"/>
      <c r="D30" s="122" t="s">
        <v>37</v>
      </c>
      <c r="E30" s="40"/>
      <c r="F30" s="40"/>
      <c r="G30" s="40"/>
      <c r="H30" s="40"/>
      <c r="I30" s="40"/>
      <c r="J30" s="92">
        <f>ROUND(J89,2)</f>
        <v>0</v>
      </c>
      <c r="K30" s="40"/>
      <c r="L30" s="118"/>
      <c r="S30" s="40"/>
      <c r="T30" s="40"/>
      <c r="U30" s="40"/>
      <c r="V30" s="40"/>
      <c r="W30" s="40"/>
      <c r="X30" s="40"/>
      <c r="Y30" s="40"/>
      <c r="Z30" s="40"/>
      <c r="AA30" s="40"/>
      <c r="AB30" s="40"/>
      <c r="AC30" s="40"/>
      <c r="AD30" s="40"/>
      <c r="AE30" s="40"/>
    </row>
    <row r="31" spans="1:31" s="2" customFormat="1" ht="6.95" customHeight="1">
      <c r="A31" s="40"/>
      <c r="B31" s="41"/>
      <c r="C31" s="40"/>
      <c r="D31" s="86"/>
      <c r="E31" s="86"/>
      <c r="F31" s="86"/>
      <c r="G31" s="86"/>
      <c r="H31" s="86"/>
      <c r="I31" s="86"/>
      <c r="J31" s="86"/>
      <c r="K31" s="86"/>
      <c r="L31" s="118"/>
      <c r="S31" s="40"/>
      <c r="T31" s="40"/>
      <c r="U31" s="40"/>
      <c r="V31" s="40"/>
      <c r="W31" s="40"/>
      <c r="X31" s="40"/>
      <c r="Y31" s="40"/>
      <c r="Z31" s="40"/>
      <c r="AA31" s="40"/>
      <c r="AB31" s="40"/>
      <c r="AC31" s="40"/>
      <c r="AD31" s="40"/>
      <c r="AE31" s="40"/>
    </row>
    <row r="32" spans="1:31" s="2" customFormat="1" ht="14.4" customHeight="1">
      <c r="A32" s="40"/>
      <c r="B32" s="41"/>
      <c r="C32" s="40"/>
      <c r="D32" s="40"/>
      <c r="E32" s="40"/>
      <c r="F32" s="45" t="s">
        <v>39</v>
      </c>
      <c r="G32" s="40"/>
      <c r="H32" s="40"/>
      <c r="I32" s="45" t="s">
        <v>38</v>
      </c>
      <c r="J32" s="45" t="s">
        <v>40</v>
      </c>
      <c r="K32" s="40"/>
      <c r="L32" s="118"/>
      <c r="S32" s="40"/>
      <c r="T32" s="40"/>
      <c r="U32" s="40"/>
      <c r="V32" s="40"/>
      <c r="W32" s="40"/>
      <c r="X32" s="40"/>
      <c r="Y32" s="40"/>
      <c r="Z32" s="40"/>
      <c r="AA32" s="40"/>
      <c r="AB32" s="40"/>
      <c r="AC32" s="40"/>
      <c r="AD32" s="40"/>
      <c r="AE32" s="40"/>
    </row>
    <row r="33" spans="1:31" s="2" customFormat="1" ht="14.4" customHeight="1">
      <c r="A33" s="40"/>
      <c r="B33" s="41"/>
      <c r="C33" s="40"/>
      <c r="D33" s="123" t="s">
        <v>41</v>
      </c>
      <c r="E33" s="34" t="s">
        <v>42</v>
      </c>
      <c r="F33" s="124">
        <f>ROUND((SUM(BE89:BE216)),2)</f>
        <v>0</v>
      </c>
      <c r="G33" s="40"/>
      <c r="H33" s="40"/>
      <c r="I33" s="125">
        <v>0.21</v>
      </c>
      <c r="J33" s="124">
        <f>ROUND(((SUM(BE89:BE216))*I33),2)</f>
        <v>0</v>
      </c>
      <c r="K33" s="40"/>
      <c r="L33" s="118"/>
      <c r="S33" s="40"/>
      <c r="T33" s="40"/>
      <c r="U33" s="40"/>
      <c r="V33" s="40"/>
      <c r="W33" s="40"/>
      <c r="X33" s="40"/>
      <c r="Y33" s="40"/>
      <c r="Z33" s="40"/>
      <c r="AA33" s="40"/>
      <c r="AB33" s="40"/>
      <c r="AC33" s="40"/>
      <c r="AD33" s="40"/>
      <c r="AE33" s="40"/>
    </row>
    <row r="34" spans="1:31" s="2" customFormat="1" ht="14.4" customHeight="1">
      <c r="A34" s="40"/>
      <c r="B34" s="41"/>
      <c r="C34" s="40"/>
      <c r="D34" s="40"/>
      <c r="E34" s="34" t="s">
        <v>43</v>
      </c>
      <c r="F34" s="124">
        <f>ROUND((SUM(BF89:BF216)),2)</f>
        <v>0</v>
      </c>
      <c r="G34" s="40"/>
      <c r="H34" s="40"/>
      <c r="I34" s="125">
        <v>0.12</v>
      </c>
      <c r="J34" s="124">
        <f>ROUND(((SUM(BF89:BF216))*I34),2)</f>
        <v>0</v>
      </c>
      <c r="K34" s="40"/>
      <c r="L34" s="118"/>
      <c r="S34" s="40"/>
      <c r="T34" s="40"/>
      <c r="U34" s="40"/>
      <c r="V34" s="40"/>
      <c r="W34" s="40"/>
      <c r="X34" s="40"/>
      <c r="Y34" s="40"/>
      <c r="Z34" s="40"/>
      <c r="AA34" s="40"/>
      <c r="AB34" s="40"/>
      <c r="AC34" s="40"/>
      <c r="AD34" s="40"/>
      <c r="AE34" s="40"/>
    </row>
    <row r="35" spans="1:31" s="2" customFormat="1" ht="14.4" customHeight="1" hidden="1">
      <c r="A35" s="40"/>
      <c r="B35" s="41"/>
      <c r="C35" s="40"/>
      <c r="D35" s="40"/>
      <c r="E35" s="34" t="s">
        <v>44</v>
      </c>
      <c r="F35" s="124">
        <f>ROUND((SUM(BG89:BG216)),2)</f>
        <v>0</v>
      </c>
      <c r="G35" s="40"/>
      <c r="H35" s="40"/>
      <c r="I35" s="125">
        <v>0.21</v>
      </c>
      <c r="J35" s="124">
        <f>0</f>
        <v>0</v>
      </c>
      <c r="K35" s="40"/>
      <c r="L35" s="118"/>
      <c r="S35" s="40"/>
      <c r="T35" s="40"/>
      <c r="U35" s="40"/>
      <c r="V35" s="40"/>
      <c r="W35" s="40"/>
      <c r="X35" s="40"/>
      <c r="Y35" s="40"/>
      <c r="Z35" s="40"/>
      <c r="AA35" s="40"/>
      <c r="AB35" s="40"/>
      <c r="AC35" s="40"/>
      <c r="AD35" s="40"/>
      <c r="AE35" s="40"/>
    </row>
    <row r="36" spans="1:31" s="2" customFormat="1" ht="14.4" customHeight="1" hidden="1">
      <c r="A36" s="40"/>
      <c r="B36" s="41"/>
      <c r="C36" s="40"/>
      <c r="D36" s="40"/>
      <c r="E36" s="34" t="s">
        <v>45</v>
      </c>
      <c r="F36" s="124">
        <f>ROUND((SUM(BH89:BH216)),2)</f>
        <v>0</v>
      </c>
      <c r="G36" s="40"/>
      <c r="H36" s="40"/>
      <c r="I36" s="125">
        <v>0.12</v>
      </c>
      <c r="J36" s="124">
        <f>0</f>
        <v>0</v>
      </c>
      <c r="K36" s="40"/>
      <c r="L36" s="118"/>
      <c r="S36" s="40"/>
      <c r="T36" s="40"/>
      <c r="U36" s="40"/>
      <c r="V36" s="40"/>
      <c r="W36" s="40"/>
      <c r="X36" s="40"/>
      <c r="Y36" s="40"/>
      <c r="Z36" s="40"/>
      <c r="AA36" s="40"/>
      <c r="AB36" s="40"/>
      <c r="AC36" s="40"/>
      <c r="AD36" s="40"/>
      <c r="AE36" s="40"/>
    </row>
    <row r="37" spans="1:31" s="2" customFormat="1" ht="14.4" customHeight="1" hidden="1">
      <c r="A37" s="40"/>
      <c r="B37" s="41"/>
      <c r="C37" s="40"/>
      <c r="D37" s="40"/>
      <c r="E37" s="34" t="s">
        <v>46</v>
      </c>
      <c r="F37" s="124">
        <f>ROUND((SUM(BI89:BI216)),2)</f>
        <v>0</v>
      </c>
      <c r="G37" s="40"/>
      <c r="H37" s="40"/>
      <c r="I37" s="125">
        <v>0</v>
      </c>
      <c r="J37" s="124">
        <f>0</f>
        <v>0</v>
      </c>
      <c r="K37" s="40"/>
      <c r="L37" s="118"/>
      <c r="S37" s="40"/>
      <c r="T37" s="40"/>
      <c r="U37" s="40"/>
      <c r="V37" s="40"/>
      <c r="W37" s="40"/>
      <c r="X37" s="40"/>
      <c r="Y37" s="40"/>
      <c r="Z37" s="40"/>
      <c r="AA37" s="40"/>
      <c r="AB37" s="40"/>
      <c r="AC37" s="40"/>
      <c r="AD37" s="40"/>
      <c r="AE37" s="40"/>
    </row>
    <row r="38" spans="1:31" s="2" customFormat="1" ht="6.95" customHeight="1">
      <c r="A38" s="40"/>
      <c r="B38" s="41"/>
      <c r="C38" s="40"/>
      <c r="D38" s="40"/>
      <c r="E38" s="40"/>
      <c r="F38" s="40"/>
      <c r="G38" s="40"/>
      <c r="H38" s="40"/>
      <c r="I38" s="40"/>
      <c r="J38" s="40"/>
      <c r="K38" s="40"/>
      <c r="L38" s="118"/>
      <c r="S38" s="40"/>
      <c r="T38" s="40"/>
      <c r="U38" s="40"/>
      <c r="V38" s="40"/>
      <c r="W38" s="40"/>
      <c r="X38" s="40"/>
      <c r="Y38" s="40"/>
      <c r="Z38" s="40"/>
      <c r="AA38" s="40"/>
      <c r="AB38" s="40"/>
      <c r="AC38" s="40"/>
      <c r="AD38" s="40"/>
      <c r="AE38" s="40"/>
    </row>
    <row r="39" spans="1:31" s="2" customFormat="1" ht="25.4" customHeight="1">
      <c r="A39" s="40"/>
      <c r="B39" s="41"/>
      <c r="C39" s="126"/>
      <c r="D39" s="127" t="s">
        <v>47</v>
      </c>
      <c r="E39" s="78"/>
      <c r="F39" s="78"/>
      <c r="G39" s="128" t="s">
        <v>48</v>
      </c>
      <c r="H39" s="129" t="s">
        <v>49</v>
      </c>
      <c r="I39" s="78"/>
      <c r="J39" s="130">
        <f>SUM(J30:J37)</f>
        <v>0</v>
      </c>
      <c r="K39" s="131"/>
      <c r="L39" s="118"/>
      <c r="S39" s="40"/>
      <c r="T39" s="40"/>
      <c r="U39" s="40"/>
      <c r="V39" s="40"/>
      <c r="W39" s="40"/>
      <c r="X39" s="40"/>
      <c r="Y39" s="40"/>
      <c r="Z39" s="40"/>
      <c r="AA39" s="40"/>
      <c r="AB39" s="40"/>
      <c r="AC39" s="40"/>
      <c r="AD39" s="40"/>
      <c r="AE39" s="40"/>
    </row>
    <row r="40" spans="1:31" s="2" customFormat="1" ht="14.4" customHeight="1">
      <c r="A40" s="40"/>
      <c r="B40" s="57"/>
      <c r="C40" s="58"/>
      <c r="D40" s="58"/>
      <c r="E40" s="58"/>
      <c r="F40" s="58"/>
      <c r="G40" s="58"/>
      <c r="H40" s="58"/>
      <c r="I40" s="58"/>
      <c r="J40" s="58"/>
      <c r="K40" s="58"/>
      <c r="L40" s="118"/>
      <c r="S40" s="40"/>
      <c r="T40" s="40"/>
      <c r="U40" s="40"/>
      <c r="V40" s="40"/>
      <c r="W40" s="40"/>
      <c r="X40" s="40"/>
      <c r="Y40" s="40"/>
      <c r="Z40" s="40"/>
      <c r="AA40" s="40"/>
      <c r="AB40" s="40"/>
      <c r="AC40" s="40"/>
      <c r="AD40" s="40"/>
      <c r="AE40" s="40"/>
    </row>
    <row r="44" spans="1:31" s="2" customFormat="1" ht="6.95" customHeight="1">
      <c r="A44" s="40"/>
      <c r="B44" s="59"/>
      <c r="C44" s="60"/>
      <c r="D44" s="60"/>
      <c r="E44" s="60"/>
      <c r="F44" s="60"/>
      <c r="G44" s="60"/>
      <c r="H44" s="60"/>
      <c r="I44" s="60"/>
      <c r="J44" s="60"/>
      <c r="K44" s="60"/>
      <c r="L44" s="118"/>
      <c r="S44" s="40"/>
      <c r="T44" s="40"/>
      <c r="U44" s="40"/>
      <c r="V44" s="40"/>
      <c r="W44" s="40"/>
      <c r="X44" s="40"/>
      <c r="Y44" s="40"/>
      <c r="Z44" s="40"/>
      <c r="AA44" s="40"/>
      <c r="AB44" s="40"/>
      <c r="AC44" s="40"/>
      <c r="AD44" s="40"/>
      <c r="AE44" s="40"/>
    </row>
    <row r="45" spans="1:31" s="2" customFormat="1" ht="24.95" customHeight="1">
      <c r="A45" s="40"/>
      <c r="B45" s="41"/>
      <c r="C45" s="25" t="s">
        <v>102</v>
      </c>
      <c r="D45" s="40"/>
      <c r="E45" s="40"/>
      <c r="F45" s="40"/>
      <c r="G45" s="40"/>
      <c r="H45" s="40"/>
      <c r="I45" s="40"/>
      <c r="J45" s="40"/>
      <c r="K45" s="40"/>
      <c r="L45" s="118"/>
      <c r="S45" s="40"/>
      <c r="T45" s="40"/>
      <c r="U45" s="40"/>
      <c r="V45" s="40"/>
      <c r="W45" s="40"/>
      <c r="X45" s="40"/>
      <c r="Y45" s="40"/>
      <c r="Z45" s="40"/>
      <c r="AA45" s="40"/>
      <c r="AB45" s="40"/>
      <c r="AC45" s="40"/>
      <c r="AD45" s="40"/>
      <c r="AE45" s="40"/>
    </row>
    <row r="46" spans="1:31" s="2" customFormat="1" ht="6.95" customHeight="1">
      <c r="A46" s="40"/>
      <c r="B46" s="41"/>
      <c r="C46" s="40"/>
      <c r="D46" s="40"/>
      <c r="E46" s="40"/>
      <c r="F46" s="40"/>
      <c r="G46" s="40"/>
      <c r="H46" s="40"/>
      <c r="I46" s="40"/>
      <c r="J46" s="40"/>
      <c r="K46" s="40"/>
      <c r="L46" s="118"/>
      <c r="S46" s="40"/>
      <c r="T46" s="40"/>
      <c r="U46" s="40"/>
      <c r="V46" s="40"/>
      <c r="W46" s="40"/>
      <c r="X46" s="40"/>
      <c r="Y46" s="40"/>
      <c r="Z46" s="40"/>
      <c r="AA46" s="40"/>
      <c r="AB46" s="40"/>
      <c r="AC46" s="40"/>
      <c r="AD46" s="40"/>
      <c r="AE46" s="40"/>
    </row>
    <row r="47" spans="1:31" s="2" customFormat="1" ht="12" customHeight="1">
      <c r="A47" s="40"/>
      <c r="B47" s="41"/>
      <c r="C47" s="34" t="s">
        <v>17</v>
      </c>
      <c r="D47" s="40"/>
      <c r="E47" s="40"/>
      <c r="F47" s="40"/>
      <c r="G47" s="40"/>
      <c r="H47" s="40"/>
      <c r="I47" s="40"/>
      <c r="J47" s="40"/>
      <c r="K47" s="40"/>
      <c r="L47" s="118"/>
      <c r="S47" s="40"/>
      <c r="T47" s="40"/>
      <c r="U47" s="40"/>
      <c r="V47" s="40"/>
      <c r="W47" s="40"/>
      <c r="X47" s="40"/>
      <c r="Y47" s="40"/>
      <c r="Z47" s="40"/>
      <c r="AA47" s="40"/>
      <c r="AB47" s="40"/>
      <c r="AC47" s="40"/>
      <c r="AD47" s="40"/>
      <c r="AE47" s="40"/>
    </row>
    <row r="48" spans="1:31" s="2" customFormat="1" ht="16.5" customHeight="1">
      <c r="A48" s="40"/>
      <c r="B48" s="41"/>
      <c r="C48" s="40"/>
      <c r="D48" s="40"/>
      <c r="E48" s="117" t="str">
        <f>E7</f>
        <v>Stavební úpravy a změna způsobu využití objektu pavilonu N</v>
      </c>
      <c r="F48" s="34"/>
      <c r="G48" s="34"/>
      <c r="H48" s="34"/>
      <c r="I48" s="40"/>
      <c r="J48" s="40"/>
      <c r="K48" s="40"/>
      <c r="L48" s="118"/>
      <c r="S48" s="40"/>
      <c r="T48" s="40"/>
      <c r="U48" s="40"/>
      <c r="V48" s="40"/>
      <c r="W48" s="40"/>
      <c r="X48" s="40"/>
      <c r="Y48" s="40"/>
      <c r="Z48" s="40"/>
      <c r="AA48" s="40"/>
      <c r="AB48" s="40"/>
      <c r="AC48" s="40"/>
      <c r="AD48" s="40"/>
      <c r="AE48" s="40"/>
    </row>
    <row r="49" spans="1:31" s="2" customFormat="1" ht="12" customHeight="1">
      <c r="A49" s="40"/>
      <c r="B49" s="41"/>
      <c r="C49" s="34" t="s">
        <v>100</v>
      </c>
      <c r="D49" s="40"/>
      <c r="E49" s="40"/>
      <c r="F49" s="40"/>
      <c r="G49" s="40"/>
      <c r="H49" s="40"/>
      <c r="I49" s="40"/>
      <c r="J49" s="40"/>
      <c r="K49" s="40"/>
      <c r="L49" s="118"/>
      <c r="S49" s="40"/>
      <c r="T49" s="40"/>
      <c r="U49" s="40"/>
      <c r="V49" s="40"/>
      <c r="W49" s="40"/>
      <c r="X49" s="40"/>
      <c r="Y49" s="40"/>
      <c r="Z49" s="40"/>
      <c r="AA49" s="40"/>
      <c r="AB49" s="40"/>
      <c r="AC49" s="40"/>
      <c r="AD49" s="40"/>
      <c r="AE49" s="40"/>
    </row>
    <row r="50" spans="1:31" s="2" customFormat="1" ht="16.5" customHeight="1">
      <c r="A50" s="40"/>
      <c r="B50" s="41"/>
      <c r="C50" s="40"/>
      <c r="D50" s="40"/>
      <c r="E50" s="64" t="str">
        <f>E9</f>
        <v>3 - Slaboproudé elektroinstalace</v>
      </c>
      <c r="F50" s="40"/>
      <c r="G50" s="40"/>
      <c r="H50" s="40"/>
      <c r="I50" s="40"/>
      <c r="J50" s="40"/>
      <c r="K50" s="40"/>
      <c r="L50" s="118"/>
      <c r="S50" s="40"/>
      <c r="T50" s="40"/>
      <c r="U50" s="40"/>
      <c r="V50" s="40"/>
      <c r="W50" s="40"/>
      <c r="X50" s="40"/>
      <c r="Y50" s="40"/>
      <c r="Z50" s="40"/>
      <c r="AA50" s="40"/>
      <c r="AB50" s="40"/>
      <c r="AC50" s="40"/>
      <c r="AD50" s="40"/>
      <c r="AE50" s="40"/>
    </row>
    <row r="51" spans="1:31" s="2" customFormat="1" ht="6.95" customHeight="1">
      <c r="A51" s="40"/>
      <c r="B51" s="41"/>
      <c r="C51" s="40"/>
      <c r="D51" s="40"/>
      <c r="E51" s="40"/>
      <c r="F51" s="40"/>
      <c r="G51" s="40"/>
      <c r="H51" s="40"/>
      <c r="I51" s="40"/>
      <c r="J51" s="40"/>
      <c r="K51" s="40"/>
      <c r="L51" s="118"/>
      <c r="S51" s="40"/>
      <c r="T51" s="40"/>
      <c r="U51" s="40"/>
      <c r="V51" s="40"/>
      <c r="W51" s="40"/>
      <c r="X51" s="40"/>
      <c r="Y51" s="40"/>
      <c r="Z51" s="40"/>
      <c r="AA51" s="40"/>
      <c r="AB51" s="40"/>
      <c r="AC51" s="40"/>
      <c r="AD51" s="40"/>
      <c r="AE51" s="40"/>
    </row>
    <row r="52" spans="1:31" s="2" customFormat="1" ht="12" customHeight="1">
      <c r="A52" s="40"/>
      <c r="B52" s="41"/>
      <c r="C52" s="34" t="s">
        <v>21</v>
      </c>
      <c r="D52" s="40"/>
      <c r="E52" s="40"/>
      <c r="F52" s="29" t="str">
        <f>F12</f>
        <v xml:space="preserve"> </v>
      </c>
      <c r="G52" s="40"/>
      <c r="H52" s="40"/>
      <c r="I52" s="34" t="s">
        <v>23</v>
      </c>
      <c r="J52" s="66" t="str">
        <f>IF(J12="","",J12)</f>
        <v>12. 2. 2024</v>
      </c>
      <c r="K52" s="40"/>
      <c r="L52" s="118"/>
      <c r="S52" s="40"/>
      <c r="T52" s="40"/>
      <c r="U52" s="40"/>
      <c r="V52" s="40"/>
      <c r="W52" s="40"/>
      <c r="X52" s="40"/>
      <c r="Y52" s="40"/>
      <c r="Z52" s="40"/>
      <c r="AA52" s="40"/>
      <c r="AB52" s="40"/>
      <c r="AC52" s="40"/>
      <c r="AD52" s="40"/>
      <c r="AE52" s="40"/>
    </row>
    <row r="53" spans="1:31" s="2" customFormat="1" ht="6.95" customHeight="1">
      <c r="A53" s="40"/>
      <c r="B53" s="41"/>
      <c r="C53" s="40"/>
      <c r="D53" s="40"/>
      <c r="E53" s="40"/>
      <c r="F53" s="40"/>
      <c r="G53" s="40"/>
      <c r="H53" s="40"/>
      <c r="I53" s="40"/>
      <c r="J53" s="40"/>
      <c r="K53" s="40"/>
      <c r="L53" s="118"/>
      <c r="S53" s="40"/>
      <c r="T53" s="40"/>
      <c r="U53" s="40"/>
      <c r="V53" s="40"/>
      <c r="W53" s="40"/>
      <c r="X53" s="40"/>
      <c r="Y53" s="40"/>
      <c r="Z53" s="40"/>
      <c r="AA53" s="40"/>
      <c r="AB53" s="40"/>
      <c r="AC53" s="40"/>
      <c r="AD53" s="40"/>
      <c r="AE53" s="40"/>
    </row>
    <row r="54" spans="1:31" s="2" customFormat="1" ht="15.15" customHeight="1">
      <c r="A54" s="40"/>
      <c r="B54" s="41"/>
      <c r="C54" s="34" t="s">
        <v>25</v>
      </c>
      <c r="D54" s="40"/>
      <c r="E54" s="40"/>
      <c r="F54" s="29" t="str">
        <f>E15</f>
        <v>Karlovarská krajská nemocnice a.s.</v>
      </c>
      <c r="G54" s="40"/>
      <c r="H54" s="40"/>
      <c r="I54" s="34" t="s">
        <v>31</v>
      </c>
      <c r="J54" s="38" t="str">
        <f>E21</f>
        <v>ard architects s.r.o.</v>
      </c>
      <c r="K54" s="40"/>
      <c r="L54" s="118"/>
      <c r="S54" s="40"/>
      <c r="T54" s="40"/>
      <c r="U54" s="40"/>
      <c r="V54" s="40"/>
      <c r="W54" s="40"/>
      <c r="X54" s="40"/>
      <c r="Y54" s="40"/>
      <c r="Z54" s="40"/>
      <c r="AA54" s="40"/>
      <c r="AB54" s="40"/>
      <c r="AC54" s="40"/>
      <c r="AD54" s="40"/>
      <c r="AE54" s="40"/>
    </row>
    <row r="55" spans="1:31" s="2" customFormat="1" ht="15.15" customHeight="1">
      <c r="A55" s="40"/>
      <c r="B55" s="41"/>
      <c r="C55" s="34" t="s">
        <v>29</v>
      </c>
      <c r="D55" s="40"/>
      <c r="E55" s="40"/>
      <c r="F55" s="29" t="str">
        <f>IF(E18="","",E18)</f>
        <v>Vyplň údaj</v>
      </c>
      <c r="G55" s="40"/>
      <c r="H55" s="40"/>
      <c r="I55" s="34" t="s">
        <v>34</v>
      </c>
      <c r="J55" s="38" t="str">
        <f>E24</f>
        <v xml:space="preserve"> </v>
      </c>
      <c r="K55" s="40"/>
      <c r="L55" s="118"/>
      <c r="S55" s="40"/>
      <c r="T55" s="40"/>
      <c r="U55" s="40"/>
      <c r="V55" s="40"/>
      <c r="W55" s="40"/>
      <c r="X55" s="40"/>
      <c r="Y55" s="40"/>
      <c r="Z55" s="40"/>
      <c r="AA55" s="40"/>
      <c r="AB55" s="40"/>
      <c r="AC55" s="40"/>
      <c r="AD55" s="40"/>
      <c r="AE55" s="40"/>
    </row>
    <row r="56" spans="1:31" s="2" customFormat="1" ht="10.3" customHeight="1">
      <c r="A56" s="40"/>
      <c r="B56" s="41"/>
      <c r="C56" s="40"/>
      <c r="D56" s="40"/>
      <c r="E56" s="40"/>
      <c r="F56" s="40"/>
      <c r="G56" s="40"/>
      <c r="H56" s="40"/>
      <c r="I56" s="40"/>
      <c r="J56" s="40"/>
      <c r="K56" s="40"/>
      <c r="L56" s="118"/>
      <c r="S56" s="40"/>
      <c r="T56" s="40"/>
      <c r="U56" s="40"/>
      <c r="V56" s="40"/>
      <c r="W56" s="40"/>
      <c r="X56" s="40"/>
      <c r="Y56" s="40"/>
      <c r="Z56" s="40"/>
      <c r="AA56" s="40"/>
      <c r="AB56" s="40"/>
      <c r="AC56" s="40"/>
      <c r="AD56" s="40"/>
      <c r="AE56" s="40"/>
    </row>
    <row r="57" spans="1:31" s="2" customFormat="1" ht="29.25" customHeight="1">
      <c r="A57" s="40"/>
      <c r="B57" s="41"/>
      <c r="C57" s="132" t="s">
        <v>103</v>
      </c>
      <c r="D57" s="126"/>
      <c r="E57" s="126"/>
      <c r="F57" s="126"/>
      <c r="G57" s="126"/>
      <c r="H57" s="126"/>
      <c r="I57" s="126"/>
      <c r="J57" s="133" t="s">
        <v>104</v>
      </c>
      <c r="K57" s="126"/>
      <c r="L57" s="118"/>
      <c r="S57" s="40"/>
      <c r="T57" s="40"/>
      <c r="U57" s="40"/>
      <c r="V57" s="40"/>
      <c r="W57" s="40"/>
      <c r="X57" s="40"/>
      <c r="Y57" s="40"/>
      <c r="Z57" s="40"/>
      <c r="AA57" s="40"/>
      <c r="AB57" s="40"/>
      <c r="AC57" s="40"/>
      <c r="AD57" s="40"/>
      <c r="AE57" s="40"/>
    </row>
    <row r="58" spans="1:31" s="2" customFormat="1" ht="10.3" customHeight="1">
      <c r="A58" s="40"/>
      <c r="B58" s="41"/>
      <c r="C58" s="40"/>
      <c r="D58" s="40"/>
      <c r="E58" s="40"/>
      <c r="F58" s="40"/>
      <c r="G58" s="40"/>
      <c r="H58" s="40"/>
      <c r="I58" s="40"/>
      <c r="J58" s="40"/>
      <c r="K58" s="40"/>
      <c r="L58" s="118"/>
      <c r="S58" s="40"/>
      <c r="T58" s="40"/>
      <c r="U58" s="40"/>
      <c r="V58" s="40"/>
      <c r="W58" s="40"/>
      <c r="X58" s="40"/>
      <c r="Y58" s="40"/>
      <c r="Z58" s="40"/>
      <c r="AA58" s="40"/>
      <c r="AB58" s="40"/>
      <c r="AC58" s="40"/>
      <c r="AD58" s="40"/>
      <c r="AE58" s="40"/>
    </row>
    <row r="59" spans="1:47" s="2" customFormat="1" ht="22.8" customHeight="1">
      <c r="A59" s="40"/>
      <c r="B59" s="41"/>
      <c r="C59" s="134" t="s">
        <v>69</v>
      </c>
      <c r="D59" s="40"/>
      <c r="E59" s="40"/>
      <c r="F59" s="40"/>
      <c r="G59" s="40"/>
      <c r="H59" s="40"/>
      <c r="I59" s="40"/>
      <c r="J59" s="92">
        <f>J89</f>
        <v>0</v>
      </c>
      <c r="K59" s="40"/>
      <c r="L59" s="118"/>
      <c r="S59" s="40"/>
      <c r="T59" s="40"/>
      <c r="U59" s="40"/>
      <c r="V59" s="40"/>
      <c r="W59" s="40"/>
      <c r="X59" s="40"/>
      <c r="Y59" s="40"/>
      <c r="Z59" s="40"/>
      <c r="AA59" s="40"/>
      <c r="AB59" s="40"/>
      <c r="AC59" s="40"/>
      <c r="AD59" s="40"/>
      <c r="AE59" s="40"/>
      <c r="AU59" s="21" t="s">
        <v>105</v>
      </c>
    </row>
    <row r="60" spans="1:31" s="9" customFormat="1" ht="24.95" customHeight="1">
      <c r="A60" s="9"/>
      <c r="B60" s="135"/>
      <c r="C60" s="9"/>
      <c r="D60" s="136" t="s">
        <v>109</v>
      </c>
      <c r="E60" s="137"/>
      <c r="F60" s="137"/>
      <c r="G60" s="137"/>
      <c r="H60" s="137"/>
      <c r="I60" s="137"/>
      <c r="J60" s="138">
        <f>J90</f>
        <v>0</v>
      </c>
      <c r="K60" s="9"/>
      <c r="L60" s="135"/>
      <c r="S60" s="9"/>
      <c r="T60" s="9"/>
      <c r="U60" s="9"/>
      <c r="V60" s="9"/>
      <c r="W60" s="9"/>
      <c r="X60" s="9"/>
      <c r="Y60" s="9"/>
      <c r="Z60" s="9"/>
      <c r="AA60" s="9"/>
      <c r="AB60" s="9"/>
      <c r="AC60" s="9"/>
      <c r="AD60" s="9"/>
      <c r="AE60" s="9"/>
    </row>
    <row r="61" spans="1:31" s="10" customFormat="1" ht="19.9" customHeight="1">
      <c r="A61" s="10"/>
      <c r="B61" s="139"/>
      <c r="C61" s="10"/>
      <c r="D61" s="140" t="s">
        <v>1793</v>
      </c>
      <c r="E61" s="141"/>
      <c r="F61" s="141"/>
      <c r="G61" s="141"/>
      <c r="H61" s="141"/>
      <c r="I61" s="141"/>
      <c r="J61" s="142">
        <f>J91</f>
        <v>0</v>
      </c>
      <c r="K61" s="10"/>
      <c r="L61" s="139"/>
      <c r="S61" s="10"/>
      <c r="T61" s="10"/>
      <c r="U61" s="10"/>
      <c r="V61" s="10"/>
      <c r="W61" s="10"/>
      <c r="X61" s="10"/>
      <c r="Y61" s="10"/>
      <c r="Z61" s="10"/>
      <c r="AA61" s="10"/>
      <c r="AB61" s="10"/>
      <c r="AC61" s="10"/>
      <c r="AD61" s="10"/>
      <c r="AE61" s="10"/>
    </row>
    <row r="62" spans="1:31" s="10" customFormat="1" ht="19.9" customHeight="1">
      <c r="A62" s="10"/>
      <c r="B62" s="139"/>
      <c r="C62" s="10"/>
      <c r="D62" s="140" t="s">
        <v>1794</v>
      </c>
      <c r="E62" s="141"/>
      <c r="F62" s="141"/>
      <c r="G62" s="141"/>
      <c r="H62" s="141"/>
      <c r="I62" s="141"/>
      <c r="J62" s="142">
        <f>J92</f>
        <v>0</v>
      </c>
      <c r="K62" s="10"/>
      <c r="L62" s="139"/>
      <c r="S62" s="10"/>
      <c r="T62" s="10"/>
      <c r="U62" s="10"/>
      <c r="V62" s="10"/>
      <c r="W62" s="10"/>
      <c r="X62" s="10"/>
      <c r="Y62" s="10"/>
      <c r="Z62" s="10"/>
      <c r="AA62" s="10"/>
      <c r="AB62" s="10"/>
      <c r="AC62" s="10"/>
      <c r="AD62" s="10"/>
      <c r="AE62" s="10"/>
    </row>
    <row r="63" spans="1:31" s="10" customFormat="1" ht="19.9" customHeight="1">
      <c r="A63" s="10"/>
      <c r="B63" s="139"/>
      <c r="C63" s="10"/>
      <c r="D63" s="140" t="s">
        <v>1795</v>
      </c>
      <c r="E63" s="141"/>
      <c r="F63" s="141"/>
      <c r="G63" s="141"/>
      <c r="H63" s="141"/>
      <c r="I63" s="141"/>
      <c r="J63" s="142">
        <f>J104</f>
        <v>0</v>
      </c>
      <c r="K63" s="10"/>
      <c r="L63" s="139"/>
      <c r="S63" s="10"/>
      <c r="T63" s="10"/>
      <c r="U63" s="10"/>
      <c r="V63" s="10"/>
      <c r="W63" s="10"/>
      <c r="X63" s="10"/>
      <c r="Y63" s="10"/>
      <c r="Z63" s="10"/>
      <c r="AA63" s="10"/>
      <c r="AB63" s="10"/>
      <c r="AC63" s="10"/>
      <c r="AD63" s="10"/>
      <c r="AE63" s="10"/>
    </row>
    <row r="64" spans="1:31" s="10" customFormat="1" ht="19.9" customHeight="1">
      <c r="A64" s="10"/>
      <c r="B64" s="139"/>
      <c r="C64" s="10"/>
      <c r="D64" s="140" t="s">
        <v>1796</v>
      </c>
      <c r="E64" s="141"/>
      <c r="F64" s="141"/>
      <c r="G64" s="141"/>
      <c r="H64" s="141"/>
      <c r="I64" s="141"/>
      <c r="J64" s="142">
        <f>J119</f>
        <v>0</v>
      </c>
      <c r="K64" s="10"/>
      <c r="L64" s="139"/>
      <c r="S64" s="10"/>
      <c r="T64" s="10"/>
      <c r="U64" s="10"/>
      <c r="V64" s="10"/>
      <c r="W64" s="10"/>
      <c r="X64" s="10"/>
      <c r="Y64" s="10"/>
      <c r="Z64" s="10"/>
      <c r="AA64" s="10"/>
      <c r="AB64" s="10"/>
      <c r="AC64" s="10"/>
      <c r="AD64" s="10"/>
      <c r="AE64" s="10"/>
    </row>
    <row r="65" spans="1:31" s="10" customFormat="1" ht="19.9" customHeight="1">
      <c r="A65" s="10"/>
      <c r="B65" s="139"/>
      <c r="C65" s="10"/>
      <c r="D65" s="140" t="s">
        <v>1797</v>
      </c>
      <c r="E65" s="141"/>
      <c r="F65" s="141"/>
      <c r="G65" s="141"/>
      <c r="H65" s="141"/>
      <c r="I65" s="141"/>
      <c r="J65" s="142">
        <f>J158</f>
        <v>0</v>
      </c>
      <c r="K65" s="10"/>
      <c r="L65" s="139"/>
      <c r="S65" s="10"/>
      <c r="T65" s="10"/>
      <c r="U65" s="10"/>
      <c r="V65" s="10"/>
      <c r="W65" s="10"/>
      <c r="X65" s="10"/>
      <c r="Y65" s="10"/>
      <c r="Z65" s="10"/>
      <c r="AA65" s="10"/>
      <c r="AB65" s="10"/>
      <c r="AC65" s="10"/>
      <c r="AD65" s="10"/>
      <c r="AE65" s="10"/>
    </row>
    <row r="66" spans="1:31" s="10" customFormat="1" ht="19.9" customHeight="1">
      <c r="A66" s="10"/>
      <c r="B66" s="139"/>
      <c r="C66" s="10"/>
      <c r="D66" s="140" t="s">
        <v>1798</v>
      </c>
      <c r="E66" s="141"/>
      <c r="F66" s="141"/>
      <c r="G66" s="141"/>
      <c r="H66" s="141"/>
      <c r="I66" s="141"/>
      <c r="J66" s="142">
        <f>J177</f>
        <v>0</v>
      </c>
      <c r="K66" s="10"/>
      <c r="L66" s="139"/>
      <c r="S66" s="10"/>
      <c r="T66" s="10"/>
      <c r="U66" s="10"/>
      <c r="V66" s="10"/>
      <c r="W66" s="10"/>
      <c r="X66" s="10"/>
      <c r="Y66" s="10"/>
      <c r="Z66" s="10"/>
      <c r="AA66" s="10"/>
      <c r="AB66" s="10"/>
      <c r="AC66" s="10"/>
      <c r="AD66" s="10"/>
      <c r="AE66" s="10"/>
    </row>
    <row r="67" spans="1:31" s="10" customFormat="1" ht="19.9" customHeight="1">
      <c r="A67" s="10"/>
      <c r="B67" s="139"/>
      <c r="C67" s="10"/>
      <c r="D67" s="140" t="s">
        <v>1799</v>
      </c>
      <c r="E67" s="141"/>
      <c r="F67" s="141"/>
      <c r="G67" s="141"/>
      <c r="H67" s="141"/>
      <c r="I67" s="141"/>
      <c r="J67" s="142">
        <f>J184</f>
        <v>0</v>
      </c>
      <c r="K67" s="10"/>
      <c r="L67" s="139"/>
      <c r="S67" s="10"/>
      <c r="T67" s="10"/>
      <c r="U67" s="10"/>
      <c r="V67" s="10"/>
      <c r="W67" s="10"/>
      <c r="X67" s="10"/>
      <c r="Y67" s="10"/>
      <c r="Z67" s="10"/>
      <c r="AA67" s="10"/>
      <c r="AB67" s="10"/>
      <c r="AC67" s="10"/>
      <c r="AD67" s="10"/>
      <c r="AE67" s="10"/>
    </row>
    <row r="68" spans="1:31" s="10" customFormat="1" ht="19.9" customHeight="1">
      <c r="A68" s="10"/>
      <c r="B68" s="139"/>
      <c r="C68" s="10"/>
      <c r="D68" s="140" t="s">
        <v>1800</v>
      </c>
      <c r="E68" s="141"/>
      <c r="F68" s="141"/>
      <c r="G68" s="141"/>
      <c r="H68" s="141"/>
      <c r="I68" s="141"/>
      <c r="J68" s="142">
        <f>J204</f>
        <v>0</v>
      </c>
      <c r="K68" s="10"/>
      <c r="L68" s="139"/>
      <c r="S68" s="10"/>
      <c r="T68" s="10"/>
      <c r="U68" s="10"/>
      <c r="V68" s="10"/>
      <c r="W68" s="10"/>
      <c r="X68" s="10"/>
      <c r="Y68" s="10"/>
      <c r="Z68" s="10"/>
      <c r="AA68" s="10"/>
      <c r="AB68" s="10"/>
      <c r="AC68" s="10"/>
      <c r="AD68" s="10"/>
      <c r="AE68" s="10"/>
    </row>
    <row r="69" spans="1:31" s="9" customFormat="1" ht="24.95" customHeight="1">
      <c r="A69" s="9"/>
      <c r="B69" s="135"/>
      <c r="C69" s="9"/>
      <c r="D69" s="136" t="s">
        <v>1801</v>
      </c>
      <c r="E69" s="137"/>
      <c r="F69" s="137"/>
      <c r="G69" s="137"/>
      <c r="H69" s="137"/>
      <c r="I69" s="137"/>
      <c r="J69" s="138">
        <f>J210</f>
        <v>0</v>
      </c>
      <c r="K69" s="9"/>
      <c r="L69" s="135"/>
      <c r="S69" s="9"/>
      <c r="T69" s="9"/>
      <c r="U69" s="9"/>
      <c r="V69" s="9"/>
      <c r="W69" s="9"/>
      <c r="X69" s="9"/>
      <c r="Y69" s="9"/>
      <c r="Z69" s="9"/>
      <c r="AA69" s="9"/>
      <c r="AB69" s="9"/>
      <c r="AC69" s="9"/>
      <c r="AD69" s="9"/>
      <c r="AE69" s="9"/>
    </row>
    <row r="70" spans="1:31" s="2" customFormat="1" ht="21.8" customHeight="1">
      <c r="A70" s="40"/>
      <c r="B70" s="41"/>
      <c r="C70" s="40"/>
      <c r="D70" s="40"/>
      <c r="E70" s="40"/>
      <c r="F70" s="40"/>
      <c r="G70" s="40"/>
      <c r="H70" s="40"/>
      <c r="I70" s="40"/>
      <c r="J70" s="40"/>
      <c r="K70" s="40"/>
      <c r="L70" s="118"/>
      <c r="S70" s="40"/>
      <c r="T70" s="40"/>
      <c r="U70" s="40"/>
      <c r="V70" s="40"/>
      <c r="W70" s="40"/>
      <c r="X70" s="40"/>
      <c r="Y70" s="40"/>
      <c r="Z70" s="40"/>
      <c r="AA70" s="40"/>
      <c r="AB70" s="40"/>
      <c r="AC70" s="40"/>
      <c r="AD70" s="40"/>
      <c r="AE70" s="40"/>
    </row>
    <row r="71" spans="1:31" s="2" customFormat="1" ht="6.95" customHeight="1">
      <c r="A71" s="40"/>
      <c r="B71" s="57"/>
      <c r="C71" s="58"/>
      <c r="D71" s="58"/>
      <c r="E71" s="58"/>
      <c r="F71" s="58"/>
      <c r="G71" s="58"/>
      <c r="H71" s="58"/>
      <c r="I71" s="58"/>
      <c r="J71" s="58"/>
      <c r="K71" s="58"/>
      <c r="L71" s="118"/>
      <c r="S71" s="40"/>
      <c r="T71" s="40"/>
      <c r="U71" s="40"/>
      <c r="V71" s="40"/>
      <c r="W71" s="40"/>
      <c r="X71" s="40"/>
      <c r="Y71" s="40"/>
      <c r="Z71" s="40"/>
      <c r="AA71" s="40"/>
      <c r="AB71" s="40"/>
      <c r="AC71" s="40"/>
      <c r="AD71" s="40"/>
      <c r="AE71" s="40"/>
    </row>
    <row r="75" spans="1:31" s="2" customFormat="1" ht="6.95" customHeight="1">
      <c r="A75" s="40"/>
      <c r="B75" s="59"/>
      <c r="C75" s="60"/>
      <c r="D75" s="60"/>
      <c r="E75" s="60"/>
      <c r="F75" s="60"/>
      <c r="G75" s="60"/>
      <c r="H75" s="60"/>
      <c r="I75" s="60"/>
      <c r="J75" s="60"/>
      <c r="K75" s="60"/>
      <c r="L75" s="118"/>
      <c r="S75" s="40"/>
      <c r="T75" s="40"/>
      <c r="U75" s="40"/>
      <c r="V75" s="40"/>
      <c r="W75" s="40"/>
      <c r="X75" s="40"/>
      <c r="Y75" s="40"/>
      <c r="Z75" s="40"/>
      <c r="AA75" s="40"/>
      <c r="AB75" s="40"/>
      <c r="AC75" s="40"/>
      <c r="AD75" s="40"/>
      <c r="AE75" s="40"/>
    </row>
    <row r="76" spans="1:31" s="2" customFormat="1" ht="24.95" customHeight="1">
      <c r="A76" s="40"/>
      <c r="B76" s="41"/>
      <c r="C76" s="25" t="s">
        <v>116</v>
      </c>
      <c r="D76" s="40"/>
      <c r="E76" s="40"/>
      <c r="F76" s="40"/>
      <c r="G76" s="40"/>
      <c r="H76" s="40"/>
      <c r="I76" s="40"/>
      <c r="J76" s="40"/>
      <c r="K76" s="40"/>
      <c r="L76" s="118"/>
      <c r="S76" s="40"/>
      <c r="T76" s="40"/>
      <c r="U76" s="40"/>
      <c r="V76" s="40"/>
      <c r="W76" s="40"/>
      <c r="X76" s="40"/>
      <c r="Y76" s="40"/>
      <c r="Z76" s="40"/>
      <c r="AA76" s="40"/>
      <c r="AB76" s="40"/>
      <c r="AC76" s="40"/>
      <c r="AD76" s="40"/>
      <c r="AE76" s="40"/>
    </row>
    <row r="77" spans="1:31" s="2" customFormat="1" ht="6.95" customHeight="1">
      <c r="A77" s="40"/>
      <c r="B77" s="41"/>
      <c r="C77" s="40"/>
      <c r="D77" s="40"/>
      <c r="E77" s="40"/>
      <c r="F77" s="40"/>
      <c r="G77" s="40"/>
      <c r="H77" s="40"/>
      <c r="I77" s="40"/>
      <c r="J77" s="40"/>
      <c r="K77" s="40"/>
      <c r="L77" s="118"/>
      <c r="S77" s="40"/>
      <c r="T77" s="40"/>
      <c r="U77" s="40"/>
      <c r="V77" s="40"/>
      <c r="W77" s="40"/>
      <c r="X77" s="40"/>
      <c r="Y77" s="40"/>
      <c r="Z77" s="40"/>
      <c r="AA77" s="40"/>
      <c r="AB77" s="40"/>
      <c r="AC77" s="40"/>
      <c r="AD77" s="40"/>
      <c r="AE77" s="40"/>
    </row>
    <row r="78" spans="1:31" s="2" customFormat="1" ht="12" customHeight="1">
      <c r="A78" s="40"/>
      <c r="B78" s="41"/>
      <c r="C78" s="34" t="s">
        <v>17</v>
      </c>
      <c r="D78" s="40"/>
      <c r="E78" s="40"/>
      <c r="F78" s="40"/>
      <c r="G78" s="40"/>
      <c r="H78" s="40"/>
      <c r="I78" s="40"/>
      <c r="J78" s="40"/>
      <c r="K78" s="40"/>
      <c r="L78" s="118"/>
      <c r="S78" s="40"/>
      <c r="T78" s="40"/>
      <c r="U78" s="40"/>
      <c r="V78" s="40"/>
      <c r="W78" s="40"/>
      <c r="X78" s="40"/>
      <c r="Y78" s="40"/>
      <c r="Z78" s="40"/>
      <c r="AA78" s="40"/>
      <c r="AB78" s="40"/>
      <c r="AC78" s="40"/>
      <c r="AD78" s="40"/>
      <c r="AE78" s="40"/>
    </row>
    <row r="79" spans="1:31" s="2" customFormat="1" ht="16.5" customHeight="1">
      <c r="A79" s="40"/>
      <c r="B79" s="41"/>
      <c r="C79" s="40"/>
      <c r="D79" s="40"/>
      <c r="E79" s="117" t="str">
        <f>E7</f>
        <v>Stavební úpravy a změna způsobu využití objektu pavilonu N</v>
      </c>
      <c r="F79" s="34"/>
      <c r="G79" s="34"/>
      <c r="H79" s="34"/>
      <c r="I79" s="40"/>
      <c r="J79" s="40"/>
      <c r="K79" s="40"/>
      <c r="L79" s="118"/>
      <c r="S79" s="40"/>
      <c r="T79" s="40"/>
      <c r="U79" s="40"/>
      <c r="V79" s="40"/>
      <c r="W79" s="40"/>
      <c r="X79" s="40"/>
      <c r="Y79" s="40"/>
      <c r="Z79" s="40"/>
      <c r="AA79" s="40"/>
      <c r="AB79" s="40"/>
      <c r="AC79" s="40"/>
      <c r="AD79" s="40"/>
      <c r="AE79" s="40"/>
    </row>
    <row r="80" spans="1:31" s="2" customFormat="1" ht="12" customHeight="1">
      <c r="A80" s="40"/>
      <c r="B80" s="41"/>
      <c r="C80" s="34" t="s">
        <v>100</v>
      </c>
      <c r="D80" s="40"/>
      <c r="E80" s="40"/>
      <c r="F80" s="40"/>
      <c r="G80" s="40"/>
      <c r="H80" s="40"/>
      <c r="I80" s="40"/>
      <c r="J80" s="40"/>
      <c r="K80" s="40"/>
      <c r="L80" s="118"/>
      <c r="S80" s="40"/>
      <c r="T80" s="40"/>
      <c r="U80" s="40"/>
      <c r="V80" s="40"/>
      <c r="W80" s="40"/>
      <c r="X80" s="40"/>
      <c r="Y80" s="40"/>
      <c r="Z80" s="40"/>
      <c r="AA80" s="40"/>
      <c r="AB80" s="40"/>
      <c r="AC80" s="40"/>
      <c r="AD80" s="40"/>
      <c r="AE80" s="40"/>
    </row>
    <row r="81" spans="1:31" s="2" customFormat="1" ht="16.5" customHeight="1">
      <c r="A81" s="40"/>
      <c r="B81" s="41"/>
      <c r="C81" s="40"/>
      <c r="D81" s="40"/>
      <c r="E81" s="64" t="str">
        <f>E9</f>
        <v>3 - Slaboproudé elektroinstalace</v>
      </c>
      <c r="F81" s="40"/>
      <c r="G81" s="40"/>
      <c r="H81" s="40"/>
      <c r="I81" s="40"/>
      <c r="J81" s="40"/>
      <c r="K81" s="40"/>
      <c r="L81" s="118"/>
      <c r="S81" s="40"/>
      <c r="T81" s="40"/>
      <c r="U81" s="40"/>
      <c r="V81" s="40"/>
      <c r="W81" s="40"/>
      <c r="X81" s="40"/>
      <c r="Y81" s="40"/>
      <c r="Z81" s="40"/>
      <c r="AA81" s="40"/>
      <c r="AB81" s="40"/>
      <c r="AC81" s="40"/>
      <c r="AD81" s="40"/>
      <c r="AE81" s="40"/>
    </row>
    <row r="82" spans="1:31" s="2" customFormat="1" ht="6.95" customHeight="1">
      <c r="A82" s="40"/>
      <c r="B82" s="41"/>
      <c r="C82" s="40"/>
      <c r="D82" s="40"/>
      <c r="E82" s="40"/>
      <c r="F82" s="40"/>
      <c r="G82" s="40"/>
      <c r="H82" s="40"/>
      <c r="I82" s="40"/>
      <c r="J82" s="40"/>
      <c r="K82" s="40"/>
      <c r="L82" s="118"/>
      <c r="S82" s="40"/>
      <c r="T82" s="40"/>
      <c r="U82" s="40"/>
      <c r="V82" s="40"/>
      <c r="W82" s="40"/>
      <c r="X82" s="40"/>
      <c r="Y82" s="40"/>
      <c r="Z82" s="40"/>
      <c r="AA82" s="40"/>
      <c r="AB82" s="40"/>
      <c r="AC82" s="40"/>
      <c r="AD82" s="40"/>
      <c r="AE82" s="40"/>
    </row>
    <row r="83" spans="1:31" s="2" customFormat="1" ht="12" customHeight="1">
      <c r="A83" s="40"/>
      <c r="B83" s="41"/>
      <c r="C83" s="34" t="s">
        <v>21</v>
      </c>
      <c r="D83" s="40"/>
      <c r="E83" s="40"/>
      <c r="F83" s="29" t="str">
        <f>F12</f>
        <v xml:space="preserve"> </v>
      </c>
      <c r="G83" s="40"/>
      <c r="H83" s="40"/>
      <c r="I83" s="34" t="s">
        <v>23</v>
      </c>
      <c r="J83" s="66" t="str">
        <f>IF(J12="","",J12)</f>
        <v>12. 2. 2024</v>
      </c>
      <c r="K83" s="40"/>
      <c r="L83" s="118"/>
      <c r="S83" s="40"/>
      <c r="T83" s="40"/>
      <c r="U83" s="40"/>
      <c r="V83" s="40"/>
      <c r="W83" s="40"/>
      <c r="X83" s="40"/>
      <c r="Y83" s="40"/>
      <c r="Z83" s="40"/>
      <c r="AA83" s="40"/>
      <c r="AB83" s="40"/>
      <c r="AC83" s="40"/>
      <c r="AD83" s="40"/>
      <c r="AE83" s="40"/>
    </row>
    <row r="84" spans="1:31" s="2" customFormat="1" ht="6.95" customHeight="1">
      <c r="A84" s="40"/>
      <c r="B84" s="41"/>
      <c r="C84" s="40"/>
      <c r="D84" s="40"/>
      <c r="E84" s="40"/>
      <c r="F84" s="40"/>
      <c r="G84" s="40"/>
      <c r="H84" s="40"/>
      <c r="I84" s="40"/>
      <c r="J84" s="40"/>
      <c r="K84" s="40"/>
      <c r="L84" s="118"/>
      <c r="S84" s="40"/>
      <c r="T84" s="40"/>
      <c r="U84" s="40"/>
      <c r="V84" s="40"/>
      <c r="W84" s="40"/>
      <c r="X84" s="40"/>
      <c r="Y84" s="40"/>
      <c r="Z84" s="40"/>
      <c r="AA84" s="40"/>
      <c r="AB84" s="40"/>
      <c r="AC84" s="40"/>
      <c r="AD84" s="40"/>
      <c r="AE84" s="40"/>
    </row>
    <row r="85" spans="1:31" s="2" customFormat="1" ht="15.15" customHeight="1">
      <c r="A85" s="40"/>
      <c r="B85" s="41"/>
      <c r="C85" s="34" t="s">
        <v>25</v>
      </c>
      <c r="D85" s="40"/>
      <c r="E85" s="40"/>
      <c r="F85" s="29" t="str">
        <f>E15</f>
        <v>Karlovarská krajská nemocnice a.s.</v>
      </c>
      <c r="G85" s="40"/>
      <c r="H85" s="40"/>
      <c r="I85" s="34" t="s">
        <v>31</v>
      </c>
      <c r="J85" s="38" t="str">
        <f>E21</f>
        <v>ard architects s.r.o.</v>
      </c>
      <c r="K85" s="40"/>
      <c r="L85" s="118"/>
      <c r="S85" s="40"/>
      <c r="T85" s="40"/>
      <c r="U85" s="40"/>
      <c r="V85" s="40"/>
      <c r="W85" s="40"/>
      <c r="X85" s="40"/>
      <c r="Y85" s="40"/>
      <c r="Z85" s="40"/>
      <c r="AA85" s="40"/>
      <c r="AB85" s="40"/>
      <c r="AC85" s="40"/>
      <c r="AD85" s="40"/>
      <c r="AE85" s="40"/>
    </row>
    <row r="86" spans="1:31" s="2" customFormat="1" ht="15.15" customHeight="1">
      <c r="A86" s="40"/>
      <c r="B86" s="41"/>
      <c r="C86" s="34" t="s">
        <v>29</v>
      </c>
      <c r="D86" s="40"/>
      <c r="E86" s="40"/>
      <c r="F86" s="29" t="str">
        <f>IF(E18="","",E18)</f>
        <v>Vyplň údaj</v>
      </c>
      <c r="G86" s="40"/>
      <c r="H86" s="40"/>
      <c r="I86" s="34" t="s">
        <v>34</v>
      </c>
      <c r="J86" s="38" t="str">
        <f>E24</f>
        <v xml:space="preserve"> </v>
      </c>
      <c r="K86" s="40"/>
      <c r="L86" s="118"/>
      <c r="S86" s="40"/>
      <c r="T86" s="40"/>
      <c r="U86" s="40"/>
      <c r="V86" s="40"/>
      <c r="W86" s="40"/>
      <c r="X86" s="40"/>
      <c r="Y86" s="40"/>
      <c r="Z86" s="40"/>
      <c r="AA86" s="40"/>
      <c r="AB86" s="40"/>
      <c r="AC86" s="40"/>
      <c r="AD86" s="40"/>
      <c r="AE86" s="40"/>
    </row>
    <row r="87" spans="1:31" s="2" customFormat="1" ht="10.3" customHeight="1">
      <c r="A87" s="40"/>
      <c r="B87" s="41"/>
      <c r="C87" s="40"/>
      <c r="D87" s="40"/>
      <c r="E87" s="40"/>
      <c r="F87" s="40"/>
      <c r="G87" s="40"/>
      <c r="H87" s="40"/>
      <c r="I87" s="40"/>
      <c r="J87" s="40"/>
      <c r="K87" s="40"/>
      <c r="L87" s="118"/>
      <c r="S87" s="40"/>
      <c r="T87" s="40"/>
      <c r="U87" s="40"/>
      <c r="V87" s="40"/>
      <c r="W87" s="40"/>
      <c r="X87" s="40"/>
      <c r="Y87" s="40"/>
      <c r="Z87" s="40"/>
      <c r="AA87" s="40"/>
      <c r="AB87" s="40"/>
      <c r="AC87" s="40"/>
      <c r="AD87" s="40"/>
      <c r="AE87" s="40"/>
    </row>
    <row r="88" spans="1:31" s="11" customFormat="1" ht="29.25" customHeight="1">
      <c r="A88" s="143"/>
      <c r="B88" s="144"/>
      <c r="C88" s="145" t="s">
        <v>117</v>
      </c>
      <c r="D88" s="146" t="s">
        <v>56</v>
      </c>
      <c r="E88" s="146" t="s">
        <v>52</v>
      </c>
      <c r="F88" s="146" t="s">
        <v>53</v>
      </c>
      <c r="G88" s="146" t="s">
        <v>118</v>
      </c>
      <c r="H88" s="146" t="s">
        <v>119</v>
      </c>
      <c r="I88" s="146" t="s">
        <v>120</v>
      </c>
      <c r="J88" s="146" t="s">
        <v>104</v>
      </c>
      <c r="K88" s="147" t="s">
        <v>121</v>
      </c>
      <c r="L88" s="148"/>
      <c r="M88" s="82" t="s">
        <v>3</v>
      </c>
      <c r="N88" s="83" t="s">
        <v>41</v>
      </c>
      <c r="O88" s="83" t="s">
        <v>122</v>
      </c>
      <c r="P88" s="83" t="s">
        <v>123</v>
      </c>
      <c r="Q88" s="83" t="s">
        <v>124</v>
      </c>
      <c r="R88" s="83" t="s">
        <v>125</v>
      </c>
      <c r="S88" s="83" t="s">
        <v>126</v>
      </c>
      <c r="T88" s="84" t="s">
        <v>127</v>
      </c>
      <c r="U88" s="143"/>
      <c r="V88" s="143"/>
      <c r="W88" s="143"/>
      <c r="X88" s="143"/>
      <c r="Y88" s="143"/>
      <c r="Z88" s="143"/>
      <c r="AA88" s="143"/>
      <c r="AB88" s="143"/>
      <c r="AC88" s="143"/>
      <c r="AD88" s="143"/>
      <c r="AE88" s="143"/>
    </row>
    <row r="89" spans="1:63" s="2" customFormat="1" ht="22.8" customHeight="1">
      <c r="A89" s="40"/>
      <c r="B89" s="41"/>
      <c r="C89" s="89" t="s">
        <v>128</v>
      </c>
      <c r="D89" s="40"/>
      <c r="E89" s="40"/>
      <c r="F89" s="40"/>
      <c r="G89" s="40"/>
      <c r="H89" s="40"/>
      <c r="I89" s="40"/>
      <c r="J89" s="149">
        <f>BK89</f>
        <v>0</v>
      </c>
      <c r="K89" s="40"/>
      <c r="L89" s="41"/>
      <c r="M89" s="85"/>
      <c r="N89" s="70"/>
      <c r="O89" s="86"/>
      <c r="P89" s="150">
        <f>P90+P210</f>
        <v>0</v>
      </c>
      <c r="Q89" s="86"/>
      <c r="R89" s="150">
        <f>R90+R210</f>
        <v>0</v>
      </c>
      <c r="S89" s="86"/>
      <c r="T89" s="151">
        <f>T90+T210</f>
        <v>0</v>
      </c>
      <c r="U89" s="40"/>
      <c r="V89" s="40"/>
      <c r="W89" s="40"/>
      <c r="X89" s="40"/>
      <c r="Y89" s="40"/>
      <c r="Z89" s="40"/>
      <c r="AA89" s="40"/>
      <c r="AB89" s="40"/>
      <c r="AC89" s="40"/>
      <c r="AD89" s="40"/>
      <c r="AE89" s="40"/>
      <c r="AT89" s="21" t="s">
        <v>70</v>
      </c>
      <c r="AU89" s="21" t="s">
        <v>105</v>
      </c>
      <c r="BK89" s="152">
        <f>BK90+BK210</f>
        <v>0</v>
      </c>
    </row>
    <row r="90" spans="1:63" s="12" customFormat="1" ht="25.9" customHeight="1">
      <c r="A90" s="12"/>
      <c r="B90" s="153"/>
      <c r="C90" s="12"/>
      <c r="D90" s="154" t="s">
        <v>70</v>
      </c>
      <c r="E90" s="155" t="s">
        <v>290</v>
      </c>
      <c r="F90" s="155" t="s">
        <v>291</v>
      </c>
      <c r="G90" s="12"/>
      <c r="H90" s="12"/>
      <c r="I90" s="156"/>
      <c r="J90" s="157">
        <f>BK90</f>
        <v>0</v>
      </c>
      <c r="K90" s="12"/>
      <c r="L90" s="153"/>
      <c r="M90" s="158"/>
      <c r="N90" s="159"/>
      <c r="O90" s="159"/>
      <c r="P90" s="160">
        <f>P91+P92+P104+P119+P158+P177+P184+P204</f>
        <v>0</v>
      </c>
      <c r="Q90" s="159"/>
      <c r="R90" s="160">
        <f>R91+R92+R104+R119+R158+R177+R184+R204</f>
        <v>0</v>
      </c>
      <c r="S90" s="159"/>
      <c r="T90" s="161">
        <f>T91+T92+T104+T119+T158+T177+T184+T204</f>
        <v>0</v>
      </c>
      <c r="U90" s="12"/>
      <c r="V90" s="12"/>
      <c r="W90" s="12"/>
      <c r="X90" s="12"/>
      <c r="Y90" s="12"/>
      <c r="Z90" s="12"/>
      <c r="AA90" s="12"/>
      <c r="AB90" s="12"/>
      <c r="AC90" s="12"/>
      <c r="AD90" s="12"/>
      <c r="AE90" s="12"/>
      <c r="AR90" s="154" t="s">
        <v>79</v>
      </c>
      <c r="AT90" s="162" t="s">
        <v>70</v>
      </c>
      <c r="AU90" s="162" t="s">
        <v>71</v>
      </c>
      <c r="AY90" s="154" t="s">
        <v>131</v>
      </c>
      <c r="BK90" s="163">
        <f>BK91+BK92+BK104+BK119+BK158+BK177+BK184+BK204</f>
        <v>0</v>
      </c>
    </row>
    <row r="91" spans="1:63" s="12" customFormat="1" ht="22.8" customHeight="1">
      <c r="A91" s="12"/>
      <c r="B91" s="153"/>
      <c r="C91" s="12"/>
      <c r="D91" s="154" t="s">
        <v>70</v>
      </c>
      <c r="E91" s="164" t="s">
        <v>1802</v>
      </c>
      <c r="F91" s="164" t="s">
        <v>1803</v>
      </c>
      <c r="G91" s="12"/>
      <c r="H91" s="12"/>
      <c r="I91" s="156"/>
      <c r="J91" s="165">
        <f>BK91</f>
        <v>0</v>
      </c>
      <c r="K91" s="12"/>
      <c r="L91" s="153"/>
      <c r="M91" s="158"/>
      <c r="N91" s="159"/>
      <c r="O91" s="159"/>
      <c r="P91" s="160">
        <v>0</v>
      </c>
      <c r="Q91" s="159"/>
      <c r="R91" s="160">
        <v>0</v>
      </c>
      <c r="S91" s="159"/>
      <c r="T91" s="161">
        <v>0</v>
      </c>
      <c r="U91" s="12"/>
      <c r="V91" s="12"/>
      <c r="W91" s="12"/>
      <c r="X91" s="12"/>
      <c r="Y91" s="12"/>
      <c r="Z91" s="12"/>
      <c r="AA91" s="12"/>
      <c r="AB91" s="12"/>
      <c r="AC91" s="12"/>
      <c r="AD91" s="12"/>
      <c r="AE91" s="12"/>
      <c r="AR91" s="154" t="s">
        <v>79</v>
      </c>
      <c r="AT91" s="162" t="s">
        <v>70</v>
      </c>
      <c r="AU91" s="162" t="s">
        <v>15</v>
      </c>
      <c r="AY91" s="154" t="s">
        <v>131</v>
      </c>
      <c r="BK91" s="163">
        <v>0</v>
      </c>
    </row>
    <row r="92" spans="1:63" s="12" customFormat="1" ht="22.8" customHeight="1">
      <c r="A92" s="12"/>
      <c r="B92" s="153"/>
      <c r="C92" s="12"/>
      <c r="D92" s="154" t="s">
        <v>70</v>
      </c>
      <c r="E92" s="164" t="s">
        <v>1804</v>
      </c>
      <c r="F92" s="164" t="s">
        <v>1805</v>
      </c>
      <c r="G92" s="12"/>
      <c r="H92" s="12"/>
      <c r="I92" s="156"/>
      <c r="J92" s="165">
        <f>BK92</f>
        <v>0</v>
      </c>
      <c r="K92" s="12"/>
      <c r="L92" s="153"/>
      <c r="M92" s="158"/>
      <c r="N92" s="159"/>
      <c r="O92" s="159"/>
      <c r="P92" s="160">
        <f>SUM(P93:P103)</f>
        <v>0</v>
      </c>
      <c r="Q92" s="159"/>
      <c r="R92" s="160">
        <f>SUM(R93:R103)</f>
        <v>0</v>
      </c>
      <c r="S92" s="159"/>
      <c r="T92" s="161">
        <f>SUM(T93:T103)</f>
        <v>0</v>
      </c>
      <c r="U92" s="12"/>
      <c r="V92" s="12"/>
      <c r="W92" s="12"/>
      <c r="X92" s="12"/>
      <c r="Y92" s="12"/>
      <c r="Z92" s="12"/>
      <c r="AA92" s="12"/>
      <c r="AB92" s="12"/>
      <c r="AC92" s="12"/>
      <c r="AD92" s="12"/>
      <c r="AE92" s="12"/>
      <c r="AR92" s="154" t="s">
        <v>15</v>
      </c>
      <c r="AT92" s="162" t="s">
        <v>70</v>
      </c>
      <c r="AU92" s="162" t="s">
        <v>15</v>
      </c>
      <c r="AY92" s="154" t="s">
        <v>131</v>
      </c>
      <c r="BK92" s="163">
        <f>SUM(BK93:BK103)</f>
        <v>0</v>
      </c>
    </row>
    <row r="93" spans="1:65" s="2" customFormat="1" ht="16.5" customHeight="1">
      <c r="A93" s="40"/>
      <c r="B93" s="166"/>
      <c r="C93" s="167" t="s">
        <v>15</v>
      </c>
      <c r="D93" s="167" t="s">
        <v>134</v>
      </c>
      <c r="E93" s="168" t="s">
        <v>1806</v>
      </c>
      <c r="F93" s="169" t="s">
        <v>1807</v>
      </c>
      <c r="G93" s="170" t="s">
        <v>184</v>
      </c>
      <c r="H93" s="171">
        <v>2</v>
      </c>
      <c r="I93" s="172"/>
      <c r="J93" s="173">
        <f>ROUND(I93*H93,2)</f>
        <v>0</v>
      </c>
      <c r="K93" s="169" t="s">
        <v>3</v>
      </c>
      <c r="L93" s="41"/>
      <c r="M93" s="174" t="s">
        <v>3</v>
      </c>
      <c r="N93" s="175" t="s">
        <v>42</v>
      </c>
      <c r="O93" s="74"/>
      <c r="P93" s="176">
        <f>O93*H93</f>
        <v>0</v>
      </c>
      <c r="Q93" s="176">
        <v>0</v>
      </c>
      <c r="R93" s="176">
        <f>Q93*H93</f>
        <v>0</v>
      </c>
      <c r="S93" s="176">
        <v>0</v>
      </c>
      <c r="T93" s="177">
        <f>S93*H93</f>
        <v>0</v>
      </c>
      <c r="U93" s="40"/>
      <c r="V93" s="40"/>
      <c r="W93" s="40"/>
      <c r="X93" s="40"/>
      <c r="Y93" s="40"/>
      <c r="Z93" s="40"/>
      <c r="AA93" s="40"/>
      <c r="AB93" s="40"/>
      <c r="AC93" s="40"/>
      <c r="AD93" s="40"/>
      <c r="AE93" s="40"/>
      <c r="AR93" s="178" t="s">
        <v>87</v>
      </c>
      <c r="AT93" s="178" t="s">
        <v>134</v>
      </c>
      <c r="AU93" s="178" t="s">
        <v>79</v>
      </c>
      <c r="AY93" s="21" t="s">
        <v>131</v>
      </c>
      <c r="BE93" s="179">
        <f>IF(N93="základní",J93,0)</f>
        <v>0</v>
      </c>
      <c r="BF93" s="179">
        <f>IF(N93="snížená",J93,0)</f>
        <v>0</v>
      </c>
      <c r="BG93" s="179">
        <f>IF(N93="zákl. přenesená",J93,0)</f>
        <v>0</v>
      </c>
      <c r="BH93" s="179">
        <f>IF(N93="sníž. přenesená",J93,0)</f>
        <v>0</v>
      </c>
      <c r="BI93" s="179">
        <f>IF(N93="nulová",J93,0)</f>
        <v>0</v>
      </c>
      <c r="BJ93" s="21" t="s">
        <v>15</v>
      </c>
      <c r="BK93" s="179">
        <f>ROUND(I93*H93,2)</f>
        <v>0</v>
      </c>
      <c r="BL93" s="21" t="s">
        <v>87</v>
      </c>
      <c r="BM93" s="178" t="s">
        <v>79</v>
      </c>
    </row>
    <row r="94" spans="1:65" s="2" customFormat="1" ht="24.15" customHeight="1">
      <c r="A94" s="40"/>
      <c r="B94" s="166"/>
      <c r="C94" s="220" t="s">
        <v>79</v>
      </c>
      <c r="D94" s="220" t="s">
        <v>569</v>
      </c>
      <c r="E94" s="221" t="s">
        <v>1808</v>
      </c>
      <c r="F94" s="222" t="s">
        <v>1809</v>
      </c>
      <c r="G94" s="223" t="s">
        <v>184</v>
      </c>
      <c r="H94" s="224">
        <v>2</v>
      </c>
      <c r="I94" s="225"/>
      <c r="J94" s="226">
        <f>ROUND(I94*H94,2)</f>
        <v>0</v>
      </c>
      <c r="K94" s="222" t="s">
        <v>3</v>
      </c>
      <c r="L94" s="227"/>
      <c r="M94" s="228" t="s">
        <v>3</v>
      </c>
      <c r="N94" s="229" t="s">
        <v>42</v>
      </c>
      <c r="O94" s="74"/>
      <c r="P94" s="176">
        <f>O94*H94</f>
        <v>0</v>
      </c>
      <c r="Q94" s="176">
        <v>0</v>
      </c>
      <c r="R94" s="176">
        <f>Q94*H94</f>
        <v>0</v>
      </c>
      <c r="S94" s="176">
        <v>0</v>
      </c>
      <c r="T94" s="177">
        <f>S94*H94</f>
        <v>0</v>
      </c>
      <c r="U94" s="40"/>
      <c r="V94" s="40"/>
      <c r="W94" s="40"/>
      <c r="X94" s="40"/>
      <c r="Y94" s="40"/>
      <c r="Z94" s="40"/>
      <c r="AA94" s="40"/>
      <c r="AB94" s="40"/>
      <c r="AC94" s="40"/>
      <c r="AD94" s="40"/>
      <c r="AE94" s="40"/>
      <c r="AR94" s="178" t="s">
        <v>198</v>
      </c>
      <c r="AT94" s="178" t="s">
        <v>569</v>
      </c>
      <c r="AU94" s="178" t="s">
        <v>79</v>
      </c>
      <c r="AY94" s="21" t="s">
        <v>131</v>
      </c>
      <c r="BE94" s="179">
        <f>IF(N94="základní",J94,0)</f>
        <v>0</v>
      </c>
      <c r="BF94" s="179">
        <f>IF(N94="snížená",J94,0)</f>
        <v>0</v>
      </c>
      <c r="BG94" s="179">
        <f>IF(N94="zákl. přenesená",J94,0)</f>
        <v>0</v>
      </c>
      <c r="BH94" s="179">
        <f>IF(N94="sníž. přenesená",J94,0)</f>
        <v>0</v>
      </c>
      <c r="BI94" s="179">
        <f>IF(N94="nulová",J94,0)</f>
        <v>0</v>
      </c>
      <c r="BJ94" s="21" t="s">
        <v>15</v>
      </c>
      <c r="BK94" s="179">
        <f>ROUND(I94*H94,2)</f>
        <v>0</v>
      </c>
      <c r="BL94" s="21" t="s">
        <v>87</v>
      </c>
      <c r="BM94" s="178" t="s">
        <v>87</v>
      </c>
    </row>
    <row r="95" spans="1:65" s="2" customFormat="1" ht="24.15" customHeight="1">
      <c r="A95" s="40"/>
      <c r="B95" s="166"/>
      <c r="C95" s="167" t="s">
        <v>84</v>
      </c>
      <c r="D95" s="167" t="s">
        <v>134</v>
      </c>
      <c r="E95" s="168" t="s">
        <v>1810</v>
      </c>
      <c r="F95" s="169" t="s">
        <v>1811</v>
      </c>
      <c r="G95" s="170" t="s">
        <v>184</v>
      </c>
      <c r="H95" s="171">
        <v>2</v>
      </c>
      <c r="I95" s="172"/>
      <c r="J95" s="173">
        <f>ROUND(I95*H95,2)</f>
        <v>0</v>
      </c>
      <c r="K95" s="169" t="s">
        <v>3</v>
      </c>
      <c r="L95" s="41"/>
      <c r="M95" s="174" t="s">
        <v>3</v>
      </c>
      <c r="N95" s="175" t="s">
        <v>42</v>
      </c>
      <c r="O95" s="74"/>
      <c r="P95" s="176">
        <f>O95*H95</f>
        <v>0</v>
      </c>
      <c r="Q95" s="176">
        <v>0</v>
      </c>
      <c r="R95" s="176">
        <f>Q95*H95</f>
        <v>0</v>
      </c>
      <c r="S95" s="176">
        <v>0</v>
      </c>
      <c r="T95" s="177">
        <f>S95*H95</f>
        <v>0</v>
      </c>
      <c r="U95" s="40"/>
      <c r="V95" s="40"/>
      <c r="W95" s="40"/>
      <c r="X95" s="40"/>
      <c r="Y95" s="40"/>
      <c r="Z95" s="40"/>
      <c r="AA95" s="40"/>
      <c r="AB95" s="40"/>
      <c r="AC95" s="40"/>
      <c r="AD95" s="40"/>
      <c r="AE95" s="40"/>
      <c r="AR95" s="178" t="s">
        <v>87</v>
      </c>
      <c r="AT95" s="178" t="s">
        <v>134</v>
      </c>
      <c r="AU95" s="178" t="s">
        <v>79</v>
      </c>
      <c r="AY95" s="21" t="s">
        <v>131</v>
      </c>
      <c r="BE95" s="179">
        <f>IF(N95="základní",J95,0)</f>
        <v>0</v>
      </c>
      <c r="BF95" s="179">
        <f>IF(N95="snížená",J95,0)</f>
        <v>0</v>
      </c>
      <c r="BG95" s="179">
        <f>IF(N95="zákl. přenesená",J95,0)</f>
        <v>0</v>
      </c>
      <c r="BH95" s="179">
        <f>IF(N95="sníž. přenesená",J95,0)</f>
        <v>0</v>
      </c>
      <c r="BI95" s="179">
        <f>IF(N95="nulová",J95,0)</f>
        <v>0</v>
      </c>
      <c r="BJ95" s="21" t="s">
        <v>15</v>
      </c>
      <c r="BK95" s="179">
        <f>ROUND(I95*H95,2)</f>
        <v>0</v>
      </c>
      <c r="BL95" s="21" t="s">
        <v>87</v>
      </c>
      <c r="BM95" s="178" t="s">
        <v>93</v>
      </c>
    </row>
    <row r="96" spans="1:65" s="2" customFormat="1" ht="24.15" customHeight="1">
      <c r="A96" s="40"/>
      <c r="B96" s="166"/>
      <c r="C96" s="220" t="s">
        <v>87</v>
      </c>
      <c r="D96" s="220" t="s">
        <v>569</v>
      </c>
      <c r="E96" s="221" t="s">
        <v>1812</v>
      </c>
      <c r="F96" s="222" t="s">
        <v>1813</v>
      </c>
      <c r="G96" s="223" t="s">
        <v>184</v>
      </c>
      <c r="H96" s="224">
        <v>2</v>
      </c>
      <c r="I96" s="225"/>
      <c r="J96" s="226">
        <f>ROUND(I96*H96,2)</f>
        <v>0</v>
      </c>
      <c r="K96" s="222" t="s">
        <v>3</v>
      </c>
      <c r="L96" s="227"/>
      <c r="M96" s="228" t="s">
        <v>3</v>
      </c>
      <c r="N96" s="229" t="s">
        <v>42</v>
      </c>
      <c r="O96" s="74"/>
      <c r="P96" s="176">
        <f>O96*H96</f>
        <v>0</v>
      </c>
      <c r="Q96" s="176">
        <v>0</v>
      </c>
      <c r="R96" s="176">
        <f>Q96*H96</f>
        <v>0</v>
      </c>
      <c r="S96" s="176">
        <v>0</v>
      </c>
      <c r="T96" s="177">
        <f>S96*H96</f>
        <v>0</v>
      </c>
      <c r="U96" s="40"/>
      <c r="V96" s="40"/>
      <c r="W96" s="40"/>
      <c r="X96" s="40"/>
      <c r="Y96" s="40"/>
      <c r="Z96" s="40"/>
      <c r="AA96" s="40"/>
      <c r="AB96" s="40"/>
      <c r="AC96" s="40"/>
      <c r="AD96" s="40"/>
      <c r="AE96" s="40"/>
      <c r="AR96" s="178" t="s">
        <v>198</v>
      </c>
      <c r="AT96" s="178" t="s">
        <v>569</v>
      </c>
      <c r="AU96" s="178" t="s">
        <v>79</v>
      </c>
      <c r="AY96" s="21" t="s">
        <v>131</v>
      </c>
      <c r="BE96" s="179">
        <f>IF(N96="základní",J96,0)</f>
        <v>0</v>
      </c>
      <c r="BF96" s="179">
        <f>IF(N96="snížená",J96,0)</f>
        <v>0</v>
      </c>
      <c r="BG96" s="179">
        <f>IF(N96="zákl. přenesená",J96,0)</f>
        <v>0</v>
      </c>
      <c r="BH96" s="179">
        <f>IF(N96="sníž. přenesená",J96,0)</f>
        <v>0</v>
      </c>
      <c r="BI96" s="179">
        <f>IF(N96="nulová",J96,0)</f>
        <v>0</v>
      </c>
      <c r="BJ96" s="21" t="s">
        <v>15</v>
      </c>
      <c r="BK96" s="179">
        <f>ROUND(I96*H96,2)</f>
        <v>0</v>
      </c>
      <c r="BL96" s="21" t="s">
        <v>87</v>
      </c>
      <c r="BM96" s="178" t="s">
        <v>198</v>
      </c>
    </row>
    <row r="97" spans="1:65" s="2" customFormat="1" ht="24.15" customHeight="1">
      <c r="A97" s="40"/>
      <c r="B97" s="166"/>
      <c r="C97" s="167" t="s">
        <v>90</v>
      </c>
      <c r="D97" s="167" t="s">
        <v>134</v>
      </c>
      <c r="E97" s="168" t="s">
        <v>1814</v>
      </c>
      <c r="F97" s="169" t="s">
        <v>1815</v>
      </c>
      <c r="G97" s="170" t="s">
        <v>184</v>
      </c>
      <c r="H97" s="171">
        <v>4</v>
      </c>
      <c r="I97" s="172"/>
      <c r="J97" s="173">
        <f>ROUND(I97*H97,2)</f>
        <v>0</v>
      </c>
      <c r="K97" s="169" t="s">
        <v>3</v>
      </c>
      <c r="L97" s="41"/>
      <c r="M97" s="174" t="s">
        <v>3</v>
      </c>
      <c r="N97" s="175" t="s">
        <v>42</v>
      </c>
      <c r="O97" s="74"/>
      <c r="P97" s="176">
        <f>O97*H97</f>
        <v>0</v>
      </c>
      <c r="Q97" s="176">
        <v>0</v>
      </c>
      <c r="R97" s="176">
        <f>Q97*H97</f>
        <v>0</v>
      </c>
      <c r="S97" s="176">
        <v>0</v>
      </c>
      <c r="T97" s="177">
        <f>S97*H97</f>
        <v>0</v>
      </c>
      <c r="U97" s="40"/>
      <c r="V97" s="40"/>
      <c r="W97" s="40"/>
      <c r="X97" s="40"/>
      <c r="Y97" s="40"/>
      <c r="Z97" s="40"/>
      <c r="AA97" s="40"/>
      <c r="AB97" s="40"/>
      <c r="AC97" s="40"/>
      <c r="AD97" s="40"/>
      <c r="AE97" s="40"/>
      <c r="AR97" s="178" t="s">
        <v>87</v>
      </c>
      <c r="AT97" s="178" t="s">
        <v>134</v>
      </c>
      <c r="AU97" s="178" t="s">
        <v>79</v>
      </c>
      <c r="AY97" s="21" t="s">
        <v>131</v>
      </c>
      <c r="BE97" s="179">
        <f>IF(N97="základní",J97,0)</f>
        <v>0</v>
      </c>
      <c r="BF97" s="179">
        <f>IF(N97="snížená",J97,0)</f>
        <v>0</v>
      </c>
      <c r="BG97" s="179">
        <f>IF(N97="zákl. přenesená",J97,0)</f>
        <v>0</v>
      </c>
      <c r="BH97" s="179">
        <f>IF(N97="sníž. přenesená",J97,0)</f>
        <v>0</v>
      </c>
      <c r="BI97" s="179">
        <f>IF(N97="nulová",J97,0)</f>
        <v>0</v>
      </c>
      <c r="BJ97" s="21" t="s">
        <v>15</v>
      </c>
      <c r="BK97" s="179">
        <f>ROUND(I97*H97,2)</f>
        <v>0</v>
      </c>
      <c r="BL97" s="21" t="s">
        <v>87</v>
      </c>
      <c r="BM97" s="178" t="s">
        <v>213</v>
      </c>
    </row>
    <row r="98" spans="1:65" s="2" customFormat="1" ht="24.15" customHeight="1">
      <c r="A98" s="40"/>
      <c r="B98" s="166"/>
      <c r="C98" s="220" t="s">
        <v>93</v>
      </c>
      <c r="D98" s="220" t="s">
        <v>569</v>
      </c>
      <c r="E98" s="221" t="s">
        <v>1816</v>
      </c>
      <c r="F98" s="222" t="s">
        <v>1817</v>
      </c>
      <c r="G98" s="223" t="s">
        <v>184</v>
      </c>
      <c r="H98" s="224">
        <v>4</v>
      </c>
      <c r="I98" s="225"/>
      <c r="J98" s="226">
        <f>ROUND(I98*H98,2)</f>
        <v>0</v>
      </c>
      <c r="K98" s="222" t="s">
        <v>3</v>
      </c>
      <c r="L98" s="227"/>
      <c r="M98" s="228" t="s">
        <v>3</v>
      </c>
      <c r="N98" s="229" t="s">
        <v>42</v>
      </c>
      <c r="O98" s="74"/>
      <c r="P98" s="176">
        <f>O98*H98</f>
        <v>0</v>
      </c>
      <c r="Q98" s="176">
        <v>0</v>
      </c>
      <c r="R98" s="176">
        <f>Q98*H98</f>
        <v>0</v>
      </c>
      <c r="S98" s="176">
        <v>0</v>
      </c>
      <c r="T98" s="177">
        <f>S98*H98</f>
        <v>0</v>
      </c>
      <c r="U98" s="40"/>
      <c r="V98" s="40"/>
      <c r="W98" s="40"/>
      <c r="X98" s="40"/>
      <c r="Y98" s="40"/>
      <c r="Z98" s="40"/>
      <c r="AA98" s="40"/>
      <c r="AB98" s="40"/>
      <c r="AC98" s="40"/>
      <c r="AD98" s="40"/>
      <c r="AE98" s="40"/>
      <c r="AR98" s="178" t="s">
        <v>198</v>
      </c>
      <c r="AT98" s="178" t="s">
        <v>569</v>
      </c>
      <c r="AU98" s="178" t="s">
        <v>79</v>
      </c>
      <c r="AY98" s="21" t="s">
        <v>131</v>
      </c>
      <c r="BE98" s="179">
        <f>IF(N98="základní",J98,0)</f>
        <v>0</v>
      </c>
      <c r="BF98" s="179">
        <f>IF(N98="snížená",J98,0)</f>
        <v>0</v>
      </c>
      <c r="BG98" s="179">
        <f>IF(N98="zákl. přenesená",J98,0)</f>
        <v>0</v>
      </c>
      <c r="BH98" s="179">
        <f>IF(N98="sníž. přenesená",J98,0)</f>
        <v>0</v>
      </c>
      <c r="BI98" s="179">
        <f>IF(N98="nulová",J98,0)</f>
        <v>0</v>
      </c>
      <c r="BJ98" s="21" t="s">
        <v>15</v>
      </c>
      <c r="BK98" s="179">
        <f>ROUND(I98*H98,2)</f>
        <v>0</v>
      </c>
      <c r="BL98" s="21" t="s">
        <v>87</v>
      </c>
      <c r="BM98" s="178" t="s">
        <v>9</v>
      </c>
    </row>
    <row r="99" spans="1:65" s="2" customFormat="1" ht="37.8" customHeight="1">
      <c r="A99" s="40"/>
      <c r="B99" s="166"/>
      <c r="C99" s="167" t="s">
        <v>189</v>
      </c>
      <c r="D99" s="167" t="s">
        <v>134</v>
      </c>
      <c r="E99" s="168" t="s">
        <v>1818</v>
      </c>
      <c r="F99" s="169" t="s">
        <v>1819</v>
      </c>
      <c r="G99" s="170" t="s">
        <v>184</v>
      </c>
      <c r="H99" s="171">
        <v>3</v>
      </c>
      <c r="I99" s="172"/>
      <c r="J99" s="173">
        <f>ROUND(I99*H99,2)</f>
        <v>0</v>
      </c>
      <c r="K99" s="169" t="s">
        <v>3</v>
      </c>
      <c r="L99" s="41"/>
      <c r="M99" s="174" t="s">
        <v>3</v>
      </c>
      <c r="N99" s="175" t="s">
        <v>42</v>
      </c>
      <c r="O99" s="74"/>
      <c r="P99" s="176">
        <f>O99*H99</f>
        <v>0</v>
      </c>
      <c r="Q99" s="176">
        <v>0</v>
      </c>
      <c r="R99" s="176">
        <f>Q99*H99</f>
        <v>0</v>
      </c>
      <c r="S99" s="176">
        <v>0</v>
      </c>
      <c r="T99" s="177">
        <f>S99*H99</f>
        <v>0</v>
      </c>
      <c r="U99" s="40"/>
      <c r="V99" s="40"/>
      <c r="W99" s="40"/>
      <c r="X99" s="40"/>
      <c r="Y99" s="40"/>
      <c r="Z99" s="40"/>
      <c r="AA99" s="40"/>
      <c r="AB99" s="40"/>
      <c r="AC99" s="40"/>
      <c r="AD99" s="40"/>
      <c r="AE99" s="40"/>
      <c r="AR99" s="178" t="s">
        <v>87</v>
      </c>
      <c r="AT99" s="178" t="s">
        <v>134</v>
      </c>
      <c r="AU99" s="178" t="s">
        <v>79</v>
      </c>
      <c r="AY99" s="21" t="s">
        <v>131</v>
      </c>
      <c r="BE99" s="179">
        <f>IF(N99="základní",J99,0)</f>
        <v>0</v>
      </c>
      <c r="BF99" s="179">
        <f>IF(N99="snížená",J99,0)</f>
        <v>0</v>
      </c>
      <c r="BG99" s="179">
        <f>IF(N99="zákl. přenesená",J99,0)</f>
        <v>0</v>
      </c>
      <c r="BH99" s="179">
        <f>IF(N99="sníž. přenesená",J99,0)</f>
        <v>0</v>
      </c>
      <c r="BI99" s="179">
        <f>IF(N99="nulová",J99,0)</f>
        <v>0</v>
      </c>
      <c r="BJ99" s="21" t="s">
        <v>15</v>
      </c>
      <c r="BK99" s="179">
        <f>ROUND(I99*H99,2)</f>
        <v>0</v>
      </c>
      <c r="BL99" s="21" t="s">
        <v>87</v>
      </c>
      <c r="BM99" s="178" t="s">
        <v>240</v>
      </c>
    </row>
    <row r="100" spans="1:65" s="2" customFormat="1" ht="24.15" customHeight="1">
      <c r="A100" s="40"/>
      <c r="B100" s="166"/>
      <c r="C100" s="220" t="s">
        <v>198</v>
      </c>
      <c r="D100" s="220" t="s">
        <v>569</v>
      </c>
      <c r="E100" s="221" t="s">
        <v>1820</v>
      </c>
      <c r="F100" s="222" t="s">
        <v>1821</v>
      </c>
      <c r="G100" s="223" t="s">
        <v>184</v>
      </c>
      <c r="H100" s="224">
        <v>2</v>
      </c>
      <c r="I100" s="225"/>
      <c r="J100" s="226">
        <f>ROUND(I100*H100,2)</f>
        <v>0</v>
      </c>
      <c r="K100" s="222" t="s">
        <v>3</v>
      </c>
      <c r="L100" s="227"/>
      <c r="M100" s="228" t="s">
        <v>3</v>
      </c>
      <c r="N100" s="229" t="s">
        <v>42</v>
      </c>
      <c r="O100" s="74"/>
      <c r="P100" s="176">
        <f>O100*H100</f>
        <v>0</v>
      </c>
      <c r="Q100" s="176">
        <v>0</v>
      </c>
      <c r="R100" s="176">
        <f>Q100*H100</f>
        <v>0</v>
      </c>
      <c r="S100" s="176">
        <v>0</v>
      </c>
      <c r="T100" s="177">
        <f>S100*H100</f>
        <v>0</v>
      </c>
      <c r="U100" s="40"/>
      <c r="V100" s="40"/>
      <c r="W100" s="40"/>
      <c r="X100" s="40"/>
      <c r="Y100" s="40"/>
      <c r="Z100" s="40"/>
      <c r="AA100" s="40"/>
      <c r="AB100" s="40"/>
      <c r="AC100" s="40"/>
      <c r="AD100" s="40"/>
      <c r="AE100" s="40"/>
      <c r="AR100" s="178" t="s">
        <v>198</v>
      </c>
      <c r="AT100" s="178" t="s">
        <v>569</v>
      </c>
      <c r="AU100" s="178" t="s">
        <v>79</v>
      </c>
      <c r="AY100" s="21" t="s">
        <v>131</v>
      </c>
      <c r="BE100" s="179">
        <f>IF(N100="základní",J100,0)</f>
        <v>0</v>
      </c>
      <c r="BF100" s="179">
        <f>IF(N100="snížená",J100,0)</f>
        <v>0</v>
      </c>
      <c r="BG100" s="179">
        <f>IF(N100="zákl. přenesená",J100,0)</f>
        <v>0</v>
      </c>
      <c r="BH100" s="179">
        <f>IF(N100="sníž. přenesená",J100,0)</f>
        <v>0</v>
      </c>
      <c r="BI100" s="179">
        <f>IF(N100="nulová",J100,0)</f>
        <v>0</v>
      </c>
      <c r="BJ100" s="21" t="s">
        <v>15</v>
      </c>
      <c r="BK100" s="179">
        <f>ROUND(I100*H100,2)</f>
        <v>0</v>
      </c>
      <c r="BL100" s="21" t="s">
        <v>87</v>
      </c>
      <c r="BM100" s="178" t="s">
        <v>254</v>
      </c>
    </row>
    <row r="101" spans="1:65" s="2" customFormat="1" ht="24.15" customHeight="1">
      <c r="A101" s="40"/>
      <c r="B101" s="166"/>
      <c r="C101" s="167" t="s">
        <v>132</v>
      </c>
      <c r="D101" s="167" t="s">
        <v>134</v>
      </c>
      <c r="E101" s="168" t="s">
        <v>1822</v>
      </c>
      <c r="F101" s="169" t="s">
        <v>1823</v>
      </c>
      <c r="G101" s="170" t="s">
        <v>184</v>
      </c>
      <c r="H101" s="171">
        <v>1</v>
      </c>
      <c r="I101" s="172"/>
      <c r="J101" s="173">
        <f>ROUND(I101*H101,2)</f>
        <v>0</v>
      </c>
      <c r="K101" s="169" t="s">
        <v>3</v>
      </c>
      <c r="L101" s="41"/>
      <c r="M101" s="174" t="s">
        <v>3</v>
      </c>
      <c r="N101" s="175" t="s">
        <v>42</v>
      </c>
      <c r="O101" s="74"/>
      <c r="P101" s="176">
        <f>O101*H101</f>
        <v>0</v>
      </c>
      <c r="Q101" s="176">
        <v>0</v>
      </c>
      <c r="R101" s="176">
        <f>Q101*H101</f>
        <v>0</v>
      </c>
      <c r="S101" s="176">
        <v>0</v>
      </c>
      <c r="T101" s="177">
        <f>S101*H101</f>
        <v>0</v>
      </c>
      <c r="U101" s="40"/>
      <c r="V101" s="40"/>
      <c r="W101" s="40"/>
      <c r="X101" s="40"/>
      <c r="Y101" s="40"/>
      <c r="Z101" s="40"/>
      <c r="AA101" s="40"/>
      <c r="AB101" s="40"/>
      <c r="AC101" s="40"/>
      <c r="AD101" s="40"/>
      <c r="AE101" s="40"/>
      <c r="AR101" s="178" t="s">
        <v>87</v>
      </c>
      <c r="AT101" s="178" t="s">
        <v>134</v>
      </c>
      <c r="AU101" s="178" t="s">
        <v>79</v>
      </c>
      <c r="AY101" s="21" t="s">
        <v>131</v>
      </c>
      <c r="BE101" s="179">
        <f>IF(N101="základní",J101,0)</f>
        <v>0</v>
      </c>
      <c r="BF101" s="179">
        <f>IF(N101="snížená",J101,0)</f>
        <v>0</v>
      </c>
      <c r="BG101" s="179">
        <f>IF(N101="zákl. přenesená",J101,0)</f>
        <v>0</v>
      </c>
      <c r="BH101" s="179">
        <f>IF(N101="sníž. přenesená",J101,0)</f>
        <v>0</v>
      </c>
      <c r="BI101" s="179">
        <f>IF(N101="nulová",J101,0)</f>
        <v>0</v>
      </c>
      <c r="BJ101" s="21" t="s">
        <v>15</v>
      </c>
      <c r="BK101" s="179">
        <f>ROUND(I101*H101,2)</f>
        <v>0</v>
      </c>
      <c r="BL101" s="21" t="s">
        <v>87</v>
      </c>
      <c r="BM101" s="178" t="s">
        <v>263</v>
      </c>
    </row>
    <row r="102" spans="1:65" s="2" customFormat="1" ht="24.15" customHeight="1">
      <c r="A102" s="40"/>
      <c r="B102" s="166"/>
      <c r="C102" s="220" t="s">
        <v>213</v>
      </c>
      <c r="D102" s="220" t="s">
        <v>569</v>
      </c>
      <c r="E102" s="221" t="s">
        <v>1824</v>
      </c>
      <c r="F102" s="222" t="s">
        <v>1825</v>
      </c>
      <c r="G102" s="223" t="s">
        <v>184</v>
      </c>
      <c r="H102" s="224">
        <v>1</v>
      </c>
      <c r="I102" s="225"/>
      <c r="J102" s="226">
        <f>ROUND(I102*H102,2)</f>
        <v>0</v>
      </c>
      <c r="K102" s="222" t="s">
        <v>3</v>
      </c>
      <c r="L102" s="227"/>
      <c r="M102" s="228" t="s">
        <v>3</v>
      </c>
      <c r="N102" s="229" t="s">
        <v>42</v>
      </c>
      <c r="O102" s="74"/>
      <c r="P102" s="176">
        <f>O102*H102</f>
        <v>0</v>
      </c>
      <c r="Q102" s="176">
        <v>0</v>
      </c>
      <c r="R102" s="176">
        <f>Q102*H102</f>
        <v>0</v>
      </c>
      <c r="S102" s="176">
        <v>0</v>
      </c>
      <c r="T102" s="177">
        <f>S102*H102</f>
        <v>0</v>
      </c>
      <c r="U102" s="40"/>
      <c r="V102" s="40"/>
      <c r="W102" s="40"/>
      <c r="X102" s="40"/>
      <c r="Y102" s="40"/>
      <c r="Z102" s="40"/>
      <c r="AA102" s="40"/>
      <c r="AB102" s="40"/>
      <c r="AC102" s="40"/>
      <c r="AD102" s="40"/>
      <c r="AE102" s="40"/>
      <c r="AR102" s="178" t="s">
        <v>198</v>
      </c>
      <c r="AT102" s="178" t="s">
        <v>569</v>
      </c>
      <c r="AU102" s="178" t="s">
        <v>79</v>
      </c>
      <c r="AY102" s="21" t="s">
        <v>131</v>
      </c>
      <c r="BE102" s="179">
        <f>IF(N102="základní",J102,0)</f>
        <v>0</v>
      </c>
      <c r="BF102" s="179">
        <f>IF(N102="snížená",J102,0)</f>
        <v>0</v>
      </c>
      <c r="BG102" s="179">
        <f>IF(N102="zákl. přenesená",J102,0)</f>
        <v>0</v>
      </c>
      <c r="BH102" s="179">
        <f>IF(N102="sníž. přenesená",J102,0)</f>
        <v>0</v>
      </c>
      <c r="BI102" s="179">
        <f>IF(N102="nulová",J102,0)</f>
        <v>0</v>
      </c>
      <c r="BJ102" s="21" t="s">
        <v>15</v>
      </c>
      <c r="BK102" s="179">
        <f>ROUND(I102*H102,2)</f>
        <v>0</v>
      </c>
      <c r="BL102" s="21" t="s">
        <v>87</v>
      </c>
      <c r="BM102" s="178" t="s">
        <v>275</v>
      </c>
    </row>
    <row r="103" spans="1:65" s="2" customFormat="1" ht="24.15" customHeight="1">
      <c r="A103" s="40"/>
      <c r="B103" s="166"/>
      <c r="C103" s="220" t="s">
        <v>222</v>
      </c>
      <c r="D103" s="220" t="s">
        <v>569</v>
      </c>
      <c r="E103" s="221" t="s">
        <v>1826</v>
      </c>
      <c r="F103" s="222" t="s">
        <v>1827</v>
      </c>
      <c r="G103" s="223" t="s">
        <v>184</v>
      </c>
      <c r="H103" s="224">
        <v>2</v>
      </c>
      <c r="I103" s="225"/>
      <c r="J103" s="226">
        <f>ROUND(I103*H103,2)</f>
        <v>0</v>
      </c>
      <c r="K103" s="222" t="s">
        <v>3</v>
      </c>
      <c r="L103" s="227"/>
      <c r="M103" s="228" t="s">
        <v>3</v>
      </c>
      <c r="N103" s="229" t="s">
        <v>42</v>
      </c>
      <c r="O103" s="74"/>
      <c r="P103" s="176">
        <f>O103*H103</f>
        <v>0</v>
      </c>
      <c r="Q103" s="176">
        <v>0</v>
      </c>
      <c r="R103" s="176">
        <f>Q103*H103</f>
        <v>0</v>
      </c>
      <c r="S103" s="176">
        <v>0</v>
      </c>
      <c r="T103" s="177">
        <f>S103*H103</f>
        <v>0</v>
      </c>
      <c r="U103" s="40"/>
      <c r="V103" s="40"/>
      <c r="W103" s="40"/>
      <c r="X103" s="40"/>
      <c r="Y103" s="40"/>
      <c r="Z103" s="40"/>
      <c r="AA103" s="40"/>
      <c r="AB103" s="40"/>
      <c r="AC103" s="40"/>
      <c r="AD103" s="40"/>
      <c r="AE103" s="40"/>
      <c r="AR103" s="178" t="s">
        <v>198</v>
      </c>
      <c r="AT103" s="178" t="s">
        <v>569</v>
      </c>
      <c r="AU103" s="178" t="s">
        <v>79</v>
      </c>
      <c r="AY103" s="21" t="s">
        <v>131</v>
      </c>
      <c r="BE103" s="179">
        <f>IF(N103="základní",J103,0)</f>
        <v>0</v>
      </c>
      <c r="BF103" s="179">
        <f>IF(N103="snížená",J103,0)</f>
        <v>0</v>
      </c>
      <c r="BG103" s="179">
        <f>IF(N103="zákl. přenesená",J103,0)</f>
        <v>0</v>
      </c>
      <c r="BH103" s="179">
        <f>IF(N103="sníž. přenesená",J103,0)</f>
        <v>0</v>
      </c>
      <c r="BI103" s="179">
        <f>IF(N103="nulová",J103,0)</f>
        <v>0</v>
      </c>
      <c r="BJ103" s="21" t="s">
        <v>15</v>
      </c>
      <c r="BK103" s="179">
        <f>ROUND(I103*H103,2)</f>
        <v>0</v>
      </c>
      <c r="BL103" s="21" t="s">
        <v>87</v>
      </c>
      <c r="BM103" s="178" t="s">
        <v>285</v>
      </c>
    </row>
    <row r="104" spans="1:63" s="12" customFormat="1" ht="22.8" customHeight="1">
      <c r="A104" s="12"/>
      <c r="B104" s="153"/>
      <c r="C104" s="12"/>
      <c r="D104" s="154" t="s">
        <v>70</v>
      </c>
      <c r="E104" s="164" t="s">
        <v>1828</v>
      </c>
      <c r="F104" s="164" t="s">
        <v>1829</v>
      </c>
      <c r="G104" s="12"/>
      <c r="H104" s="12"/>
      <c r="I104" s="156"/>
      <c r="J104" s="165">
        <f>BK104</f>
        <v>0</v>
      </c>
      <c r="K104" s="12"/>
      <c r="L104" s="153"/>
      <c r="M104" s="158"/>
      <c r="N104" s="159"/>
      <c r="O104" s="159"/>
      <c r="P104" s="160">
        <f>SUM(P105:P118)</f>
        <v>0</v>
      </c>
      <c r="Q104" s="159"/>
      <c r="R104" s="160">
        <f>SUM(R105:R118)</f>
        <v>0</v>
      </c>
      <c r="S104" s="159"/>
      <c r="T104" s="161">
        <f>SUM(T105:T118)</f>
        <v>0</v>
      </c>
      <c r="U104" s="12"/>
      <c r="V104" s="12"/>
      <c r="W104" s="12"/>
      <c r="X104" s="12"/>
      <c r="Y104" s="12"/>
      <c r="Z104" s="12"/>
      <c r="AA104" s="12"/>
      <c r="AB104" s="12"/>
      <c r="AC104" s="12"/>
      <c r="AD104" s="12"/>
      <c r="AE104" s="12"/>
      <c r="AR104" s="154" t="s">
        <v>15</v>
      </c>
      <c r="AT104" s="162" t="s">
        <v>70</v>
      </c>
      <c r="AU104" s="162" t="s">
        <v>15</v>
      </c>
      <c r="AY104" s="154" t="s">
        <v>131</v>
      </c>
      <c r="BK104" s="163">
        <f>SUM(BK105:BK118)</f>
        <v>0</v>
      </c>
    </row>
    <row r="105" spans="1:65" s="2" customFormat="1" ht="24.15" customHeight="1">
      <c r="A105" s="40"/>
      <c r="B105" s="166"/>
      <c r="C105" s="167" t="s">
        <v>9</v>
      </c>
      <c r="D105" s="167" t="s">
        <v>134</v>
      </c>
      <c r="E105" s="168" t="s">
        <v>1830</v>
      </c>
      <c r="F105" s="169" t="s">
        <v>1831</v>
      </c>
      <c r="G105" s="170" t="s">
        <v>184</v>
      </c>
      <c r="H105" s="171">
        <v>2</v>
      </c>
      <c r="I105" s="172"/>
      <c r="J105" s="173">
        <f>ROUND(I105*H105,2)</f>
        <v>0</v>
      </c>
      <c r="K105" s="169" t="s">
        <v>138</v>
      </c>
      <c r="L105" s="41"/>
      <c r="M105" s="174" t="s">
        <v>3</v>
      </c>
      <c r="N105" s="175" t="s">
        <v>42</v>
      </c>
      <c r="O105" s="74"/>
      <c r="P105" s="176">
        <f>O105*H105</f>
        <v>0</v>
      </c>
      <c r="Q105" s="176">
        <v>0</v>
      </c>
      <c r="R105" s="176">
        <f>Q105*H105</f>
        <v>0</v>
      </c>
      <c r="S105" s="176">
        <v>0</v>
      </c>
      <c r="T105" s="177">
        <f>S105*H105</f>
        <v>0</v>
      </c>
      <c r="U105" s="40"/>
      <c r="V105" s="40"/>
      <c r="W105" s="40"/>
      <c r="X105" s="40"/>
      <c r="Y105" s="40"/>
      <c r="Z105" s="40"/>
      <c r="AA105" s="40"/>
      <c r="AB105" s="40"/>
      <c r="AC105" s="40"/>
      <c r="AD105" s="40"/>
      <c r="AE105" s="40"/>
      <c r="AR105" s="178" t="s">
        <v>87</v>
      </c>
      <c r="AT105" s="178" t="s">
        <v>134</v>
      </c>
      <c r="AU105" s="178" t="s">
        <v>79</v>
      </c>
      <c r="AY105" s="21" t="s">
        <v>131</v>
      </c>
      <c r="BE105" s="179">
        <f>IF(N105="základní",J105,0)</f>
        <v>0</v>
      </c>
      <c r="BF105" s="179">
        <f>IF(N105="snížená",J105,0)</f>
        <v>0</v>
      </c>
      <c r="BG105" s="179">
        <f>IF(N105="zákl. přenesená",J105,0)</f>
        <v>0</v>
      </c>
      <c r="BH105" s="179">
        <f>IF(N105="sníž. přenesená",J105,0)</f>
        <v>0</v>
      </c>
      <c r="BI105" s="179">
        <f>IF(N105="nulová",J105,0)</f>
        <v>0</v>
      </c>
      <c r="BJ105" s="21" t="s">
        <v>15</v>
      </c>
      <c r="BK105" s="179">
        <f>ROUND(I105*H105,2)</f>
        <v>0</v>
      </c>
      <c r="BL105" s="21" t="s">
        <v>87</v>
      </c>
      <c r="BM105" s="178" t="s">
        <v>301</v>
      </c>
    </row>
    <row r="106" spans="1:47" s="2" customFormat="1" ht="12">
      <c r="A106" s="40"/>
      <c r="B106" s="41"/>
      <c r="C106" s="40"/>
      <c r="D106" s="180" t="s">
        <v>140</v>
      </c>
      <c r="E106" s="40"/>
      <c r="F106" s="181" t="s">
        <v>1832</v>
      </c>
      <c r="G106" s="40"/>
      <c r="H106" s="40"/>
      <c r="I106" s="182"/>
      <c r="J106" s="40"/>
      <c r="K106" s="40"/>
      <c r="L106" s="41"/>
      <c r="M106" s="183"/>
      <c r="N106" s="184"/>
      <c r="O106" s="74"/>
      <c r="P106" s="74"/>
      <c r="Q106" s="74"/>
      <c r="R106" s="74"/>
      <c r="S106" s="74"/>
      <c r="T106" s="75"/>
      <c r="U106" s="40"/>
      <c r="V106" s="40"/>
      <c r="W106" s="40"/>
      <c r="X106" s="40"/>
      <c r="Y106" s="40"/>
      <c r="Z106" s="40"/>
      <c r="AA106" s="40"/>
      <c r="AB106" s="40"/>
      <c r="AC106" s="40"/>
      <c r="AD106" s="40"/>
      <c r="AE106" s="40"/>
      <c r="AT106" s="21" t="s">
        <v>140</v>
      </c>
      <c r="AU106" s="21" t="s">
        <v>79</v>
      </c>
    </row>
    <row r="107" spans="1:65" s="2" customFormat="1" ht="24.15" customHeight="1">
      <c r="A107" s="40"/>
      <c r="B107" s="166"/>
      <c r="C107" s="220" t="s">
        <v>233</v>
      </c>
      <c r="D107" s="220" t="s">
        <v>569</v>
      </c>
      <c r="E107" s="221" t="s">
        <v>1833</v>
      </c>
      <c r="F107" s="222" t="s">
        <v>1834</v>
      </c>
      <c r="G107" s="223" t="s">
        <v>184</v>
      </c>
      <c r="H107" s="224">
        <v>2</v>
      </c>
      <c r="I107" s="225"/>
      <c r="J107" s="226">
        <f>ROUND(I107*H107,2)</f>
        <v>0</v>
      </c>
      <c r="K107" s="222" t="s">
        <v>3</v>
      </c>
      <c r="L107" s="227"/>
      <c r="M107" s="228" t="s">
        <v>3</v>
      </c>
      <c r="N107" s="229" t="s">
        <v>42</v>
      </c>
      <c r="O107" s="74"/>
      <c r="P107" s="176">
        <f>O107*H107</f>
        <v>0</v>
      </c>
      <c r="Q107" s="176">
        <v>0</v>
      </c>
      <c r="R107" s="176">
        <f>Q107*H107</f>
        <v>0</v>
      </c>
      <c r="S107" s="176">
        <v>0</v>
      </c>
      <c r="T107" s="177">
        <f>S107*H107</f>
        <v>0</v>
      </c>
      <c r="U107" s="40"/>
      <c r="V107" s="40"/>
      <c r="W107" s="40"/>
      <c r="X107" s="40"/>
      <c r="Y107" s="40"/>
      <c r="Z107" s="40"/>
      <c r="AA107" s="40"/>
      <c r="AB107" s="40"/>
      <c r="AC107" s="40"/>
      <c r="AD107" s="40"/>
      <c r="AE107" s="40"/>
      <c r="AR107" s="178" t="s">
        <v>198</v>
      </c>
      <c r="AT107" s="178" t="s">
        <v>569</v>
      </c>
      <c r="AU107" s="178" t="s">
        <v>79</v>
      </c>
      <c r="AY107" s="21" t="s">
        <v>131</v>
      </c>
      <c r="BE107" s="179">
        <f>IF(N107="základní",J107,0)</f>
        <v>0</v>
      </c>
      <c r="BF107" s="179">
        <f>IF(N107="snížená",J107,0)</f>
        <v>0</v>
      </c>
      <c r="BG107" s="179">
        <f>IF(N107="zákl. přenesená",J107,0)</f>
        <v>0</v>
      </c>
      <c r="BH107" s="179">
        <f>IF(N107="sníž. přenesená",J107,0)</f>
        <v>0</v>
      </c>
      <c r="BI107" s="179">
        <f>IF(N107="nulová",J107,0)</f>
        <v>0</v>
      </c>
      <c r="BJ107" s="21" t="s">
        <v>15</v>
      </c>
      <c r="BK107" s="179">
        <f>ROUND(I107*H107,2)</f>
        <v>0</v>
      </c>
      <c r="BL107" s="21" t="s">
        <v>87</v>
      </c>
      <c r="BM107" s="178" t="s">
        <v>316</v>
      </c>
    </row>
    <row r="108" spans="1:65" s="2" customFormat="1" ht="33" customHeight="1">
      <c r="A108" s="40"/>
      <c r="B108" s="166"/>
      <c r="C108" s="167" t="s">
        <v>240</v>
      </c>
      <c r="D108" s="167" t="s">
        <v>134</v>
      </c>
      <c r="E108" s="168" t="s">
        <v>1835</v>
      </c>
      <c r="F108" s="169" t="s">
        <v>1836</v>
      </c>
      <c r="G108" s="170" t="s">
        <v>184</v>
      </c>
      <c r="H108" s="171">
        <v>8</v>
      </c>
      <c r="I108" s="172"/>
      <c r="J108" s="173">
        <f>ROUND(I108*H108,2)</f>
        <v>0</v>
      </c>
      <c r="K108" s="169" t="s">
        <v>138</v>
      </c>
      <c r="L108" s="41"/>
      <c r="M108" s="174" t="s">
        <v>3</v>
      </c>
      <c r="N108" s="175" t="s">
        <v>42</v>
      </c>
      <c r="O108" s="74"/>
      <c r="P108" s="176">
        <f>O108*H108</f>
        <v>0</v>
      </c>
      <c r="Q108" s="176">
        <v>0</v>
      </c>
      <c r="R108" s="176">
        <f>Q108*H108</f>
        <v>0</v>
      </c>
      <c r="S108" s="176">
        <v>0</v>
      </c>
      <c r="T108" s="177">
        <f>S108*H108</f>
        <v>0</v>
      </c>
      <c r="U108" s="40"/>
      <c r="V108" s="40"/>
      <c r="W108" s="40"/>
      <c r="X108" s="40"/>
      <c r="Y108" s="40"/>
      <c r="Z108" s="40"/>
      <c r="AA108" s="40"/>
      <c r="AB108" s="40"/>
      <c r="AC108" s="40"/>
      <c r="AD108" s="40"/>
      <c r="AE108" s="40"/>
      <c r="AR108" s="178" t="s">
        <v>87</v>
      </c>
      <c r="AT108" s="178" t="s">
        <v>134</v>
      </c>
      <c r="AU108" s="178" t="s">
        <v>79</v>
      </c>
      <c r="AY108" s="21" t="s">
        <v>131</v>
      </c>
      <c r="BE108" s="179">
        <f>IF(N108="základní",J108,0)</f>
        <v>0</v>
      </c>
      <c r="BF108" s="179">
        <f>IF(N108="snížená",J108,0)</f>
        <v>0</v>
      </c>
      <c r="BG108" s="179">
        <f>IF(N108="zákl. přenesená",J108,0)</f>
        <v>0</v>
      </c>
      <c r="BH108" s="179">
        <f>IF(N108="sníž. přenesená",J108,0)</f>
        <v>0</v>
      </c>
      <c r="BI108" s="179">
        <f>IF(N108="nulová",J108,0)</f>
        <v>0</v>
      </c>
      <c r="BJ108" s="21" t="s">
        <v>15</v>
      </c>
      <c r="BK108" s="179">
        <f>ROUND(I108*H108,2)</f>
        <v>0</v>
      </c>
      <c r="BL108" s="21" t="s">
        <v>87</v>
      </c>
      <c r="BM108" s="178" t="s">
        <v>332</v>
      </c>
    </row>
    <row r="109" spans="1:47" s="2" customFormat="1" ht="12">
      <c r="A109" s="40"/>
      <c r="B109" s="41"/>
      <c r="C109" s="40"/>
      <c r="D109" s="180" t="s">
        <v>140</v>
      </c>
      <c r="E109" s="40"/>
      <c r="F109" s="181" t="s">
        <v>1837</v>
      </c>
      <c r="G109" s="40"/>
      <c r="H109" s="40"/>
      <c r="I109" s="182"/>
      <c r="J109" s="40"/>
      <c r="K109" s="40"/>
      <c r="L109" s="41"/>
      <c r="M109" s="183"/>
      <c r="N109" s="184"/>
      <c r="O109" s="74"/>
      <c r="P109" s="74"/>
      <c r="Q109" s="74"/>
      <c r="R109" s="74"/>
      <c r="S109" s="74"/>
      <c r="T109" s="75"/>
      <c r="U109" s="40"/>
      <c r="V109" s="40"/>
      <c r="W109" s="40"/>
      <c r="X109" s="40"/>
      <c r="Y109" s="40"/>
      <c r="Z109" s="40"/>
      <c r="AA109" s="40"/>
      <c r="AB109" s="40"/>
      <c r="AC109" s="40"/>
      <c r="AD109" s="40"/>
      <c r="AE109" s="40"/>
      <c r="AT109" s="21" t="s">
        <v>140</v>
      </c>
      <c r="AU109" s="21" t="s">
        <v>79</v>
      </c>
    </row>
    <row r="110" spans="1:65" s="2" customFormat="1" ht="24.15" customHeight="1">
      <c r="A110" s="40"/>
      <c r="B110" s="166"/>
      <c r="C110" s="220" t="s">
        <v>247</v>
      </c>
      <c r="D110" s="220" t="s">
        <v>569</v>
      </c>
      <c r="E110" s="221" t="s">
        <v>1838</v>
      </c>
      <c r="F110" s="222" t="s">
        <v>1839</v>
      </c>
      <c r="G110" s="223" t="s">
        <v>184</v>
      </c>
      <c r="H110" s="224">
        <v>8</v>
      </c>
      <c r="I110" s="225"/>
      <c r="J110" s="226">
        <f>ROUND(I110*H110,2)</f>
        <v>0</v>
      </c>
      <c r="K110" s="222" t="s">
        <v>3</v>
      </c>
      <c r="L110" s="227"/>
      <c r="M110" s="228" t="s">
        <v>3</v>
      </c>
      <c r="N110" s="229" t="s">
        <v>42</v>
      </c>
      <c r="O110" s="74"/>
      <c r="P110" s="176">
        <f>O110*H110</f>
        <v>0</v>
      </c>
      <c r="Q110" s="176">
        <v>0</v>
      </c>
      <c r="R110" s="176">
        <f>Q110*H110</f>
        <v>0</v>
      </c>
      <c r="S110" s="176">
        <v>0</v>
      </c>
      <c r="T110" s="177">
        <f>S110*H110</f>
        <v>0</v>
      </c>
      <c r="U110" s="40"/>
      <c r="V110" s="40"/>
      <c r="W110" s="40"/>
      <c r="X110" s="40"/>
      <c r="Y110" s="40"/>
      <c r="Z110" s="40"/>
      <c r="AA110" s="40"/>
      <c r="AB110" s="40"/>
      <c r="AC110" s="40"/>
      <c r="AD110" s="40"/>
      <c r="AE110" s="40"/>
      <c r="AR110" s="178" t="s">
        <v>198</v>
      </c>
      <c r="AT110" s="178" t="s">
        <v>569</v>
      </c>
      <c r="AU110" s="178" t="s">
        <v>79</v>
      </c>
      <c r="AY110" s="21" t="s">
        <v>131</v>
      </c>
      <c r="BE110" s="179">
        <f>IF(N110="základní",J110,0)</f>
        <v>0</v>
      </c>
      <c r="BF110" s="179">
        <f>IF(N110="snížená",J110,0)</f>
        <v>0</v>
      </c>
      <c r="BG110" s="179">
        <f>IF(N110="zákl. přenesená",J110,0)</f>
        <v>0</v>
      </c>
      <c r="BH110" s="179">
        <f>IF(N110="sníž. přenesená",J110,0)</f>
        <v>0</v>
      </c>
      <c r="BI110" s="179">
        <f>IF(N110="nulová",J110,0)</f>
        <v>0</v>
      </c>
      <c r="BJ110" s="21" t="s">
        <v>15</v>
      </c>
      <c r="BK110" s="179">
        <f>ROUND(I110*H110,2)</f>
        <v>0</v>
      </c>
      <c r="BL110" s="21" t="s">
        <v>87</v>
      </c>
      <c r="BM110" s="178" t="s">
        <v>347</v>
      </c>
    </row>
    <row r="111" spans="1:65" s="2" customFormat="1" ht="24.15" customHeight="1">
      <c r="A111" s="40"/>
      <c r="B111" s="166"/>
      <c r="C111" s="167" t="s">
        <v>254</v>
      </c>
      <c r="D111" s="167" t="s">
        <v>134</v>
      </c>
      <c r="E111" s="168" t="s">
        <v>1840</v>
      </c>
      <c r="F111" s="169" t="s">
        <v>1841</v>
      </c>
      <c r="G111" s="170" t="s">
        <v>184</v>
      </c>
      <c r="H111" s="171">
        <v>3</v>
      </c>
      <c r="I111" s="172"/>
      <c r="J111" s="173">
        <f>ROUND(I111*H111,2)</f>
        <v>0</v>
      </c>
      <c r="K111" s="169" t="s">
        <v>138</v>
      </c>
      <c r="L111" s="41"/>
      <c r="M111" s="174" t="s">
        <v>3</v>
      </c>
      <c r="N111" s="175" t="s">
        <v>42</v>
      </c>
      <c r="O111" s="74"/>
      <c r="P111" s="176">
        <f>O111*H111</f>
        <v>0</v>
      </c>
      <c r="Q111" s="176">
        <v>0</v>
      </c>
      <c r="R111" s="176">
        <f>Q111*H111</f>
        <v>0</v>
      </c>
      <c r="S111" s="176">
        <v>0</v>
      </c>
      <c r="T111" s="177">
        <f>S111*H111</f>
        <v>0</v>
      </c>
      <c r="U111" s="40"/>
      <c r="V111" s="40"/>
      <c r="W111" s="40"/>
      <c r="X111" s="40"/>
      <c r="Y111" s="40"/>
      <c r="Z111" s="40"/>
      <c r="AA111" s="40"/>
      <c r="AB111" s="40"/>
      <c r="AC111" s="40"/>
      <c r="AD111" s="40"/>
      <c r="AE111" s="40"/>
      <c r="AR111" s="178" t="s">
        <v>87</v>
      </c>
      <c r="AT111" s="178" t="s">
        <v>134</v>
      </c>
      <c r="AU111" s="178" t="s">
        <v>79</v>
      </c>
      <c r="AY111" s="21" t="s">
        <v>131</v>
      </c>
      <c r="BE111" s="179">
        <f>IF(N111="základní",J111,0)</f>
        <v>0</v>
      </c>
      <c r="BF111" s="179">
        <f>IF(N111="snížená",J111,0)</f>
        <v>0</v>
      </c>
      <c r="BG111" s="179">
        <f>IF(N111="zákl. přenesená",J111,0)</f>
        <v>0</v>
      </c>
      <c r="BH111" s="179">
        <f>IF(N111="sníž. přenesená",J111,0)</f>
        <v>0</v>
      </c>
      <c r="BI111" s="179">
        <f>IF(N111="nulová",J111,0)</f>
        <v>0</v>
      </c>
      <c r="BJ111" s="21" t="s">
        <v>15</v>
      </c>
      <c r="BK111" s="179">
        <f>ROUND(I111*H111,2)</f>
        <v>0</v>
      </c>
      <c r="BL111" s="21" t="s">
        <v>87</v>
      </c>
      <c r="BM111" s="178" t="s">
        <v>639</v>
      </c>
    </row>
    <row r="112" spans="1:47" s="2" customFormat="1" ht="12">
      <c r="A112" s="40"/>
      <c r="B112" s="41"/>
      <c r="C112" s="40"/>
      <c r="D112" s="180" t="s">
        <v>140</v>
      </c>
      <c r="E112" s="40"/>
      <c r="F112" s="181" t="s">
        <v>1842</v>
      </c>
      <c r="G112" s="40"/>
      <c r="H112" s="40"/>
      <c r="I112" s="182"/>
      <c r="J112" s="40"/>
      <c r="K112" s="40"/>
      <c r="L112" s="41"/>
      <c r="M112" s="183"/>
      <c r="N112" s="184"/>
      <c r="O112" s="74"/>
      <c r="P112" s="74"/>
      <c r="Q112" s="74"/>
      <c r="R112" s="74"/>
      <c r="S112" s="74"/>
      <c r="T112" s="75"/>
      <c r="U112" s="40"/>
      <c r="V112" s="40"/>
      <c r="W112" s="40"/>
      <c r="X112" s="40"/>
      <c r="Y112" s="40"/>
      <c r="Z112" s="40"/>
      <c r="AA112" s="40"/>
      <c r="AB112" s="40"/>
      <c r="AC112" s="40"/>
      <c r="AD112" s="40"/>
      <c r="AE112" s="40"/>
      <c r="AT112" s="21" t="s">
        <v>140</v>
      </c>
      <c r="AU112" s="21" t="s">
        <v>79</v>
      </c>
    </row>
    <row r="113" spans="1:65" s="2" customFormat="1" ht="24.15" customHeight="1">
      <c r="A113" s="40"/>
      <c r="B113" s="166"/>
      <c r="C113" s="220" t="s">
        <v>259</v>
      </c>
      <c r="D113" s="220" t="s">
        <v>569</v>
      </c>
      <c r="E113" s="221" t="s">
        <v>1843</v>
      </c>
      <c r="F113" s="222" t="s">
        <v>1844</v>
      </c>
      <c r="G113" s="223" t="s">
        <v>184</v>
      </c>
      <c r="H113" s="224">
        <v>3</v>
      </c>
      <c r="I113" s="225"/>
      <c r="J113" s="226">
        <f>ROUND(I113*H113,2)</f>
        <v>0</v>
      </c>
      <c r="K113" s="222" t="s">
        <v>3</v>
      </c>
      <c r="L113" s="227"/>
      <c r="M113" s="228" t="s">
        <v>3</v>
      </c>
      <c r="N113" s="229" t="s">
        <v>42</v>
      </c>
      <c r="O113" s="74"/>
      <c r="P113" s="176">
        <f>O113*H113</f>
        <v>0</v>
      </c>
      <c r="Q113" s="176">
        <v>0</v>
      </c>
      <c r="R113" s="176">
        <f>Q113*H113</f>
        <v>0</v>
      </c>
      <c r="S113" s="176">
        <v>0</v>
      </c>
      <c r="T113" s="177">
        <f>S113*H113</f>
        <v>0</v>
      </c>
      <c r="U113" s="40"/>
      <c r="V113" s="40"/>
      <c r="W113" s="40"/>
      <c r="X113" s="40"/>
      <c r="Y113" s="40"/>
      <c r="Z113" s="40"/>
      <c r="AA113" s="40"/>
      <c r="AB113" s="40"/>
      <c r="AC113" s="40"/>
      <c r="AD113" s="40"/>
      <c r="AE113" s="40"/>
      <c r="AR113" s="178" t="s">
        <v>198</v>
      </c>
      <c r="AT113" s="178" t="s">
        <v>569</v>
      </c>
      <c r="AU113" s="178" t="s">
        <v>79</v>
      </c>
      <c r="AY113" s="21" t="s">
        <v>131</v>
      </c>
      <c r="BE113" s="179">
        <f>IF(N113="základní",J113,0)</f>
        <v>0</v>
      </c>
      <c r="BF113" s="179">
        <f>IF(N113="snížená",J113,0)</f>
        <v>0</v>
      </c>
      <c r="BG113" s="179">
        <f>IF(N113="zákl. přenesená",J113,0)</f>
        <v>0</v>
      </c>
      <c r="BH113" s="179">
        <f>IF(N113="sníž. přenesená",J113,0)</f>
        <v>0</v>
      </c>
      <c r="BI113" s="179">
        <f>IF(N113="nulová",J113,0)</f>
        <v>0</v>
      </c>
      <c r="BJ113" s="21" t="s">
        <v>15</v>
      </c>
      <c r="BK113" s="179">
        <f>ROUND(I113*H113,2)</f>
        <v>0</v>
      </c>
      <c r="BL113" s="21" t="s">
        <v>87</v>
      </c>
      <c r="BM113" s="178" t="s">
        <v>656</v>
      </c>
    </row>
    <row r="114" spans="1:65" s="2" customFormat="1" ht="24.15" customHeight="1">
      <c r="A114" s="40"/>
      <c r="B114" s="166"/>
      <c r="C114" s="220" t="s">
        <v>263</v>
      </c>
      <c r="D114" s="220" t="s">
        <v>569</v>
      </c>
      <c r="E114" s="221" t="s">
        <v>1845</v>
      </c>
      <c r="F114" s="222" t="s">
        <v>1846</v>
      </c>
      <c r="G114" s="223" t="s">
        <v>184</v>
      </c>
      <c r="H114" s="224">
        <v>3</v>
      </c>
      <c r="I114" s="225"/>
      <c r="J114" s="226">
        <f>ROUND(I114*H114,2)</f>
        <v>0</v>
      </c>
      <c r="K114" s="222" t="s">
        <v>3</v>
      </c>
      <c r="L114" s="227"/>
      <c r="M114" s="228" t="s">
        <v>3</v>
      </c>
      <c r="N114" s="229" t="s">
        <v>42</v>
      </c>
      <c r="O114" s="74"/>
      <c r="P114" s="176">
        <f>O114*H114</f>
        <v>0</v>
      </c>
      <c r="Q114" s="176">
        <v>0</v>
      </c>
      <c r="R114" s="176">
        <f>Q114*H114</f>
        <v>0</v>
      </c>
      <c r="S114" s="176">
        <v>0</v>
      </c>
      <c r="T114" s="177">
        <f>S114*H114</f>
        <v>0</v>
      </c>
      <c r="U114" s="40"/>
      <c r="V114" s="40"/>
      <c r="W114" s="40"/>
      <c r="X114" s="40"/>
      <c r="Y114" s="40"/>
      <c r="Z114" s="40"/>
      <c r="AA114" s="40"/>
      <c r="AB114" s="40"/>
      <c r="AC114" s="40"/>
      <c r="AD114" s="40"/>
      <c r="AE114" s="40"/>
      <c r="AR114" s="178" t="s">
        <v>198</v>
      </c>
      <c r="AT114" s="178" t="s">
        <v>569</v>
      </c>
      <c r="AU114" s="178" t="s">
        <v>79</v>
      </c>
      <c r="AY114" s="21" t="s">
        <v>131</v>
      </c>
      <c r="BE114" s="179">
        <f>IF(N114="základní",J114,0)</f>
        <v>0</v>
      </c>
      <c r="BF114" s="179">
        <f>IF(N114="snížená",J114,0)</f>
        <v>0</v>
      </c>
      <c r="BG114" s="179">
        <f>IF(N114="zákl. přenesená",J114,0)</f>
        <v>0</v>
      </c>
      <c r="BH114" s="179">
        <f>IF(N114="sníž. přenesená",J114,0)</f>
        <v>0</v>
      </c>
      <c r="BI114" s="179">
        <f>IF(N114="nulová",J114,0)</f>
        <v>0</v>
      </c>
      <c r="BJ114" s="21" t="s">
        <v>15</v>
      </c>
      <c r="BK114" s="179">
        <f>ROUND(I114*H114,2)</f>
        <v>0</v>
      </c>
      <c r="BL114" s="21" t="s">
        <v>87</v>
      </c>
      <c r="BM114" s="178" t="s">
        <v>667</v>
      </c>
    </row>
    <row r="115" spans="1:65" s="2" customFormat="1" ht="24.15" customHeight="1">
      <c r="A115" s="40"/>
      <c r="B115" s="166"/>
      <c r="C115" s="167" t="s">
        <v>269</v>
      </c>
      <c r="D115" s="167" t="s">
        <v>134</v>
      </c>
      <c r="E115" s="168" t="s">
        <v>1847</v>
      </c>
      <c r="F115" s="169" t="s">
        <v>1848</v>
      </c>
      <c r="G115" s="170" t="s">
        <v>184</v>
      </c>
      <c r="H115" s="171">
        <v>3</v>
      </c>
      <c r="I115" s="172"/>
      <c r="J115" s="173">
        <f>ROUND(I115*H115,2)</f>
        <v>0</v>
      </c>
      <c r="K115" s="169" t="s">
        <v>138</v>
      </c>
      <c r="L115" s="41"/>
      <c r="M115" s="174" t="s">
        <v>3</v>
      </c>
      <c r="N115" s="175" t="s">
        <v>42</v>
      </c>
      <c r="O115" s="74"/>
      <c r="P115" s="176">
        <f>O115*H115</f>
        <v>0</v>
      </c>
      <c r="Q115" s="176">
        <v>0</v>
      </c>
      <c r="R115" s="176">
        <f>Q115*H115</f>
        <v>0</v>
      </c>
      <c r="S115" s="176">
        <v>0</v>
      </c>
      <c r="T115" s="177">
        <f>S115*H115</f>
        <v>0</v>
      </c>
      <c r="U115" s="40"/>
      <c r="V115" s="40"/>
      <c r="W115" s="40"/>
      <c r="X115" s="40"/>
      <c r="Y115" s="40"/>
      <c r="Z115" s="40"/>
      <c r="AA115" s="40"/>
      <c r="AB115" s="40"/>
      <c r="AC115" s="40"/>
      <c r="AD115" s="40"/>
      <c r="AE115" s="40"/>
      <c r="AR115" s="178" t="s">
        <v>87</v>
      </c>
      <c r="AT115" s="178" t="s">
        <v>134</v>
      </c>
      <c r="AU115" s="178" t="s">
        <v>79</v>
      </c>
      <c r="AY115" s="21" t="s">
        <v>131</v>
      </c>
      <c r="BE115" s="179">
        <f>IF(N115="základní",J115,0)</f>
        <v>0</v>
      </c>
      <c r="BF115" s="179">
        <f>IF(N115="snížená",J115,0)</f>
        <v>0</v>
      </c>
      <c r="BG115" s="179">
        <f>IF(N115="zákl. přenesená",J115,0)</f>
        <v>0</v>
      </c>
      <c r="BH115" s="179">
        <f>IF(N115="sníž. přenesená",J115,0)</f>
        <v>0</v>
      </c>
      <c r="BI115" s="179">
        <f>IF(N115="nulová",J115,0)</f>
        <v>0</v>
      </c>
      <c r="BJ115" s="21" t="s">
        <v>15</v>
      </c>
      <c r="BK115" s="179">
        <f>ROUND(I115*H115,2)</f>
        <v>0</v>
      </c>
      <c r="BL115" s="21" t="s">
        <v>87</v>
      </c>
      <c r="BM115" s="178" t="s">
        <v>678</v>
      </c>
    </row>
    <row r="116" spans="1:47" s="2" customFormat="1" ht="12">
      <c r="A116" s="40"/>
      <c r="B116" s="41"/>
      <c r="C116" s="40"/>
      <c r="D116" s="180" t="s">
        <v>140</v>
      </c>
      <c r="E116" s="40"/>
      <c r="F116" s="181" t="s">
        <v>1849</v>
      </c>
      <c r="G116" s="40"/>
      <c r="H116" s="40"/>
      <c r="I116" s="182"/>
      <c r="J116" s="40"/>
      <c r="K116" s="40"/>
      <c r="L116" s="41"/>
      <c r="M116" s="183"/>
      <c r="N116" s="184"/>
      <c r="O116" s="74"/>
      <c r="P116" s="74"/>
      <c r="Q116" s="74"/>
      <c r="R116" s="74"/>
      <c r="S116" s="74"/>
      <c r="T116" s="75"/>
      <c r="U116" s="40"/>
      <c r="V116" s="40"/>
      <c r="W116" s="40"/>
      <c r="X116" s="40"/>
      <c r="Y116" s="40"/>
      <c r="Z116" s="40"/>
      <c r="AA116" s="40"/>
      <c r="AB116" s="40"/>
      <c r="AC116" s="40"/>
      <c r="AD116" s="40"/>
      <c r="AE116" s="40"/>
      <c r="AT116" s="21" t="s">
        <v>140</v>
      </c>
      <c r="AU116" s="21" t="s">
        <v>79</v>
      </c>
    </row>
    <row r="117" spans="1:65" s="2" customFormat="1" ht="24.15" customHeight="1">
      <c r="A117" s="40"/>
      <c r="B117" s="166"/>
      <c r="C117" s="220" t="s">
        <v>275</v>
      </c>
      <c r="D117" s="220" t="s">
        <v>569</v>
      </c>
      <c r="E117" s="221" t="s">
        <v>1850</v>
      </c>
      <c r="F117" s="222" t="s">
        <v>1851</v>
      </c>
      <c r="G117" s="223" t="s">
        <v>184</v>
      </c>
      <c r="H117" s="224">
        <v>3</v>
      </c>
      <c r="I117" s="225"/>
      <c r="J117" s="226">
        <f>ROUND(I117*H117,2)</f>
        <v>0</v>
      </c>
      <c r="K117" s="222" t="s">
        <v>3</v>
      </c>
      <c r="L117" s="227"/>
      <c r="M117" s="228" t="s">
        <v>3</v>
      </c>
      <c r="N117" s="229" t="s">
        <v>42</v>
      </c>
      <c r="O117" s="74"/>
      <c r="P117" s="176">
        <f>O117*H117</f>
        <v>0</v>
      </c>
      <c r="Q117" s="176">
        <v>0</v>
      </c>
      <c r="R117" s="176">
        <f>Q117*H117</f>
        <v>0</v>
      </c>
      <c r="S117" s="176">
        <v>0</v>
      </c>
      <c r="T117" s="177">
        <f>S117*H117</f>
        <v>0</v>
      </c>
      <c r="U117" s="40"/>
      <c r="V117" s="40"/>
      <c r="W117" s="40"/>
      <c r="X117" s="40"/>
      <c r="Y117" s="40"/>
      <c r="Z117" s="40"/>
      <c r="AA117" s="40"/>
      <c r="AB117" s="40"/>
      <c r="AC117" s="40"/>
      <c r="AD117" s="40"/>
      <c r="AE117" s="40"/>
      <c r="AR117" s="178" t="s">
        <v>198</v>
      </c>
      <c r="AT117" s="178" t="s">
        <v>569</v>
      </c>
      <c r="AU117" s="178" t="s">
        <v>79</v>
      </c>
      <c r="AY117" s="21" t="s">
        <v>131</v>
      </c>
      <c r="BE117" s="179">
        <f>IF(N117="základní",J117,0)</f>
        <v>0</v>
      </c>
      <c r="BF117" s="179">
        <f>IF(N117="snížená",J117,0)</f>
        <v>0</v>
      </c>
      <c r="BG117" s="179">
        <f>IF(N117="zákl. přenesená",J117,0)</f>
        <v>0</v>
      </c>
      <c r="BH117" s="179">
        <f>IF(N117="sníž. přenesená",J117,0)</f>
        <v>0</v>
      </c>
      <c r="BI117" s="179">
        <f>IF(N117="nulová",J117,0)</f>
        <v>0</v>
      </c>
      <c r="BJ117" s="21" t="s">
        <v>15</v>
      </c>
      <c r="BK117" s="179">
        <f>ROUND(I117*H117,2)</f>
        <v>0</v>
      </c>
      <c r="BL117" s="21" t="s">
        <v>87</v>
      </c>
      <c r="BM117" s="178" t="s">
        <v>690</v>
      </c>
    </row>
    <row r="118" spans="1:65" s="2" customFormat="1" ht="24.15" customHeight="1">
      <c r="A118" s="40"/>
      <c r="B118" s="166"/>
      <c r="C118" s="220" t="s">
        <v>8</v>
      </c>
      <c r="D118" s="220" t="s">
        <v>569</v>
      </c>
      <c r="E118" s="221" t="s">
        <v>1845</v>
      </c>
      <c r="F118" s="222" t="s">
        <v>1846</v>
      </c>
      <c r="G118" s="223" t="s">
        <v>184</v>
      </c>
      <c r="H118" s="224">
        <v>3</v>
      </c>
      <c r="I118" s="225"/>
      <c r="J118" s="226">
        <f>ROUND(I118*H118,2)</f>
        <v>0</v>
      </c>
      <c r="K118" s="222" t="s">
        <v>3</v>
      </c>
      <c r="L118" s="227"/>
      <c r="M118" s="228" t="s">
        <v>3</v>
      </c>
      <c r="N118" s="229" t="s">
        <v>42</v>
      </c>
      <c r="O118" s="74"/>
      <c r="P118" s="176">
        <f>O118*H118</f>
        <v>0</v>
      </c>
      <c r="Q118" s="176">
        <v>0</v>
      </c>
      <c r="R118" s="176">
        <f>Q118*H118</f>
        <v>0</v>
      </c>
      <c r="S118" s="176">
        <v>0</v>
      </c>
      <c r="T118" s="177">
        <f>S118*H118</f>
        <v>0</v>
      </c>
      <c r="U118" s="40"/>
      <c r="V118" s="40"/>
      <c r="W118" s="40"/>
      <c r="X118" s="40"/>
      <c r="Y118" s="40"/>
      <c r="Z118" s="40"/>
      <c r="AA118" s="40"/>
      <c r="AB118" s="40"/>
      <c r="AC118" s="40"/>
      <c r="AD118" s="40"/>
      <c r="AE118" s="40"/>
      <c r="AR118" s="178" t="s">
        <v>198</v>
      </c>
      <c r="AT118" s="178" t="s">
        <v>569</v>
      </c>
      <c r="AU118" s="178" t="s">
        <v>79</v>
      </c>
      <c r="AY118" s="21" t="s">
        <v>131</v>
      </c>
      <c r="BE118" s="179">
        <f>IF(N118="základní",J118,0)</f>
        <v>0</v>
      </c>
      <c r="BF118" s="179">
        <f>IF(N118="snížená",J118,0)</f>
        <v>0</v>
      </c>
      <c r="BG118" s="179">
        <f>IF(N118="zákl. přenesená",J118,0)</f>
        <v>0</v>
      </c>
      <c r="BH118" s="179">
        <f>IF(N118="sníž. přenesená",J118,0)</f>
        <v>0</v>
      </c>
      <c r="BI118" s="179">
        <f>IF(N118="nulová",J118,0)</f>
        <v>0</v>
      </c>
      <c r="BJ118" s="21" t="s">
        <v>15</v>
      </c>
      <c r="BK118" s="179">
        <f>ROUND(I118*H118,2)</f>
        <v>0</v>
      </c>
      <c r="BL118" s="21" t="s">
        <v>87</v>
      </c>
      <c r="BM118" s="178" t="s">
        <v>701</v>
      </c>
    </row>
    <row r="119" spans="1:63" s="12" customFormat="1" ht="22.8" customHeight="1">
      <c r="A119" s="12"/>
      <c r="B119" s="153"/>
      <c r="C119" s="12"/>
      <c r="D119" s="154" t="s">
        <v>70</v>
      </c>
      <c r="E119" s="164" t="s">
        <v>1852</v>
      </c>
      <c r="F119" s="164" t="s">
        <v>1853</v>
      </c>
      <c r="G119" s="12"/>
      <c r="H119" s="12"/>
      <c r="I119" s="156"/>
      <c r="J119" s="165">
        <f>BK119</f>
        <v>0</v>
      </c>
      <c r="K119" s="12"/>
      <c r="L119" s="153"/>
      <c r="M119" s="158"/>
      <c r="N119" s="159"/>
      <c r="O119" s="159"/>
      <c r="P119" s="160">
        <f>SUM(P120:P157)</f>
        <v>0</v>
      </c>
      <c r="Q119" s="159"/>
      <c r="R119" s="160">
        <f>SUM(R120:R157)</f>
        <v>0</v>
      </c>
      <c r="S119" s="159"/>
      <c r="T119" s="161">
        <f>SUM(T120:T157)</f>
        <v>0</v>
      </c>
      <c r="U119" s="12"/>
      <c r="V119" s="12"/>
      <c r="W119" s="12"/>
      <c r="X119" s="12"/>
      <c r="Y119" s="12"/>
      <c r="Z119" s="12"/>
      <c r="AA119" s="12"/>
      <c r="AB119" s="12"/>
      <c r="AC119" s="12"/>
      <c r="AD119" s="12"/>
      <c r="AE119" s="12"/>
      <c r="AR119" s="154" t="s">
        <v>15</v>
      </c>
      <c r="AT119" s="162" t="s">
        <v>70</v>
      </c>
      <c r="AU119" s="162" t="s">
        <v>15</v>
      </c>
      <c r="AY119" s="154" t="s">
        <v>131</v>
      </c>
      <c r="BK119" s="163">
        <f>SUM(BK120:BK157)</f>
        <v>0</v>
      </c>
    </row>
    <row r="120" spans="1:65" s="2" customFormat="1" ht="21.75" customHeight="1">
      <c r="A120" s="40"/>
      <c r="B120" s="166"/>
      <c r="C120" s="167" t="s">
        <v>285</v>
      </c>
      <c r="D120" s="167" t="s">
        <v>134</v>
      </c>
      <c r="E120" s="168" t="s">
        <v>1854</v>
      </c>
      <c r="F120" s="169" t="s">
        <v>1855</v>
      </c>
      <c r="G120" s="170" t="s">
        <v>184</v>
      </c>
      <c r="H120" s="171">
        <v>1</v>
      </c>
      <c r="I120" s="172"/>
      <c r="J120" s="173">
        <f>ROUND(I120*H120,2)</f>
        <v>0</v>
      </c>
      <c r="K120" s="169" t="s">
        <v>138</v>
      </c>
      <c r="L120" s="41"/>
      <c r="M120" s="174" t="s">
        <v>3</v>
      </c>
      <c r="N120" s="175" t="s">
        <v>42</v>
      </c>
      <c r="O120" s="74"/>
      <c r="P120" s="176">
        <f>O120*H120</f>
        <v>0</v>
      </c>
      <c r="Q120" s="176">
        <v>0</v>
      </c>
      <c r="R120" s="176">
        <f>Q120*H120</f>
        <v>0</v>
      </c>
      <c r="S120" s="176">
        <v>0</v>
      </c>
      <c r="T120" s="177">
        <f>S120*H120</f>
        <v>0</v>
      </c>
      <c r="U120" s="40"/>
      <c r="V120" s="40"/>
      <c r="W120" s="40"/>
      <c r="X120" s="40"/>
      <c r="Y120" s="40"/>
      <c r="Z120" s="40"/>
      <c r="AA120" s="40"/>
      <c r="AB120" s="40"/>
      <c r="AC120" s="40"/>
      <c r="AD120" s="40"/>
      <c r="AE120" s="40"/>
      <c r="AR120" s="178" t="s">
        <v>87</v>
      </c>
      <c r="AT120" s="178" t="s">
        <v>134</v>
      </c>
      <c r="AU120" s="178" t="s">
        <v>79</v>
      </c>
      <c r="AY120" s="21" t="s">
        <v>131</v>
      </c>
      <c r="BE120" s="179">
        <f>IF(N120="základní",J120,0)</f>
        <v>0</v>
      </c>
      <c r="BF120" s="179">
        <f>IF(N120="snížená",J120,0)</f>
        <v>0</v>
      </c>
      <c r="BG120" s="179">
        <f>IF(N120="zákl. přenesená",J120,0)</f>
        <v>0</v>
      </c>
      <c r="BH120" s="179">
        <f>IF(N120="sníž. přenesená",J120,0)</f>
        <v>0</v>
      </c>
      <c r="BI120" s="179">
        <f>IF(N120="nulová",J120,0)</f>
        <v>0</v>
      </c>
      <c r="BJ120" s="21" t="s">
        <v>15</v>
      </c>
      <c r="BK120" s="179">
        <f>ROUND(I120*H120,2)</f>
        <v>0</v>
      </c>
      <c r="BL120" s="21" t="s">
        <v>87</v>
      </c>
      <c r="BM120" s="178" t="s">
        <v>709</v>
      </c>
    </row>
    <row r="121" spans="1:47" s="2" customFormat="1" ht="12">
      <c r="A121" s="40"/>
      <c r="B121" s="41"/>
      <c r="C121" s="40"/>
      <c r="D121" s="180" t="s">
        <v>140</v>
      </c>
      <c r="E121" s="40"/>
      <c r="F121" s="181" t="s">
        <v>1856</v>
      </c>
      <c r="G121" s="40"/>
      <c r="H121" s="40"/>
      <c r="I121" s="182"/>
      <c r="J121" s="40"/>
      <c r="K121" s="40"/>
      <c r="L121" s="41"/>
      <c r="M121" s="183"/>
      <c r="N121" s="184"/>
      <c r="O121" s="74"/>
      <c r="P121" s="74"/>
      <c r="Q121" s="74"/>
      <c r="R121" s="74"/>
      <c r="S121" s="74"/>
      <c r="T121" s="75"/>
      <c r="U121" s="40"/>
      <c r="V121" s="40"/>
      <c r="W121" s="40"/>
      <c r="X121" s="40"/>
      <c r="Y121" s="40"/>
      <c r="Z121" s="40"/>
      <c r="AA121" s="40"/>
      <c r="AB121" s="40"/>
      <c r="AC121" s="40"/>
      <c r="AD121" s="40"/>
      <c r="AE121" s="40"/>
      <c r="AT121" s="21" t="s">
        <v>140</v>
      </c>
      <c r="AU121" s="21" t="s">
        <v>79</v>
      </c>
    </row>
    <row r="122" spans="1:65" s="2" customFormat="1" ht="24.15" customHeight="1">
      <c r="A122" s="40"/>
      <c r="B122" s="166"/>
      <c r="C122" s="220" t="s">
        <v>294</v>
      </c>
      <c r="D122" s="220" t="s">
        <v>569</v>
      </c>
      <c r="E122" s="221" t="s">
        <v>1857</v>
      </c>
      <c r="F122" s="222" t="s">
        <v>1858</v>
      </c>
      <c r="G122" s="223" t="s">
        <v>184</v>
      </c>
      <c r="H122" s="224">
        <v>1</v>
      </c>
      <c r="I122" s="225"/>
      <c r="J122" s="226">
        <f>ROUND(I122*H122,2)</f>
        <v>0</v>
      </c>
      <c r="K122" s="222" t="s">
        <v>138</v>
      </c>
      <c r="L122" s="227"/>
      <c r="M122" s="228" t="s">
        <v>3</v>
      </c>
      <c r="N122" s="229" t="s">
        <v>42</v>
      </c>
      <c r="O122" s="74"/>
      <c r="P122" s="176">
        <f>O122*H122</f>
        <v>0</v>
      </c>
      <c r="Q122" s="176">
        <v>0</v>
      </c>
      <c r="R122" s="176">
        <f>Q122*H122</f>
        <v>0</v>
      </c>
      <c r="S122" s="176">
        <v>0</v>
      </c>
      <c r="T122" s="177">
        <f>S122*H122</f>
        <v>0</v>
      </c>
      <c r="U122" s="40"/>
      <c r="V122" s="40"/>
      <c r="W122" s="40"/>
      <c r="X122" s="40"/>
      <c r="Y122" s="40"/>
      <c r="Z122" s="40"/>
      <c r="AA122" s="40"/>
      <c r="AB122" s="40"/>
      <c r="AC122" s="40"/>
      <c r="AD122" s="40"/>
      <c r="AE122" s="40"/>
      <c r="AR122" s="178" t="s">
        <v>198</v>
      </c>
      <c r="AT122" s="178" t="s">
        <v>569</v>
      </c>
      <c r="AU122" s="178" t="s">
        <v>79</v>
      </c>
      <c r="AY122" s="21" t="s">
        <v>131</v>
      </c>
      <c r="BE122" s="179">
        <f>IF(N122="základní",J122,0)</f>
        <v>0</v>
      </c>
      <c r="BF122" s="179">
        <f>IF(N122="snížená",J122,0)</f>
        <v>0</v>
      </c>
      <c r="BG122" s="179">
        <f>IF(N122="zákl. přenesená",J122,0)</f>
        <v>0</v>
      </c>
      <c r="BH122" s="179">
        <f>IF(N122="sníž. přenesená",J122,0)</f>
        <v>0</v>
      </c>
      <c r="BI122" s="179">
        <f>IF(N122="nulová",J122,0)</f>
        <v>0</v>
      </c>
      <c r="BJ122" s="21" t="s">
        <v>15</v>
      </c>
      <c r="BK122" s="179">
        <f>ROUND(I122*H122,2)</f>
        <v>0</v>
      </c>
      <c r="BL122" s="21" t="s">
        <v>87</v>
      </c>
      <c r="BM122" s="178" t="s">
        <v>726</v>
      </c>
    </row>
    <row r="123" spans="1:65" s="2" customFormat="1" ht="24.15" customHeight="1">
      <c r="A123" s="40"/>
      <c r="B123" s="166"/>
      <c r="C123" s="167" t="s">
        <v>301</v>
      </c>
      <c r="D123" s="167" t="s">
        <v>134</v>
      </c>
      <c r="E123" s="168" t="s">
        <v>1859</v>
      </c>
      <c r="F123" s="169" t="s">
        <v>1860</v>
      </c>
      <c r="G123" s="170" t="s">
        <v>184</v>
      </c>
      <c r="H123" s="171">
        <v>26</v>
      </c>
      <c r="I123" s="172"/>
      <c r="J123" s="173">
        <f>ROUND(I123*H123,2)</f>
        <v>0</v>
      </c>
      <c r="K123" s="169" t="s">
        <v>3</v>
      </c>
      <c r="L123" s="41"/>
      <c r="M123" s="174" t="s">
        <v>3</v>
      </c>
      <c r="N123" s="175" t="s">
        <v>42</v>
      </c>
      <c r="O123" s="74"/>
      <c r="P123" s="176">
        <f>O123*H123</f>
        <v>0</v>
      </c>
      <c r="Q123" s="176">
        <v>0</v>
      </c>
      <c r="R123" s="176">
        <f>Q123*H123</f>
        <v>0</v>
      </c>
      <c r="S123" s="176">
        <v>0</v>
      </c>
      <c r="T123" s="177">
        <f>S123*H123</f>
        <v>0</v>
      </c>
      <c r="U123" s="40"/>
      <c r="V123" s="40"/>
      <c r="W123" s="40"/>
      <c r="X123" s="40"/>
      <c r="Y123" s="40"/>
      <c r="Z123" s="40"/>
      <c r="AA123" s="40"/>
      <c r="AB123" s="40"/>
      <c r="AC123" s="40"/>
      <c r="AD123" s="40"/>
      <c r="AE123" s="40"/>
      <c r="AR123" s="178" t="s">
        <v>87</v>
      </c>
      <c r="AT123" s="178" t="s">
        <v>134</v>
      </c>
      <c r="AU123" s="178" t="s">
        <v>79</v>
      </c>
      <c r="AY123" s="21" t="s">
        <v>131</v>
      </c>
      <c r="BE123" s="179">
        <f>IF(N123="základní",J123,0)</f>
        <v>0</v>
      </c>
      <c r="BF123" s="179">
        <f>IF(N123="snížená",J123,0)</f>
        <v>0</v>
      </c>
      <c r="BG123" s="179">
        <f>IF(N123="zákl. přenesená",J123,0)</f>
        <v>0</v>
      </c>
      <c r="BH123" s="179">
        <f>IF(N123="sníž. přenesená",J123,0)</f>
        <v>0</v>
      </c>
      <c r="BI123" s="179">
        <f>IF(N123="nulová",J123,0)</f>
        <v>0</v>
      </c>
      <c r="BJ123" s="21" t="s">
        <v>15</v>
      </c>
      <c r="BK123" s="179">
        <f>ROUND(I123*H123,2)</f>
        <v>0</v>
      </c>
      <c r="BL123" s="21" t="s">
        <v>87</v>
      </c>
      <c r="BM123" s="178" t="s">
        <v>737</v>
      </c>
    </row>
    <row r="124" spans="1:65" s="2" customFormat="1" ht="24.15" customHeight="1">
      <c r="A124" s="40"/>
      <c r="B124" s="166"/>
      <c r="C124" s="220" t="s">
        <v>309</v>
      </c>
      <c r="D124" s="220" t="s">
        <v>569</v>
      </c>
      <c r="E124" s="221" t="s">
        <v>1861</v>
      </c>
      <c r="F124" s="222" t="s">
        <v>1862</v>
      </c>
      <c r="G124" s="223" t="s">
        <v>184</v>
      </c>
      <c r="H124" s="224">
        <v>26</v>
      </c>
      <c r="I124" s="225"/>
      <c r="J124" s="226">
        <f>ROUND(I124*H124,2)</f>
        <v>0</v>
      </c>
      <c r="K124" s="222" t="s">
        <v>3</v>
      </c>
      <c r="L124" s="227"/>
      <c r="M124" s="228" t="s">
        <v>3</v>
      </c>
      <c r="N124" s="229" t="s">
        <v>42</v>
      </c>
      <c r="O124" s="74"/>
      <c r="P124" s="176">
        <f>O124*H124</f>
        <v>0</v>
      </c>
      <c r="Q124" s="176">
        <v>0</v>
      </c>
      <c r="R124" s="176">
        <f>Q124*H124</f>
        <v>0</v>
      </c>
      <c r="S124" s="176">
        <v>0</v>
      </c>
      <c r="T124" s="177">
        <f>S124*H124</f>
        <v>0</v>
      </c>
      <c r="U124" s="40"/>
      <c r="V124" s="40"/>
      <c r="W124" s="40"/>
      <c r="X124" s="40"/>
      <c r="Y124" s="40"/>
      <c r="Z124" s="40"/>
      <c r="AA124" s="40"/>
      <c r="AB124" s="40"/>
      <c r="AC124" s="40"/>
      <c r="AD124" s="40"/>
      <c r="AE124" s="40"/>
      <c r="AR124" s="178" t="s">
        <v>198</v>
      </c>
      <c r="AT124" s="178" t="s">
        <v>569</v>
      </c>
      <c r="AU124" s="178" t="s">
        <v>79</v>
      </c>
      <c r="AY124" s="21" t="s">
        <v>131</v>
      </c>
      <c r="BE124" s="179">
        <f>IF(N124="základní",J124,0)</f>
        <v>0</v>
      </c>
      <c r="BF124" s="179">
        <f>IF(N124="snížená",J124,0)</f>
        <v>0</v>
      </c>
      <c r="BG124" s="179">
        <f>IF(N124="zákl. přenesená",J124,0)</f>
        <v>0</v>
      </c>
      <c r="BH124" s="179">
        <f>IF(N124="sníž. přenesená",J124,0)</f>
        <v>0</v>
      </c>
      <c r="BI124" s="179">
        <f>IF(N124="nulová",J124,0)</f>
        <v>0</v>
      </c>
      <c r="BJ124" s="21" t="s">
        <v>15</v>
      </c>
      <c r="BK124" s="179">
        <f>ROUND(I124*H124,2)</f>
        <v>0</v>
      </c>
      <c r="BL124" s="21" t="s">
        <v>87</v>
      </c>
      <c r="BM124" s="178" t="s">
        <v>747</v>
      </c>
    </row>
    <row r="125" spans="1:65" s="2" customFormat="1" ht="33" customHeight="1">
      <c r="A125" s="40"/>
      <c r="B125" s="166"/>
      <c r="C125" s="167" t="s">
        <v>316</v>
      </c>
      <c r="D125" s="167" t="s">
        <v>134</v>
      </c>
      <c r="E125" s="168" t="s">
        <v>1863</v>
      </c>
      <c r="F125" s="169" t="s">
        <v>1864</v>
      </c>
      <c r="G125" s="170" t="s">
        <v>184</v>
      </c>
      <c r="H125" s="171">
        <v>2</v>
      </c>
      <c r="I125" s="172"/>
      <c r="J125" s="173">
        <f>ROUND(I125*H125,2)</f>
        <v>0</v>
      </c>
      <c r="K125" s="169" t="s">
        <v>3</v>
      </c>
      <c r="L125" s="41"/>
      <c r="M125" s="174" t="s">
        <v>3</v>
      </c>
      <c r="N125" s="175" t="s">
        <v>42</v>
      </c>
      <c r="O125" s="74"/>
      <c r="P125" s="176">
        <f>O125*H125</f>
        <v>0</v>
      </c>
      <c r="Q125" s="176">
        <v>0</v>
      </c>
      <c r="R125" s="176">
        <f>Q125*H125</f>
        <v>0</v>
      </c>
      <c r="S125" s="176">
        <v>0</v>
      </c>
      <c r="T125" s="177">
        <f>S125*H125</f>
        <v>0</v>
      </c>
      <c r="U125" s="40"/>
      <c r="V125" s="40"/>
      <c r="W125" s="40"/>
      <c r="X125" s="40"/>
      <c r="Y125" s="40"/>
      <c r="Z125" s="40"/>
      <c r="AA125" s="40"/>
      <c r="AB125" s="40"/>
      <c r="AC125" s="40"/>
      <c r="AD125" s="40"/>
      <c r="AE125" s="40"/>
      <c r="AR125" s="178" t="s">
        <v>87</v>
      </c>
      <c r="AT125" s="178" t="s">
        <v>134</v>
      </c>
      <c r="AU125" s="178" t="s">
        <v>79</v>
      </c>
      <c r="AY125" s="21" t="s">
        <v>131</v>
      </c>
      <c r="BE125" s="179">
        <f>IF(N125="základní",J125,0)</f>
        <v>0</v>
      </c>
      <c r="BF125" s="179">
        <f>IF(N125="snížená",J125,0)</f>
        <v>0</v>
      </c>
      <c r="BG125" s="179">
        <f>IF(N125="zákl. přenesená",J125,0)</f>
        <v>0</v>
      </c>
      <c r="BH125" s="179">
        <f>IF(N125="sníž. přenesená",J125,0)</f>
        <v>0</v>
      </c>
      <c r="BI125" s="179">
        <f>IF(N125="nulová",J125,0)</f>
        <v>0</v>
      </c>
      <c r="BJ125" s="21" t="s">
        <v>15</v>
      </c>
      <c r="BK125" s="179">
        <f>ROUND(I125*H125,2)</f>
        <v>0</v>
      </c>
      <c r="BL125" s="21" t="s">
        <v>87</v>
      </c>
      <c r="BM125" s="178" t="s">
        <v>759</v>
      </c>
    </row>
    <row r="126" spans="1:65" s="2" customFormat="1" ht="24.15" customHeight="1">
      <c r="A126" s="40"/>
      <c r="B126" s="166"/>
      <c r="C126" s="220" t="s">
        <v>325</v>
      </c>
      <c r="D126" s="220" t="s">
        <v>569</v>
      </c>
      <c r="E126" s="221" t="s">
        <v>1865</v>
      </c>
      <c r="F126" s="222" t="s">
        <v>1866</v>
      </c>
      <c r="G126" s="223" t="s">
        <v>184</v>
      </c>
      <c r="H126" s="224">
        <v>1</v>
      </c>
      <c r="I126" s="225"/>
      <c r="J126" s="226">
        <f>ROUND(I126*H126,2)</f>
        <v>0</v>
      </c>
      <c r="K126" s="222" t="s">
        <v>3</v>
      </c>
      <c r="L126" s="227"/>
      <c r="M126" s="228" t="s">
        <v>3</v>
      </c>
      <c r="N126" s="229" t="s">
        <v>42</v>
      </c>
      <c r="O126" s="74"/>
      <c r="P126" s="176">
        <f>O126*H126</f>
        <v>0</v>
      </c>
      <c r="Q126" s="176">
        <v>0</v>
      </c>
      <c r="R126" s="176">
        <f>Q126*H126</f>
        <v>0</v>
      </c>
      <c r="S126" s="176">
        <v>0</v>
      </c>
      <c r="T126" s="177">
        <f>S126*H126</f>
        <v>0</v>
      </c>
      <c r="U126" s="40"/>
      <c r="V126" s="40"/>
      <c r="W126" s="40"/>
      <c r="X126" s="40"/>
      <c r="Y126" s="40"/>
      <c r="Z126" s="40"/>
      <c r="AA126" s="40"/>
      <c r="AB126" s="40"/>
      <c r="AC126" s="40"/>
      <c r="AD126" s="40"/>
      <c r="AE126" s="40"/>
      <c r="AR126" s="178" t="s">
        <v>198</v>
      </c>
      <c r="AT126" s="178" t="s">
        <v>569</v>
      </c>
      <c r="AU126" s="178" t="s">
        <v>79</v>
      </c>
      <c r="AY126" s="21" t="s">
        <v>131</v>
      </c>
      <c r="BE126" s="179">
        <f>IF(N126="základní",J126,0)</f>
        <v>0</v>
      </c>
      <c r="BF126" s="179">
        <f>IF(N126="snížená",J126,0)</f>
        <v>0</v>
      </c>
      <c r="BG126" s="179">
        <f>IF(N126="zákl. přenesená",J126,0)</f>
        <v>0</v>
      </c>
      <c r="BH126" s="179">
        <f>IF(N126="sníž. přenesená",J126,0)</f>
        <v>0</v>
      </c>
      <c r="BI126" s="179">
        <f>IF(N126="nulová",J126,0)</f>
        <v>0</v>
      </c>
      <c r="BJ126" s="21" t="s">
        <v>15</v>
      </c>
      <c r="BK126" s="179">
        <f>ROUND(I126*H126,2)</f>
        <v>0</v>
      </c>
      <c r="BL126" s="21" t="s">
        <v>87</v>
      </c>
      <c r="BM126" s="178" t="s">
        <v>767</v>
      </c>
    </row>
    <row r="127" spans="1:65" s="2" customFormat="1" ht="16.5" customHeight="1">
      <c r="A127" s="40"/>
      <c r="B127" s="166"/>
      <c r="C127" s="220" t="s">
        <v>332</v>
      </c>
      <c r="D127" s="220" t="s">
        <v>569</v>
      </c>
      <c r="E127" s="221" t="s">
        <v>1867</v>
      </c>
      <c r="F127" s="222" t="s">
        <v>1868</v>
      </c>
      <c r="G127" s="223" t="s">
        <v>184</v>
      </c>
      <c r="H127" s="224">
        <v>4</v>
      </c>
      <c r="I127" s="225"/>
      <c r="J127" s="226">
        <f>ROUND(I127*H127,2)</f>
        <v>0</v>
      </c>
      <c r="K127" s="222" t="s">
        <v>3</v>
      </c>
      <c r="L127" s="227"/>
      <c r="M127" s="228" t="s">
        <v>3</v>
      </c>
      <c r="N127" s="229" t="s">
        <v>42</v>
      </c>
      <c r="O127" s="74"/>
      <c r="P127" s="176">
        <f>O127*H127</f>
        <v>0</v>
      </c>
      <c r="Q127" s="176">
        <v>0</v>
      </c>
      <c r="R127" s="176">
        <f>Q127*H127</f>
        <v>0</v>
      </c>
      <c r="S127" s="176">
        <v>0</v>
      </c>
      <c r="T127" s="177">
        <f>S127*H127</f>
        <v>0</v>
      </c>
      <c r="U127" s="40"/>
      <c r="V127" s="40"/>
      <c r="W127" s="40"/>
      <c r="X127" s="40"/>
      <c r="Y127" s="40"/>
      <c r="Z127" s="40"/>
      <c r="AA127" s="40"/>
      <c r="AB127" s="40"/>
      <c r="AC127" s="40"/>
      <c r="AD127" s="40"/>
      <c r="AE127" s="40"/>
      <c r="AR127" s="178" t="s">
        <v>198</v>
      </c>
      <c r="AT127" s="178" t="s">
        <v>569</v>
      </c>
      <c r="AU127" s="178" t="s">
        <v>79</v>
      </c>
      <c r="AY127" s="21" t="s">
        <v>131</v>
      </c>
      <c r="BE127" s="179">
        <f>IF(N127="základní",J127,0)</f>
        <v>0</v>
      </c>
      <c r="BF127" s="179">
        <f>IF(N127="snížená",J127,0)</f>
        <v>0</v>
      </c>
      <c r="BG127" s="179">
        <f>IF(N127="zákl. přenesená",J127,0)</f>
        <v>0</v>
      </c>
      <c r="BH127" s="179">
        <f>IF(N127="sníž. přenesená",J127,0)</f>
        <v>0</v>
      </c>
      <c r="BI127" s="179">
        <f>IF(N127="nulová",J127,0)</f>
        <v>0</v>
      </c>
      <c r="BJ127" s="21" t="s">
        <v>15</v>
      </c>
      <c r="BK127" s="179">
        <f>ROUND(I127*H127,2)</f>
        <v>0</v>
      </c>
      <c r="BL127" s="21" t="s">
        <v>87</v>
      </c>
      <c r="BM127" s="178" t="s">
        <v>779</v>
      </c>
    </row>
    <row r="128" spans="1:65" s="2" customFormat="1" ht="56.25" customHeight="1">
      <c r="A128" s="40"/>
      <c r="B128" s="166"/>
      <c r="C128" s="220" t="s">
        <v>339</v>
      </c>
      <c r="D128" s="220" t="s">
        <v>569</v>
      </c>
      <c r="E128" s="221" t="s">
        <v>1869</v>
      </c>
      <c r="F128" s="222" t="s">
        <v>1870</v>
      </c>
      <c r="G128" s="223" t="s">
        <v>184</v>
      </c>
      <c r="H128" s="224">
        <v>1</v>
      </c>
      <c r="I128" s="225"/>
      <c r="J128" s="226">
        <f>ROUND(I128*H128,2)</f>
        <v>0</v>
      </c>
      <c r="K128" s="222" t="s">
        <v>3</v>
      </c>
      <c r="L128" s="227"/>
      <c r="M128" s="228" t="s">
        <v>3</v>
      </c>
      <c r="N128" s="229" t="s">
        <v>42</v>
      </c>
      <c r="O128" s="74"/>
      <c r="P128" s="176">
        <f>O128*H128</f>
        <v>0</v>
      </c>
      <c r="Q128" s="176">
        <v>0</v>
      </c>
      <c r="R128" s="176">
        <f>Q128*H128</f>
        <v>0</v>
      </c>
      <c r="S128" s="176">
        <v>0</v>
      </c>
      <c r="T128" s="177">
        <f>S128*H128</f>
        <v>0</v>
      </c>
      <c r="U128" s="40"/>
      <c r="V128" s="40"/>
      <c r="W128" s="40"/>
      <c r="X128" s="40"/>
      <c r="Y128" s="40"/>
      <c r="Z128" s="40"/>
      <c r="AA128" s="40"/>
      <c r="AB128" s="40"/>
      <c r="AC128" s="40"/>
      <c r="AD128" s="40"/>
      <c r="AE128" s="40"/>
      <c r="AR128" s="178" t="s">
        <v>198</v>
      </c>
      <c r="AT128" s="178" t="s">
        <v>569</v>
      </c>
      <c r="AU128" s="178" t="s">
        <v>79</v>
      </c>
      <c r="AY128" s="21" t="s">
        <v>131</v>
      </c>
      <c r="BE128" s="179">
        <f>IF(N128="základní",J128,0)</f>
        <v>0</v>
      </c>
      <c r="BF128" s="179">
        <f>IF(N128="snížená",J128,0)</f>
        <v>0</v>
      </c>
      <c r="BG128" s="179">
        <f>IF(N128="zákl. přenesená",J128,0)</f>
        <v>0</v>
      </c>
      <c r="BH128" s="179">
        <f>IF(N128="sníž. přenesená",J128,0)</f>
        <v>0</v>
      </c>
      <c r="BI128" s="179">
        <f>IF(N128="nulová",J128,0)</f>
        <v>0</v>
      </c>
      <c r="BJ128" s="21" t="s">
        <v>15</v>
      </c>
      <c r="BK128" s="179">
        <f>ROUND(I128*H128,2)</f>
        <v>0</v>
      </c>
      <c r="BL128" s="21" t="s">
        <v>87</v>
      </c>
      <c r="BM128" s="178" t="s">
        <v>789</v>
      </c>
    </row>
    <row r="129" spans="1:65" s="2" customFormat="1" ht="24.15" customHeight="1">
      <c r="A129" s="40"/>
      <c r="B129" s="166"/>
      <c r="C129" s="167" t="s">
        <v>347</v>
      </c>
      <c r="D129" s="167" t="s">
        <v>134</v>
      </c>
      <c r="E129" s="168" t="s">
        <v>1871</v>
      </c>
      <c r="F129" s="169" t="s">
        <v>1872</v>
      </c>
      <c r="G129" s="170" t="s">
        <v>184</v>
      </c>
      <c r="H129" s="171">
        <v>1</v>
      </c>
      <c r="I129" s="172"/>
      <c r="J129" s="173">
        <f>ROUND(I129*H129,2)</f>
        <v>0</v>
      </c>
      <c r="K129" s="169" t="s">
        <v>3</v>
      </c>
      <c r="L129" s="41"/>
      <c r="M129" s="174" t="s">
        <v>3</v>
      </c>
      <c r="N129" s="175" t="s">
        <v>42</v>
      </c>
      <c r="O129" s="74"/>
      <c r="P129" s="176">
        <f>O129*H129</f>
        <v>0</v>
      </c>
      <c r="Q129" s="176">
        <v>0</v>
      </c>
      <c r="R129" s="176">
        <f>Q129*H129</f>
        <v>0</v>
      </c>
      <c r="S129" s="176">
        <v>0</v>
      </c>
      <c r="T129" s="177">
        <f>S129*H129</f>
        <v>0</v>
      </c>
      <c r="U129" s="40"/>
      <c r="V129" s="40"/>
      <c r="W129" s="40"/>
      <c r="X129" s="40"/>
      <c r="Y129" s="40"/>
      <c r="Z129" s="40"/>
      <c r="AA129" s="40"/>
      <c r="AB129" s="40"/>
      <c r="AC129" s="40"/>
      <c r="AD129" s="40"/>
      <c r="AE129" s="40"/>
      <c r="AR129" s="178" t="s">
        <v>87</v>
      </c>
      <c r="AT129" s="178" t="s">
        <v>134</v>
      </c>
      <c r="AU129" s="178" t="s">
        <v>79</v>
      </c>
      <c r="AY129" s="21" t="s">
        <v>131</v>
      </c>
      <c r="BE129" s="179">
        <f>IF(N129="základní",J129,0)</f>
        <v>0</v>
      </c>
      <c r="BF129" s="179">
        <f>IF(N129="snížená",J129,0)</f>
        <v>0</v>
      </c>
      <c r="BG129" s="179">
        <f>IF(N129="zákl. přenesená",J129,0)</f>
        <v>0</v>
      </c>
      <c r="BH129" s="179">
        <f>IF(N129="sníž. přenesená",J129,0)</f>
        <v>0</v>
      </c>
      <c r="BI129" s="179">
        <f>IF(N129="nulová",J129,0)</f>
        <v>0</v>
      </c>
      <c r="BJ129" s="21" t="s">
        <v>15</v>
      </c>
      <c r="BK129" s="179">
        <f>ROUND(I129*H129,2)</f>
        <v>0</v>
      </c>
      <c r="BL129" s="21" t="s">
        <v>87</v>
      </c>
      <c r="BM129" s="178" t="s">
        <v>811</v>
      </c>
    </row>
    <row r="130" spans="1:65" s="2" customFormat="1" ht="24.15" customHeight="1">
      <c r="A130" s="40"/>
      <c r="B130" s="166"/>
      <c r="C130" s="220" t="s">
        <v>637</v>
      </c>
      <c r="D130" s="220" t="s">
        <v>569</v>
      </c>
      <c r="E130" s="221" t="s">
        <v>1873</v>
      </c>
      <c r="F130" s="222" t="s">
        <v>1874</v>
      </c>
      <c r="G130" s="223" t="s">
        <v>184</v>
      </c>
      <c r="H130" s="224">
        <v>1</v>
      </c>
      <c r="I130" s="225"/>
      <c r="J130" s="226">
        <f>ROUND(I130*H130,2)</f>
        <v>0</v>
      </c>
      <c r="K130" s="222" t="s">
        <v>3</v>
      </c>
      <c r="L130" s="227"/>
      <c r="M130" s="228" t="s">
        <v>3</v>
      </c>
      <c r="N130" s="229" t="s">
        <v>42</v>
      </c>
      <c r="O130" s="74"/>
      <c r="P130" s="176">
        <f>O130*H130</f>
        <v>0</v>
      </c>
      <c r="Q130" s="176">
        <v>0</v>
      </c>
      <c r="R130" s="176">
        <f>Q130*H130</f>
        <v>0</v>
      </c>
      <c r="S130" s="176">
        <v>0</v>
      </c>
      <c r="T130" s="177">
        <f>S130*H130</f>
        <v>0</v>
      </c>
      <c r="U130" s="40"/>
      <c r="V130" s="40"/>
      <c r="W130" s="40"/>
      <c r="X130" s="40"/>
      <c r="Y130" s="40"/>
      <c r="Z130" s="40"/>
      <c r="AA130" s="40"/>
      <c r="AB130" s="40"/>
      <c r="AC130" s="40"/>
      <c r="AD130" s="40"/>
      <c r="AE130" s="40"/>
      <c r="AR130" s="178" t="s">
        <v>198</v>
      </c>
      <c r="AT130" s="178" t="s">
        <v>569</v>
      </c>
      <c r="AU130" s="178" t="s">
        <v>79</v>
      </c>
      <c r="AY130" s="21" t="s">
        <v>131</v>
      </c>
      <c r="BE130" s="179">
        <f>IF(N130="základní",J130,0)</f>
        <v>0</v>
      </c>
      <c r="BF130" s="179">
        <f>IF(N130="snížená",J130,0)</f>
        <v>0</v>
      </c>
      <c r="BG130" s="179">
        <f>IF(N130="zákl. přenesená",J130,0)</f>
        <v>0</v>
      </c>
      <c r="BH130" s="179">
        <f>IF(N130="sníž. přenesená",J130,0)</f>
        <v>0</v>
      </c>
      <c r="BI130" s="179">
        <f>IF(N130="nulová",J130,0)</f>
        <v>0</v>
      </c>
      <c r="BJ130" s="21" t="s">
        <v>15</v>
      </c>
      <c r="BK130" s="179">
        <f>ROUND(I130*H130,2)</f>
        <v>0</v>
      </c>
      <c r="BL130" s="21" t="s">
        <v>87</v>
      </c>
      <c r="BM130" s="178" t="s">
        <v>618</v>
      </c>
    </row>
    <row r="131" spans="1:65" s="2" customFormat="1" ht="24.15" customHeight="1">
      <c r="A131" s="40"/>
      <c r="B131" s="166"/>
      <c r="C131" s="167" t="s">
        <v>639</v>
      </c>
      <c r="D131" s="167" t="s">
        <v>134</v>
      </c>
      <c r="E131" s="168" t="s">
        <v>1875</v>
      </c>
      <c r="F131" s="169" t="s">
        <v>1876</v>
      </c>
      <c r="G131" s="170" t="s">
        <v>184</v>
      </c>
      <c r="H131" s="171">
        <v>1</v>
      </c>
      <c r="I131" s="172"/>
      <c r="J131" s="173">
        <f>ROUND(I131*H131,2)</f>
        <v>0</v>
      </c>
      <c r="K131" s="169" t="s">
        <v>3</v>
      </c>
      <c r="L131" s="41"/>
      <c r="M131" s="174" t="s">
        <v>3</v>
      </c>
      <c r="N131" s="175" t="s">
        <v>42</v>
      </c>
      <c r="O131" s="74"/>
      <c r="P131" s="176">
        <f>O131*H131</f>
        <v>0</v>
      </c>
      <c r="Q131" s="176">
        <v>0</v>
      </c>
      <c r="R131" s="176">
        <f>Q131*H131</f>
        <v>0</v>
      </c>
      <c r="S131" s="176">
        <v>0</v>
      </c>
      <c r="T131" s="177">
        <f>S131*H131</f>
        <v>0</v>
      </c>
      <c r="U131" s="40"/>
      <c r="V131" s="40"/>
      <c r="W131" s="40"/>
      <c r="X131" s="40"/>
      <c r="Y131" s="40"/>
      <c r="Z131" s="40"/>
      <c r="AA131" s="40"/>
      <c r="AB131" s="40"/>
      <c r="AC131" s="40"/>
      <c r="AD131" s="40"/>
      <c r="AE131" s="40"/>
      <c r="AR131" s="178" t="s">
        <v>87</v>
      </c>
      <c r="AT131" s="178" t="s">
        <v>134</v>
      </c>
      <c r="AU131" s="178" t="s">
        <v>79</v>
      </c>
      <c r="AY131" s="21" t="s">
        <v>131</v>
      </c>
      <c r="BE131" s="179">
        <f>IF(N131="základní",J131,0)</f>
        <v>0</v>
      </c>
      <c r="BF131" s="179">
        <f>IF(N131="snížená",J131,0)</f>
        <v>0</v>
      </c>
      <c r="BG131" s="179">
        <f>IF(N131="zákl. přenesená",J131,0)</f>
        <v>0</v>
      </c>
      <c r="BH131" s="179">
        <f>IF(N131="sníž. přenesená",J131,0)</f>
        <v>0</v>
      </c>
      <c r="BI131" s="179">
        <f>IF(N131="nulová",J131,0)</f>
        <v>0</v>
      </c>
      <c r="BJ131" s="21" t="s">
        <v>15</v>
      </c>
      <c r="BK131" s="179">
        <f>ROUND(I131*H131,2)</f>
        <v>0</v>
      </c>
      <c r="BL131" s="21" t="s">
        <v>87</v>
      </c>
      <c r="BM131" s="178" t="s">
        <v>833</v>
      </c>
    </row>
    <row r="132" spans="1:65" s="2" customFormat="1" ht="24.15" customHeight="1">
      <c r="A132" s="40"/>
      <c r="B132" s="166"/>
      <c r="C132" s="220" t="s">
        <v>643</v>
      </c>
      <c r="D132" s="220" t="s">
        <v>569</v>
      </c>
      <c r="E132" s="221" t="s">
        <v>1877</v>
      </c>
      <c r="F132" s="222" t="s">
        <v>1878</v>
      </c>
      <c r="G132" s="223" t="s">
        <v>184</v>
      </c>
      <c r="H132" s="224">
        <v>1</v>
      </c>
      <c r="I132" s="225"/>
      <c r="J132" s="226">
        <f>ROUND(I132*H132,2)</f>
        <v>0</v>
      </c>
      <c r="K132" s="222" t="s">
        <v>3</v>
      </c>
      <c r="L132" s="227"/>
      <c r="M132" s="228" t="s">
        <v>3</v>
      </c>
      <c r="N132" s="229" t="s">
        <v>42</v>
      </c>
      <c r="O132" s="74"/>
      <c r="P132" s="176">
        <f>O132*H132</f>
        <v>0</v>
      </c>
      <c r="Q132" s="176">
        <v>0</v>
      </c>
      <c r="R132" s="176">
        <f>Q132*H132</f>
        <v>0</v>
      </c>
      <c r="S132" s="176">
        <v>0</v>
      </c>
      <c r="T132" s="177">
        <f>S132*H132</f>
        <v>0</v>
      </c>
      <c r="U132" s="40"/>
      <c r="V132" s="40"/>
      <c r="W132" s="40"/>
      <c r="X132" s="40"/>
      <c r="Y132" s="40"/>
      <c r="Z132" s="40"/>
      <c r="AA132" s="40"/>
      <c r="AB132" s="40"/>
      <c r="AC132" s="40"/>
      <c r="AD132" s="40"/>
      <c r="AE132" s="40"/>
      <c r="AR132" s="178" t="s">
        <v>198</v>
      </c>
      <c r="AT132" s="178" t="s">
        <v>569</v>
      </c>
      <c r="AU132" s="178" t="s">
        <v>79</v>
      </c>
      <c r="AY132" s="21" t="s">
        <v>131</v>
      </c>
      <c r="BE132" s="179">
        <f>IF(N132="základní",J132,0)</f>
        <v>0</v>
      </c>
      <c r="BF132" s="179">
        <f>IF(N132="snížená",J132,0)</f>
        <v>0</v>
      </c>
      <c r="BG132" s="179">
        <f>IF(N132="zákl. přenesená",J132,0)</f>
        <v>0</v>
      </c>
      <c r="BH132" s="179">
        <f>IF(N132="sníž. přenesená",J132,0)</f>
        <v>0</v>
      </c>
      <c r="BI132" s="179">
        <f>IF(N132="nulová",J132,0)</f>
        <v>0</v>
      </c>
      <c r="BJ132" s="21" t="s">
        <v>15</v>
      </c>
      <c r="BK132" s="179">
        <f>ROUND(I132*H132,2)</f>
        <v>0</v>
      </c>
      <c r="BL132" s="21" t="s">
        <v>87</v>
      </c>
      <c r="BM132" s="178" t="s">
        <v>845</v>
      </c>
    </row>
    <row r="133" spans="1:65" s="2" customFormat="1" ht="33" customHeight="1">
      <c r="A133" s="40"/>
      <c r="B133" s="166"/>
      <c r="C133" s="167" t="s">
        <v>656</v>
      </c>
      <c r="D133" s="167" t="s">
        <v>134</v>
      </c>
      <c r="E133" s="168" t="s">
        <v>1879</v>
      </c>
      <c r="F133" s="169" t="s">
        <v>1880</v>
      </c>
      <c r="G133" s="170" t="s">
        <v>184</v>
      </c>
      <c r="H133" s="171">
        <v>2</v>
      </c>
      <c r="I133" s="172"/>
      <c r="J133" s="173">
        <f>ROUND(I133*H133,2)</f>
        <v>0</v>
      </c>
      <c r="K133" s="169" t="s">
        <v>3</v>
      </c>
      <c r="L133" s="41"/>
      <c r="M133" s="174" t="s">
        <v>3</v>
      </c>
      <c r="N133" s="175" t="s">
        <v>42</v>
      </c>
      <c r="O133" s="74"/>
      <c r="P133" s="176">
        <f>O133*H133</f>
        <v>0</v>
      </c>
      <c r="Q133" s="176">
        <v>0</v>
      </c>
      <c r="R133" s="176">
        <f>Q133*H133</f>
        <v>0</v>
      </c>
      <c r="S133" s="176">
        <v>0</v>
      </c>
      <c r="T133" s="177">
        <f>S133*H133</f>
        <v>0</v>
      </c>
      <c r="U133" s="40"/>
      <c r="V133" s="40"/>
      <c r="W133" s="40"/>
      <c r="X133" s="40"/>
      <c r="Y133" s="40"/>
      <c r="Z133" s="40"/>
      <c r="AA133" s="40"/>
      <c r="AB133" s="40"/>
      <c r="AC133" s="40"/>
      <c r="AD133" s="40"/>
      <c r="AE133" s="40"/>
      <c r="AR133" s="178" t="s">
        <v>87</v>
      </c>
      <c r="AT133" s="178" t="s">
        <v>134</v>
      </c>
      <c r="AU133" s="178" t="s">
        <v>79</v>
      </c>
      <c r="AY133" s="21" t="s">
        <v>131</v>
      </c>
      <c r="BE133" s="179">
        <f>IF(N133="základní",J133,0)</f>
        <v>0</v>
      </c>
      <c r="BF133" s="179">
        <f>IF(N133="snížená",J133,0)</f>
        <v>0</v>
      </c>
      <c r="BG133" s="179">
        <f>IF(N133="zákl. přenesená",J133,0)</f>
        <v>0</v>
      </c>
      <c r="BH133" s="179">
        <f>IF(N133="sníž. přenesená",J133,0)</f>
        <v>0</v>
      </c>
      <c r="BI133" s="179">
        <f>IF(N133="nulová",J133,0)</f>
        <v>0</v>
      </c>
      <c r="BJ133" s="21" t="s">
        <v>15</v>
      </c>
      <c r="BK133" s="179">
        <f>ROUND(I133*H133,2)</f>
        <v>0</v>
      </c>
      <c r="BL133" s="21" t="s">
        <v>87</v>
      </c>
      <c r="BM133" s="178" t="s">
        <v>855</v>
      </c>
    </row>
    <row r="134" spans="1:65" s="2" customFormat="1" ht="24.15" customHeight="1">
      <c r="A134" s="40"/>
      <c r="B134" s="166"/>
      <c r="C134" s="220" t="s">
        <v>662</v>
      </c>
      <c r="D134" s="220" t="s">
        <v>569</v>
      </c>
      <c r="E134" s="221" t="s">
        <v>1881</v>
      </c>
      <c r="F134" s="222" t="s">
        <v>1882</v>
      </c>
      <c r="G134" s="223" t="s">
        <v>184</v>
      </c>
      <c r="H134" s="224">
        <v>2</v>
      </c>
      <c r="I134" s="225"/>
      <c r="J134" s="226">
        <f>ROUND(I134*H134,2)</f>
        <v>0</v>
      </c>
      <c r="K134" s="222" t="s">
        <v>3</v>
      </c>
      <c r="L134" s="227"/>
      <c r="M134" s="228" t="s">
        <v>3</v>
      </c>
      <c r="N134" s="229" t="s">
        <v>42</v>
      </c>
      <c r="O134" s="74"/>
      <c r="P134" s="176">
        <f>O134*H134</f>
        <v>0</v>
      </c>
      <c r="Q134" s="176">
        <v>0</v>
      </c>
      <c r="R134" s="176">
        <f>Q134*H134</f>
        <v>0</v>
      </c>
      <c r="S134" s="176">
        <v>0</v>
      </c>
      <c r="T134" s="177">
        <f>S134*H134</f>
        <v>0</v>
      </c>
      <c r="U134" s="40"/>
      <c r="V134" s="40"/>
      <c r="W134" s="40"/>
      <c r="X134" s="40"/>
      <c r="Y134" s="40"/>
      <c r="Z134" s="40"/>
      <c r="AA134" s="40"/>
      <c r="AB134" s="40"/>
      <c r="AC134" s="40"/>
      <c r="AD134" s="40"/>
      <c r="AE134" s="40"/>
      <c r="AR134" s="178" t="s">
        <v>198</v>
      </c>
      <c r="AT134" s="178" t="s">
        <v>569</v>
      </c>
      <c r="AU134" s="178" t="s">
        <v>79</v>
      </c>
      <c r="AY134" s="21" t="s">
        <v>131</v>
      </c>
      <c r="BE134" s="179">
        <f>IF(N134="základní",J134,0)</f>
        <v>0</v>
      </c>
      <c r="BF134" s="179">
        <f>IF(N134="snížená",J134,0)</f>
        <v>0</v>
      </c>
      <c r="BG134" s="179">
        <f>IF(N134="zákl. přenesená",J134,0)</f>
        <v>0</v>
      </c>
      <c r="BH134" s="179">
        <f>IF(N134="sníž. přenesená",J134,0)</f>
        <v>0</v>
      </c>
      <c r="BI134" s="179">
        <f>IF(N134="nulová",J134,0)</f>
        <v>0</v>
      </c>
      <c r="BJ134" s="21" t="s">
        <v>15</v>
      </c>
      <c r="BK134" s="179">
        <f>ROUND(I134*H134,2)</f>
        <v>0</v>
      </c>
      <c r="BL134" s="21" t="s">
        <v>87</v>
      </c>
      <c r="BM134" s="178" t="s">
        <v>864</v>
      </c>
    </row>
    <row r="135" spans="1:65" s="2" customFormat="1" ht="33" customHeight="1">
      <c r="A135" s="40"/>
      <c r="B135" s="166"/>
      <c r="C135" s="167" t="s">
        <v>667</v>
      </c>
      <c r="D135" s="167" t="s">
        <v>134</v>
      </c>
      <c r="E135" s="168" t="s">
        <v>1883</v>
      </c>
      <c r="F135" s="169" t="s">
        <v>1884</v>
      </c>
      <c r="G135" s="170" t="s">
        <v>184</v>
      </c>
      <c r="H135" s="171">
        <v>3</v>
      </c>
      <c r="I135" s="172"/>
      <c r="J135" s="173">
        <f>ROUND(I135*H135,2)</f>
        <v>0</v>
      </c>
      <c r="K135" s="169" t="s">
        <v>3</v>
      </c>
      <c r="L135" s="41"/>
      <c r="M135" s="174" t="s">
        <v>3</v>
      </c>
      <c r="N135" s="175" t="s">
        <v>42</v>
      </c>
      <c r="O135" s="74"/>
      <c r="P135" s="176">
        <f>O135*H135</f>
        <v>0</v>
      </c>
      <c r="Q135" s="176">
        <v>0</v>
      </c>
      <c r="R135" s="176">
        <f>Q135*H135</f>
        <v>0</v>
      </c>
      <c r="S135" s="176">
        <v>0</v>
      </c>
      <c r="T135" s="177">
        <f>S135*H135</f>
        <v>0</v>
      </c>
      <c r="U135" s="40"/>
      <c r="V135" s="40"/>
      <c r="W135" s="40"/>
      <c r="X135" s="40"/>
      <c r="Y135" s="40"/>
      <c r="Z135" s="40"/>
      <c r="AA135" s="40"/>
      <c r="AB135" s="40"/>
      <c r="AC135" s="40"/>
      <c r="AD135" s="40"/>
      <c r="AE135" s="40"/>
      <c r="AR135" s="178" t="s">
        <v>87</v>
      </c>
      <c r="AT135" s="178" t="s">
        <v>134</v>
      </c>
      <c r="AU135" s="178" t="s">
        <v>79</v>
      </c>
      <c r="AY135" s="21" t="s">
        <v>131</v>
      </c>
      <c r="BE135" s="179">
        <f>IF(N135="základní",J135,0)</f>
        <v>0</v>
      </c>
      <c r="BF135" s="179">
        <f>IF(N135="snížená",J135,0)</f>
        <v>0</v>
      </c>
      <c r="BG135" s="179">
        <f>IF(N135="zákl. přenesená",J135,0)</f>
        <v>0</v>
      </c>
      <c r="BH135" s="179">
        <f>IF(N135="sníž. přenesená",J135,0)</f>
        <v>0</v>
      </c>
      <c r="BI135" s="179">
        <f>IF(N135="nulová",J135,0)</f>
        <v>0</v>
      </c>
      <c r="BJ135" s="21" t="s">
        <v>15</v>
      </c>
      <c r="BK135" s="179">
        <f>ROUND(I135*H135,2)</f>
        <v>0</v>
      </c>
      <c r="BL135" s="21" t="s">
        <v>87</v>
      </c>
      <c r="BM135" s="178" t="s">
        <v>872</v>
      </c>
    </row>
    <row r="136" spans="1:65" s="2" customFormat="1" ht="24.15" customHeight="1">
      <c r="A136" s="40"/>
      <c r="B136" s="166"/>
      <c r="C136" s="220" t="s">
        <v>672</v>
      </c>
      <c r="D136" s="220" t="s">
        <v>569</v>
      </c>
      <c r="E136" s="221" t="s">
        <v>1885</v>
      </c>
      <c r="F136" s="222" t="s">
        <v>1886</v>
      </c>
      <c r="G136" s="223" t="s">
        <v>184</v>
      </c>
      <c r="H136" s="224">
        <v>3</v>
      </c>
      <c r="I136" s="225"/>
      <c r="J136" s="226">
        <f>ROUND(I136*H136,2)</f>
        <v>0</v>
      </c>
      <c r="K136" s="222" t="s">
        <v>3</v>
      </c>
      <c r="L136" s="227"/>
      <c r="M136" s="228" t="s">
        <v>3</v>
      </c>
      <c r="N136" s="229" t="s">
        <v>42</v>
      </c>
      <c r="O136" s="74"/>
      <c r="P136" s="176">
        <f>O136*H136</f>
        <v>0</v>
      </c>
      <c r="Q136" s="176">
        <v>0</v>
      </c>
      <c r="R136" s="176">
        <f>Q136*H136</f>
        <v>0</v>
      </c>
      <c r="S136" s="176">
        <v>0</v>
      </c>
      <c r="T136" s="177">
        <f>S136*H136</f>
        <v>0</v>
      </c>
      <c r="U136" s="40"/>
      <c r="V136" s="40"/>
      <c r="W136" s="40"/>
      <c r="X136" s="40"/>
      <c r="Y136" s="40"/>
      <c r="Z136" s="40"/>
      <c r="AA136" s="40"/>
      <c r="AB136" s="40"/>
      <c r="AC136" s="40"/>
      <c r="AD136" s="40"/>
      <c r="AE136" s="40"/>
      <c r="AR136" s="178" t="s">
        <v>198</v>
      </c>
      <c r="AT136" s="178" t="s">
        <v>569</v>
      </c>
      <c r="AU136" s="178" t="s">
        <v>79</v>
      </c>
      <c r="AY136" s="21" t="s">
        <v>131</v>
      </c>
      <c r="BE136" s="179">
        <f>IF(N136="základní",J136,0)</f>
        <v>0</v>
      </c>
      <c r="BF136" s="179">
        <f>IF(N136="snížená",J136,0)</f>
        <v>0</v>
      </c>
      <c r="BG136" s="179">
        <f>IF(N136="zákl. přenesená",J136,0)</f>
        <v>0</v>
      </c>
      <c r="BH136" s="179">
        <f>IF(N136="sníž. přenesená",J136,0)</f>
        <v>0</v>
      </c>
      <c r="BI136" s="179">
        <f>IF(N136="nulová",J136,0)</f>
        <v>0</v>
      </c>
      <c r="BJ136" s="21" t="s">
        <v>15</v>
      </c>
      <c r="BK136" s="179">
        <f>ROUND(I136*H136,2)</f>
        <v>0</v>
      </c>
      <c r="BL136" s="21" t="s">
        <v>87</v>
      </c>
      <c r="BM136" s="178" t="s">
        <v>880</v>
      </c>
    </row>
    <row r="137" spans="1:65" s="2" customFormat="1" ht="24.15" customHeight="1">
      <c r="A137" s="40"/>
      <c r="B137" s="166"/>
      <c r="C137" s="220" t="s">
        <v>678</v>
      </c>
      <c r="D137" s="220" t="s">
        <v>569</v>
      </c>
      <c r="E137" s="221" t="s">
        <v>1887</v>
      </c>
      <c r="F137" s="222" t="s">
        <v>1888</v>
      </c>
      <c r="G137" s="223" t="s">
        <v>184</v>
      </c>
      <c r="H137" s="224">
        <v>72</v>
      </c>
      <c r="I137" s="225"/>
      <c r="J137" s="226">
        <f>ROUND(I137*H137,2)</f>
        <v>0</v>
      </c>
      <c r="K137" s="222" t="s">
        <v>3</v>
      </c>
      <c r="L137" s="227"/>
      <c r="M137" s="228" t="s">
        <v>3</v>
      </c>
      <c r="N137" s="229" t="s">
        <v>42</v>
      </c>
      <c r="O137" s="74"/>
      <c r="P137" s="176">
        <f>O137*H137</f>
        <v>0</v>
      </c>
      <c r="Q137" s="176">
        <v>0</v>
      </c>
      <c r="R137" s="176">
        <f>Q137*H137</f>
        <v>0</v>
      </c>
      <c r="S137" s="176">
        <v>0</v>
      </c>
      <c r="T137" s="177">
        <f>S137*H137</f>
        <v>0</v>
      </c>
      <c r="U137" s="40"/>
      <c r="V137" s="40"/>
      <c r="W137" s="40"/>
      <c r="X137" s="40"/>
      <c r="Y137" s="40"/>
      <c r="Z137" s="40"/>
      <c r="AA137" s="40"/>
      <c r="AB137" s="40"/>
      <c r="AC137" s="40"/>
      <c r="AD137" s="40"/>
      <c r="AE137" s="40"/>
      <c r="AR137" s="178" t="s">
        <v>198</v>
      </c>
      <c r="AT137" s="178" t="s">
        <v>569</v>
      </c>
      <c r="AU137" s="178" t="s">
        <v>79</v>
      </c>
      <c r="AY137" s="21" t="s">
        <v>131</v>
      </c>
      <c r="BE137" s="179">
        <f>IF(N137="základní",J137,0)</f>
        <v>0</v>
      </c>
      <c r="BF137" s="179">
        <f>IF(N137="snížená",J137,0)</f>
        <v>0</v>
      </c>
      <c r="BG137" s="179">
        <f>IF(N137="zákl. přenesená",J137,0)</f>
        <v>0</v>
      </c>
      <c r="BH137" s="179">
        <f>IF(N137="sníž. přenesená",J137,0)</f>
        <v>0</v>
      </c>
      <c r="BI137" s="179">
        <f>IF(N137="nulová",J137,0)</f>
        <v>0</v>
      </c>
      <c r="BJ137" s="21" t="s">
        <v>15</v>
      </c>
      <c r="BK137" s="179">
        <f>ROUND(I137*H137,2)</f>
        <v>0</v>
      </c>
      <c r="BL137" s="21" t="s">
        <v>87</v>
      </c>
      <c r="BM137" s="178" t="s">
        <v>888</v>
      </c>
    </row>
    <row r="138" spans="1:65" s="2" customFormat="1" ht="37.8" customHeight="1">
      <c r="A138" s="40"/>
      <c r="B138" s="166"/>
      <c r="C138" s="167" t="s">
        <v>684</v>
      </c>
      <c r="D138" s="167" t="s">
        <v>134</v>
      </c>
      <c r="E138" s="168" t="s">
        <v>1889</v>
      </c>
      <c r="F138" s="169" t="s">
        <v>1890</v>
      </c>
      <c r="G138" s="170" t="s">
        <v>184</v>
      </c>
      <c r="H138" s="171">
        <v>2</v>
      </c>
      <c r="I138" s="172"/>
      <c r="J138" s="173">
        <f>ROUND(I138*H138,2)</f>
        <v>0</v>
      </c>
      <c r="K138" s="169" t="s">
        <v>3</v>
      </c>
      <c r="L138" s="41"/>
      <c r="M138" s="174" t="s">
        <v>3</v>
      </c>
      <c r="N138" s="175" t="s">
        <v>42</v>
      </c>
      <c r="O138" s="74"/>
      <c r="P138" s="176">
        <f>O138*H138</f>
        <v>0</v>
      </c>
      <c r="Q138" s="176">
        <v>0</v>
      </c>
      <c r="R138" s="176">
        <f>Q138*H138</f>
        <v>0</v>
      </c>
      <c r="S138" s="176">
        <v>0</v>
      </c>
      <c r="T138" s="177">
        <f>S138*H138</f>
        <v>0</v>
      </c>
      <c r="U138" s="40"/>
      <c r="V138" s="40"/>
      <c r="W138" s="40"/>
      <c r="X138" s="40"/>
      <c r="Y138" s="40"/>
      <c r="Z138" s="40"/>
      <c r="AA138" s="40"/>
      <c r="AB138" s="40"/>
      <c r="AC138" s="40"/>
      <c r="AD138" s="40"/>
      <c r="AE138" s="40"/>
      <c r="AR138" s="178" t="s">
        <v>87</v>
      </c>
      <c r="AT138" s="178" t="s">
        <v>134</v>
      </c>
      <c r="AU138" s="178" t="s">
        <v>79</v>
      </c>
      <c r="AY138" s="21" t="s">
        <v>131</v>
      </c>
      <c r="BE138" s="179">
        <f>IF(N138="základní",J138,0)</f>
        <v>0</v>
      </c>
      <c r="BF138" s="179">
        <f>IF(N138="snížená",J138,0)</f>
        <v>0</v>
      </c>
      <c r="BG138" s="179">
        <f>IF(N138="zákl. přenesená",J138,0)</f>
        <v>0</v>
      </c>
      <c r="BH138" s="179">
        <f>IF(N138="sníž. přenesená",J138,0)</f>
        <v>0</v>
      </c>
      <c r="BI138" s="179">
        <f>IF(N138="nulová",J138,0)</f>
        <v>0</v>
      </c>
      <c r="BJ138" s="21" t="s">
        <v>15</v>
      </c>
      <c r="BK138" s="179">
        <f>ROUND(I138*H138,2)</f>
        <v>0</v>
      </c>
      <c r="BL138" s="21" t="s">
        <v>87</v>
      </c>
      <c r="BM138" s="178" t="s">
        <v>896</v>
      </c>
    </row>
    <row r="139" spans="1:65" s="2" customFormat="1" ht="24.15" customHeight="1">
      <c r="A139" s="40"/>
      <c r="B139" s="166"/>
      <c r="C139" s="220" t="s">
        <v>690</v>
      </c>
      <c r="D139" s="220" t="s">
        <v>569</v>
      </c>
      <c r="E139" s="221" t="s">
        <v>1891</v>
      </c>
      <c r="F139" s="222" t="s">
        <v>1892</v>
      </c>
      <c r="G139" s="223" t="s">
        <v>184</v>
      </c>
      <c r="H139" s="224">
        <v>2</v>
      </c>
      <c r="I139" s="225"/>
      <c r="J139" s="226">
        <f>ROUND(I139*H139,2)</f>
        <v>0</v>
      </c>
      <c r="K139" s="222" t="s">
        <v>3</v>
      </c>
      <c r="L139" s="227"/>
      <c r="M139" s="228" t="s">
        <v>3</v>
      </c>
      <c r="N139" s="229" t="s">
        <v>42</v>
      </c>
      <c r="O139" s="74"/>
      <c r="P139" s="176">
        <f>O139*H139</f>
        <v>0</v>
      </c>
      <c r="Q139" s="176">
        <v>0</v>
      </c>
      <c r="R139" s="176">
        <f>Q139*H139</f>
        <v>0</v>
      </c>
      <c r="S139" s="176">
        <v>0</v>
      </c>
      <c r="T139" s="177">
        <f>S139*H139</f>
        <v>0</v>
      </c>
      <c r="U139" s="40"/>
      <c r="V139" s="40"/>
      <c r="W139" s="40"/>
      <c r="X139" s="40"/>
      <c r="Y139" s="40"/>
      <c r="Z139" s="40"/>
      <c r="AA139" s="40"/>
      <c r="AB139" s="40"/>
      <c r="AC139" s="40"/>
      <c r="AD139" s="40"/>
      <c r="AE139" s="40"/>
      <c r="AR139" s="178" t="s">
        <v>198</v>
      </c>
      <c r="AT139" s="178" t="s">
        <v>569</v>
      </c>
      <c r="AU139" s="178" t="s">
        <v>79</v>
      </c>
      <c r="AY139" s="21" t="s">
        <v>131</v>
      </c>
      <c r="BE139" s="179">
        <f>IF(N139="základní",J139,0)</f>
        <v>0</v>
      </c>
      <c r="BF139" s="179">
        <f>IF(N139="snížená",J139,0)</f>
        <v>0</v>
      </c>
      <c r="BG139" s="179">
        <f>IF(N139="zákl. přenesená",J139,0)</f>
        <v>0</v>
      </c>
      <c r="BH139" s="179">
        <f>IF(N139="sníž. přenesená",J139,0)</f>
        <v>0</v>
      </c>
      <c r="BI139" s="179">
        <f>IF(N139="nulová",J139,0)</f>
        <v>0</v>
      </c>
      <c r="BJ139" s="21" t="s">
        <v>15</v>
      </c>
      <c r="BK139" s="179">
        <f>ROUND(I139*H139,2)</f>
        <v>0</v>
      </c>
      <c r="BL139" s="21" t="s">
        <v>87</v>
      </c>
      <c r="BM139" s="178" t="s">
        <v>904</v>
      </c>
    </row>
    <row r="140" spans="1:65" s="2" customFormat="1" ht="24.15" customHeight="1">
      <c r="A140" s="40"/>
      <c r="B140" s="166"/>
      <c r="C140" s="220" t="s">
        <v>697</v>
      </c>
      <c r="D140" s="220" t="s">
        <v>569</v>
      </c>
      <c r="E140" s="221" t="s">
        <v>1893</v>
      </c>
      <c r="F140" s="222" t="s">
        <v>1894</v>
      </c>
      <c r="G140" s="223" t="s">
        <v>184</v>
      </c>
      <c r="H140" s="224">
        <v>2</v>
      </c>
      <c r="I140" s="225"/>
      <c r="J140" s="226">
        <f>ROUND(I140*H140,2)</f>
        <v>0</v>
      </c>
      <c r="K140" s="222" t="s">
        <v>3</v>
      </c>
      <c r="L140" s="227"/>
      <c r="M140" s="228" t="s">
        <v>3</v>
      </c>
      <c r="N140" s="229" t="s">
        <v>42</v>
      </c>
      <c r="O140" s="74"/>
      <c r="P140" s="176">
        <f>O140*H140</f>
        <v>0</v>
      </c>
      <c r="Q140" s="176">
        <v>0</v>
      </c>
      <c r="R140" s="176">
        <f>Q140*H140</f>
        <v>0</v>
      </c>
      <c r="S140" s="176">
        <v>0</v>
      </c>
      <c r="T140" s="177">
        <f>S140*H140</f>
        <v>0</v>
      </c>
      <c r="U140" s="40"/>
      <c r="V140" s="40"/>
      <c r="W140" s="40"/>
      <c r="X140" s="40"/>
      <c r="Y140" s="40"/>
      <c r="Z140" s="40"/>
      <c r="AA140" s="40"/>
      <c r="AB140" s="40"/>
      <c r="AC140" s="40"/>
      <c r="AD140" s="40"/>
      <c r="AE140" s="40"/>
      <c r="AR140" s="178" t="s">
        <v>198</v>
      </c>
      <c r="AT140" s="178" t="s">
        <v>569</v>
      </c>
      <c r="AU140" s="178" t="s">
        <v>79</v>
      </c>
      <c r="AY140" s="21" t="s">
        <v>131</v>
      </c>
      <c r="BE140" s="179">
        <f>IF(N140="základní",J140,0)</f>
        <v>0</v>
      </c>
      <c r="BF140" s="179">
        <f>IF(N140="snížená",J140,0)</f>
        <v>0</v>
      </c>
      <c r="BG140" s="179">
        <f>IF(N140="zákl. přenesená",J140,0)</f>
        <v>0</v>
      </c>
      <c r="BH140" s="179">
        <f>IF(N140="sníž. přenesená",J140,0)</f>
        <v>0</v>
      </c>
      <c r="BI140" s="179">
        <f>IF(N140="nulová",J140,0)</f>
        <v>0</v>
      </c>
      <c r="BJ140" s="21" t="s">
        <v>15</v>
      </c>
      <c r="BK140" s="179">
        <f>ROUND(I140*H140,2)</f>
        <v>0</v>
      </c>
      <c r="BL140" s="21" t="s">
        <v>87</v>
      </c>
      <c r="BM140" s="178" t="s">
        <v>912</v>
      </c>
    </row>
    <row r="141" spans="1:65" s="2" customFormat="1" ht="24.15" customHeight="1">
      <c r="A141" s="40"/>
      <c r="B141" s="166"/>
      <c r="C141" s="167" t="s">
        <v>701</v>
      </c>
      <c r="D141" s="167" t="s">
        <v>134</v>
      </c>
      <c r="E141" s="168" t="s">
        <v>1895</v>
      </c>
      <c r="F141" s="169" t="s">
        <v>1896</v>
      </c>
      <c r="G141" s="170" t="s">
        <v>184</v>
      </c>
      <c r="H141" s="171">
        <v>8</v>
      </c>
      <c r="I141" s="172"/>
      <c r="J141" s="173">
        <f>ROUND(I141*H141,2)</f>
        <v>0</v>
      </c>
      <c r="K141" s="169" t="s">
        <v>3</v>
      </c>
      <c r="L141" s="41"/>
      <c r="M141" s="174" t="s">
        <v>3</v>
      </c>
      <c r="N141" s="175" t="s">
        <v>42</v>
      </c>
      <c r="O141" s="74"/>
      <c r="P141" s="176">
        <f>O141*H141</f>
        <v>0</v>
      </c>
      <c r="Q141" s="176">
        <v>0</v>
      </c>
      <c r="R141" s="176">
        <f>Q141*H141</f>
        <v>0</v>
      </c>
      <c r="S141" s="176">
        <v>0</v>
      </c>
      <c r="T141" s="177">
        <f>S141*H141</f>
        <v>0</v>
      </c>
      <c r="U141" s="40"/>
      <c r="V141" s="40"/>
      <c r="W141" s="40"/>
      <c r="X141" s="40"/>
      <c r="Y141" s="40"/>
      <c r="Z141" s="40"/>
      <c r="AA141" s="40"/>
      <c r="AB141" s="40"/>
      <c r="AC141" s="40"/>
      <c r="AD141" s="40"/>
      <c r="AE141" s="40"/>
      <c r="AR141" s="178" t="s">
        <v>87</v>
      </c>
      <c r="AT141" s="178" t="s">
        <v>134</v>
      </c>
      <c r="AU141" s="178" t="s">
        <v>79</v>
      </c>
      <c r="AY141" s="21" t="s">
        <v>131</v>
      </c>
      <c r="BE141" s="179">
        <f>IF(N141="základní",J141,0)</f>
        <v>0</v>
      </c>
      <c r="BF141" s="179">
        <f>IF(N141="snížená",J141,0)</f>
        <v>0</v>
      </c>
      <c r="BG141" s="179">
        <f>IF(N141="zákl. přenesená",J141,0)</f>
        <v>0</v>
      </c>
      <c r="BH141" s="179">
        <f>IF(N141="sníž. přenesená",J141,0)</f>
        <v>0</v>
      </c>
      <c r="BI141" s="179">
        <f>IF(N141="nulová",J141,0)</f>
        <v>0</v>
      </c>
      <c r="BJ141" s="21" t="s">
        <v>15</v>
      </c>
      <c r="BK141" s="179">
        <f>ROUND(I141*H141,2)</f>
        <v>0</v>
      </c>
      <c r="BL141" s="21" t="s">
        <v>87</v>
      </c>
      <c r="BM141" s="178" t="s">
        <v>920</v>
      </c>
    </row>
    <row r="142" spans="1:65" s="2" customFormat="1" ht="24.15" customHeight="1">
      <c r="A142" s="40"/>
      <c r="B142" s="166"/>
      <c r="C142" s="220" t="s">
        <v>705</v>
      </c>
      <c r="D142" s="220" t="s">
        <v>569</v>
      </c>
      <c r="E142" s="221" t="s">
        <v>1897</v>
      </c>
      <c r="F142" s="222" t="s">
        <v>1898</v>
      </c>
      <c r="G142" s="223" t="s">
        <v>184</v>
      </c>
      <c r="H142" s="224">
        <v>8</v>
      </c>
      <c r="I142" s="225"/>
      <c r="J142" s="226">
        <f>ROUND(I142*H142,2)</f>
        <v>0</v>
      </c>
      <c r="K142" s="222" t="s">
        <v>3</v>
      </c>
      <c r="L142" s="227"/>
      <c r="M142" s="228" t="s">
        <v>3</v>
      </c>
      <c r="N142" s="229" t="s">
        <v>42</v>
      </c>
      <c r="O142" s="74"/>
      <c r="P142" s="176">
        <f>O142*H142</f>
        <v>0</v>
      </c>
      <c r="Q142" s="176">
        <v>0</v>
      </c>
      <c r="R142" s="176">
        <f>Q142*H142</f>
        <v>0</v>
      </c>
      <c r="S142" s="176">
        <v>0</v>
      </c>
      <c r="T142" s="177">
        <f>S142*H142</f>
        <v>0</v>
      </c>
      <c r="U142" s="40"/>
      <c r="V142" s="40"/>
      <c r="W142" s="40"/>
      <c r="X142" s="40"/>
      <c r="Y142" s="40"/>
      <c r="Z142" s="40"/>
      <c r="AA142" s="40"/>
      <c r="AB142" s="40"/>
      <c r="AC142" s="40"/>
      <c r="AD142" s="40"/>
      <c r="AE142" s="40"/>
      <c r="AR142" s="178" t="s">
        <v>198</v>
      </c>
      <c r="AT142" s="178" t="s">
        <v>569</v>
      </c>
      <c r="AU142" s="178" t="s">
        <v>79</v>
      </c>
      <c r="AY142" s="21" t="s">
        <v>131</v>
      </c>
      <c r="BE142" s="179">
        <f>IF(N142="základní",J142,0)</f>
        <v>0</v>
      </c>
      <c r="BF142" s="179">
        <f>IF(N142="snížená",J142,0)</f>
        <v>0</v>
      </c>
      <c r="BG142" s="179">
        <f>IF(N142="zákl. přenesená",J142,0)</f>
        <v>0</v>
      </c>
      <c r="BH142" s="179">
        <f>IF(N142="sníž. přenesená",J142,0)</f>
        <v>0</v>
      </c>
      <c r="BI142" s="179">
        <f>IF(N142="nulová",J142,0)</f>
        <v>0</v>
      </c>
      <c r="BJ142" s="21" t="s">
        <v>15</v>
      </c>
      <c r="BK142" s="179">
        <f>ROUND(I142*H142,2)</f>
        <v>0</v>
      </c>
      <c r="BL142" s="21" t="s">
        <v>87</v>
      </c>
      <c r="BM142" s="178" t="s">
        <v>928</v>
      </c>
    </row>
    <row r="143" spans="1:65" s="2" customFormat="1" ht="24.15" customHeight="1">
      <c r="A143" s="40"/>
      <c r="B143" s="166"/>
      <c r="C143" s="220" t="s">
        <v>709</v>
      </c>
      <c r="D143" s="220" t="s">
        <v>569</v>
      </c>
      <c r="E143" s="221" t="s">
        <v>1899</v>
      </c>
      <c r="F143" s="222" t="s">
        <v>1900</v>
      </c>
      <c r="G143" s="223" t="s">
        <v>184</v>
      </c>
      <c r="H143" s="224">
        <v>8</v>
      </c>
      <c r="I143" s="225"/>
      <c r="J143" s="226">
        <f>ROUND(I143*H143,2)</f>
        <v>0</v>
      </c>
      <c r="K143" s="222" t="s">
        <v>3</v>
      </c>
      <c r="L143" s="227"/>
      <c r="M143" s="228" t="s">
        <v>3</v>
      </c>
      <c r="N143" s="229" t="s">
        <v>42</v>
      </c>
      <c r="O143" s="74"/>
      <c r="P143" s="176">
        <f>O143*H143</f>
        <v>0</v>
      </c>
      <c r="Q143" s="176">
        <v>0</v>
      </c>
      <c r="R143" s="176">
        <f>Q143*H143</f>
        <v>0</v>
      </c>
      <c r="S143" s="176">
        <v>0</v>
      </c>
      <c r="T143" s="177">
        <f>S143*H143</f>
        <v>0</v>
      </c>
      <c r="U143" s="40"/>
      <c r="V143" s="40"/>
      <c r="W143" s="40"/>
      <c r="X143" s="40"/>
      <c r="Y143" s="40"/>
      <c r="Z143" s="40"/>
      <c r="AA143" s="40"/>
      <c r="AB143" s="40"/>
      <c r="AC143" s="40"/>
      <c r="AD143" s="40"/>
      <c r="AE143" s="40"/>
      <c r="AR143" s="178" t="s">
        <v>198</v>
      </c>
      <c r="AT143" s="178" t="s">
        <v>569</v>
      </c>
      <c r="AU143" s="178" t="s">
        <v>79</v>
      </c>
      <c r="AY143" s="21" t="s">
        <v>131</v>
      </c>
      <c r="BE143" s="179">
        <f>IF(N143="základní",J143,0)</f>
        <v>0</v>
      </c>
      <c r="BF143" s="179">
        <f>IF(N143="snížená",J143,0)</f>
        <v>0</v>
      </c>
      <c r="BG143" s="179">
        <f>IF(N143="zákl. přenesená",J143,0)</f>
        <v>0</v>
      </c>
      <c r="BH143" s="179">
        <f>IF(N143="sníž. přenesená",J143,0)</f>
        <v>0</v>
      </c>
      <c r="BI143" s="179">
        <f>IF(N143="nulová",J143,0)</f>
        <v>0</v>
      </c>
      <c r="BJ143" s="21" t="s">
        <v>15</v>
      </c>
      <c r="BK143" s="179">
        <f>ROUND(I143*H143,2)</f>
        <v>0</v>
      </c>
      <c r="BL143" s="21" t="s">
        <v>87</v>
      </c>
      <c r="BM143" s="178" t="s">
        <v>936</v>
      </c>
    </row>
    <row r="144" spans="1:65" s="2" customFormat="1" ht="33" customHeight="1">
      <c r="A144" s="40"/>
      <c r="B144" s="166"/>
      <c r="C144" s="167" t="s">
        <v>719</v>
      </c>
      <c r="D144" s="167" t="s">
        <v>134</v>
      </c>
      <c r="E144" s="168" t="s">
        <v>1901</v>
      </c>
      <c r="F144" s="169" t="s">
        <v>1902</v>
      </c>
      <c r="G144" s="170" t="s">
        <v>184</v>
      </c>
      <c r="H144" s="171">
        <v>8</v>
      </c>
      <c r="I144" s="172"/>
      <c r="J144" s="173">
        <f>ROUND(I144*H144,2)</f>
        <v>0</v>
      </c>
      <c r="K144" s="169" t="s">
        <v>3</v>
      </c>
      <c r="L144" s="41"/>
      <c r="M144" s="174" t="s">
        <v>3</v>
      </c>
      <c r="N144" s="175" t="s">
        <v>42</v>
      </c>
      <c r="O144" s="74"/>
      <c r="P144" s="176">
        <f>O144*H144</f>
        <v>0</v>
      </c>
      <c r="Q144" s="176">
        <v>0</v>
      </c>
      <c r="R144" s="176">
        <f>Q144*H144</f>
        <v>0</v>
      </c>
      <c r="S144" s="176">
        <v>0</v>
      </c>
      <c r="T144" s="177">
        <f>S144*H144</f>
        <v>0</v>
      </c>
      <c r="U144" s="40"/>
      <c r="V144" s="40"/>
      <c r="W144" s="40"/>
      <c r="X144" s="40"/>
      <c r="Y144" s="40"/>
      <c r="Z144" s="40"/>
      <c r="AA144" s="40"/>
      <c r="AB144" s="40"/>
      <c r="AC144" s="40"/>
      <c r="AD144" s="40"/>
      <c r="AE144" s="40"/>
      <c r="AR144" s="178" t="s">
        <v>87</v>
      </c>
      <c r="AT144" s="178" t="s">
        <v>134</v>
      </c>
      <c r="AU144" s="178" t="s">
        <v>79</v>
      </c>
      <c r="AY144" s="21" t="s">
        <v>131</v>
      </c>
      <c r="BE144" s="179">
        <f>IF(N144="základní",J144,0)</f>
        <v>0</v>
      </c>
      <c r="BF144" s="179">
        <f>IF(N144="snížená",J144,0)</f>
        <v>0</v>
      </c>
      <c r="BG144" s="179">
        <f>IF(N144="zákl. přenesená",J144,0)</f>
        <v>0</v>
      </c>
      <c r="BH144" s="179">
        <f>IF(N144="sníž. přenesená",J144,0)</f>
        <v>0</v>
      </c>
      <c r="BI144" s="179">
        <f>IF(N144="nulová",J144,0)</f>
        <v>0</v>
      </c>
      <c r="BJ144" s="21" t="s">
        <v>15</v>
      </c>
      <c r="BK144" s="179">
        <f>ROUND(I144*H144,2)</f>
        <v>0</v>
      </c>
      <c r="BL144" s="21" t="s">
        <v>87</v>
      </c>
      <c r="BM144" s="178" t="s">
        <v>944</v>
      </c>
    </row>
    <row r="145" spans="1:65" s="2" customFormat="1" ht="24.15" customHeight="1">
      <c r="A145" s="40"/>
      <c r="B145" s="166"/>
      <c r="C145" s="220" t="s">
        <v>726</v>
      </c>
      <c r="D145" s="220" t="s">
        <v>569</v>
      </c>
      <c r="E145" s="221" t="s">
        <v>1903</v>
      </c>
      <c r="F145" s="222" t="s">
        <v>1904</v>
      </c>
      <c r="G145" s="223" t="s">
        <v>184</v>
      </c>
      <c r="H145" s="224">
        <v>8</v>
      </c>
      <c r="I145" s="225"/>
      <c r="J145" s="226">
        <f>ROUND(I145*H145,2)</f>
        <v>0</v>
      </c>
      <c r="K145" s="222" t="s">
        <v>3</v>
      </c>
      <c r="L145" s="227"/>
      <c r="M145" s="228" t="s">
        <v>3</v>
      </c>
      <c r="N145" s="229" t="s">
        <v>42</v>
      </c>
      <c r="O145" s="74"/>
      <c r="P145" s="176">
        <f>O145*H145</f>
        <v>0</v>
      </c>
      <c r="Q145" s="176">
        <v>0</v>
      </c>
      <c r="R145" s="176">
        <f>Q145*H145</f>
        <v>0</v>
      </c>
      <c r="S145" s="176">
        <v>0</v>
      </c>
      <c r="T145" s="177">
        <f>S145*H145</f>
        <v>0</v>
      </c>
      <c r="U145" s="40"/>
      <c r="V145" s="40"/>
      <c r="W145" s="40"/>
      <c r="X145" s="40"/>
      <c r="Y145" s="40"/>
      <c r="Z145" s="40"/>
      <c r="AA145" s="40"/>
      <c r="AB145" s="40"/>
      <c r="AC145" s="40"/>
      <c r="AD145" s="40"/>
      <c r="AE145" s="40"/>
      <c r="AR145" s="178" t="s">
        <v>198</v>
      </c>
      <c r="AT145" s="178" t="s">
        <v>569</v>
      </c>
      <c r="AU145" s="178" t="s">
        <v>79</v>
      </c>
      <c r="AY145" s="21" t="s">
        <v>131</v>
      </c>
      <c r="BE145" s="179">
        <f>IF(N145="základní",J145,0)</f>
        <v>0</v>
      </c>
      <c r="BF145" s="179">
        <f>IF(N145="snížená",J145,0)</f>
        <v>0</v>
      </c>
      <c r="BG145" s="179">
        <f>IF(N145="zákl. přenesená",J145,0)</f>
        <v>0</v>
      </c>
      <c r="BH145" s="179">
        <f>IF(N145="sníž. přenesená",J145,0)</f>
        <v>0</v>
      </c>
      <c r="BI145" s="179">
        <f>IF(N145="nulová",J145,0)</f>
        <v>0</v>
      </c>
      <c r="BJ145" s="21" t="s">
        <v>15</v>
      </c>
      <c r="BK145" s="179">
        <f>ROUND(I145*H145,2)</f>
        <v>0</v>
      </c>
      <c r="BL145" s="21" t="s">
        <v>87</v>
      </c>
      <c r="BM145" s="178" t="s">
        <v>952</v>
      </c>
    </row>
    <row r="146" spans="1:65" s="2" customFormat="1" ht="37.8" customHeight="1">
      <c r="A146" s="40"/>
      <c r="B146" s="166"/>
      <c r="C146" s="167" t="s">
        <v>732</v>
      </c>
      <c r="D146" s="167" t="s">
        <v>134</v>
      </c>
      <c r="E146" s="168" t="s">
        <v>1905</v>
      </c>
      <c r="F146" s="169" t="s">
        <v>1906</v>
      </c>
      <c r="G146" s="170" t="s">
        <v>184</v>
      </c>
      <c r="H146" s="171">
        <v>44</v>
      </c>
      <c r="I146" s="172"/>
      <c r="J146" s="173">
        <f>ROUND(I146*H146,2)</f>
        <v>0</v>
      </c>
      <c r="K146" s="169" t="s">
        <v>3</v>
      </c>
      <c r="L146" s="41"/>
      <c r="M146" s="174" t="s">
        <v>3</v>
      </c>
      <c r="N146" s="175" t="s">
        <v>42</v>
      </c>
      <c r="O146" s="74"/>
      <c r="P146" s="176">
        <f>O146*H146</f>
        <v>0</v>
      </c>
      <c r="Q146" s="176">
        <v>0</v>
      </c>
      <c r="R146" s="176">
        <f>Q146*H146</f>
        <v>0</v>
      </c>
      <c r="S146" s="176">
        <v>0</v>
      </c>
      <c r="T146" s="177">
        <f>S146*H146</f>
        <v>0</v>
      </c>
      <c r="U146" s="40"/>
      <c r="V146" s="40"/>
      <c r="W146" s="40"/>
      <c r="X146" s="40"/>
      <c r="Y146" s="40"/>
      <c r="Z146" s="40"/>
      <c r="AA146" s="40"/>
      <c r="AB146" s="40"/>
      <c r="AC146" s="40"/>
      <c r="AD146" s="40"/>
      <c r="AE146" s="40"/>
      <c r="AR146" s="178" t="s">
        <v>87</v>
      </c>
      <c r="AT146" s="178" t="s">
        <v>134</v>
      </c>
      <c r="AU146" s="178" t="s">
        <v>79</v>
      </c>
      <c r="AY146" s="21" t="s">
        <v>131</v>
      </c>
      <c r="BE146" s="179">
        <f>IF(N146="základní",J146,0)</f>
        <v>0</v>
      </c>
      <c r="BF146" s="179">
        <f>IF(N146="snížená",J146,0)</f>
        <v>0</v>
      </c>
      <c r="BG146" s="179">
        <f>IF(N146="zákl. přenesená",J146,0)</f>
        <v>0</v>
      </c>
      <c r="BH146" s="179">
        <f>IF(N146="sníž. přenesená",J146,0)</f>
        <v>0</v>
      </c>
      <c r="BI146" s="179">
        <f>IF(N146="nulová",J146,0)</f>
        <v>0</v>
      </c>
      <c r="BJ146" s="21" t="s">
        <v>15</v>
      </c>
      <c r="BK146" s="179">
        <f>ROUND(I146*H146,2)</f>
        <v>0</v>
      </c>
      <c r="BL146" s="21" t="s">
        <v>87</v>
      </c>
      <c r="BM146" s="178" t="s">
        <v>688</v>
      </c>
    </row>
    <row r="147" spans="1:65" s="2" customFormat="1" ht="24.15" customHeight="1">
      <c r="A147" s="40"/>
      <c r="B147" s="166"/>
      <c r="C147" s="220" t="s">
        <v>737</v>
      </c>
      <c r="D147" s="220" t="s">
        <v>569</v>
      </c>
      <c r="E147" s="221" t="s">
        <v>1907</v>
      </c>
      <c r="F147" s="222" t="s">
        <v>1908</v>
      </c>
      <c r="G147" s="223" t="s">
        <v>184</v>
      </c>
      <c r="H147" s="224">
        <v>44</v>
      </c>
      <c r="I147" s="225"/>
      <c r="J147" s="226">
        <f>ROUND(I147*H147,2)</f>
        <v>0</v>
      </c>
      <c r="K147" s="222" t="s">
        <v>3</v>
      </c>
      <c r="L147" s="227"/>
      <c r="M147" s="228" t="s">
        <v>3</v>
      </c>
      <c r="N147" s="229" t="s">
        <v>42</v>
      </c>
      <c r="O147" s="74"/>
      <c r="P147" s="176">
        <f>O147*H147</f>
        <v>0</v>
      </c>
      <c r="Q147" s="176">
        <v>0</v>
      </c>
      <c r="R147" s="176">
        <f>Q147*H147</f>
        <v>0</v>
      </c>
      <c r="S147" s="176">
        <v>0</v>
      </c>
      <c r="T147" s="177">
        <f>S147*H147</f>
        <v>0</v>
      </c>
      <c r="U147" s="40"/>
      <c r="V147" s="40"/>
      <c r="W147" s="40"/>
      <c r="X147" s="40"/>
      <c r="Y147" s="40"/>
      <c r="Z147" s="40"/>
      <c r="AA147" s="40"/>
      <c r="AB147" s="40"/>
      <c r="AC147" s="40"/>
      <c r="AD147" s="40"/>
      <c r="AE147" s="40"/>
      <c r="AR147" s="178" t="s">
        <v>198</v>
      </c>
      <c r="AT147" s="178" t="s">
        <v>569</v>
      </c>
      <c r="AU147" s="178" t="s">
        <v>79</v>
      </c>
      <c r="AY147" s="21" t="s">
        <v>131</v>
      </c>
      <c r="BE147" s="179">
        <f>IF(N147="základní",J147,0)</f>
        <v>0</v>
      </c>
      <c r="BF147" s="179">
        <f>IF(N147="snížená",J147,0)</f>
        <v>0</v>
      </c>
      <c r="BG147" s="179">
        <f>IF(N147="zákl. přenesená",J147,0)</f>
        <v>0</v>
      </c>
      <c r="BH147" s="179">
        <f>IF(N147="sníž. přenesená",J147,0)</f>
        <v>0</v>
      </c>
      <c r="BI147" s="179">
        <f>IF(N147="nulová",J147,0)</f>
        <v>0</v>
      </c>
      <c r="BJ147" s="21" t="s">
        <v>15</v>
      </c>
      <c r="BK147" s="179">
        <f>ROUND(I147*H147,2)</f>
        <v>0</v>
      </c>
      <c r="BL147" s="21" t="s">
        <v>87</v>
      </c>
      <c r="BM147" s="178" t="s">
        <v>966</v>
      </c>
    </row>
    <row r="148" spans="1:65" s="2" customFormat="1" ht="24.15" customHeight="1">
      <c r="A148" s="40"/>
      <c r="B148" s="166"/>
      <c r="C148" s="220" t="s">
        <v>742</v>
      </c>
      <c r="D148" s="220" t="s">
        <v>569</v>
      </c>
      <c r="E148" s="221" t="s">
        <v>1909</v>
      </c>
      <c r="F148" s="222" t="s">
        <v>1910</v>
      </c>
      <c r="G148" s="223" t="s">
        <v>184</v>
      </c>
      <c r="H148" s="224">
        <v>22</v>
      </c>
      <c r="I148" s="225"/>
      <c r="J148" s="226">
        <f>ROUND(I148*H148,2)</f>
        <v>0</v>
      </c>
      <c r="K148" s="222" t="s">
        <v>3</v>
      </c>
      <c r="L148" s="227"/>
      <c r="M148" s="228" t="s">
        <v>3</v>
      </c>
      <c r="N148" s="229" t="s">
        <v>42</v>
      </c>
      <c r="O148" s="74"/>
      <c r="P148" s="176">
        <f>O148*H148</f>
        <v>0</v>
      </c>
      <c r="Q148" s="176">
        <v>0</v>
      </c>
      <c r="R148" s="176">
        <f>Q148*H148</f>
        <v>0</v>
      </c>
      <c r="S148" s="176">
        <v>0</v>
      </c>
      <c r="T148" s="177">
        <f>S148*H148</f>
        <v>0</v>
      </c>
      <c r="U148" s="40"/>
      <c r="V148" s="40"/>
      <c r="W148" s="40"/>
      <c r="X148" s="40"/>
      <c r="Y148" s="40"/>
      <c r="Z148" s="40"/>
      <c r="AA148" s="40"/>
      <c r="AB148" s="40"/>
      <c r="AC148" s="40"/>
      <c r="AD148" s="40"/>
      <c r="AE148" s="40"/>
      <c r="AR148" s="178" t="s">
        <v>198</v>
      </c>
      <c r="AT148" s="178" t="s">
        <v>569</v>
      </c>
      <c r="AU148" s="178" t="s">
        <v>79</v>
      </c>
      <c r="AY148" s="21" t="s">
        <v>131</v>
      </c>
      <c r="BE148" s="179">
        <f>IF(N148="základní",J148,0)</f>
        <v>0</v>
      </c>
      <c r="BF148" s="179">
        <f>IF(N148="snížená",J148,0)</f>
        <v>0</v>
      </c>
      <c r="BG148" s="179">
        <f>IF(N148="zákl. přenesená",J148,0)</f>
        <v>0</v>
      </c>
      <c r="BH148" s="179">
        <f>IF(N148="sníž. přenesená",J148,0)</f>
        <v>0</v>
      </c>
      <c r="BI148" s="179">
        <f>IF(N148="nulová",J148,0)</f>
        <v>0</v>
      </c>
      <c r="BJ148" s="21" t="s">
        <v>15</v>
      </c>
      <c r="BK148" s="179">
        <f>ROUND(I148*H148,2)</f>
        <v>0</v>
      </c>
      <c r="BL148" s="21" t="s">
        <v>87</v>
      </c>
      <c r="BM148" s="178" t="s">
        <v>974</v>
      </c>
    </row>
    <row r="149" spans="1:65" s="2" customFormat="1" ht="24.15" customHeight="1">
      <c r="A149" s="40"/>
      <c r="B149" s="166"/>
      <c r="C149" s="220" t="s">
        <v>747</v>
      </c>
      <c r="D149" s="220" t="s">
        <v>569</v>
      </c>
      <c r="E149" s="221" t="s">
        <v>1911</v>
      </c>
      <c r="F149" s="222" t="s">
        <v>1912</v>
      </c>
      <c r="G149" s="223" t="s">
        <v>184</v>
      </c>
      <c r="H149" s="224">
        <v>22</v>
      </c>
      <c r="I149" s="225"/>
      <c r="J149" s="226">
        <f>ROUND(I149*H149,2)</f>
        <v>0</v>
      </c>
      <c r="K149" s="222" t="s">
        <v>3</v>
      </c>
      <c r="L149" s="227"/>
      <c r="M149" s="228" t="s">
        <v>3</v>
      </c>
      <c r="N149" s="229" t="s">
        <v>42</v>
      </c>
      <c r="O149" s="74"/>
      <c r="P149" s="176">
        <f>O149*H149</f>
        <v>0</v>
      </c>
      <c r="Q149" s="176">
        <v>0</v>
      </c>
      <c r="R149" s="176">
        <f>Q149*H149</f>
        <v>0</v>
      </c>
      <c r="S149" s="176">
        <v>0</v>
      </c>
      <c r="T149" s="177">
        <f>S149*H149</f>
        <v>0</v>
      </c>
      <c r="U149" s="40"/>
      <c r="V149" s="40"/>
      <c r="W149" s="40"/>
      <c r="X149" s="40"/>
      <c r="Y149" s="40"/>
      <c r="Z149" s="40"/>
      <c r="AA149" s="40"/>
      <c r="AB149" s="40"/>
      <c r="AC149" s="40"/>
      <c r="AD149" s="40"/>
      <c r="AE149" s="40"/>
      <c r="AR149" s="178" t="s">
        <v>198</v>
      </c>
      <c r="AT149" s="178" t="s">
        <v>569</v>
      </c>
      <c r="AU149" s="178" t="s">
        <v>79</v>
      </c>
      <c r="AY149" s="21" t="s">
        <v>131</v>
      </c>
      <c r="BE149" s="179">
        <f>IF(N149="základní",J149,0)</f>
        <v>0</v>
      </c>
      <c r="BF149" s="179">
        <f>IF(N149="snížená",J149,0)</f>
        <v>0</v>
      </c>
      <c r="BG149" s="179">
        <f>IF(N149="zákl. přenesená",J149,0)</f>
        <v>0</v>
      </c>
      <c r="BH149" s="179">
        <f>IF(N149="sníž. přenesená",J149,0)</f>
        <v>0</v>
      </c>
      <c r="BI149" s="179">
        <f>IF(N149="nulová",J149,0)</f>
        <v>0</v>
      </c>
      <c r="BJ149" s="21" t="s">
        <v>15</v>
      </c>
      <c r="BK149" s="179">
        <f>ROUND(I149*H149,2)</f>
        <v>0</v>
      </c>
      <c r="BL149" s="21" t="s">
        <v>87</v>
      </c>
      <c r="BM149" s="178" t="s">
        <v>982</v>
      </c>
    </row>
    <row r="150" spans="1:65" s="2" customFormat="1" ht="24.15" customHeight="1">
      <c r="A150" s="40"/>
      <c r="B150" s="166"/>
      <c r="C150" s="220" t="s">
        <v>754</v>
      </c>
      <c r="D150" s="220" t="s">
        <v>569</v>
      </c>
      <c r="E150" s="221" t="s">
        <v>1913</v>
      </c>
      <c r="F150" s="222" t="s">
        <v>1914</v>
      </c>
      <c r="G150" s="223" t="s">
        <v>184</v>
      </c>
      <c r="H150" s="224">
        <v>22</v>
      </c>
      <c r="I150" s="225"/>
      <c r="J150" s="226">
        <f>ROUND(I150*H150,2)</f>
        <v>0</v>
      </c>
      <c r="K150" s="222" t="s">
        <v>3</v>
      </c>
      <c r="L150" s="227"/>
      <c r="M150" s="228" t="s">
        <v>3</v>
      </c>
      <c r="N150" s="229" t="s">
        <v>42</v>
      </c>
      <c r="O150" s="74"/>
      <c r="P150" s="176">
        <f>O150*H150</f>
        <v>0</v>
      </c>
      <c r="Q150" s="176">
        <v>0</v>
      </c>
      <c r="R150" s="176">
        <f>Q150*H150</f>
        <v>0</v>
      </c>
      <c r="S150" s="176">
        <v>0</v>
      </c>
      <c r="T150" s="177">
        <f>S150*H150</f>
        <v>0</v>
      </c>
      <c r="U150" s="40"/>
      <c r="V150" s="40"/>
      <c r="W150" s="40"/>
      <c r="X150" s="40"/>
      <c r="Y150" s="40"/>
      <c r="Z150" s="40"/>
      <c r="AA150" s="40"/>
      <c r="AB150" s="40"/>
      <c r="AC150" s="40"/>
      <c r="AD150" s="40"/>
      <c r="AE150" s="40"/>
      <c r="AR150" s="178" t="s">
        <v>198</v>
      </c>
      <c r="AT150" s="178" t="s">
        <v>569</v>
      </c>
      <c r="AU150" s="178" t="s">
        <v>79</v>
      </c>
      <c r="AY150" s="21" t="s">
        <v>131</v>
      </c>
      <c r="BE150" s="179">
        <f>IF(N150="základní",J150,0)</f>
        <v>0</v>
      </c>
      <c r="BF150" s="179">
        <f>IF(N150="snížená",J150,0)</f>
        <v>0</v>
      </c>
      <c r="BG150" s="179">
        <f>IF(N150="zákl. přenesená",J150,0)</f>
        <v>0</v>
      </c>
      <c r="BH150" s="179">
        <f>IF(N150="sníž. přenesená",J150,0)</f>
        <v>0</v>
      </c>
      <c r="BI150" s="179">
        <f>IF(N150="nulová",J150,0)</f>
        <v>0</v>
      </c>
      <c r="BJ150" s="21" t="s">
        <v>15</v>
      </c>
      <c r="BK150" s="179">
        <f>ROUND(I150*H150,2)</f>
        <v>0</v>
      </c>
      <c r="BL150" s="21" t="s">
        <v>87</v>
      </c>
      <c r="BM150" s="178" t="s">
        <v>993</v>
      </c>
    </row>
    <row r="151" spans="1:65" s="2" customFormat="1" ht="24.15" customHeight="1">
      <c r="A151" s="40"/>
      <c r="B151" s="166"/>
      <c r="C151" s="167" t="s">
        <v>759</v>
      </c>
      <c r="D151" s="167" t="s">
        <v>134</v>
      </c>
      <c r="E151" s="168" t="s">
        <v>1915</v>
      </c>
      <c r="F151" s="169" t="s">
        <v>1916</v>
      </c>
      <c r="G151" s="170" t="s">
        <v>184</v>
      </c>
      <c r="H151" s="171">
        <v>22</v>
      </c>
      <c r="I151" s="172"/>
      <c r="J151" s="173">
        <f>ROUND(I151*H151,2)</f>
        <v>0</v>
      </c>
      <c r="K151" s="169" t="s">
        <v>3</v>
      </c>
      <c r="L151" s="41"/>
      <c r="M151" s="174" t="s">
        <v>3</v>
      </c>
      <c r="N151" s="175" t="s">
        <v>42</v>
      </c>
      <c r="O151" s="74"/>
      <c r="P151" s="176">
        <f>O151*H151</f>
        <v>0</v>
      </c>
      <c r="Q151" s="176">
        <v>0</v>
      </c>
      <c r="R151" s="176">
        <f>Q151*H151</f>
        <v>0</v>
      </c>
      <c r="S151" s="176">
        <v>0</v>
      </c>
      <c r="T151" s="177">
        <f>S151*H151</f>
        <v>0</v>
      </c>
      <c r="U151" s="40"/>
      <c r="V151" s="40"/>
      <c r="W151" s="40"/>
      <c r="X151" s="40"/>
      <c r="Y151" s="40"/>
      <c r="Z151" s="40"/>
      <c r="AA151" s="40"/>
      <c r="AB151" s="40"/>
      <c r="AC151" s="40"/>
      <c r="AD151" s="40"/>
      <c r="AE151" s="40"/>
      <c r="AR151" s="178" t="s">
        <v>87</v>
      </c>
      <c r="AT151" s="178" t="s">
        <v>134</v>
      </c>
      <c r="AU151" s="178" t="s">
        <v>79</v>
      </c>
      <c r="AY151" s="21" t="s">
        <v>131</v>
      </c>
      <c r="BE151" s="179">
        <f>IF(N151="základní",J151,0)</f>
        <v>0</v>
      </c>
      <c r="BF151" s="179">
        <f>IF(N151="snížená",J151,0)</f>
        <v>0</v>
      </c>
      <c r="BG151" s="179">
        <f>IF(N151="zákl. přenesená",J151,0)</f>
        <v>0</v>
      </c>
      <c r="BH151" s="179">
        <f>IF(N151="sníž. přenesená",J151,0)</f>
        <v>0</v>
      </c>
      <c r="BI151" s="179">
        <f>IF(N151="nulová",J151,0)</f>
        <v>0</v>
      </c>
      <c r="BJ151" s="21" t="s">
        <v>15</v>
      </c>
      <c r="BK151" s="179">
        <f>ROUND(I151*H151,2)</f>
        <v>0</v>
      </c>
      <c r="BL151" s="21" t="s">
        <v>87</v>
      </c>
      <c r="BM151" s="178" t="s">
        <v>1001</v>
      </c>
    </row>
    <row r="152" spans="1:65" s="2" customFormat="1" ht="37.8" customHeight="1">
      <c r="A152" s="40"/>
      <c r="B152" s="166"/>
      <c r="C152" s="167" t="s">
        <v>764</v>
      </c>
      <c r="D152" s="167" t="s">
        <v>134</v>
      </c>
      <c r="E152" s="168" t="s">
        <v>1917</v>
      </c>
      <c r="F152" s="169" t="s">
        <v>1918</v>
      </c>
      <c r="G152" s="170" t="s">
        <v>184</v>
      </c>
      <c r="H152" s="171">
        <v>4</v>
      </c>
      <c r="I152" s="172"/>
      <c r="J152" s="173">
        <f>ROUND(I152*H152,2)</f>
        <v>0</v>
      </c>
      <c r="K152" s="169" t="s">
        <v>138</v>
      </c>
      <c r="L152" s="41"/>
      <c r="M152" s="174" t="s">
        <v>3</v>
      </c>
      <c r="N152" s="175" t="s">
        <v>42</v>
      </c>
      <c r="O152" s="74"/>
      <c r="P152" s="176">
        <f>O152*H152</f>
        <v>0</v>
      </c>
      <c r="Q152" s="176">
        <v>0</v>
      </c>
      <c r="R152" s="176">
        <f>Q152*H152</f>
        <v>0</v>
      </c>
      <c r="S152" s="176">
        <v>0</v>
      </c>
      <c r="T152" s="177">
        <f>S152*H152</f>
        <v>0</v>
      </c>
      <c r="U152" s="40"/>
      <c r="V152" s="40"/>
      <c r="W152" s="40"/>
      <c r="X152" s="40"/>
      <c r="Y152" s="40"/>
      <c r="Z152" s="40"/>
      <c r="AA152" s="40"/>
      <c r="AB152" s="40"/>
      <c r="AC152" s="40"/>
      <c r="AD152" s="40"/>
      <c r="AE152" s="40"/>
      <c r="AR152" s="178" t="s">
        <v>87</v>
      </c>
      <c r="AT152" s="178" t="s">
        <v>134</v>
      </c>
      <c r="AU152" s="178" t="s">
        <v>79</v>
      </c>
      <c r="AY152" s="21" t="s">
        <v>131</v>
      </c>
      <c r="BE152" s="179">
        <f>IF(N152="základní",J152,0)</f>
        <v>0</v>
      </c>
      <c r="BF152" s="179">
        <f>IF(N152="snížená",J152,0)</f>
        <v>0</v>
      </c>
      <c r="BG152" s="179">
        <f>IF(N152="zákl. přenesená",J152,0)</f>
        <v>0</v>
      </c>
      <c r="BH152" s="179">
        <f>IF(N152="sníž. přenesená",J152,0)</f>
        <v>0</v>
      </c>
      <c r="BI152" s="179">
        <f>IF(N152="nulová",J152,0)</f>
        <v>0</v>
      </c>
      <c r="BJ152" s="21" t="s">
        <v>15</v>
      </c>
      <c r="BK152" s="179">
        <f>ROUND(I152*H152,2)</f>
        <v>0</v>
      </c>
      <c r="BL152" s="21" t="s">
        <v>87</v>
      </c>
      <c r="BM152" s="178" t="s">
        <v>1009</v>
      </c>
    </row>
    <row r="153" spans="1:47" s="2" customFormat="1" ht="12">
      <c r="A153" s="40"/>
      <c r="B153" s="41"/>
      <c r="C153" s="40"/>
      <c r="D153" s="180" t="s">
        <v>140</v>
      </c>
      <c r="E153" s="40"/>
      <c r="F153" s="181" t="s">
        <v>1919</v>
      </c>
      <c r="G153" s="40"/>
      <c r="H153" s="40"/>
      <c r="I153" s="182"/>
      <c r="J153" s="40"/>
      <c r="K153" s="40"/>
      <c r="L153" s="41"/>
      <c r="M153" s="183"/>
      <c r="N153" s="184"/>
      <c r="O153" s="74"/>
      <c r="P153" s="74"/>
      <c r="Q153" s="74"/>
      <c r="R153" s="74"/>
      <c r="S153" s="74"/>
      <c r="T153" s="75"/>
      <c r="U153" s="40"/>
      <c r="V153" s="40"/>
      <c r="W153" s="40"/>
      <c r="X153" s="40"/>
      <c r="Y153" s="40"/>
      <c r="Z153" s="40"/>
      <c r="AA153" s="40"/>
      <c r="AB153" s="40"/>
      <c r="AC153" s="40"/>
      <c r="AD153" s="40"/>
      <c r="AE153" s="40"/>
      <c r="AT153" s="21" t="s">
        <v>140</v>
      </c>
      <c r="AU153" s="21" t="s">
        <v>79</v>
      </c>
    </row>
    <row r="154" spans="1:65" s="2" customFormat="1" ht="24.15" customHeight="1">
      <c r="A154" s="40"/>
      <c r="B154" s="166"/>
      <c r="C154" s="220" t="s">
        <v>767</v>
      </c>
      <c r="D154" s="220" t="s">
        <v>569</v>
      </c>
      <c r="E154" s="221" t="s">
        <v>1920</v>
      </c>
      <c r="F154" s="222" t="s">
        <v>1921</v>
      </c>
      <c r="G154" s="223" t="s">
        <v>184</v>
      </c>
      <c r="H154" s="224">
        <v>4</v>
      </c>
      <c r="I154" s="225"/>
      <c r="J154" s="226">
        <f>ROUND(I154*H154,2)</f>
        <v>0</v>
      </c>
      <c r="K154" s="222" t="s">
        <v>3</v>
      </c>
      <c r="L154" s="227"/>
      <c r="M154" s="228" t="s">
        <v>3</v>
      </c>
      <c r="N154" s="229" t="s">
        <v>42</v>
      </c>
      <c r="O154" s="74"/>
      <c r="P154" s="176">
        <f>O154*H154</f>
        <v>0</v>
      </c>
      <c r="Q154" s="176">
        <v>0</v>
      </c>
      <c r="R154" s="176">
        <f>Q154*H154</f>
        <v>0</v>
      </c>
      <c r="S154" s="176">
        <v>0</v>
      </c>
      <c r="T154" s="177">
        <f>S154*H154</f>
        <v>0</v>
      </c>
      <c r="U154" s="40"/>
      <c r="V154" s="40"/>
      <c r="W154" s="40"/>
      <c r="X154" s="40"/>
      <c r="Y154" s="40"/>
      <c r="Z154" s="40"/>
      <c r="AA154" s="40"/>
      <c r="AB154" s="40"/>
      <c r="AC154" s="40"/>
      <c r="AD154" s="40"/>
      <c r="AE154" s="40"/>
      <c r="AR154" s="178" t="s">
        <v>198</v>
      </c>
      <c r="AT154" s="178" t="s">
        <v>569</v>
      </c>
      <c r="AU154" s="178" t="s">
        <v>79</v>
      </c>
      <c r="AY154" s="21" t="s">
        <v>131</v>
      </c>
      <c r="BE154" s="179">
        <f>IF(N154="základní",J154,0)</f>
        <v>0</v>
      </c>
      <c r="BF154" s="179">
        <f>IF(N154="snížená",J154,0)</f>
        <v>0</v>
      </c>
      <c r="BG154" s="179">
        <f>IF(N154="zákl. přenesená",J154,0)</f>
        <v>0</v>
      </c>
      <c r="BH154" s="179">
        <f>IF(N154="sníž. přenesená",J154,0)</f>
        <v>0</v>
      </c>
      <c r="BI154" s="179">
        <f>IF(N154="nulová",J154,0)</f>
        <v>0</v>
      </c>
      <c r="BJ154" s="21" t="s">
        <v>15</v>
      </c>
      <c r="BK154" s="179">
        <f>ROUND(I154*H154,2)</f>
        <v>0</v>
      </c>
      <c r="BL154" s="21" t="s">
        <v>87</v>
      </c>
      <c r="BM154" s="178" t="s">
        <v>1017</v>
      </c>
    </row>
    <row r="155" spans="1:65" s="2" customFormat="1" ht="24.15" customHeight="1">
      <c r="A155" s="40"/>
      <c r="B155" s="166"/>
      <c r="C155" s="167" t="s">
        <v>772</v>
      </c>
      <c r="D155" s="167" t="s">
        <v>134</v>
      </c>
      <c r="E155" s="168" t="s">
        <v>1922</v>
      </c>
      <c r="F155" s="169" t="s">
        <v>1923</v>
      </c>
      <c r="G155" s="170" t="s">
        <v>184</v>
      </c>
      <c r="H155" s="171">
        <v>3</v>
      </c>
      <c r="I155" s="172"/>
      <c r="J155" s="173">
        <f>ROUND(I155*H155,2)</f>
        <v>0</v>
      </c>
      <c r="K155" s="169" t="s">
        <v>3</v>
      </c>
      <c r="L155" s="41"/>
      <c r="M155" s="174" t="s">
        <v>3</v>
      </c>
      <c r="N155" s="175" t="s">
        <v>42</v>
      </c>
      <c r="O155" s="74"/>
      <c r="P155" s="176">
        <f>O155*H155</f>
        <v>0</v>
      </c>
      <c r="Q155" s="176">
        <v>0</v>
      </c>
      <c r="R155" s="176">
        <f>Q155*H155</f>
        <v>0</v>
      </c>
      <c r="S155" s="176">
        <v>0</v>
      </c>
      <c r="T155" s="177">
        <f>S155*H155</f>
        <v>0</v>
      </c>
      <c r="U155" s="40"/>
      <c r="V155" s="40"/>
      <c r="W155" s="40"/>
      <c r="X155" s="40"/>
      <c r="Y155" s="40"/>
      <c r="Z155" s="40"/>
      <c r="AA155" s="40"/>
      <c r="AB155" s="40"/>
      <c r="AC155" s="40"/>
      <c r="AD155" s="40"/>
      <c r="AE155" s="40"/>
      <c r="AR155" s="178" t="s">
        <v>87</v>
      </c>
      <c r="AT155" s="178" t="s">
        <v>134</v>
      </c>
      <c r="AU155" s="178" t="s">
        <v>79</v>
      </c>
      <c r="AY155" s="21" t="s">
        <v>131</v>
      </c>
      <c r="BE155" s="179">
        <f>IF(N155="základní",J155,0)</f>
        <v>0</v>
      </c>
      <c r="BF155" s="179">
        <f>IF(N155="snížená",J155,0)</f>
        <v>0</v>
      </c>
      <c r="BG155" s="179">
        <f>IF(N155="zákl. přenesená",J155,0)</f>
        <v>0</v>
      </c>
      <c r="BH155" s="179">
        <f>IF(N155="sníž. přenesená",J155,0)</f>
        <v>0</v>
      </c>
      <c r="BI155" s="179">
        <f>IF(N155="nulová",J155,0)</f>
        <v>0</v>
      </c>
      <c r="BJ155" s="21" t="s">
        <v>15</v>
      </c>
      <c r="BK155" s="179">
        <f>ROUND(I155*H155,2)</f>
        <v>0</v>
      </c>
      <c r="BL155" s="21" t="s">
        <v>87</v>
      </c>
      <c r="BM155" s="178" t="s">
        <v>1025</v>
      </c>
    </row>
    <row r="156" spans="1:65" s="2" customFormat="1" ht="77.1" customHeight="1">
      <c r="A156" s="40"/>
      <c r="B156" s="166"/>
      <c r="C156" s="167" t="s">
        <v>779</v>
      </c>
      <c r="D156" s="167" t="s">
        <v>134</v>
      </c>
      <c r="E156" s="168" t="s">
        <v>1924</v>
      </c>
      <c r="F156" s="169" t="s">
        <v>1925</v>
      </c>
      <c r="G156" s="170" t="s">
        <v>184</v>
      </c>
      <c r="H156" s="171">
        <v>64</v>
      </c>
      <c r="I156" s="172"/>
      <c r="J156" s="173">
        <f>ROUND(I156*H156,2)</f>
        <v>0</v>
      </c>
      <c r="K156" s="169" t="s">
        <v>3</v>
      </c>
      <c r="L156" s="41"/>
      <c r="M156" s="174" t="s">
        <v>3</v>
      </c>
      <c r="N156" s="175" t="s">
        <v>42</v>
      </c>
      <c r="O156" s="74"/>
      <c r="P156" s="176">
        <f>O156*H156</f>
        <v>0</v>
      </c>
      <c r="Q156" s="176">
        <v>0</v>
      </c>
      <c r="R156" s="176">
        <f>Q156*H156</f>
        <v>0</v>
      </c>
      <c r="S156" s="176">
        <v>0</v>
      </c>
      <c r="T156" s="177">
        <f>S156*H156</f>
        <v>0</v>
      </c>
      <c r="U156" s="40"/>
      <c r="V156" s="40"/>
      <c r="W156" s="40"/>
      <c r="X156" s="40"/>
      <c r="Y156" s="40"/>
      <c r="Z156" s="40"/>
      <c r="AA156" s="40"/>
      <c r="AB156" s="40"/>
      <c r="AC156" s="40"/>
      <c r="AD156" s="40"/>
      <c r="AE156" s="40"/>
      <c r="AR156" s="178" t="s">
        <v>87</v>
      </c>
      <c r="AT156" s="178" t="s">
        <v>134</v>
      </c>
      <c r="AU156" s="178" t="s">
        <v>79</v>
      </c>
      <c r="AY156" s="21" t="s">
        <v>131</v>
      </c>
      <c r="BE156" s="179">
        <f>IF(N156="základní",J156,0)</f>
        <v>0</v>
      </c>
      <c r="BF156" s="179">
        <f>IF(N156="snížená",J156,0)</f>
        <v>0</v>
      </c>
      <c r="BG156" s="179">
        <f>IF(N156="zákl. přenesená",J156,0)</f>
        <v>0</v>
      </c>
      <c r="BH156" s="179">
        <f>IF(N156="sníž. přenesená",J156,0)</f>
        <v>0</v>
      </c>
      <c r="BI156" s="179">
        <f>IF(N156="nulová",J156,0)</f>
        <v>0</v>
      </c>
      <c r="BJ156" s="21" t="s">
        <v>15</v>
      </c>
      <c r="BK156" s="179">
        <f>ROUND(I156*H156,2)</f>
        <v>0</v>
      </c>
      <c r="BL156" s="21" t="s">
        <v>87</v>
      </c>
      <c r="BM156" s="178" t="s">
        <v>1033</v>
      </c>
    </row>
    <row r="157" spans="1:65" s="2" customFormat="1" ht="24.15" customHeight="1">
      <c r="A157" s="40"/>
      <c r="B157" s="166"/>
      <c r="C157" s="167" t="s">
        <v>783</v>
      </c>
      <c r="D157" s="167" t="s">
        <v>134</v>
      </c>
      <c r="E157" s="168" t="s">
        <v>1926</v>
      </c>
      <c r="F157" s="169" t="s">
        <v>1927</v>
      </c>
      <c r="G157" s="170" t="s">
        <v>184</v>
      </c>
      <c r="H157" s="171">
        <v>8</v>
      </c>
      <c r="I157" s="172"/>
      <c r="J157" s="173">
        <f>ROUND(I157*H157,2)</f>
        <v>0</v>
      </c>
      <c r="K157" s="169" t="s">
        <v>3</v>
      </c>
      <c r="L157" s="41"/>
      <c r="M157" s="174" t="s">
        <v>3</v>
      </c>
      <c r="N157" s="175" t="s">
        <v>42</v>
      </c>
      <c r="O157" s="74"/>
      <c r="P157" s="176">
        <f>O157*H157</f>
        <v>0</v>
      </c>
      <c r="Q157" s="176">
        <v>0</v>
      </c>
      <c r="R157" s="176">
        <f>Q157*H157</f>
        <v>0</v>
      </c>
      <c r="S157" s="176">
        <v>0</v>
      </c>
      <c r="T157" s="177">
        <f>S157*H157</f>
        <v>0</v>
      </c>
      <c r="U157" s="40"/>
      <c r="V157" s="40"/>
      <c r="W157" s="40"/>
      <c r="X157" s="40"/>
      <c r="Y157" s="40"/>
      <c r="Z157" s="40"/>
      <c r="AA157" s="40"/>
      <c r="AB157" s="40"/>
      <c r="AC157" s="40"/>
      <c r="AD157" s="40"/>
      <c r="AE157" s="40"/>
      <c r="AR157" s="178" t="s">
        <v>87</v>
      </c>
      <c r="AT157" s="178" t="s">
        <v>134</v>
      </c>
      <c r="AU157" s="178" t="s">
        <v>79</v>
      </c>
      <c r="AY157" s="21" t="s">
        <v>131</v>
      </c>
      <c r="BE157" s="179">
        <f>IF(N157="základní",J157,0)</f>
        <v>0</v>
      </c>
      <c r="BF157" s="179">
        <f>IF(N157="snížená",J157,0)</f>
        <v>0</v>
      </c>
      <c r="BG157" s="179">
        <f>IF(N157="zákl. přenesená",J157,0)</f>
        <v>0</v>
      </c>
      <c r="BH157" s="179">
        <f>IF(N157="sníž. přenesená",J157,0)</f>
        <v>0</v>
      </c>
      <c r="BI157" s="179">
        <f>IF(N157="nulová",J157,0)</f>
        <v>0</v>
      </c>
      <c r="BJ157" s="21" t="s">
        <v>15</v>
      </c>
      <c r="BK157" s="179">
        <f>ROUND(I157*H157,2)</f>
        <v>0</v>
      </c>
      <c r="BL157" s="21" t="s">
        <v>87</v>
      </c>
      <c r="BM157" s="178" t="s">
        <v>1044</v>
      </c>
    </row>
    <row r="158" spans="1:63" s="12" customFormat="1" ht="22.8" customHeight="1">
      <c r="A158" s="12"/>
      <c r="B158" s="153"/>
      <c r="C158" s="12"/>
      <c r="D158" s="154" t="s">
        <v>70</v>
      </c>
      <c r="E158" s="164" t="s">
        <v>1928</v>
      </c>
      <c r="F158" s="164" t="s">
        <v>1929</v>
      </c>
      <c r="G158" s="12"/>
      <c r="H158" s="12"/>
      <c r="I158" s="156"/>
      <c r="J158" s="165">
        <f>BK158</f>
        <v>0</v>
      </c>
      <c r="K158" s="12"/>
      <c r="L158" s="153"/>
      <c r="M158" s="158"/>
      <c r="N158" s="159"/>
      <c r="O158" s="159"/>
      <c r="P158" s="160">
        <f>SUM(P159:P176)</f>
        <v>0</v>
      </c>
      <c r="Q158" s="159"/>
      <c r="R158" s="160">
        <f>SUM(R159:R176)</f>
        <v>0</v>
      </c>
      <c r="S158" s="159"/>
      <c r="T158" s="161">
        <f>SUM(T159:T176)</f>
        <v>0</v>
      </c>
      <c r="U158" s="12"/>
      <c r="V158" s="12"/>
      <c r="W158" s="12"/>
      <c r="X158" s="12"/>
      <c r="Y158" s="12"/>
      <c r="Z158" s="12"/>
      <c r="AA158" s="12"/>
      <c r="AB158" s="12"/>
      <c r="AC158" s="12"/>
      <c r="AD158" s="12"/>
      <c r="AE158" s="12"/>
      <c r="AR158" s="154" t="s">
        <v>15</v>
      </c>
      <c r="AT158" s="162" t="s">
        <v>70</v>
      </c>
      <c r="AU158" s="162" t="s">
        <v>15</v>
      </c>
      <c r="AY158" s="154" t="s">
        <v>131</v>
      </c>
      <c r="BK158" s="163">
        <f>SUM(BK159:BK176)</f>
        <v>0</v>
      </c>
    </row>
    <row r="159" spans="1:65" s="2" customFormat="1" ht="33" customHeight="1">
      <c r="A159" s="40"/>
      <c r="B159" s="166"/>
      <c r="C159" s="167" t="s">
        <v>789</v>
      </c>
      <c r="D159" s="167" t="s">
        <v>134</v>
      </c>
      <c r="E159" s="168" t="s">
        <v>1930</v>
      </c>
      <c r="F159" s="169" t="s">
        <v>1931</v>
      </c>
      <c r="G159" s="170" t="s">
        <v>184</v>
      </c>
      <c r="H159" s="171">
        <v>2</v>
      </c>
      <c r="I159" s="172"/>
      <c r="J159" s="173">
        <f>ROUND(I159*H159,2)</f>
        <v>0</v>
      </c>
      <c r="K159" s="169" t="s">
        <v>3</v>
      </c>
      <c r="L159" s="41"/>
      <c r="M159" s="174" t="s">
        <v>3</v>
      </c>
      <c r="N159" s="175" t="s">
        <v>42</v>
      </c>
      <c r="O159" s="74"/>
      <c r="P159" s="176">
        <f>O159*H159</f>
        <v>0</v>
      </c>
      <c r="Q159" s="176">
        <v>0</v>
      </c>
      <c r="R159" s="176">
        <f>Q159*H159</f>
        <v>0</v>
      </c>
      <c r="S159" s="176">
        <v>0</v>
      </c>
      <c r="T159" s="177">
        <f>S159*H159</f>
        <v>0</v>
      </c>
      <c r="U159" s="40"/>
      <c r="V159" s="40"/>
      <c r="W159" s="40"/>
      <c r="X159" s="40"/>
      <c r="Y159" s="40"/>
      <c r="Z159" s="40"/>
      <c r="AA159" s="40"/>
      <c r="AB159" s="40"/>
      <c r="AC159" s="40"/>
      <c r="AD159" s="40"/>
      <c r="AE159" s="40"/>
      <c r="AR159" s="178" t="s">
        <v>87</v>
      </c>
      <c r="AT159" s="178" t="s">
        <v>134</v>
      </c>
      <c r="AU159" s="178" t="s">
        <v>79</v>
      </c>
      <c r="AY159" s="21" t="s">
        <v>131</v>
      </c>
      <c r="BE159" s="179">
        <f>IF(N159="základní",J159,0)</f>
        <v>0</v>
      </c>
      <c r="BF159" s="179">
        <f>IF(N159="snížená",J159,0)</f>
        <v>0</v>
      </c>
      <c r="BG159" s="179">
        <f>IF(N159="zákl. přenesená",J159,0)</f>
        <v>0</v>
      </c>
      <c r="BH159" s="179">
        <f>IF(N159="sníž. přenesená",J159,0)</f>
        <v>0</v>
      </c>
      <c r="BI159" s="179">
        <f>IF(N159="nulová",J159,0)</f>
        <v>0</v>
      </c>
      <c r="BJ159" s="21" t="s">
        <v>15</v>
      </c>
      <c r="BK159" s="179">
        <f>ROUND(I159*H159,2)</f>
        <v>0</v>
      </c>
      <c r="BL159" s="21" t="s">
        <v>87</v>
      </c>
      <c r="BM159" s="178" t="s">
        <v>1052</v>
      </c>
    </row>
    <row r="160" spans="1:65" s="2" customFormat="1" ht="37.8" customHeight="1">
      <c r="A160" s="40"/>
      <c r="B160" s="166"/>
      <c r="C160" s="220" t="s">
        <v>798</v>
      </c>
      <c r="D160" s="220" t="s">
        <v>569</v>
      </c>
      <c r="E160" s="221" t="s">
        <v>1932</v>
      </c>
      <c r="F160" s="222" t="s">
        <v>1933</v>
      </c>
      <c r="G160" s="223" t="s">
        <v>1418</v>
      </c>
      <c r="H160" s="224">
        <v>2</v>
      </c>
      <c r="I160" s="225"/>
      <c r="J160" s="226">
        <f>ROUND(I160*H160,2)</f>
        <v>0</v>
      </c>
      <c r="K160" s="222" t="s">
        <v>3</v>
      </c>
      <c r="L160" s="227"/>
      <c r="M160" s="228" t="s">
        <v>3</v>
      </c>
      <c r="N160" s="229" t="s">
        <v>42</v>
      </c>
      <c r="O160" s="74"/>
      <c r="P160" s="176">
        <f>O160*H160</f>
        <v>0</v>
      </c>
      <c r="Q160" s="176">
        <v>0</v>
      </c>
      <c r="R160" s="176">
        <f>Q160*H160</f>
        <v>0</v>
      </c>
      <c r="S160" s="176">
        <v>0</v>
      </c>
      <c r="T160" s="177">
        <f>S160*H160</f>
        <v>0</v>
      </c>
      <c r="U160" s="40"/>
      <c r="V160" s="40"/>
      <c r="W160" s="40"/>
      <c r="X160" s="40"/>
      <c r="Y160" s="40"/>
      <c r="Z160" s="40"/>
      <c r="AA160" s="40"/>
      <c r="AB160" s="40"/>
      <c r="AC160" s="40"/>
      <c r="AD160" s="40"/>
      <c r="AE160" s="40"/>
      <c r="AR160" s="178" t="s">
        <v>198</v>
      </c>
      <c r="AT160" s="178" t="s">
        <v>569</v>
      </c>
      <c r="AU160" s="178" t="s">
        <v>79</v>
      </c>
      <c r="AY160" s="21" t="s">
        <v>131</v>
      </c>
      <c r="BE160" s="179">
        <f>IF(N160="základní",J160,0)</f>
        <v>0</v>
      </c>
      <c r="BF160" s="179">
        <f>IF(N160="snížená",J160,0)</f>
        <v>0</v>
      </c>
      <c r="BG160" s="179">
        <f>IF(N160="zákl. přenesená",J160,0)</f>
        <v>0</v>
      </c>
      <c r="BH160" s="179">
        <f>IF(N160="sníž. přenesená",J160,0)</f>
        <v>0</v>
      </c>
      <c r="BI160" s="179">
        <f>IF(N160="nulová",J160,0)</f>
        <v>0</v>
      </c>
      <c r="BJ160" s="21" t="s">
        <v>15</v>
      </c>
      <c r="BK160" s="179">
        <f>ROUND(I160*H160,2)</f>
        <v>0</v>
      </c>
      <c r="BL160" s="21" t="s">
        <v>87</v>
      </c>
      <c r="BM160" s="178" t="s">
        <v>1060</v>
      </c>
    </row>
    <row r="161" spans="1:65" s="2" customFormat="1" ht="24.15" customHeight="1">
      <c r="A161" s="40"/>
      <c r="B161" s="166"/>
      <c r="C161" s="220" t="s">
        <v>811</v>
      </c>
      <c r="D161" s="220" t="s">
        <v>569</v>
      </c>
      <c r="E161" s="221" t="s">
        <v>1934</v>
      </c>
      <c r="F161" s="222" t="s">
        <v>1935</v>
      </c>
      <c r="G161" s="223" t="s">
        <v>184</v>
      </c>
      <c r="H161" s="224">
        <v>2</v>
      </c>
      <c r="I161" s="225"/>
      <c r="J161" s="226">
        <f>ROUND(I161*H161,2)</f>
        <v>0</v>
      </c>
      <c r="K161" s="222" t="s">
        <v>3</v>
      </c>
      <c r="L161" s="227"/>
      <c r="M161" s="228" t="s">
        <v>3</v>
      </c>
      <c r="N161" s="229" t="s">
        <v>42</v>
      </c>
      <c r="O161" s="74"/>
      <c r="P161" s="176">
        <f>O161*H161</f>
        <v>0</v>
      </c>
      <c r="Q161" s="176">
        <v>0</v>
      </c>
      <c r="R161" s="176">
        <f>Q161*H161</f>
        <v>0</v>
      </c>
      <c r="S161" s="176">
        <v>0</v>
      </c>
      <c r="T161" s="177">
        <f>S161*H161</f>
        <v>0</v>
      </c>
      <c r="U161" s="40"/>
      <c r="V161" s="40"/>
      <c r="W161" s="40"/>
      <c r="X161" s="40"/>
      <c r="Y161" s="40"/>
      <c r="Z161" s="40"/>
      <c r="AA161" s="40"/>
      <c r="AB161" s="40"/>
      <c r="AC161" s="40"/>
      <c r="AD161" s="40"/>
      <c r="AE161" s="40"/>
      <c r="AR161" s="178" t="s">
        <v>198</v>
      </c>
      <c r="AT161" s="178" t="s">
        <v>569</v>
      </c>
      <c r="AU161" s="178" t="s">
        <v>79</v>
      </c>
      <c r="AY161" s="21" t="s">
        <v>131</v>
      </c>
      <c r="BE161" s="179">
        <f>IF(N161="základní",J161,0)</f>
        <v>0</v>
      </c>
      <c r="BF161" s="179">
        <f>IF(N161="snížená",J161,0)</f>
        <v>0</v>
      </c>
      <c r="BG161" s="179">
        <f>IF(N161="zákl. přenesená",J161,0)</f>
        <v>0</v>
      </c>
      <c r="BH161" s="179">
        <f>IF(N161="sníž. přenesená",J161,0)</f>
        <v>0</v>
      </c>
      <c r="BI161" s="179">
        <f>IF(N161="nulová",J161,0)</f>
        <v>0</v>
      </c>
      <c r="BJ161" s="21" t="s">
        <v>15</v>
      </c>
      <c r="BK161" s="179">
        <f>ROUND(I161*H161,2)</f>
        <v>0</v>
      </c>
      <c r="BL161" s="21" t="s">
        <v>87</v>
      </c>
      <c r="BM161" s="178" t="s">
        <v>1068</v>
      </c>
    </row>
    <row r="162" spans="1:65" s="2" customFormat="1" ht="16.5" customHeight="1">
      <c r="A162" s="40"/>
      <c r="B162" s="166"/>
      <c r="C162" s="167" t="s">
        <v>454</v>
      </c>
      <c r="D162" s="167" t="s">
        <v>134</v>
      </c>
      <c r="E162" s="168" t="s">
        <v>1936</v>
      </c>
      <c r="F162" s="169" t="s">
        <v>1937</v>
      </c>
      <c r="G162" s="170" t="s">
        <v>184</v>
      </c>
      <c r="H162" s="171">
        <v>4</v>
      </c>
      <c r="I162" s="172"/>
      <c r="J162" s="173">
        <f>ROUND(I162*H162,2)</f>
        <v>0</v>
      </c>
      <c r="K162" s="169" t="s">
        <v>3</v>
      </c>
      <c r="L162" s="41"/>
      <c r="M162" s="174" t="s">
        <v>3</v>
      </c>
      <c r="N162" s="175" t="s">
        <v>42</v>
      </c>
      <c r="O162" s="74"/>
      <c r="P162" s="176">
        <f>O162*H162</f>
        <v>0</v>
      </c>
      <c r="Q162" s="176">
        <v>0</v>
      </c>
      <c r="R162" s="176">
        <f>Q162*H162</f>
        <v>0</v>
      </c>
      <c r="S162" s="176">
        <v>0</v>
      </c>
      <c r="T162" s="177">
        <f>S162*H162</f>
        <v>0</v>
      </c>
      <c r="U162" s="40"/>
      <c r="V162" s="40"/>
      <c r="W162" s="40"/>
      <c r="X162" s="40"/>
      <c r="Y162" s="40"/>
      <c r="Z162" s="40"/>
      <c r="AA162" s="40"/>
      <c r="AB162" s="40"/>
      <c r="AC162" s="40"/>
      <c r="AD162" s="40"/>
      <c r="AE162" s="40"/>
      <c r="AR162" s="178" t="s">
        <v>87</v>
      </c>
      <c r="AT162" s="178" t="s">
        <v>134</v>
      </c>
      <c r="AU162" s="178" t="s">
        <v>79</v>
      </c>
      <c r="AY162" s="21" t="s">
        <v>131</v>
      </c>
      <c r="BE162" s="179">
        <f>IF(N162="základní",J162,0)</f>
        <v>0</v>
      </c>
      <c r="BF162" s="179">
        <f>IF(N162="snížená",J162,0)</f>
        <v>0</v>
      </c>
      <c r="BG162" s="179">
        <f>IF(N162="zákl. přenesená",J162,0)</f>
        <v>0</v>
      </c>
      <c r="BH162" s="179">
        <f>IF(N162="sníž. přenesená",J162,0)</f>
        <v>0</v>
      </c>
      <c r="BI162" s="179">
        <f>IF(N162="nulová",J162,0)</f>
        <v>0</v>
      </c>
      <c r="BJ162" s="21" t="s">
        <v>15</v>
      </c>
      <c r="BK162" s="179">
        <f>ROUND(I162*H162,2)</f>
        <v>0</v>
      </c>
      <c r="BL162" s="21" t="s">
        <v>87</v>
      </c>
      <c r="BM162" s="178" t="s">
        <v>1076</v>
      </c>
    </row>
    <row r="163" spans="1:65" s="2" customFormat="1" ht="24.15" customHeight="1">
      <c r="A163" s="40"/>
      <c r="B163" s="166"/>
      <c r="C163" s="220" t="s">
        <v>618</v>
      </c>
      <c r="D163" s="220" t="s">
        <v>569</v>
      </c>
      <c r="E163" s="221" t="s">
        <v>1938</v>
      </c>
      <c r="F163" s="222" t="s">
        <v>1939</v>
      </c>
      <c r="G163" s="223" t="s">
        <v>184</v>
      </c>
      <c r="H163" s="224">
        <v>3</v>
      </c>
      <c r="I163" s="225"/>
      <c r="J163" s="226">
        <f>ROUND(I163*H163,2)</f>
        <v>0</v>
      </c>
      <c r="K163" s="222" t="s">
        <v>3</v>
      </c>
      <c r="L163" s="227"/>
      <c r="M163" s="228" t="s">
        <v>3</v>
      </c>
      <c r="N163" s="229" t="s">
        <v>42</v>
      </c>
      <c r="O163" s="74"/>
      <c r="P163" s="176">
        <f>O163*H163</f>
        <v>0</v>
      </c>
      <c r="Q163" s="176">
        <v>0</v>
      </c>
      <c r="R163" s="176">
        <f>Q163*H163</f>
        <v>0</v>
      </c>
      <c r="S163" s="176">
        <v>0</v>
      </c>
      <c r="T163" s="177">
        <f>S163*H163</f>
        <v>0</v>
      </c>
      <c r="U163" s="40"/>
      <c r="V163" s="40"/>
      <c r="W163" s="40"/>
      <c r="X163" s="40"/>
      <c r="Y163" s="40"/>
      <c r="Z163" s="40"/>
      <c r="AA163" s="40"/>
      <c r="AB163" s="40"/>
      <c r="AC163" s="40"/>
      <c r="AD163" s="40"/>
      <c r="AE163" s="40"/>
      <c r="AR163" s="178" t="s">
        <v>198</v>
      </c>
      <c r="AT163" s="178" t="s">
        <v>569</v>
      </c>
      <c r="AU163" s="178" t="s">
        <v>79</v>
      </c>
      <c r="AY163" s="21" t="s">
        <v>131</v>
      </c>
      <c r="BE163" s="179">
        <f>IF(N163="základní",J163,0)</f>
        <v>0</v>
      </c>
      <c r="BF163" s="179">
        <f>IF(N163="snížená",J163,0)</f>
        <v>0</v>
      </c>
      <c r="BG163" s="179">
        <f>IF(N163="zákl. přenesená",J163,0)</f>
        <v>0</v>
      </c>
      <c r="BH163" s="179">
        <f>IF(N163="sníž. přenesená",J163,0)</f>
        <v>0</v>
      </c>
      <c r="BI163" s="179">
        <f>IF(N163="nulová",J163,0)</f>
        <v>0</v>
      </c>
      <c r="BJ163" s="21" t="s">
        <v>15</v>
      </c>
      <c r="BK163" s="179">
        <f>ROUND(I163*H163,2)</f>
        <v>0</v>
      </c>
      <c r="BL163" s="21" t="s">
        <v>87</v>
      </c>
      <c r="BM163" s="178" t="s">
        <v>1084</v>
      </c>
    </row>
    <row r="164" spans="1:65" s="2" customFormat="1" ht="24.15" customHeight="1">
      <c r="A164" s="40"/>
      <c r="B164" s="166"/>
      <c r="C164" s="220" t="s">
        <v>641</v>
      </c>
      <c r="D164" s="220" t="s">
        <v>569</v>
      </c>
      <c r="E164" s="221" t="s">
        <v>1940</v>
      </c>
      <c r="F164" s="222" t="s">
        <v>1941</v>
      </c>
      <c r="G164" s="223" t="s">
        <v>184</v>
      </c>
      <c r="H164" s="224">
        <v>1</v>
      </c>
      <c r="I164" s="225"/>
      <c r="J164" s="226">
        <f>ROUND(I164*H164,2)</f>
        <v>0</v>
      </c>
      <c r="K164" s="222" t="s">
        <v>3</v>
      </c>
      <c r="L164" s="227"/>
      <c r="M164" s="228" t="s">
        <v>3</v>
      </c>
      <c r="N164" s="229" t="s">
        <v>42</v>
      </c>
      <c r="O164" s="74"/>
      <c r="P164" s="176">
        <f>O164*H164</f>
        <v>0</v>
      </c>
      <c r="Q164" s="176">
        <v>0</v>
      </c>
      <c r="R164" s="176">
        <f>Q164*H164</f>
        <v>0</v>
      </c>
      <c r="S164" s="176">
        <v>0</v>
      </c>
      <c r="T164" s="177">
        <f>S164*H164</f>
        <v>0</v>
      </c>
      <c r="U164" s="40"/>
      <c r="V164" s="40"/>
      <c r="W164" s="40"/>
      <c r="X164" s="40"/>
      <c r="Y164" s="40"/>
      <c r="Z164" s="40"/>
      <c r="AA164" s="40"/>
      <c r="AB164" s="40"/>
      <c r="AC164" s="40"/>
      <c r="AD164" s="40"/>
      <c r="AE164" s="40"/>
      <c r="AR164" s="178" t="s">
        <v>198</v>
      </c>
      <c r="AT164" s="178" t="s">
        <v>569</v>
      </c>
      <c r="AU164" s="178" t="s">
        <v>79</v>
      </c>
      <c r="AY164" s="21" t="s">
        <v>131</v>
      </c>
      <c r="BE164" s="179">
        <f>IF(N164="základní",J164,0)</f>
        <v>0</v>
      </c>
      <c r="BF164" s="179">
        <f>IF(N164="snížená",J164,0)</f>
        <v>0</v>
      </c>
      <c r="BG164" s="179">
        <f>IF(N164="zákl. přenesená",J164,0)</f>
        <v>0</v>
      </c>
      <c r="BH164" s="179">
        <f>IF(N164="sníž. přenesená",J164,0)</f>
        <v>0</v>
      </c>
      <c r="BI164" s="179">
        <f>IF(N164="nulová",J164,0)</f>
        <v>0</v>
      </c>
      <c r="BJ164" s="21" t="s">
        <v>15</v>
      </c>
      <c r="BK164" s="179">
        <f>ROUND(I164*H164,2)</f>
        <v>0</v>
      </c>
      <c r="BL164" s="21" t="s">
        <v>87</v>
      </c>
      <c r="BM164" s="178" t="s">
        <v>1094</v>
      </c>
    </row>
    <row r="165" spans="1:65" s="2" customFormat="1" ht="24.15" customHeight="1">
      <c r="A165" s="40"/>
      <c r="B165" s="166"/>
      <c r="C165" s="220" t="s">
        <v>833</v>
      </c>
      <c r="D165" s="220" t="s">
        <v>569</v>
      </c>
      <c r="E165" s="221" t="s">
        <v>1942</v>
      </c>
      <c r="F165" s="222" t="s">
        <v>1943</v>
      </c>
      <c r="G165" s="223" t="s">
        <v>184</v>
      </c>
      <c r="H165" s="224">
        <v>4</v>
      </c>
      <c r="I165" s="225"/>
      <c r="J165" s="226">
        <f>ROUND(I165*H165,2)</f>
        <v>0</v>
      </c>
      <c r="K165" s="222" t="s">
        <v>3</v>
      </c>
      <c r="L165" s="227"/>
      <c r="M165" s="228" t="s">
        <v>3</v>
      </c>
      <c r="N165" s="229" t="s">
        <v>42</v>
      </c>
      <c r="O165" s="74"/>
      <c r="P165" s="176">
        <f>O165*H165</f>
        <v>0</v>
      </c>
      <c r="Q165" s="176">
        <v>0</v>
      </c>
      <c r="R165" s="176">
        <f>Q165*H165</f>
        <v>0</v>
      </c>
      <c r="S165" s="176">
        <v>0</v>
      </c>
      <c r="T165" s="177">
        <f>S165*H165</f>
        <v>0</v>
      </c>
      <c r="U165" s="40"/>
      <c r="V165" s="40"/>
      <c r="W165" s="40"/>
      <c r="X165" s="40"/>
      <c r="Y165" s="40"/>
      <c r="Z165" s="40"/>
      <c r="AA165" s="40"/>
      <c r="AB165" s="40"/>
      <c r="AC165" s="40"/>
      <c r="AD165" s="40"/>
      <c r="AE165" s="40"/>
      <c r="AR165" s="178" t="s">
        <v>198</v>
      </c>
      <c r="AT165" s="178" t="s">
        <v>569</v>
      </c>
      <c r="AU165" s="178" t="s">
        <v>79</v>
      </c>
      <c r="AY165" s="21" t="s">
        <v>131</v>
      </c>
      <c r="BE165" s="179">
        <f>IF(N165="základní",J165,0)</f>
        <v>0</v>
      </c>
      <c r="BF165" s="179">
        <f>IF(N165="snížená",J165,0)</f>
        <v>0</v>
      </c>
      <c r="BG165" s="179">
        <f>IF(N165="zákl. přenesená",J165,0)</f>
        <v>0</v>
      </c>
      <c r="BH165" s="179">
        <f>IF(N165="sníž. přenesená",J165,0)</f>
        <v>0</v>
      </c>
      <c r="BI165" s="179">
        <f>IF(N165="nulová",J165,0)</f>
        <v>0</v>
      </c>
      <c r="BJ165" s="21" t="s">
        <v>15</v>
      </c>
      <c r="BK165" s="179">
        <f>ROUND(I165*H165,2)</f>
        <v>0</v>
      </c>
      <c r="BL165" s="21" t="s">
        <v>87</v>
      </c>
      <c r="BM165" s="178" t="s">
        <v>1102</v>
      </c>
    </row>
    <row r="166" spans="1:65" s="2" customFormat="1" ht="16.5" customHeight="1">
      <c r="A166" s="40"/>
      <c r="B166" s="166"/>
      <c r="C166" s="167" t="s">
        <v>840</v>
      </c>
      <c r="D166" s="167" t="s">
        <v>134</v>
      </c>
      <c r="E166" s="168" t="s">
        <v>1944</v>
      </c>
      <c r="F166" s="169" t="s">
        <v>1945</v>
      </c>
      <c r="G166" s="170" t="s">
        <v>184</v>
      </c>
      <c r="H166" s="171">
        <v>1</v>
      </c>
      <c r="I166" s="172"/>
      <c r="J166" s="173">
        <f>ROUND(I166*H166,2)</f>
        <v>0</v>
      </c>
      <c r="K166" s="169" t="s">
        <v>138</v>
      </c>
      <c r="L166" s="41"/>
      <c r="M166" s="174" t="s">
        <v>3</v>
      </c>
      <c r="N166" s="175" t="s">
        <v>42</v>
      </c>
      <c r="O166" s="74"/>
      <c r="P166" s="176">
        <f>O166*H166</f>
        <v>0</v>
      </c>
      <c r="Q166" s="176">
        <v>0</v>
      </c>
      <c r="R166" s="176">
        <f>Q166*H166</f>
        <v>0</v>
      </c>
      <c r="S166" s="176">
        <v>0</v>
      </c>
      <c r="T166" s="177">
        <f>S166*H166</f>
        <v>0</v>
      </c>
      <c r="U166" s="40"/>
      <c r="V166" s="40"/>
      <c r="W166" s="40"/>
      <c r="X166" s="40"/>
      <c r="Y166" s="40"/>
      <c r="Z166" s="40"/>
      <c r="AA166" s="40"/>
      <c r="AB166" s="40"/>
      <c r="AC166" s="40"/>
      <c r="AD166" s="40"/>
      <c r="AE166" s="40"/>
      <c r="AR166" s="178" t="s">
        <v>87</v>
      </c>
      <c r="AT166" s="178" t="s">
        <v>134</v>
      </c>
      <c r="AU166" s="178" t="s">
        <v>79</v>
      </c>
      <c r="AY166" s="21" t="s">
        <v>131</v>
      </c>
      <c r="BE166" s="179">
        <f>IF(N166="základní",J166,0)</f>
        <v>0</v>
      </c>
      <c r="BF166" s="179">
        <f>IF(N166="snížená",J166,0)</f>
        <v>0</v>
      </c>
      <c r="BG166" s="179">
        <f>IF(N166="zákl. přenesená",J166,0)</f>
        <v>0</v>
      </c>
      <c r="BH166" s="179">
        <f>IF(N166="sníž. přenesená",J166,0)</f>
        <v>0</v>
      </c>
      <c r="BI166" s="179">
        <f>IF(N166="nulová",J166,0)</f>
        <v>0</v>
      </c>
      <c r="BJ166" s="21" t="s">
        <v>15</v>
      </c>
      <c r="BK166" s="179">
        <f>ROUND(I166*H166,2)</f>
        <v>0</v>
      </c>
      <c r="BL166" s="21" t="s">
        <v>87</v>
      </c>
      <c r="BM166" s="178" t="s">
        <v>1110</v>
      </c>
    </row>
    <row r="167" spans="1:47" s="2" customFormat="1" ht="12">
      <c r="A167" s="40"/>
      <c r="B167" s="41"/>
      <c r="C167" s="40"/>
      <c r="D167" s="180" t="s">
        <v>140</v>
      </c>
      <c r="E167" s="40"/>
      <c r="F167" s="181" t="s">
        <v>1946</v>
      </c>
      <c r="G167" s="40"/>
      <c r="H167" s="40"/>
      <c r="I167" s="182"/>
      <c r="J167" s="40"/>
      <c r="K167" s="40"/>
      <c r="L167" s="41"/>
      <c r="M167" s="183"/>
      <c r="N167" s="184"/>
      <c r="O167" s="74"/>
      <c r="P167" s="74"/>
      <c r="Q167" s="74"/>
      <c r="R167" s="74"/>
      <c r="S167" s="74"/>
      <c r="T167" s="75"/>
      <c r="U167" s="40"/>
      <c r="V167" s="40"/>
      <c r="W167" s="40"/>
      <c r="X167" s="40"/>
      <c r="Y167" s="40"/>
      <c r="Z167" s="40"/>
      <c r="AA167" s="40"/>
      <c r="AB167" s="40"/>
      <c r="AC167" s="40"/>
      <c r="AD167" s="40"/>
      <c r="AE167" s="40"/>
      <c r="AT167" s="21" t="s">
        <v>140</v>
      </c>
      <c r="AU167" s="21" t="s">
        <v>79</v>
      </c>
    </row>
    <row r="168" spans="1:65" s="2" customFormat="1" ht="24.15" customHeight="1">
      <c r="A168" s="40"/>
      <c r="B168" s="166"/>
      <c r="C168" s="220" t="s">
        <v>845</v>
      </c>
      <c r="D168" s="220" t="s">
        <v>569</v>
      </c>
      <c r="E168" s="221" t="s">
        <v>1947</v>
      </c>
      <c r="F168" s="222" t="s">
        <v>1948</v>
      </c>
      <c r="G168" s="223" t="s">
        <v>184</v>
      </c>
      <c r="H168" s="224">
        <v>1</v>
      </c>
      <c r="I168" s="225"/>
      <c r="J168" s="226">
        <f>ROUND(I168*H168,2)</f>
        <v>0</v>
      </c>
      <c r="K168" s="222" t="s">
        <v>3</v>
      </c>
      <c r="L168" s="227"/>
      <c r="M168" s="228" t="s">
        <v>3</v>
      </c>
      <c r="N168" s="229" t="s">
        <v>42</v>
      </c>
      <c r="O168" s="74"/>
      <c r="P168" s="176">
        <f>O168*H168</f>
        <v>0</v>
      </c>
      <c r="Q168" s="176">
        <v>0</v>
      </c>
      <c r="R168" s="176">
        <f>Q168*H168</f>
        <v>0</v>
      </c>
      <c r="S168" s="176">
        <v>0</v>
      </c>
      <c r="T168" s="177">
        <f>S168*H168</f>
        <v>0</v>
      </c>
      <c r="U168" s="40"/>
      <c r="V168" s="40"/>
      <c r="W168" s="40"/>
      <c r="X168" s="40"/>
      <c r="Y168" s="40"/>
      <c r="Z168" s="40"/>
      <c r="AA168" s="40"/>
      <c r="AB168" s="40"/>
      <c r="AC168" s="40"/>
      <c r="AD168" s="40"/>
      <c r="AE168" s="40"/>
      <c r="AR168" s="178" t="s">
        <v>198</v>
      </c>
      <c r="AT168" s="178" t="s">
        <v>569</v>
      </c>
      <c r="AU168" s="178" t="s">
        <v>79</v>
      </c>
      <c r="AY168" s="21" t="s">
        <v>131</v>
      </c>
      <c r="BE168" s="179">
        <f>IF(N168="základní",J168,0)</f>
        <v>0</v>
      </c>
      <c r="BF168" s="179">
        <f>IF(N168="snížená",J168,0)</f>
        <v>0</v>
      </c>
      <c r="BG168" s="179">
        <f>IF(N168="zákl. přenesená",J168,0)</f>
        <v>0</v>
      </c>
      <c r="BH168" s="179">
        <f>IF(N168="sníž. přenesená",J168,0)</f>
        <v>0</v>
      </c>
      <c r="BI168" s="179">
        <f>IF(N168="nulová",J168,0)</f>
        <v>0</v>
      </c>
      <c r="BJ168" s="21" t="s">
        <v>15</v>
      </c>
      <c r="BK168" s="179">
        <f>ROUND(I168*H168,2)</f>
        <v>0</v>
      </c>
      <c r="BL168" s="21" t="s">
        <v>87</v>
      </c>
      <c r="BM168" s="178" t="s">
        <v>1118</v>
      </c>
    </row>
    <row r="169" spans="1:65" s="2" customFormat="1" ht="24.15" customHeight="1">
      <c r="A169" s="40"/>
      <c r="B169" s="166"/>
      <c r="C169" s="167" t="s">
        <v>851</v>
      </c>
      <c r="D169" s="167" t="s">
        <v>134</v>
      </c>
      <c r="E169" s="168" t="s">
        <v>1949</v>
      </c>
      <c r="F169" s="169" t="s">
        <v>1950</v>
      </c>
      <c r="G169" s="170" t="s">
        <v>184</v>
      </c>
      <c r="H169" s="171">
        <v>1</v>
      </c>
      <c r="I169" s="172"/>
      <c r="J169" s="173">
        <f>ROUND(I169*H169,2)</f>
        <v>0</v>
      </c>
      <c r="K169" s="169" t="s">
        <v>138</v>
      </c>
      <c r="L169" s="41"/>
      <c r="M169" s="174" t="s">
        <v>3</v>
      </c>
      <c r="N169" s="175" t="s">
        <v>42</v>
      </c>
      <c r="O169" s="74"/>
      <c r="P169" s="176">
        <f>O169*H169</f>
        <v>0</v>
      </c>
      <c r="Q169" s="176">
        <v>0</v>
      </c>
      <c r="R169" s="176">
        <f>Q169*H169</f>
        <v>0</v>
      </c>
      <c r="S169" s="176">
        <v>0</v>
      </c>
      <c r="T169" s="177">
        <f>S169*H169</f>
        <v>0</v>
      </c>
      <c r="U169" s="40"/>
      <c r="V169" s="40"/>
      <c r="W169" s="40"/>
      <c r="X169" s="40"/>
      <c r="Y169" s="40"/>
      <c r="Z169" s="40"/>
      <c r="AA169" s="40"/>
      <c r="AB169" s="40"/>
      <c r="AC169" s="40"/>
      <c r="AD169" s="40"/>
      <c r="AE169" s="40"/>
      <c r="AR169" s="178" t="s">
        <v>87</v>
      </c>
      <c r="AT169" s="178" t="s">
        <v>134</v>
      </c>
      <c r="AU169" s="178" t="s">
        <v>79</v>
      </c>
      <c r="AY169" s="21" t="s">
        <v>131</v>
      </c>
      <c r="BE169" s="179">
        <f>IF(N169="základní",J169,0)</f>
        <v>0</v>
      </c>
      <c r="BF169" s="179">
        <f>IF(N169="snížená",J169,0)</f>
        <v>0</v>
      </c>
      <c r="BG169" s="179">
        <f>IF(N169="zákl. přenesená",J169,0)</f>
        <v>0</v>
      </c>
      <c r="BH169" s="179">
        <f>IF(N169="sníž. přenesená",J169,0)</f>
        <v>0</v>
      </c>
      <c r="BI169" s="179">
        <f>IF(N169="nulová",J169,0)</f>
        <v>0</v>
      </c>
      <c r="BJ169" s="21" t="s">
        <v>15</v>
      </c>
      <c r="BK169" s="179">
        <f>ROUND(I169*H169,2)</f>
        <v>0</v>
      </c>
      <c r="BL169" s="21" t="s">
        <v>87</v>
      </c>
      <c r="BM169" s="178" t="s">
        <v>1127</v>
      </c>
    </row>
    <row r="170" spans="1:47" s="2" customFormat="1" ht="12">
      <c r="A170" s="40"/>
      <c r="B170" s="41"/>
      <c r="C170" s="40"/>
      <c r="D170" s="180" t="s">
        <v>140</v>
      </c>
      <c r="E170" s="40"/>
      <c r="F170" s="181" t="s">
        <v>1951</v>
      </c>
      <c r="G170" s="40"/>
      <c r="H170" s="40"/>
      <c r="I170" s="182"/>
      <c r="J170" s="40"/>
      <c r="K170" s="40"/>
      <c r="L170" s="41"/>
      <c r="M170" s="183"/>
      <c r="N170" s="184"/>
      <c r="O170" s="74"/>
      <c r="P170" s="74"/>
      <c r="Q170" s="74"/>
      <c r="R170" s="74"/>
      <c r="S170" s="74"/>
      <c r="T170" s="75"/>
      <c r="U170" s="40"/>
      <c r="V170" s="40"/>
      <c r="W170" s="40"/>
      <c r="X170" s="40"/>
      <c r="Y170" s="40"/>
      <c r="Z170" s="40"/>
      <c r="AA170" s="40"/>
      <c r="AB170" s="40"/>
      <c r="AC170" s="40"/>
      <c r="AD170" s="40"/>
      <c r="AE170" s="40"/>
      <c r="AT170" s="21" t="s">
        <v>140</v>
      </c>
      <c r="AU170" s="21" t="s">
        <v>79</v>
      </c>
    </row>
    <row r="171" spans="1:65" s="2" customFormat="1" ht="24.15" customHeight="1">
      <c r="A171" s="40"/>
      <c r="B171" s="166"/>
      <c r="C171" s="220" t="s">
        <v>855</v>
      </c>
      <c r="D171" s="220" t="s">
        <v>569</v>
      </c>
      <c r="E171" s="221" t="s">
        <v>1952</v>
      </c>
      <c r="F171" s="222" t="s">
        <v>1953</v>
      </c>
      <c r="G171" s="223" t="s">
        <v>184</v>
      </c>
      <c r="H171" s="224">
        <v>1</v>
      </c>
      <c r="I171" s="225"/>
      <c r="J171" s="226">
        <f>ROUND(I171*H171,2)</f>
        <v>0</v>
      </c>
      <c r="K171" s="222" t="s">
        <v>138</v>
      </c>
      <c r="L171" s="227"/>
      <c r="M171" s="228" t="s">
        <v>3</v>
      </c>
      <c r="N171" s="229" t="s">
        <v>42</v>
      </c>
      <c r="O171" s="74"/>
      <c r="P171" s="176">
        <f>O171*H171</f>
        <v>0</v>
      </c>
      <c r="Q171" s="176">
        <v>0</v>
      </c>
      <c r="R171" s="176">
        <f>Q171*H171</f>
        <v>0</v>
      </c>
      <c r="S171" s="176">
        <v>0</v>
      </c>
      <c r="T171" s="177">
        <f>S171*H171</f>
        <v>0</v>
      </c>
      <c r="U171" s="40"/>
      <c r="V171" s="40"/>
      <c r="W171" s="40"/>
      <c r="X171" s="40"/>
      <c r="Y171" s="40"/>
      <c r="Z171" s="40"/>
      <c r="AA171" s="40"/>
      <c r="AB171" s="40"/>
      <c r="AC171" s="40"/>
      <c r="AD171" s="40"/>
      <c r="AE171" s="40"/>
      <c r="AR171" s="178" t="s">
        <v>198</v>
      </c>
      <c r="AT171" s="178" t="s">
        <v>569</v>
      </c>
      <c r="AU171" s="178" t="s">
        <v>79</v>
      </c>
      <c r="AY171" s="21" t="s">
        <v>131</v>
      </c>
      <c r="BE171" s="179">
        <f>IF(N171="základní",J171,0)</f>
        <v>0</v>
      </c>
      <c r="BF171" s="179">
        <f>IF(N171="snížená",J171,0)</f>
        <v>0</v>
      </c>
      <c r="BG171" s="179">
        <f>IF(N171="zákl. přenesená",J171,0)</f>
        <v>0</v>
      </c>
      <c r="BH171" s="179">
        <f>IF(N171="sníž. přenesená",J171,0)</f>
        <v>0</v>
      </c>
      <c r="BI171" s="179">
        <f>IF(N171="nulová",J171,0)</f>
        <v>0</v>
      </c>
      <c r="BJ171" s="21" t="s">
        <v>15</v>
      </c>
      <c r="BK171" s="179">
        <f>ROUND(I171*H171,2)</f>
        <v>0</v>
      </c>
      <c r="BL171" s="21" t="s">
        <v>87</v>
      </c>
      <c r="BM171" s="178" t="s">
        <v>1137</v>
      </c>
    </row>
    <row r="172" spans="1:65" s="2" customFormat="1" ht="33" customHeight="1">
      <c r="A172" s="40"/>
      <c r="B172" s="166"/>
      <c r="C172" s="167" t="s">
        <v>860</v>
      </c>
      <c r="D172" s="167" t="s">
        <v>134</v>
      </c>
      <c r="E172" s="168" t="s">
        <v>1954</v>
      </c>
      <c r="F172" s="169" t="s">
        <v>1955</v>
      </c>
      <c r="G172" s="170" t="s">
        <v>184</v>
      </c>
      <c r="H172" s="171">
        <v>2</v>
      </c>
      <c r="I172" s="172"/>
      <c r="J172" s="173">
        <f>ROUND(I172*H172,2)</f>
        <v>0</v>
      </c>
      <c r="K172" s="169" t="s">
        <v>3</v>
      </c>
      <c r="L172" s="41"/>
      <c r="M172" s="174" t="s">
        <v>3</v>
      </c>
      <c r="N172" s="175" t="s">
        <v>42</v>
      </c>
      <c r="O172" s="74"/>
      <c r="P172" s="176">
        <f>O172*H172</f>
        <v>0</v>
      </c>
      <c r="Q172" s="176">
        <v>0</v>
      </c>
      <c r="R172" s="176">
        <f>Q172*H172</f>
        <v>0</v>
      </c>
      <c r="S172" s="176">
        <v>0</v>
      </c>
      <c r="T172" s="177">
        <f>S172*H172</f>
        <v>0</v>
      </c>
      <c r="U172" s="40"/>
      <c r="V172" s="40"/>
      <c r="W172" s="40"/>
      <c r="X172" s="40"/>
      <c r="Y172" s="40"/>
      <c r="Z172" s="40"/>
      <c r="AA172" s="40"/>
      <c r="AB172" s="40"/>
      <c r="AC172" s="40"/>
      <c r="AD172" s="40"/>
      <c r="AE172" s="40"/>
      <c r="AR172" s="178" t="s">
        <v>87</v>
      </c>
      <c r="AT172" s="178" t="s">
        <v>134</v>
      </c>
      <c r="AU172" s="178" t="s">
        <v>79</v>
      </c>
      <c r="AY172" s="21" t="s">
        <v>131</v>
      </c>
      <c r="BE172" s="179">
        <f>IF(N172="základní",J172,0)</f>
        <v>0</v>
      </c>
      <c r="BF172" s="179">
        <f>IF(N172="snížená",J172,0)</f>
        <v>0</v>
      </c>
      <c r="BG172" s="179">
        <f>IF(N172="zákl. přenesená",J172,0)</f>
        <v>0</v>
      </c>
      <c r="BH172" s="179">
        <f>IF(N172="sníž. přenesená",J172,0)</f>
        <v>0</v>
      </c>
      <c r="BI172" s="179">
        <f>IF(N172="nulová",J172,0)</f>
        <v>0</v>
      </c>
      <c r="BJ172" s="21" t="s">
        <v>15</v>
      </c>
      <c r="BK172" s="179">
        <f>ROUND(I172*H172,2)</f>
        <v>0</v>
      </c>
      <c r="BL172" s="21" t="s">
        <v>87</v>
      </c>
      <c r="BM172" s="178" t="s">
        <v>1155</v>
      </c>
    </row>
    <row r="173" spans="1:65" s="2" customFormat="1" ht="24.15" customHeight="1">
      <c r="A173" s="40"/>
      <c r="B173" s="166"/>
      <c r="C173" s="167" t="s">
        <v>864</v>
      </c>
      <c r="D173" s="167" t="s">
        <v>134</v>
      </c>
      <c r="E173" s="168" t="s">
        <v>1956</v>
      </c>
      <c r="F173" s="169" t="s">
        <v>1957</v>
      </c>
      <c r="G173" s="170" t="s">
        <v>184</v>
      </c>
      <c r="H173" s="171">
        <v>5</v>
      </c>
      <c r="I173" s="172"/>
      <c r="J173" s="173">
        <f>ROUND(I173*H173,2)</f>
        <v>0</v>
      </c>
      <c r="K173" s="169" t="s">
        <v>3</v>
      </c>
      <c r="L173" s="41"/>
      <c r="M173" s="174" t="s">
        <v>3</v>
      </c>
      <c r="N173" s="175" t="s">
        <v>42</v>
      </c>
      <c r="O173" s="74"/>
      <c r="P173" s="176">
        <f>O173*H173</f>
        <v>0</v>
      </c>
      <c r="Q173" s="176">
        <v>0</v>
      </c>
      <c r="R173" s="176">
        <f>Q173*H173</f>
        <v>0</v>
      </c>
      <c r="S173" s="176">
        <v>0</v>
      </c>
      <c r="T173" s="177">
        <f>S173*H173</f>
        <v>0</v>
      </c>
      <c r="U173" s="40"/>
      <c r="V173" s="40"/>
      <c r="W173" s="40"/>
      <c r="X173" s="40"/>
      <c r="Y173" s="40"/>
      <c r="Z173" s="40"/>
      <c r="AA173" s="40"/>
      <c r="AB173" s="40"/>
      <c r="AC173" s="40"/>
      <c r="AD173" s="40"/>
      <c r="AE173" s="40"/>
      <c r="AR173" s="178" t="s">
        <v>87</v>
      </c>
      <c r="AT173" s="178" t="s">
        <v>134</v>
      </c>
      <c r="AU173" s="178" t="s">
        <v>79</v>
      </c>
      <c r="AY173" s="21" t="s">
        <v>131</v>
      </c>
      <c r="BE173" s="179">
        <f>IF(N173="základní",J173,0)</f>
        <v>0</v>
      </c>
      <c r="BF173" s="179">
        <f>IF(N173="snížená",J173,0)</f>
        <v>0</v>
      </c>
      <c r="BG173" s="179">
        <f>IF(N173="zákl. přenesená",J173,0)</f>
        <v>0</v>
      </c>
      <c r="BH173" s="179">
        <f>IF(N173="sníž. přenesená",J173,0)</f>
        <v>0</v>
      </c>
      <c r="BI173" s="179">
        <f>IF(N173="nulová",J173,0)</f>
        <v>0</v>
      </c>
      <c r="BJ173" s="21" t="s">
        <v>15</v>
      </c>
      <c r="BK173" s="179">
        <f>ROUND(I173*H173,2)</f>
        <v>0</v>
      </c>
      <c r="BL173" s="21" t="s">
        <v>87</v>
      </c>
      <c r="BM173" s="178" t="s">
        <v>1166</v>
      </c>
    </row>
    <row r="174" spans="1:65" s="2" customFormat="1" ht="24.15" customHeight="1">
      <c r="A174" s="40"/>
      <c r="B174" s="166"/>
      <c r="C174" s="167" t="s">
        <v>868</v>
      </c>
      <c r="D174" s="167" t="s">
        <v>134</v>
      </c>
      <c r="E174" s="168" t="s">
        <v>1958</v>
      </c>
      <c r="F174" s="169" t="s">
        <v>1959</v>
      </c>
      <c r="G174" s="170" t="s">
        <v>184</v>
      </c>
      <c r="H174" s="171">
        <v>2</v>
      </c>
      <c r="I174" s="172"/>
      <c r="J174" s="173">
        <f>ROUND(I174*H174,2)</f>
        <v>0</v>
      </c>
      <c r="K174" s="169" t="s">
        <v>138</v>
      </c>
      <c r="L174" s="41"/>
      <c r="M174" s="174" t="s">
        <v>3</v>
      </c>
      <c r="N174" s="175" t="s">
        <v>42</v>
      </c>
      <c r="O174" s="74"/>
      <c r="P174" s="176">
        <f>O174*H174</f>
        <v>0</v>
      </c>
      <c r="Q174" s="176">
        <v>0</v>
      </c>
      <c r="R174" s="176">
        <f>Q174*H174</f>
        <v>0</v>
      </c>
      <c r="S174" s="176">
        <v>0</v>
      </c>
      <c r="T174" s="177">
        <f>S174*H174</f>
        <v>0</v>
      </c>
      <c r="U174" s="40"/>
      <c r="V174" s="40"/>
      <c r="W174" s="40"/>
      <c r="X174" s="40"/>
      <c r="Y174" s="40"/>
      <c r="Z174" s="40"/>
      <c r="AA174" s="40"/>
      <c r="AB174" s="40"/>
      <c r="AC174" s="40"/>
      <c r="AD174" s="40"/>
      <c r="AE174" s="40"/>
      <c r="AR174" s="178" t="s">
        <v>87</v>
      </c>
      <c r="AT174" s="178" t="s">
        <v>134</v>
      </c>
      <c r="AU174" s="178" t="s">
        <v>79</v>
      </c>
      <c r="AY174" s="21" t="s">
        <v>131</v>
      </c>
      <c r="BE174" s="179">
        <f>IF(N174="základní",J174,0)</f>
        <v>0</v>
      </c>
      <c r="BF174" s="179">
        <f>IF(N174="snížená",J174,0)</f>
        <v>0</v>
      </c>
      <c r="BG174" s="179">
        <f>IF(N174="zákl. přenesená",J174,0)</f>
        <v>0</v>
      </c>
      <c r="BH174" s="179">
        <f>IF(N174="sníž. přenesená",J174,0)</f>
        <v>0</v>
      </c>
      <c r="BI174" s="179">
        <f>IF(N174="nulová",J174,0)</f>
        <v>0</v>
      </c>
      <c r="BJ174" s="21" t="s">
        <v>15</v>
      </c>
      <c r="BK174" s="179">
        <f>ROUND(I174*H174,2)</f>
        <v>0</v>
      </c>
      <c r="BL174" s="21" t="s">
        <v>87</v>
      </c>
      <c r="BM174" s="178" t="s">
        <v>1180</v>
      </c>
    </row>
    <row r="175" spans="1:47" s="2" customFormat="1" ht="12">
      <c r="A175" s="40"/>
      <c r="B175" s="41"/>
      <c r="C175" s="40"/>
      <c r="D175" s="180" t="s">
        <v>140</v>
      </c>
      <c r="E175" s="40"/>
      <c r="F175" s="181" t="s">
        <v>1960</v>
      </c>
      <c r="G175" s="40"/>
      <c r="H175" s="40"/>
      <c r="I175" s="182"/>
      <c r="J175" s="40"/>
      <c r="K175" s="40"/>
      <c r="L175" s="41"/>
      <c r="M175" s="183"/>
      <c r="N175" s="184"/>
      <c r="O175" s="74"/>
      <c r="P175" s="74"/>
      <c r="Q175" s="74"/>
      <c r="R175" s="74"/>
      <c r="S175" s="74"/>
      <c r="T175" s="75"/>
      <c r="U175" s="40"/>
      <c r="V175" s="40"/>
      <c r="W175" s="40"/>
      <c r="X175" s="40"/>
      <c r="Y175" s="40"/>
      <c r="Z175" s="40"/>
      <c r="AA175" s="40"/>
      <c r="AB175" s="40"/>
      <c r="AC175" s="40"/>
      <c r="AD175" s="40"/>
      <c r="AE175" s="40"/>
      <c r="AT175" s="21" t="s">
        <v>140</v>
      </c>
      <c r="AU175" s="21" t="s">
        <v>79</v>
      </c>
    </row>
    <row r="176" spans="1:65" s="2" customFormat="1" ht="24.15" customHeight="1">
      <c r="A176" s="40"/>
      <c r="B176" s="166"/>
      <c r="C176" s="220" t="s">
        <v>872</v>
      </c>
      <c r="D176" s="220" t="s">
        <v>569</v>
      </c>
      <c r="E176" s="221" t="s">
        <v>1961</v>
      </c>
      <c r="F176" s="222" t="s">
        <v>1962</v>
      </c>
      <c r="G176" s="223" t="s">
        <v>184</v>
      </c>
      <c r="H176" s="224">
        <v>2</v>
      </c>
      <c r="I176" s="225"/>
      <c r="J176" s="226">
        <f>ROUND(I176*H176,2)</f>
        <v>0</v>
      </c>
      <c r="K176" s="222" t="s">
        <v>138</v>
      </c>
      <c r="L176" s="227"/>
      <c r="M176" s="228" t="s">
        <v>3</v>
      </c>
      <c r="N176" s="229" t="s">
        <v>42</v>
      </c>
      <c r="O176" s="74"/>
      <c r="P176" s="176">
        <f>O176*H176</f>
        <v>0</v>
      </c>
      <c r="Q176" s="176">
        <v>0</v>
      </c>
      <c r="R176" s="176">
        <f>Q176*H176</f>
        <v>0</v>
      </c>
      <c r="S176" s="176">
        <v>0</v>
      </c>
      <c r="T176" s="177">
        <f>S176*H176</f>
        <v>0</v>
      </c>
      <c r="U176" s="40"/>
      <c r="V176" s="40"/>
      <c r="W176" s="40"/>
      <c r="X176" s="40"/>
      <c r="Y176" s="40"/>
      <c r="Z176" s="40"/>
      <c r="AA176" s="40"/>
      <c r="AB176" s="40"/>
      <c r="AC176" s="40"/>
      <c r="AD176" s="40"/>
      <c r="AE176" s="40"/>
      <c r="AR176" s="178" t="s">
        <v>198</v>
      </c>
      <c r="AT176" s="178" t="s">
        <v>569</v>
      </c>
      <c r="AU176" s="178" t="s">
        <v>79</v>
      </c>
      <c r="AY176" s="21" t="s">
        <v>131</v>
      </c>
      <c r="BE176" s="179">
        <f>IF(N176="základní",J176,0)</f>
        <v>0</v>
      </c>
      <c r="BF176" s="179">
        <f>IF(N176="snížená",J176,0)</f>
        <v>0</v>
      </c>
      <c r="BG176" s="179">
        <f>IF(N176="zákl. přenesená",J176,0)</f>
        <v>0</v>
      </c>
      <c r="BH176" s="179">
        <f>IF(N176="sníž. přenesená",J176,0)</f>
        <v>0</v>
      </c>
      <c r="BI176" s="179">
        <f>IF(N176="nulová",J176,0)</f>
        <v>0</v>
      </c>
      <c r="BJ176" s="21" t="s">
        <v>15</v>
      </c>
      <c r="BK176" s="179">
        <f>ROUND(I176*H176,2)</f>
        <v>0</v>
      </c>
      <c r="BL176" s="21" t="s">
        <v>87</v>
      </c>
      <c r="BM176" s="178" t="s">
        <v>1190</v>
      </c>
    </row>
    <row r="177" spans="1:63" s="12" customFormat="1" ht="22.8" customHeight="1">
      <c r="A177" s="12"/>
      <c r="B177" s="153"/>
      <c r="C177" s="12"/>
      <c r="D177" s="154" t="s">
        <v>70</v>
      </c>
      <c r="E177" s="164" t="s">
        <v>1963</v>
      </c>
      <c r="F177" s="164" t="s">
        <v>1964</v>
      </c>
      <c r="G177" s="12"/>
      <c r="H177" s="12"/>
      <c r="I177" s="156"/>
      <c r="J177" s="165">
        <f>BK177</f>
        <v>0</v>
      </c>
      <c r="K177" s="12"/>
      <c r="L177" s="153"/>
      <c r="M177" s="158"/>
      <c r="N177" s="159"/>
      <c r="O177" s="159"/>
      <c r="P177" s="160">
        <f>SUM(P178:P183)</f>
        <v>0</v>
      </c>
      <c r="Q177" s="159"/>
      <c r="R177" s="160">
        <f>SUM(R178:R183)</f>
        <v>0</v>
      </c>
      <c r="S177" s="159"/>
      <c r="T177" s="161">
        <f>SUM(T178:T183)</f>
        <v>0</v>
      </c>
      <c r="U177" s="12"/>
      <c r="V177" s="12"/>
      <c r="W177" s="12"/>
      <c r="X177" s="12"/>
      <c r="Y177" s="12"/>
      <c r="Z177" s="12"/>
      <c r="AA177" s="12"/>
      <c r="AB177" s="12"/>
      <c r="AC177" s="12"/>
      <c r="AD177" s="12"/>
      <c r="AE177" s="12"/>
      <c r="AR177" s="154" t="s">
        <v>15</v>
      </c>
      <c r="AT177" s="162" t="s">
        <v>70</v>
      </c>
      <c r="AU177" s="162" t="s">
        <v>15</v>
      </c>
      <c r="AY177" s="154" t="s">
        <v>131</v>
      </c>
      <c r="BK177" s="163">
        <f>SUM(BK178:BK183)</f>
        <v>0</v>
      </c>
    </row>
    <row r="178" spans="1:65" s="2" customFormat="1" ht="24.15" customHeight="1">
      <c r="A178" s="40"/>
      <c r="B178" s="166"/>
      <c r="C178" s="167" t="s">
        <v>876</v>
      </c>
      <c r="D178" s="167" t="s">
        <v>134</v>
      </c>
      <c r="E178" s="168" t="s">
        <v>1965</v>
      </c>
      <c r="F178" s="169" t="s">
        <v>1966</v>
      </c>
      <c r="G178" s="170" t="s">
        <v>184</v>
      </c>
      <c r="H178" s="171">
        <v>1</v>
      </c>
      <c r="I178" s="172"/>
      <c r="J178" s="173">
        <f>ROUND(I178*H178,2)</f>
        <v>0</v>
      </c>
      <c r="K178" s="169" t="s">
        <v>138</v>
      </c>
      <c r="L178" s="41"/>
      <c r="M178" s="174" t="s">
        <v>3</v>
      </c>
      <c r="N178" s="175" t="s">
        <v>42</v>
      </c>
      <c r="O178" s="74"/>
      <c r="P178" s="176">
        <f>O178*H178</f>
        <v>0</v>
      </c>
      <c r="Q178" s="176">
        <v>0</v>
      </c>
      <c r="R178" s="176">
        <f>Q178*H178</f>
        <v>0</v>
      </c>
      <c r="S178" s="176">
        <v>0</v>
      </c>
      <c r="T178" s="177">
        <f>S178*H178</f>
        <v>0</v>
      </c>
      <c r="U178" s="40"/>
      <c r="V178" s="40"/>
      <c r="W178" s="40"/>
      <c r="X178" s="40"/>
      <c r="Y178" s="40"/>
      <c r="Z178" s="40"/>
      <c r="AA178" s="40"/>
      <c r="AB178" s="40"/>
      <c r="AC178" s="40"/>
      <c r="AD178" s="40"/>
      <c r="AE178" s="40"/>
      <c r="AR178" s="178" t="s">
        <v>87</v>
      </c>
      <c r="AT178" s="178" t="s">
        <v>134</v>
      </c>
      <c r="AU178" s="178" t="s">
        <v>79</v>
      </c>
      <c r="AY178" s="21" t="s">
        <v>131</v>
      </c>
      <c r="BE178" s="179">
        <f>IF(N178="základní",J178,0)</f>
        <v>0</v>
      </c>
      <c r="BF178" s="179">
        <f>IF(N178="snížená",J178,0)</f>
        <v>0</v>
      </c>
      <c r="BG178" s="179">
        <f>IF(N178="zákl. přenesená",J178,0)</f>
        <v>0</v>
      </c>
      <c r="BH178" s="179">
        <f>IF(N178="sníž. přenesená",J178,0)</f>
        <v>0</v>
      </c>
      <c r="BI178" s="179">
        <f>IF(N178="nulová",J178,0)</f>
        <v>0</v>
      </c>
      <c r="BJ178" s="21" t="s">
        <v>15</v>
      </c>
      <c r="BK178" s="179">
        <f>ROUND(I178*H178,2)</f>
        <v>0</v>
      </c>
      <c r="BL178" s="21" t="s">
        <v>87</v>
      </c>
      <c r="BM178" s="178" t="s">
        <v>1199</v>
      </c>
    </row>
    <row r="179" spans="1:47" s="2" customFormat="1" ht="12">
      <c r="A179" s="40"/>
      <c r="B179" s="41"/>
      <c r="C179" s="40"/>
      <c r="D179" s="180" t="s">
        <v>140</v>
      </c>
      <c r="E179" s="40"/>
      <c r="F179" s="181" t="s">
        <v>1967</v>
      </c>
      <c r="G179" s="40"/>
      <c r="H179" s="40"/>
      <c r="I179" s="182"/>
      <c r="J179" s="40"/>
      <c r="K179" s="40"/>
      <c r="L179" s="41"/>
      <c r="M179" s="183"/>
      <c r="N179" s="184"/>
      <c r="O179" s="74"/>
      <c r="P179" s="74"/>
      <c r="Q179" s="74"/>
      <c r="R179" s="74"/>
      <c r="S179" s="74"/>
      <c r="T179" s="75"/>
      <c r="U179" s="40"/>
      <c r="V179" s="40"/>
      <c r="W179" s="40"/>
      <c r="X179" s="40"/>
      <c r="Y179" s="40"/>
      <c r="Z179" s="40"/>
      <c r="AA179" s="40"/>
      <c r="AB179" s="40"/>
      <c r="AC179" s="40"/>
      <c r="AD179" s="40"/>
      <c r="AE179" s="40"/>
      <c r="AT179" s="21" t="s">
        <v>140</v>
      </c>
      <c r="AU179" s="21" t="s">
        <v>79</v>
      </c>
    </row>
    <row r="180" spans="1:65" s="2" customFormat="1" ht="16.5" customHeight="1">
      <c r="A180" s="40"/>
      <c r="B180" s="166"/>
      <c r="C180" s="220" t="s">
        <v>880</v>
      </c>
      <c r="D180" s="220" t="s">
        <v>569</v>
      </c>
      <c r="E180" s="221" t="s">
        <v>1968</v>
      </c>
      <c r="F180" s="222" t="s">
        <v>1969</v>
      </c>
      <c r="G180" s="223" t="s">
        <v>184</v>
      </c>
      <c r="H180" s="224">
        <v>1</v>
      </c>
      <c r="I180" s="225"/>
      <c r="J180" s="226">
        <f>ROUND(I180*H180,2)</f>
        <v>0</v>
      </c>
      <c r="K180" s="222" t="s">
        <v>3</v>
      </c>
      <c r="L180" s="227"/>
      <c r="M180" s="228" t="s">
        <v>3</v>
      </c>
      <c r="N180" s="229" t="s">
        <v>42</v>
      </c>
      <c r="O180" s="74"/>
      <c r="P180" s="176">
        <f>O180*H180</f>
        <v>0</v>
      </c>
      <c r="Q180" s="176">
        <v>0</v>
      </c>
      <c r="R180" s="176">
        <f>Q180*H180</f>
        <v>0</v>
      </c>
      <c r="S180" s="176">
        <v>0</v>
      </c>
      <c r="T180" s="177">
        <f>S180*H180</f>
        <v>0</v>
      </c>
      <c r="U180" s="40"/>
      <c r="V180" s="40"/>
      <c r="W180" s="40"/>
      <c r="X180" s="40"/>
      <c r="Y180" s="40"/>
      <c r="Z180" s="40"/>
      <c r="AA180" s="40"/>
      <c r="AB180" s="40"/>
      <c r="AC180" s="40"/>
      <c r="AD180" s="40"/>
      <c r="AE180" s="40"/>
      <c r="AR180" s="178" t="s">
        <v>198</v>
      </c>
      <c r="AT180" s="178" t="s">
        <v>569</v>
      </c>
      <c r="AU180" s="178" t="s">
        <v>79</v>
      </c>
      <c r="AY180" s="21" t="s">
        <v>131</v>
      </c>
      <c r="BE180" s="179">
        <f>IF(N180="základní",J180,0)</f>
        <v>0</v>
      </c>
      <c r="BF180" s="179">
        <f>IF(N180="snížená",J180,0)</f>
        <v>0</v>
      </c>
      <c r="BG180" s="179">
        <f>IF(N180="zákl. přenesená",J180,0)</f>
        <v>0</v>
      </c>
      <c r="BH180" s="179">
        <f>IF(N180="sníž. přenesená",J180,0)</f>
        <v>0</v>
      </c>
      <c r="BI180" s="179">
        <f>IF(N180="nulová",J180,0)</f>
        <v>0</v>
      </c>
      <c r="BJ180" s="21" t="s">
        <v>15</v>
      </c>
      <c r="BK180" s="179">
        <f>ROUND(I180*H180,2)</f>
        <v>0</v>
      </c>
      <c r="BL180" s="21" t="s">
        <v>87</v>
      </c>
      <c r="BM180" s="178" t="s">
        <v>1207</v>
      </c>
    </row>
    <row r="181" spans="1:65" s="2" customFormat="1" ht="16.5" customHeight="1">
      <c r="A181" s="40"/>
      <c r="B181" s="166"/>
      <c r="C181" s="167" t="s">
        <v>884</v>
      </c>
      <c r="D181" s="167" t="s">
        <v>134</v>
      </c>
      <c r="E181" s="168" t="s">
        <v>1970</v>
      </c>
      <c r="F181" s="169" t="s">
        <v>1971</v>
      </c>
      <c r="G181" s="170" t="s">
        <v>184</v>
      </c>
      <c r="H181" s="171">
        <v>1</v>
      </c>
      <c r="I181" s="172"/>
      <c r="J181" s="173">
        <f>ROUND(I181*H181,2)</f>
        <v>0</v>
      </c>
      <c r="K181" s="169" t="s">
        <v>138</v>
      </c>
      <c r="L181" s="41"/>
      <c r="M181" s="174" t="s">
        <v>3</v>
      </c>
      <c r="N181" s="175" t="s">
        <v>42</v>
      </c>
      <c r="O181" s="74"/>
      <c r="P181" s="176">
        <f>O181*H181</f>
        <v>0</v>
      </c>
      <c r="Q181" s="176">
        <v>0</v>
      </c>
      <c r="R181" s="176">
        <f>Q181*H181</f>
        <v>0</v>
      </c>
      <c r="S181" s="176">
        <v>0</v>
      </c>
      <c r="T181" s="177">
        <f>S181*H181</f>
        <v>0</v>
      </c>
      <c r="U181" s="40"/>
      <c r="V181" s="40"/>
      <c r="W181" s="40"/>
      <c r="X181" s="40"/>
      <c r="Y181" s="40"/>
      <c r="Z181" s="40"/>
      <c r="AA181" s="40"/>
      <c r="AB181" s="40"/>
      <c r="AC181" s="40"/>
      <c r="AD181" s="40"/>
      <c r="AE181" s="40"/>
      <c r="AR181" s="178" t="s">
        <v>87</v>
      </c>
      <c r="AT181" s="178" t="s">
        <v>134</v>
      </c>
      <c r="AU181" s="178" t="s">
        <v>79</v>
      </c>
      <c r="AY181" s="21" t="s">
        <v>131</v>
      </c>
      <c r="BE181" s="179">
        <f>IF(N181="základní",J181,0)</f>
        <v>0</v>
      </c>
      <c r="BF181" s="179">
        <f>IF(N181="snížená",J181,0)</f>
        <v>0</v>
      </c>
      <c r="BG181" s="179">
        <f>IF(N181="zákl. přenesená",J181,0)</f>
        <v>0</v>
      </c>
      <c r="BH181" s="179">
        <f>IF(N181="sníž. přenesená",J181,0)</f>
        <v>0</v>
      </c>
      <c r="BI181" s="179">
        <f>IF(N181="nulová",J181,0)</f>
        <v>0</v>
      </c>
      <c r="BJ181" s="21" t="s">
        <v>15</v>
      </c>
      <c r="BK181" s="179">
        <f>ROUND(I181*H181,2)</f>
        <v>0</v>
      </c>
      <c r="BL181" s="21" t="s">
        <v>87</v>
      </c>
      <c r="BM181" s="178" t="s">
        <v>1216</v>
      </c>
    </row>
    <row r="182" spans="1:47" s="2" customFormat="1" ht="12">
      <c r="A182" s="40"/>
      <c r="B182" s="41"/>
      <c r="C182" s="40"/>
      <c r="D182" s="180" t="s">
        <v>140</v>
      </c>
      <c r="E182" s="40"/>
      <c r="F182" s="181" t="s">
        <v>1972</v>
      </c>
      <c r="G182" s="40"/>
      <c r="H182" s="40"/>
      <c r="I182" s="182"/>
      <c r="J182" s="40"/>
      <c r="K182" s="40"/>
      <c r="L182" s="41"/>
      <c r="M182" s="183"/>
      <c r="N182" s="184"/>
      <c r="O182" s="74"/>
      <c r="P182" s="74"/>
      <c r="Q182" s="74"/>
      <c r="R182" s="74"/>
      <c r="S182" s="74"/>
      <c r="T182" s="75"/>
      <c r="U182" s="40"/>
      <c r="V182" s="40"/>
      <c r="W182" s="40"/>
      <c r="X182" s="40"/>
      <c r="Y182" s="40"/>
      <c r="Z182" s="40"/>
      <c r="AA182" s="40"/>
      <c r="AB182" s="40"/>
      <c r="AC182" s="40"/>
      <c r="AD182" s="40"/>
      <c r="AE182" s="40"/>
      <c r="AT182" s="21" t="s">
        <v>140</v>
      </c>
      <c r="AU182" s="21" t="s">
        <v>79</v>
      </c>
    </row>
    <row r="183" spans="1:65" s="2" customFormat="1" ht="16.5" customHeight="1">
      <c r="A183" s="40"/>
      <c r="B183" s="166"/>
      <c r="C183" s="220" t="s">
        <v>888</v>
      </c>
      <c r="D183" s="220" t="s">
        <v>569</v>
      </c>
      <c r="E183" s="221" t="s">
        <v>1973</v>
      </c>
      <c r="F183" s="222" t="s">
        <v>1974</v>
      </c>
      <c r="G183" s="223" t="s">
        <v>184</v>
      </c>
      <c r="H183" s="224">
        <v>1</v>
      </c>
      <c r="I183" s="225"/>
      <c r="J183" s="226">
        <f>ROUND(I183*H183,2)</f>
        <v>0</v>
      </c>
      <c r="K183" s="222" t="s">
        <v>3</v>
      </c>
      <c r="L183" s="227"/>
      <c r="M183" s="228" t="s">
        <v>3</v>
      </c>
      <c r="N183" s="229" t="s">
        <v>42</v>
      </c>
      <c r="O183" s="74"/>
      <c r="P183" s="176">
        <f>O183*H183</f>
        <v>0</v>
      </c>
      <c r="Q183" s="176">
        <v>0</v>
      </c>
      <c r="R183" s="176">
        <f>Q183*H183</f>
        <v>0</v>
      </c>
      <c r="S183" s="176">
        <v>0</v>
      </c>
      <c r="T183" s="177">
        <f>S183*H183</f>
        <v>0</v>
      </c>
      <c r="U183" s="40"/>
      <c r="V183" s="40"/>
      <c r="W183" s="40"/>
      <c r="X183" s="40"/>
      <c r="Y183" s="40"/>
      <c r="Z183" s="40"/>
      <c r="AA183" s="40"/>
      <c r="AB183" s="40"/>
      <c r="AC183" s="40"/>
      <c r="AD183" s="40"/>
      <c r="AE183" s="40"/>
      <c r="AR183" s="178" t="s">
        <v>198</v>
      </c>
      <c r="AT183" s="178" t="s">
        <v>569</v>
      </c>
      <c r="AU183" s="178" t="s">
        <v>79</v>
      </c>
      <c r="AY183" s="21" t="s">
        <v>131</v>
      </c>
      <c r="BE183" s="179">
        <f>IF(N183="základní",J183,0)</f>
        <v>0</v>
      </c>
      <c r="BF183" s="179">
        <f>IF(N183="snížená",J183,0)</f>
        <v>0</v>
      </c>
      <c r="BG183" s="179">
        <f>IF(N183="zákl. přenesená",J183,0)</f>
        <v>0</v>
      </c>
      <c r="BH183" s="179">
        <f>IF(N183="sníž. přenesená",J183,0)</f>
        <v>0</v>
      </c>
      <c r="BI183" s="179">
        <f>IF(N183="nulová",J183,0)</f>
        <v>0</v>
      </c>
      <c r="BJ183" s="21" t="s">
        <v>15</v>
      </c>
      <c r="BK183" s="179">
        <f>ROUND(I183*H183,2)</f>
        <v>0</v>
      </c>
      <c r="BL183" s="21" t="s">
        <v>87</v>
      </c>
      <c r="BM183" s="178" t="s">
        <v>1226</v>
      </c>
    </row>
    <row r="184" spans="1:63" s="12" customFormat="1" ht="22.8" customHeight="1">
      <c r="A184" s="12"/>
      <c r="B184" s="153"/>
      <c r="C184" s="12"/>
      <c r="D184" s="154" t="s">
        <v>70</v>
      </c>
      <c r="E184" s="164" t="s">
        <v>1975</v>
      </c>
      <c r="F184" s="164" t="s">
        <v>1976</v>
      </c>
      <c r="G184" s="12"/>
      <c r="H184" s="12"/>
      <c r="I184" s="156"/>
      <c r="J184" s="165">
        <f>BK184</f>
        <v>0</v>
      </c>
      <c r="K184" s="12"/>
      <c r="L184" s="153"/>
      <c r="M184" s="158"/>
      <c r="N184" s="159"/>
      <c r="O184" s="159"/>
      <c r="P184" s="160">
        <f>SUM(P185:P203)</f>
        <v>0</v>
      </c>
      <c r="Q184" s="159"/>
      <c r="R184" s="160">
        <f>SUM(R185:R203)</f>
        <v>0</v>
      </c>
      <c r="S184" s="159"/>
      <c r="T184" s="161">
        <f>SUM(T185:T203)</f>
        <v>0</v>
      </c>
      <c r="U184" s="12"/>
      <c r="V184" s="12"/>
      <c r="W184" s="12"/>
      <c r="X184" s="12"/>
      <c r="Y184" s="12"/>
      <c r="Z184" s="12"/>
      <c r="AA184" s="12"/>
      <c r="AB184" s="12"/>
      <c r="AC184" s="12"/>
      <c r="AD184" s="12"/>
      <c r="AE184" s="12"/>
      <c r="AR184" s="154" t="s">
        <v>15</v>
      </c>
      <c r="AT184" s="162" t="s">
        <v>70</v>
      </c>
      <c r="AU184" s="162" t="s">
        <v>15</v>
      </c>
      <c r="AY184" s="154" t="s">
        <v>131</v>
      </c>
      <c r="BK184" s="163">
        <f>SUM(BK185:BK203)</f>
        <v>0</v>
      </c>
    </row>
    <row r="185" spans="1:65" s="2" customFormat="1" ht="24.15" customHeight="1">
      <c r="A185" s="40"/>
      <c r="B185" s="166"/>
      <c r="C185" s="167" t="s">
        <v>892</v>
      </c>
      <c r="D185" s="167" t="s">
        <v>134</v>
      </c>
      <c r="E185" s="168" t="s">
        <v>1977</v>
      </c>
      <c r="F185" s="169" t="s">
        <v>1978</v>
      </c>
      <c r="G185" s="170" t="s">
        <v>192</v>
      </c>
      <c r="H185" s="171">
        <v>400</v>
      </c>
      <c r="I185" s="172"/>
      <c r="J185" s="173">
        <f>ROUND(I185*H185,2)</f>
        <v>0</v>
      </c>
      <c r="K185" s="169" t="s">
        <v>3</v>
      </c>
      <c r="L185" s="41"/>
      <c r="M185" s="174" t="s">
        <v>3</v>
      </c>
      <c r="N185" s="175" t="s">
        <v>42</v>
      </c>
      <c r="O185" s="74"/>
      <c r="P185" s="176">
        <f>O185*H185</f>
        <v>0</v>
      </c>
      <c r="Q185" s="176">
        <v>0</v>
      </c>
      <c r="R185" s="176">
        <f>Q185*H185</f>
        <v>0</v>
      </c>
      <c r="S185" s="176">
        <v>0</v>
      </c>
      <c r="T185" s="177">
        <f>S185*H185</f>
        <v>0</v>
      </c>
      <c r="U185" s="40"/>
      <c r="V185" s="40"/>
      <c r="W185" s="40"/>
      <c r="X185" s="40"/>
      <c r="Y185" s="40"/>
      <c r="Z185" s="40"/>
      <c r="AA185" s="40"/>
      <c r="AB185" s="40"/>
      <c r="AC185" s="40"/>
      <c r="AD185" s="40"/>
      <c r="AE185" s="40"/>
      <c r="AR185" s="178" t="s">
        <v>87</v>
      </c>
      <c r="AT185" s="178" t="s">
        <v>134</v>
      </c>
      <c r="AU185" s="178" t="s">
        <v>79</v>
      </c>
      <c r="AY185" s="21" t="s">
        <v>131</v>
      </c>
      <c r="BE185" s="179">
        <f>IF(N185="základní",J185,0)</f>
        <v>0</v>
      </c>
      <c r="BF185" s="179">
        <f>IF(N185="snížená",J185,0)</f>
        <v>0</v>
      </c>
      <c r="BG185" s="179">
        <f>IF(N185="zákl. přenesená",J185,0)</f>
        <v>0</v>
      </c>
      <c r="BH185" s="179">
        <f>IF(N185="sníž. přenesená",J185,0)</f>
        <v>0</v>
      </c>
      <c r="BI185" s="179">
        <f>IF(N185="nulová",J185,0)</f>
        <v>0</v>
      </c>
      <c r="BJ185" s="21" t="s">
        <v>15</v>
      </c>
      <c r="BK185" s="179">
        <f>ROUND(I185*H185,2)</f>
        <v>0</v>
      </c>
      <c r="BL185" s="21" t="s">
        <v>87</v>
      </c>
      <c r="BM185" s="178" t="s">
        <v>1246</v>
      </c>
    </row>
    <row r="186" spans="1:65" s="2" customFormat="1" ht="21.75" customHeight="1">
      <c r="A186" s="40"/>
      <c r="B186" s="166"/>
      <c r="C186" s="220" t="s">
        <v>896</v>
      </c>
      <c r="D186" s="220" t="s">
        <v>569</v>
      </c>
      <c r="E186" s="221" t="s">
        <v>1979</v>
      </c>
      <c r="F186" s="222" t="s">
        <v>1980</v>
      </c>
      <c r="G186" s="223" t="s">
        <v>192</v>
      </c>
      <c r="H186" s="224">
        <v>480</v>
      </c>
      <c r="I186" s="225"/>
      <c r="J186" s="226">
        <f>ROUND(I186*H186,2)</f>
        <v>0</v>
      </c>
      <c r="K186" s="222" t="s">
        <v>3</v>
      </c>
      <c r="L186" s="227"/>
      <c r="M186" s="228" t="s">
        <v>3</v>
      </c>
      <c r="N186" s="229" t="s">
        <v>42</v>
      </c>
      <c r="O186" s="74"/>
      <c r="P186" s="176">
        <f>O186*H186</f>
        <v>0</v>
      </c>
      <c r="Q186" s="176">
        <v>0</v>
      </c>
      <c r="R186" s="176">
        <f>Q186*H186</f>
        <v>0</v>
      </c>
      <c r="S186" s="176">
        <v>0</v>
      </c>
      <c r="T186" s="177">
        <f>S186*H186</f>
        <v>0</v>
      </c>
      <c r="U186" s="40"/>
      <c r="V186" s="40"/>
      <c r="W186" s="40"/>
      <c r="X186" s="40"/>
      <c r="Y186" s="40"/>
      <c r="Z186" s="40"/>
      <c r="AA186" s="40"/>
      <c r="AB186" s="40"/>
      <c r="AC186" s="40"/>
      <c r="AD186" s="40"/>
      <c r="AE186" s="40"/>
      <c r="AR186" s="178" t="s">
        <v>198</v>
      </c>
      <c r="AT186" s="178" t="s">
        <v>569</v>
      </c>
      <c r="AU186" s="178" t="s">
        <v>79</v>
      </c>
      <c r="AY186" s="21" t="s">
        <v>131</v>
      </c>
      <c r="BE186" s="179">
        <f>IF(N186="základní",J186,0)</f>
        <v>0</v>
      </c>
      <c r="BF186" s="179">
        <f>IF(N186="snížená",J186,0)</f>
        <v>0</v>
      </c>
      <c r="BG186" s="179">
        <f>IF(N186="zákl. přenesená",J186,0)</f>
        <v>0</v>
      </c>
      <c r="BH186" s="179">
        <f>IF(N186="sníž. přenesená",J186,0)</f>
        <v>0</v>
      </c>
      <c r="BI186" s="179">
        <f>IF(N186="nulová",J186,0)</f>
        <v>0</v>
      </c>
      <c r="BJ186" s="21" t="s">
        <v>15</v>
      </c>
      <c r="BK186" s="179">
        <f>ROUND(I186*H186,2)</f>
        <v>0</v>
      </c>
      <c r="BL186" s="21" t="s">
        <v>87</v>
      </c>
      <c r="BM186" s="178" t="s">
        <v>1255</v>
      </c>
    </row>
    <row r="187" spans="1:65" s="2" customFormat="1" ht="24.15" customHeight="1">
      <c r="A187" s="40"/>
      <c r="B187" s="166"/>
      <c r="C187" s="167" t="s">
        <v>900</v>
      </c>
      <c r="D187" s="167" t="s">
        <v>134</v>
      </c>
      <c r="E187" s="168" t="s">
        <v>1981</v>
      </c>
      <c r="F187" s="169" t="s">
        <v>1982</v>
      </c>
      <c r="G187" s="170" t="s">
        <v>192</v>
      </c>
      <c r="H187" s="171">
        <v>900</v>
      </c>
      <c r="I187" s="172"/>
      <c r="J187" s="173">
        <f>ROUND(I187*H187,2)</f>
        <v>0</v>
      </c>
      <c r="K187" s="169" t="s">
        <v>3</v>
      </c>
      <c r="L187" s="41"/>
      <c r="M187" s="174" t="s">
        <v>3</v>
      </c>
      <c r="N187" s="175" t="s">
        <v>42</v>
      </c>
      <c r="O187" s="74"/>
      <c r="P187" s="176">
        <f>O187*H187</f>
        <v>0</v>
      </c>
      <c r="Q187" s="176">
        <v>0</v>
      </c>
      <c r="R187" s="176">
        <f>Q187*H187</f>
        <v>0</v>
      </c>
      <c r="S187" s="176">
        <v>0</v>
      </c>
      <c r="T187" s="177">
        <f>S187*H187</f>
        <v>0</v>
      </c>
      <c r="U187" s="40"/>
      <c r="V187" s="40"/>
      <c r="W187" s="40"/>
      <c r="X187" s="40"/>
      <c r="Y187" s="40"/>
      <c r="Z187" s="40"/>
      <c r="AA187" s="40"/>
      <c r="AB187" s="40"/>
      <c r="AC187" s="40"/>
      <c r="AD187" s="40"/>
      <c r="AE187" s="40"/>
      <c r="AR187" s="178" t="s">
        <v>87</v>
      </c>
      <c r="AT187" s="178" t="s">
        <v>134</v>
      </c>
      <c r="AU187" s="178" t="s">
        <v>79</v>
      </c>
      <c r="AY187" s="21" t="s">
        <v>131</v>
      </c>
      <c r="BE187" s="179">
        <f>IF(N187="základní",J187,0)</f>
        <v>0</v>
      </c>
      <c r="BF187" s="179">
        <f>IF(N187="snížená",J187,0)</f>
        <v>0</v>
      </c>
      <c r="BG187" s="179">
        <f>IF(N187="zákl. přenesená",J187,0)</f>
        <v>0</v>
      </c>
      <c r="BH187" s="179">
        <f>IF(N187="sníž. přenesená",J187,0)</f>
        <v>0</v>
      </c>
      <c r="BI187" s="179">
        <f>IF(N187="nulová",J187,0)</f>
        <v>0</v>
      </c>
      <c r="BJ187" s="21" t="s">
        <v>15</v>
      </c>
      <c r="BK187" s="179">
        <f>ROUND(I187*H187,2)</f>
        <v>0</v>
      </c>
      <c r="BL187" s="21" t="s">
        <v>87</v>
      </c>
      <c r="BM187" s="178" t="s">
        <v>1265</v>
      </c>
    </row>
    <row r="188" spans="1:65" s="2" customFormat="1" ht="21.75" customHeight="1">
      <c r="A188" s="40"/>
      <c r="B188" s="166"/>
      <c r="C188" s="220" t="s">
        <v>904</v>
      </c>
      <c r="D188" s="220" t="s">
        <v>569</v>
      </c>
      <c r="E188" s="221" t="s">
        <v>1979</v>
      </c>
      <c r="F188" s="222" t="s">
        <v>1980</v>
      </c>
      <c r="G188" s="223" t="s">
        <v>192</v>
      </c>
      <c r="H188" s="224">
        <v>1080</v>
      </c>
      <c r="I188" s="225"/>
      <c r="J188" s="226">
        <f>ROUND(I188*H188,2)</f>
        <v>0</v>
      </c>
      <c r="K188" s="222" t="s">
        <v>3</v>
      </c>
      <c r="L188" s="227"/>
      <c r="M188" s="228" t="s">
        <v>3</v>
      </c>
      <c r="N188" s="229" t="s">
        <v>42</v>
      </c>
      <c r="O188" s="74"/>
      <c r="P188" s="176">
        <f>O188*H188</f>
        <v>0</v>
      </c>
      <c r="Q188" s="176">
        <v>0</v>
      </c>
      <c r="R188" s="176">
        <f>Q188*H188</f>
        <v>0</v>
      </c>
      <c r="S188" s="176">
        <v>0</v>
      </c>
      <c r="T188" s="177">
        <f>S188*H188</f>
        <v>0</v>
      </c>
      <c r="U188" s="40"/>
      <c r="V188" s="40"/>
      <c r="W188" s="40"/>
      <c r="X188" s="40"/>
      <c r="Y188" s="40"/>
      <c r="Z188" s="40"/>
      <c r="AA188" s="40"/>
      <c r="AB188" s="40"/>
      <c r="AC188" s="40"/>
      <c r="AD188" s="40"/>
      <c r="AE188" s="40"/>
      <c r="AR188" s="178" t="s">
        <v>198</v>
      </c>
      <c r="AT188" s="178" t="s">
        <v>569</v>
      </c>
      <c r="AU188" s="178" t="s">
        <v>79</v>
      </c>
      <c r="AY188" s="21" t="s">
        <v>131</v>
      </c>
      <c r="BE188" s="179">
        <f>IF(N188="základní",J188,0)</f>
        <v>0</v>
      </c>
      <c r="BF188" s="179">
        <f>IF(N188="snížená",J188,0)</f>
        <v>0</v>
      </c>
      <c r="BG188" s="179">
        <f>IF(N188="zákl. přenesená",J188,0)</f>
        <v>0</v>
      </c>
      <c r="BH188" s="179">
        <f>IF(N188="sníž. přenesená",J188,0)</f>
        <v>0</v>
      </c>
      <c r="BI188" s="179">
        <f>IF(N188="nulová",J188,0)</f>
        <v>0</v>
      </c>
      <c r="BJ188" s="21" t="s">
        <v>15</v>
      </c>
      <c r="BK188" s="179">
        <f>ROUND(I188*H188,2)</f>
        <v>0</v>
      </c>
      <c r="BL188" s="21" t="s">
        <v>87</v>
      </c>
      <c r="BM188" s="178" t="s">
        <v>1277</v>
      </c>
    </row>
    <row r="189" spans="1:65" s="2" customFormat="1" ht="16.5" customHeight="1">
      <c r="A189" s="40"/>
      <c r="B189" s="166"/>
      <c r="C189" s="167" t="s">
        <v>908</v>
      </c>
      <c r="D189" s="167" t="s">
        <v>134</v>
      </c>
      <c r="E189" s="168" t="s">
        <v>1983</v>
      </c>
      <c r="F189" s="169" t="s">
        <v>1984</v>
      </c>
      <c r="G189" s="170" t="s">
        <v>192</v>
      </c>
      <c r="H189" s="171">
        <v>30</v>
      </c>
      <c r="I189" s="172"/>
      <c r="J189" s="173">
        <f>ROUND(I189*H189,2)</f>
        <v>0</v>
      </c>
      <c r="K189" s="169" t="s">
        <v>3</v>
      </c>
      <c r="L189" s="41"/>
      <c r="M189" s="174" t="s">
        <v>3</v>
      </c>
      <c r="N189" s="175" t="s">
        <v>42</v>
      </c>
      <c r="O189" s="74"/>
      <c r="P189" s="176">
        <f>O189*H189</f>
        <v>0</v>
      </c>
      <c r="Q189" s="176">
        <v>0</v>
      </c>
      <c r="R189" s="176">
        <f>Q189*H189</f>
        <v>0</v>
      </c>
      <c r="S189" s="176">
        <v>0</v>
      </c>
      <c r="T189" s="177">
        <f>S189*H189</f>
        <v>0</v>
      </c>
      <c r="U189" s="40"/>
      <c r="V189" s="40"/>
      <c r="W189" s="40"/>
      <c r="X189" s="40"/>
      <c r="Y189" s="40"/>
      <c r="Z189" s="40"/>
      <c r="AA189" s="40"/>
      <c r="AB189" s="40"/>
      <c r="AC189" s="40"/>
      <c r="AD189" s="40"/>
      <c r="AE189" s="40"/>
      <c r="AR189" s="178" t="s">
        <v>87</v>
      </c>
      <c r="AT189" s="178" t="s">
        <v>134</v>
      </c>
      <c r="AU189" s="178" t="s">
        <v>79</v>
      </c>
      <c r="AY189" s="21" t="s">
        <v>131</v>
      </c>
      <c r="BE189" s="179">
        <f>IF(N189="základní",J189,0)</f>
        <v>0</v>
      </c>
      <c r="BF189" s="179">
        <f>IF(N189="snížená",J189,0)</f>
        <v>0</v>
      </c>
      <c r="BG189" s="179">
        <f>IF(N189="zákl. přenesená",J189,0)</f>
        <v>0</v>
      </c>
      <c r="BH189" s="179">
        <f>IF(N189="sníž. přenesená",J189,0)</f>
        <v>0</v>
      </c>
      <c r="BI189" s="179">
        <f>IF(N189="nulová",J189,0)</f>
        <v>0</v>
      </c>
      <c r="BJ189" s="21" t="s">
        <v>15</v>
      </c>
      <c r="BK189" s="179">
        <f>ROUND(I189*H189,2)</f>
        <v>0</v>
      </c>
      <c r="BL189" s="21" t="s">
        <v>87</v>
      </c>
      <c r="BM189" s="178" t="s">
        <v>1289</v>
      </c>
    </row>
    <row r="190" spans="1:65" s="2" customFormat="1" ht="16.5" customHeight="1">
      <c r="A190" s="40"/>
      <c r="B190" s="166"/>
      <c r="C190" s="220" t="s">
        <v>912</v>
      </c>
      <c r="D190" s="220" t="s">
        <v>569</v>
      </c>
      <c r="E190" s="221" t="s">
        <v>1985</v>
      </c>
      <c r="F190" s="222" t="s">
        <v>1986</v>
      </c>
      <c r="G190" s="223" t="s">
        <v>192</v>
      </c>
      <c r="H190" s="224">
        <v>30</v>
      </c>
      <c r="I190" s="225"/>
      <c r="J190" s="226">
        <f>ROUND(I190*H190,2)</f>
        <v>0</v>
      </c>
      <c r="K190" s="222" t="s">
        <v>3</v>
      </c>
      <c r="L190" s="227"/>
      <c r="M190" s="228" t="s">
        <v>3</v>
      </c>
      <c r="N190" s="229" t="s">
        <v>42</v>
      </c>
      <c r="O190" s="74"/>
      <c r="P190" s="176">
        <f>O190*H190</f>
        <v>0</v>
      </c>
      <c r="Q190" s="176">
        <v>0</v>
      </c>
      <c r="R190" s="176">
        <f>Q190*H190</f>
        <v>0</v>
      </c>
      <c r="S190" s="176">
        <v>0</v>
      </c>
      <c r="T190" s="177">
        <f>S190*H190</f>
        <v>0</v>
      </c>
      <c r="U190" s="40"/>
      <c r="V190" s="40"/>
      <c r="W190" s="40"/>
      <c r="X190" s="40"/>
      <c r="Y190" s="40"/>
      <c r="Z190" s="40"/>
      <c r="AA190" s="40"/>
      <c r="AB190" s="40"/>
      <c r="AC190" s="40"/>
      <c r="AD190" s="40"/>
      <c r="AE190" s="40"/>
      <c r="AR190" s="178" t="s">
        <v>198</v>
      </c>
      <c r="AT190" s="178" t="s">
        <v>569</v>
      </c>
      <c r="AU190" s="178" t="s">
        <v>79</v>
      </c>
      <c r="AY190" s="21" t="s">
        <v>131</v>
      </c>
      <c r="BE190" s="179">
        <f>IF(N190="základní",J190,0)</f>
        <v>0</v>
      </c>
      <c r="BF190" s="179">
        <f>IF(N190="snížená",J190,0)</f>
        <v>0</v>
      </c>
      <c r="BG190" s="179">
        <f>IF(N190="zákl. přenesená",J190,0)</f>
        <v>0</v>
      </c>
      <c r="BH190" s="179">
        <f>IF(N190="sníž. přenesená",J190,0)</f>
        <v>0</v>
      </c>
      <c r="BI190" s="179">
        <f>IF(N190="nulová",J190,0)</f>
        <v>0</v>
      </c>
      <c r="BJ190" s="21" t="s">
        <v>15</v>
      </c>
      <c r="BK190" s="179">
        <f>ROUND(I190*H190,2)</f>
        <v>0</v>
      </c>
      <c r="BL190" s="21" t="s">
        <v>87</v>
      </c>
      <c r="BM190" s="178" t="s">
        <v>1316</v>
      </c>
    </row>
    <row r="191" spans="1:65" s="2" customFormat="1" ht="16.5" customHeight="1">
      <c r="A191" s="40"/>
      <c r="B191" s="166"/>
      <c r="C191" s="220" t="s">
        <v>916</v>
      </c>
      <c r="D191" s="220" t="s">
        <v>569</v>
      </c>
      <c r="E191" s="221" t="s">
        <v>1987</v>
      </c>
      <c r="F191" s="222" t="s">
        <v>1988</v>
      </c>
      <c r="G191" s="223" t="s">
        <v>184</v>
      </c>
      <c r="H191" s="224">
        <v>2</v>
      </c>
      <c r="I191" s="225"/>
      <c r="J191" s="226">
        <f>ROUND(I191*H191,2)</f>
        <v>0</v>
      </c>
      <c r="K191" s="222" t="s">
        <v>3</v>
      </c>
      <c r="L191" s="227"/>
      <c r="M191" s="228" t="s">
        <v>3</v>
      </c>
      <c r="N191" s="229" t="s">
        <v>42</v>
      </c>
      <c r="O191" s="74"/>
      <c r="P191" s="176">
        <f>O191*H191</f>
        <v>0</v>
      </c>
      <c r="Q191" s="176">
        <v>0</v>
      </c>
      <c r="R191" s="176">
        <f>Q191*H191</f>
        <v>0</v>
      </c>
      <c r="S191" s="176">
        <v>0</v>
      </c>
      <c r="T191" s="177">
        <f>S191*H191</f>
        <v>0</v>
      </c>
      <c r="U191" s="40"/>
      <c r="V191" s="40"/>
      <c r="W191" s="40"/>
      <c r="X191" s="40"/>
      <c r="Y191" s="40"/>
      <c r="Z191" s="40"/>
      <c r="AA191" s="40"/>
      <c r="AB191" s="40"/>
      <c r="AC191" s="40"/>
      <c r="AD191" s="40"/>
      <c r="AE191" s="40"/>
      <c r="AR191" s="178" t="s">
        <v>198</v>
      </c>
      <c r="AT191" s="178" t="s">
        <v>569</v>
      </c>
      <c r="AU191" s="178" t="s">
        <v>79</v>
      </c>
      <c r="AY191" s="21" t="s">
        <v>131</v>
      </c>
      <c r="BE191" s="179">
        <f>IF(N191="základní",J191,0)</f>
        <v>0</v>
      </c>
      <c r="BF191" s="179">
        <f>IF(N191="snížená",J191,0)</f>
        <v>0</v>
      </c>
      <c r="BG191" s="179">
        <f>IF(N191="zákl. přenesená",J191,0)</f>
        <v>0</v>
      </c>
      <c r="BH191" s="179">
        <f>IF(N191="sníž. přenesená",J191,0)</f>
        <v>0</v>
      </c>
      <c r="BI191" s="179">
        <f>IF(N191="nulová",J191,0)</f>
        <v>0</v>
      </c>
      <c r="BJ191" s="21" t="s">
        <v>15</v>
      </c>
      <c r="BK191" s="179">
        <f>ROUND(I191*H191,2)</f>
        <v>0</v>
      </c>
      <c r="BL191" s="21" t="s">
        <v>87</v>
      </c>
      <c r="BM191" s="178" t="s">
        <v>1342</v>
      </c>
    </row>
    <row r="192" spans="1:65" s="2" customFormat="1" ht="24.15" customHeight="1">
      <c r="A192" s="40"/>
      <c r="B192" s="166"/>
      <c r="C192" s="167" t="s">
        <v>920</v>
      </c>
      <c r="D192" s="167" t="s">
        <v>134</v>
      </c>
      <c r="E192" s="168" t="s">
        <v>1989</v>
      </c>
      <c r="F192" s="169" t="s">
        <v>1990</v>
      </c>
      <c r="G192" s="170" t="s">
        <v>184</v>
      </c>
      <c r="H192" s="171">
        <v>60</v>
      </c>
      <c r="I192" s="172"/>
      <c r="J192" s="173">
        <f>ROUND(I192*H192,2)</f>
        <v>0</v>
      </c>
      <c r="K192" s="169" t="s">
        <v>3</v>
      </c>
      <c r="L192" s="41"/>
      <c r="M192" s="174" t="s">
        <v>3</v>
      </c>
      <c r="N192" s="175" t="s">
        <v>42</v>
      </c>
      <c r="O192" s="74"/>
      <c r="P192" s="176">
        <f>O192*H192</f>
        <v>0</v>
      </c>
      <c r="Q192" s="176">
        <v>0</v>
      </c>
      <c r="R192" s="176">
        <f>Q192*H192</f>
        <v>0</v>
      </c>
      <c r="S192" s="176">
        <v>0</v>
      </c>
      <c r="T192" s="177">
        <f>S192*H192</f>
        <v>0</v>
      </c>
      <c r="U192" s="40"/>
      <c r="V192" s="40"/>
      <c r="W192" s="40"/>
      <c r="X192" s="40"/>
      <c r="Y192" s="40"/>
      <c r="Z192" s="40"/>
      <c r="AA192" s="40"/>
      <c r="AB192" s="40"/>
      <c r="AC192" s="40"/>
      <c r="AD192" s="40"/>
      <c r="AE192" s="40"/>
      <c r="AR192" s="178" t="s">
        <v>87</v>
      </c>
      <c r="AT192" s="178" t="s">
        <v>134</v>
      </c>
      <c r="AU192" s="178" t="s">
        <v>79</v>
      </c>
      <c r="AY192" s="21" t="s">
        <v>131</v>
      </c>
      <c r="BE192" s="179">
        <f>IF(N192="základní",J192,0)</f>
        <v>0</v>
      </c>
      <c r="BF192" s="179">
        <f>IF(N192="snížená",J192,0)</f>
        <v>0</v>
      </c>
      <c r="BG192" s="179">
        <f>IF(N192="zákl. přenesená",J192,0)</f>
        <v>0</v>
      </c>
      <c r="BH192" s="179">
        <f>IF(N192="sníž. přenesená",J192,0)</f>
        <v>0</v>
      </c>
      <c r="BI192" s="179">
        <f>IF(N192="nulová",J192,0)</f>
        <v>0</v>
      </c>
      <c r="BJ192" s="21" t="s">
        <v>15</v>
      </c>
      <c r="BK192" s="179">
        <f>ROUND(I192*H192,2)</f>
        <v>0</v>
      </c>
      <c r="BL192" s="21" t="s">
        <v>87</v>
      </c>
      <c r="BM192" s="178" t="s">
        <v>1357</v>
      </c>
    </row>
    <row r="193" spans="1:65" s="2" customFormat="1" ht="16.5" customHeight="1">
      <c r="A193" s="40"/>
      <c r="B193" s="166"/>
      <c r="C193" s="220" t="s">
        <v>924</v>
      </c>
      <c r="D193" s="220" t="s">
        <v>569</v>
      </c>
      <c r="E193" s="221" t="s">
        <v>1991</v>
      </c>
      <c r="F193" s="222" t="s">
        <v>1992</v>
      </c>
      <c r="G193" s="223" t="s">
        <v>184</v>
      </c>
      <c r="H193" s="224">
        <v>60</v>
      </c>
      <c r="I193" s="225"/>
      <c r="J193" s="226">
        <f>ROUND(I193*H193,2)</f>
        <v>0</v>
      </c>
      <c r="K193" s="222" t="s">
        <v>3</v>
      </c>
      <c r="L193" s="227"/>
      <c r="M193" s="228" t="s">
        <v>3</v>
      </c>
      <c r="N193" s="229" t="s">
        <v>42</v>
      </c>
      <c r="O193" s="74"/>
      <c r="P193" s="176">
        <f>O193*H193</f>
        <v>0</v>
      </c>
      <c r="Q193" s="176">
        <v>0</v>
      </c>
      <c r="R193" s="176">
        <f>Q193*H193</f>
        <v>0</v>
      </c>
      <c r="S193" s="176">
        <v>0</v>
      </c>
      <c r="T193" s="177">
        <f>S193*H193</f>
        <v>0</v>
      </c>
      <c r="U193" s="40"/>
      <c r="V193" s="40"/>
      <c r="W193" s="40"/>
      <c r="X193" s="40"/>
      <c r="Y193" s="40"/>
      <c r="Z193" s="40"/>
      <c r="AA193" s="40"/>
      <c r="AB193" s="40"/>
      <c r="AC193" s="40"/>
      <c r="AD193" s="40"/>
      <c r="AE193" s="40"/>
      <c r="AR193" s="178" t="s">
        <v>198</v>
      </c>
      <c r="AT193" s="178" t="s">
        <v>569</v>
      </c>
      <c r="AU193" s="178" t="s">
        <v>79</v>
      </c>
      <c r="AY193" s="21" t="s">
        <v>131</v>
      </c>
      <c r="BE193" s="179">
        <f>IF(N193="základní",J193,0)</f>
        <v>0</v>
      </c>
      <c r="BF193" s="179">
        <f>IF(N193="snížená",J193,0)</f>
        <v>0</v>
      </c>
      <c r="BG193" s="179">
        <f>IF(N193="zákl. přenesená",J193,0)</f>
        <v>0</v>
      </c>
      <c r="BH193" s="179">
        <f>IF(N193="sníž. přenesená",J193,0)</f>
        <v>0</v>
      </c>
      <c r="BI193" s="179">
        <f>IF(N193="nulová",J193,0)</f>
        <v>0</v>
      </c>
      <c r="BJ193" s="21" t="s">
        <v>15</v>
      </c>
      <c r="BK193" s="179">
        <f>ROUND(I193*H193,2)</f>
        <v>0</v>
      </c>
      <c r="BL193" s="21" t="s">
        <v>87</v>
      </c>
      <c r="BM193" s="178" t="s">
        <v>1381</v>
      </c>
    </row>
    <row r="194" spans="1:65" s="2" customFormat="1" ht="16.5" customHeight="1">
      <c r="A194" s="40"/>
      <c r="B194" s="166"/>
      <c r="C194" s="220" t="s">
        <v>928</v>
      </c>
      <c r="D194" s="220" t="s">
        <v>569</v>
      </c>
      <c r="E194" s="221" t="s">
        <v>1993</v>
      </c>
      <c r="F194" s="222" t="s">
        <v>1994</v>
      </c>
      <c r="G194" s="223" t="s">
        <v>184</v>
      </c>
      <c r="H194" s="224">
        <v>120</v>
      </c>
      <c r="I194" s="225"/>
      <c r="J194" s="226">
        <f>ROUND(I194*H194,2)</f>
        <v>0</v>
      </c>
      <c r="K194" s="222" t="s">
        <v>3</v>
      </c>
      <c r="L194" s="227"/>
      <c r="M194" s="228" t="s">
        <v>3</v>
      </c>
      <c r="N194" s="229" t="s">
        <v>42</v>
      </c>
      <c r="O194" s="74"/>
      <c r="P194" s="176">
        <f>O194*H194</f>
        <v>0</v>
      </c>
      <c r="Q194" s="176">
        <v>0</v>
      </c>
      <c r="R194" s="176">
        <f>Q194*H194</f>
        <v>0</v>
      </c>
      <c r="S194" s="176">
        <v>0</v>
      </c>
      <c r="T194" s="177">
        <f>S194*H194</f>
        <v>0</v>
      </c>
      <c r="U194" s="40"/>
      <c r="V194" s="40"/>
      <c r="W194" s="40"/>
      <c r="X194" s="40"/>
      <c r="Y194" s="40"/>
      <c r="Z194" s="40"/>
      <c r="AA194" s="40"/>
      <c r="AB194" s="40"/>
      <c r="AC194" s="40"/>
      <c r="AD194" s="40"/>
      <c r="AE194" s="40"/>
      <c r="AR194" s="178" t="s">
        <v>198</v>
      </c>
      <c r="AT194" s="178" t="s">
        <v>569</v>
      </c>
      <c r="AU194" s="178" t="s">
        <v>79</v>
      </c>
      <c r="AY194" s="21" t="s">
        <v>131</v>
      </c>
      <c r="BE194" s="179">
        <f>IF(N194="základní",J194,0)</f>
        <v>0</v>
      </c>
      <c r="BF194" s="179">
        <f>IF(N194="snížená",J194,0)</f>
        <v>0</v>
      </c>
      <c r="BG194" s="179">
        <f>IF(N194="zákl. přenesená",J194,0)</f>
        <v>0</v>
      </c>
      <c r="BH194" s="179">
        <f>IF(N194="sníž. přenesená",J194,0)</f>
        <v>0</v>
      </c>
      <c r="BI194" s="179">
        <f>IF(N194="nulová",J194,0)</f>
        <v>0</v>
      </c>
      <c r="BJ194" s="21" t="s">
        <v>15</v>
      </c>
      <c r="BK194" s="179">
        <f>ROUND(I194*H194,2)</f>
        <v>0</v>
      </c>
      <c r="BL194" s="21" t="s">
        <v>87</v>
      </c>
      <c r="BM194" s="178" t="s">
        <v>1408</v>
      </c>
    </row>
    <row r="195" spans="1:65" s="2" customFormat="1" ht="16.5" customHeight="1">
      <c r="A195" s="40"/>
      <c r="B195" s="166"/>
      <c r="C195" s="167" t="s">
        <v>932</v>
      </c>
      <c r="D195" s="167" t="s">
        <v>134</v>
      </c>
      <c r="E195" s="168" t="s">
        <v>1995</v>
      </c>
      <c r="F195" s="169" t="s">
        <v>1996</v>
      </c>
      <c r="G195" s="170" t="s">
        <v>184</v>
      </c>
      <c r="H195" s="171">
        <v>100</v>
      </c>
      <c r="I195" s="172"/>
      <c r="J195" s="173">
        <f>ROUND(I195*H195,2)</f>
        <v>0</v>
      </c>
      <c r="K195" s="169" t="s">
        <v>3</v>
      </c>
      <c r="L195" s="41"/>
      <c r="M195" s="174" t="s">
        <v>3</v>
      </c>
      <c r="N195" s="175" t="s">
        <v>42</v>
      </c>
      <c r="O195" s="74"/>
      <c r="P195" s="176">
        <f>O195*H195</f>
        <v>0</v>
      </c>
      <c r="Q195" s="176">
        <v>0</v>
      </c>
      <c r="R195" s="176">
        <f>Q195*H195</f>
        <v>0</v>
      </c>
      <c r="S195" s="176">
        <v>0</v>
      </c>
      <c r="T195" s="177">
        <f>S195*H195</f>
        <v>0</v>
      </c>
      <c r="U195" s="40"/>
      <c r="V195" s="40"/>
      <c r="W195" s="40"/>
      <c r="X195" s="40"/>
      <c r="Y195" s="40"/>
      <c r="Z195" s="40"/>
      <c r="AA195" s="40"/>
      <c r="AB195" s="40"/>
      <c r="AC195" s="40"/>
      <c r="AD195" s="40"/>
      <c r="AE195" s="40"/>
      <c r="AR195" s="178" t="s">
        <v>87</v>
      </c>
      <c r="AT195" s="178" t="s">
        <v>134</v>
      </c>
      <c r="AU195" s="178" t="s">
        <v>79</v>
      </c>
      <c r="AY195" s="21" t="s">
        <v>131</v>
      </c>
      <c r="BE195" s="179">
        <f>IF(N195="základní",J195,0)</f>
        <v>0</v>
      </c>
      <c r="BF195" s="179">
        <f>IF(N195="snížená",J195,0)</f>
        <v>0</v>
      </c>
      <c r="BG195" s="179">
        <f>IF(N195="zákl. přenesená",J195,0)</f>
        <v>0</v>
      </c>
      <c r="BH195" s="179">
        <f>IF(N195="sníž. přenesená",J195,0)</f>
        <v>0</v>
      </c>
      <c r="BI195" s="179">
        <f>IF(N195="nulová",J195,0)</f>
        <v>0</v>
      </c>
      <c r="BJ195" s="21" t="s">
        <v>15</v>
      </c>
      <c r="BK195" s="179">
        <f>ROUND(I195*H195,2)</f>
        <v>0</v>
      </c>
      <c r="BL195" s="21" t="s">
        <v>87</v>
      </c>
      <c r="BM195" s="178" t="s">
        <v>1586</v>
      </c>
    </row>
    <row r="196" spans="1:65" s="2" customFormat="1" ht="16.5" customHeight="1">
      <c r="A196" s="40"/>
      <c r="B196" s="166"/>
      <c r="C196" s="220" t="s">
        <v>936</v>
      </c>
      <c r="D196" s="220" t="s">
        <v>569</v>
      </c>
      <c r="E196" s="221" t="s">
        <v>1997</v>
      </c>
      <c r="F196" s="222" t="s">
        <v>1998</v>
      </c>
      <c r="G196" s="223" t="s">
        <v>184</v>
      </c>
      <c r="H196" s="224">
        <v>100</v>
      </c>
      <c r="I196" s="225"/>
      <c r="J196" s="226">
        <f>ROUND(I196*H196,2)</f>
        <v>0</v>
      </c>
      <c r="K196" s="222" t="s">
        <v>3</v>
      </c>
      <c r="L196" s="227"/>
      <c r="M196" s="228" t="s">
        <v>3</v>
      </c>
      <c r="N196" s="229" t="s">
        <v>42</v>
      </c>
      <c r="O196" s="74"/>
      <c r="P196" s="176">
        <f>O196*H196</f>
        <v>0</v>
      </c>
      <c r="Q196" s="176">
        <v>0</v>
      </c>
      <c r="R196" s="176">
        <f>Q196*H196</f>
        <v>0</v>
      </c>
      <c r="S196" s="176">
        <v>0</v>
      </c>
      <c r="T196" s="177">
        <f>S196*H196</f>
        <v>0</v>
      </c>
      <c r="U196" s="40"/>
      <c r="V196" s="40"/>
      <c r="W196" s="40"/>
      <c r="X196" s="40"/>
      <c r="Y196" s="40"/>
      <c r="Z196" s="40"/>
      <c r="AA196" s="40"/>
      <c r="AB196" s="40"/>
      <c r="AC196" s="40"/>
      <c r="AD196" s="40"/>
      <c r="AE196" s="40"/>
      <c r="AR196" s="178" t="s">
        <v>198</v>
      </c>
      <c r="AT196" s="178" t="s">
        <v>569</v>
      </c>
      <c r="AU196" s="178" t="s">
        <v>79</v>
      </c>
      <c r="AY196" s="21" t="s">
        <v>131</v>
      </c>
      <c r="BE196" s="179">
        <f>IF(N196="základní",J196,0)</f>
        <v>0</v>
      </c>
      <c r="BF196" s="179">
        <f>IF(N196="snížená",J196,0)</f>
        <v>0</v>
      </c>
      <c r="BG196" s="179">
        <f>IF(N196="zákl. přenesená",J196,0)</f>
        <v>0</v>
      </c>
      <c r="BH196" s="179">
        <f>IF(N196="sníž. přenesená",J196,0)</f>
        <v>0</v>
      </c>
      <c r="BI196" s="179">
        <f>IF(N196="nulová",J196,0)</f>
        <v>0</v>
      </c>
      <c r="BJ196" s="21" t="s">
        <v>15</v>
      </c>
      <c r="BK196" s="179">
        <f>ROUND(I196*H196,2)</f>
        <v>0</v>
      </c>
      <c r="BL196" s="21" t="s">
        <v>87</v>
      </c>
      <c r="BM196" s="178" t="s">
        <v>1589</v>
      </c>
    </row>
    <row r="197" spans="1:65" s="2" customFormat="1" ht="24.15" customHeight="1">
      <c r="A197" s="40"/>
      <c r="B197" s="166"/>
      <c r="C197" s="167" t="s">
        <v>940</v>
      </c>
      <c r="D197" s="167" t="s">
        <v>134</v>
      </c>
      <c r="E197" s="168" t="s">
        <v>1999</v>
      </c>
      <c r="F197" s="169" t="s">
        <v>2000</v>
      </c>
      <c r="G197" s="170" t="s">
        <v>184</v>
      </c>
      <c r="H197" s="171">
        <v>100</v>
      </c>
      <c r="I197" s="172"/>
      <c r="J197" s="173">
        <f>ROUND(I197*H197,2)</f>
        <v>0</v>
      </c>
      <c r="K197" s="169" t="s">
        <v>3</v>
      </c>
      <c r="L197" s="41"/>
      <c r="M197" s="174" t="s">
        <v>3</v>
      </c>
      <c r="N197" s="175" t="s">
        <v>42</v>
      </c>
      <c r="O197" s="74"/>
      <c r="P197" s="176">
        <f>O197*H197</f>
        <v>0</v>
      </c>
      <c r="Q197" s="176">
        <v>0</v>
      </c>
      <c r="R197" s="176">
        <f>Q197*H197</f>
        <v>0</v>
      </c>
      <c r="S197" s="176">
        <v>0</v>
      </c>
      <c r="T197" s="177">
        <f>S197*H197</f>
        <v>0</v>
      </c>
      <c r="U197" s="40"/>
      <c r="V197" s="40"/>
      <c r="W197" s="40"/>
      <c r="X197" s="40"/>
      <c r="Y197" s="40"/>
      <c r="Z197" s="40"/>
      <c r="AA197" s="40"/>
      <c r="AB197" s="40"/>
      <c r="AC197" s="40"/>
      <c r="AD197" s="40"/>
      <c r="AE197" s="40"/>
      <c r="AR197" s="178" t="s">
        <v>87</v>
      </c>
      <c r="AT197" s="178" t="s">
        <v>134</v>
      </c>
      <c r="AU197" s="178" t="s">
        <v>79</v>
      </c>
      <c r="AY197" s="21" t="s">
        <v>131</v>
      </c>
      <c r="BE197" s="179">
        <f>IF(N197="základní",J197,0)</f>
        <v>0</v>
      </c>
      <c r="BF197" s="179">
        <f>IF(N197="snížená",J197,0)</f>
        <v>0</v>
      </c>
      <c r="BG197" s="179">
        <f>IF(N197="zákl. přenesená",J197,0)</f>
        <v>0</v>
      </c>
      <c r="BH197" s="179">
        <f>IF(N197="sníž. přenesená",J197,0)</f>
        <v>0</v>
      </c>
      <c r="BI197" s="179">
        <f>IF(N197="nulová",J197,0)</f>
        <v>0</v>
      </c>
      <c r="BJ197" s="21" t="s">
        <v>15</v>
      </c>
      <c r="BK197" s="179">
        <f>ROUND(I197*H197,2)</f>
        <v>0</v>
      </c>
      <c r="BL197" s="21" t="s">
        <v>87</v>
      </c>
      <c r="BM197" s="178" t="s">
        <v>1592</v>
      </c>
    </row>
    <row r="198" spans="1:65" s="2" customFormat="1" ht="24.15" customHeight="1">
      <c r="A198" s="40"/>
      <c r="B198" s="166"/>
      <c r="C198" s="220" t="s">
        <v>944</v>
      </c>
      <c r="D198" s="220" t="s">
        <v>569</v>
      </c>
      <c r="E198" s="221" t="s">
        <v>2001</v>
      </c>
      <c r="F198" s="222" t="s">
        <v>2002</v>
      </c>
      <c r="G198" s="223" t="s">
        <v>184</v>
      </c>
      <c r="H198" s="224">
        <v>100</v>
      </c>
      <c r="I198" s="225"/>
      <c r="J198" s="226">
        <f>ROUND(I198*H198,2)</f>
        <v>0</v>
      </c>
      <c r="K198" s="222" t="s">
        <v>3</v>
      </c>
      <c r="L198" s="227"/>
      <c r="M198" s="228" t="s">
        <v>3</v>
      </c>
      <c r="N198" s="229" t="s">
        <v>42</v>
      </c>
      <c r="O198" s="74"/>
      <c r="P198" s="176">
        <f>O198*H198</f>
        <v>0</v>
      </c>
      <c r="Q198" s="176">
        <v>0</v>
      </c>
      <c r="R198" s="176">
        <f>Q198*H198</f>
        <v>0</v>
      </c>
      <c r="S198" s="176">
        <v>0</v>
      </c>
      <c r="T198" s="177">
        <f>S198*H198</f>
        <v>0</v>
      </c>
      <c r="U198" s="40"/>
      <c r="V198" s="40"/>
      <c r="W198" s="40"/>
      <c r="X198" s="40"/>
      <c r="Y198" s="40"/>
      <c r="Z198" s="40"/>
      <c r="AA198" s="40"/>
      <c r="AB198" s="40"/>
      <c r="AC198" s="40"/>
      <c r="AD198" s="40"/>
      <c r="AE198" s="40"/>
      <c r="AR198" s="178" t="s">
        <v>198</v>
      </c>
      <c r="AT198" s="178" t="s">
        <v>569</v>
      </c>
      <c r="AU198" s="178" t="s">
        <v>79</v>
      </c>
      <c r="AY198" s="21" t="s">
        <v>131</v>
      </c>
      <c r="BE198" s="179">
        <f>IF(N198="základní",J198,0)</f>
        <v>0</v>
      </c>
      <c r="BF198" s="179">
        <f>IF(N198="snížená",J198,0)</f>
        <v>0</v>
      </c>
      <c r="BG198" s="179">
        <f>IF(N198="zákl. přenesená",J198,0)</f>
        <v>0</v>
      </c>
      <c r="BH198" s="179">
        <f>IF(N198="sníž. přenesená",J198,0)</f>
        <v>0</v>
      </c>
      <c r="BI198" s="179">
        <f>IF(N198="nulová",J198,0)</f>
        <v>0</v>
      </c>
      <c r="BJ198" s="21" t="s">
        <v>15</v>
      </c>
      <c r="BK198" s="179">
        <f>ROUND(I198*H198,2)</f>
        <v>0</v>
      </c>
      <c r="BL198" s="21" t="s">
        <v>87</v>
      </c>
      <c r="BM198" s="178" t="s">
        <v>1595</v>
      </c>
    </row>
    <row r="199" spans="1:65" s="2" customFormat="1" ht="24.15" customHeight="1">
      <c r="A199" s="40"/>
      <c r="B199" s="166"/>
      <c r="C199" s="167" t="s">
        <v>948</v>
      </c>
      <c r="D199" s="167" t="s">
        <v>134</v>
      </c>
      <c r="E199" s="168" t="s">
        <v>2003</v>
      </c>
      <c r="F199" s="169" t="s">
        <v>2004</v>
      </c>
      <c r="G199" s="170" t="s">
        <v>192</v>
      </c>
      <c r="H199" s="171">
        <v>3000</v>
      </c>
      <c r="I199" s="172"/>
      <c r="J199" s="173">
        <f>ROUND(I199*H199,2)</f>
        <v>0</v>
      </c>
      <c r="K199" s="169" t="s">
        <v>3</v>
      </c>
      <c r="L199" s="41"/>
      <c r="M199" s="174" t="s">
        <v>3</v>
      </c>
      <c r="N199" s="175" t="s">
        <v>42</v>
      </c>
      <c r="O199" s="74"/>
      <c r="P199" s="176">
        <f>O199*H199</f>
        <v>0</v>
      </c>
      <c r="Q199" s="176">
        <v>0</v>
      </c>
      <c r="R199" s="176">
        <f>Q199*H199</f>
        <v>0</v>
      </c>
      <c r="S199" s="176">
        <v>0</v>
      </c>
      <c r="T199" s="177">
        <f>S199*H199</f>
        <v>0</v>
      </c>
      <c r="U199" s="40"/>
      <c r="V199" s="40"/>
      <c r="W199" s="40"/>
      <c r="X199" s="40"/>
      <c r="Y199" s="40"/>
      <c r="Z199" s="40"/>
      <c r="AA199" s="40"/>
      <c r="AB199" s="40"/>
      <c r="AC199" s="40"/>
      <c r="AD199" s="40"/>
      <c r="AE199" s="40"/>
      <c r="AR199" s="178" t="s">
        <v>87</v>
      </c>
      <c r="AT199" s="178" t="s">
        <v>134</v>
      </c>
      <c r="AU199" s="178" t="s">
        <v>79</v>
      </c>
      <c r="AY199" s="21" t="s">
        <v>131</v>
      </c>
      <c r="BE199" s="179">
        <f>IF(N199="základní",J199,0)</f>
        <v>0</v>
      </c>
      <c r="BF199" s="179">
        <f>IF(N199="snížená",J199,0)</f>
        <v>0</v>
      </c>
      <c r="BG199" s="179">
        <f>IF(N199="zákl. přenesená",J199,0)</f>
        <v>0</v>
      </c>
      <c r="BH199" s="179">
        <f>IF(N199="sníž. přenesená",J199,0)</f>
        <v>0</v>
      </c>
      <c r="BI199" s="179">
        <f>IF(N199="nulová",J199,0)</f>
        <v>0</v>
      </c>
      <c r="BJ199" s="21" t="s">
        <v>15</v>
      </c>
      <c r="BK199" s="179">
        <f>ROUND(I199*H199,2)</f>
        <v>0</v>
      </c>
      <c r="BL199" s="21" t="s">
        <v>87</v>
      </c>
      <c r="BM199" s="178" t="s">
        <v>1598</v>
      </c>
    </row>
    <row r="200" spans="1:65" s="2" customFormat="1" ht="52.2" customHeight="1">
      <c r="A200" s="40"/>
      <c r="B200" s="166"/>
      <c r="C200" s="220" t="s">
        <v>952</v>
      </c>
      <c r="D200" s="220" t="s">
        <v>569</v>
      </c>
      <c r="E200" s="221" t="s">
        <v>2005</v>
      </c>
      <c r="F200" s="222" t="s">
        <v>2006</v>
      </c>
      <c r="G200" s="223" t="s">
        <v>192</v>
      </c>
      <c r="H200" s="224">
        <v>2500</v>
      </c>
      <c r="I200" s="225"/>
      <c r="J200" s="226">
        <f>ROUND(I200*H200,2)</f>
        <v>0</v>
      </c>
      <c r="K200" s="222" t="s">
        <v>3</v>
      </c>
      <c r="L200" s="227"/>
      <c r="M200" s="228" t="s">
        <v>3</v>
      </c>
      <c r="N200" s="229" t="s">
        <v>42</v>
      </c>
      <c r="O200" s="74"/>
      <c r="P200" s="176">
        <f>O200*H200</f>
        <v>0</v>
      </c>
      <c r="Q200" s="176">
        <v>0</v>
      </c>
      <c r="R200" s="176">
        <f>Q200*H200</f>
        <v>0</v>
      </c>
      <c r="S200" s="176">
        <v>0</v>
      </c>
      <c r="T200" s="177">
        <f>S200*H200</f>
        <v>0</v>
      </c>
      <c r="U200" s="40"/>
      <c r="V200" s="40"/>
      <c r="W200" s="40"/>
      <c r="X200" s="40"/>
      <c r="Y200" s="40"/>
      <c r="Z200" s="40"/>
      <c r="AA200" s="40"/>
      <c r="AB200" s="40"/>
      <c r="AC200" s="40"/>
      <c r="AD200" s="40"/>
      <c r="AE200" s="40"/>
      <c r="AR200" s="178" t="s">
        <v>198</v>
      </c>
      <c r="AT200" s="178" t="s">
        <v>569</v>
      </c>
      <c r="AU200" s="178" t="s">
        <v>79</v>
      </c>
      <c r="AY200" s="21" t="s">
        <v>131</v>
      </c>
      <c r="BE200" s="179">
        <f>IF(N200="základní",J200,0)</f>
        <v>0</v>
      </c>
      <c r="BF200" s="179">
        <f>IF(N200="snížená",J200,0)</f>
        <v>0</v>
      </c>
      <c r="BG200" s="179">
        <f>IF(N200="zákl. přenesená",J200,0)</f>
        <v>0</v>
      </c>
      <c r="BH200" s="179">
        <f>IF(N200="sníž. přenesená",J200,0)</f>
        <v>0</v>
      </c>
      <c r="BI200" s="179">
        <f>IF(N200="nulová",J200,0)</f>
        <v>0</v>
      </c>
      <c r="BJ200" s="21" t="s">
        <v>15</v>
      </c>
      <c r="BK200" s="179">
        <f>ROUND(I200*H200,2)</f>
        <v>0</v>
      </c>
      <c r="BL200" s="21" t="s">
        <v>87</v>
      </c>
      <c r="BM200" s="178" t="s">
        <v>1601</v>
      </c>
    </row>
    <row r="201" spans="1:65" s="2" customFormat="1" ht="52.2" customHeight="1">
      <c r="A201" s="40"/>
      <c r="B201" s="166"/>
      <c r="C201" s="220" t="s">
        <v>956</v>
      </c>
      <c r="D201" s="220" t="s">
        <v>569</v>
      </c>
      <c r="E201" s="221" t="s">
        <v>2007</v>
      </c>
      <c r="F201" s="222" t="s">
        <v>2008</v>
      </c>
      <c r="G201" s="223" t="s">
        <v>192</v>
      </c>
      <c r="H201" s="224">
        <v>100</v>
      </c>
      <c r="I201" s="225"/>
      <c r="J201" s="226">
        <f>ROUND(I201*H201,2)</f>
        <v>0</v>
      </c>
      <c r="K201" s="222" t="s">
        <v>3</v>
      </c>
      <c r="L201" s="227"/>
      <c r="M201" s="228" t="s">
        <v>3</v>
      </c>
      <c r="N201" s="229" t="s">
        <v>42</v>
      </c>
      <c r="O201" s="74"/>
      <c r="P201" s="176">
        <f>O201*H201</f>
        <v>0</v>
      </c>
      <c r="Q201" s="176">
        <v>0</v>
      </c>
      <c r="R201" s="176">
        <f>Q201*H201</f>
        <v>0</v>
      </c>
      <c r="S201" s="176">
        <v>0</v>
      </c>
      <c r="T201" s="177">
        <f>S201*H201</f>
        <v>0</v>
      </c>
      <c r="U201" s="40"/>
      <c r="V201" s="40"/>
      <c r="W201" s="40"/>
      <c r="X201" s="40"/>
      <c r="Y201" s="40"/>
      <c r="Z201" s="40"/>
      <c r="AA201" s="40"/>
      <c r="AB201" s="40"/>
      <c r="AC201" s="40"/>
      <c r="AD201" s="40"/>
      <c r="AE201" s="40"/>
      <c r="AR201" s="178" t="s">
        <v>198</v>
      </c>
      <c r="AT201" s="178" t="s">
        <v>569</v>
      </c>
      <c r="AU201" s="178" t="s">
        <v>79</v>
      </c>
      <c r="AY201" s="21" t="s">
        <v>131</v>
      </c>
      <c r="BE201" s="179">
        <f>IF(N201="základní",J201,0)</f>
        <v>0</v>
      </c>
      <c r="BF201" s="179">
        <f>IF(N201="snížená",J201,0)</f>
        <v>0</v>
      </c>
      <c r="BG201" s="179">
        <f>IF(N201="zákl. přenesená",J201,0)</f>
        <v>0</v>
      </c>
      <c r="BH201" s="179">
        <f>IF(N201="sníž. přenesená",J201,0)</f>
        <v>0</v>
      </c>
      <c r="BI201" s="179">
        <f>IF(N201="nulová",J201,0)</f>
        <v>0</v>
      </c>
      <c r="BJ201" s="21" t="s">
        <v>15</v>
      </c>
      <c r="BK201" s="179">
        <f>ROUND(I201*H201,2)</f>
        <v>0</v>
      </c>
      <c r="BL201" s="21" t="s">
        <v>87</v>
      </c>
      <c r="BM201" s="178" t="s">
        <v>1604</v>
      </c>
    </row>
    <row r="202" spans="1:65" s="2" customFormat="1" ht="16.5" customHeight="1">
      <c r="A202" s="40"/>
      <c r="B202" s="166"/>
      <c r="C202" s="220" t="s">
        <v>688</v>
      </c>
      <c r="D202" s="220" t="s">
        <v>569</v>
      </c>
      <c r="E202" s="221" t="s">
        <v>2009</v>
      </c>
      <c r="F202" s="222" t="s">
        <v>2010</v>
      </c>
      <c r="G202" s="223" t="s">
        <v>192</v>
      </c>
      <c r="H202" s="224">
        <v>300</v>
      </c>
      <c r="I202" s="225"/>
      <c r="J202" s="226">
        <f>ROUND(I202*H202,2)</f>
        <v>0</v>
      </c>
      <c r="K202" s="222" t="s">
        <v>3</v>
      </c>
      <c r="L202" s="227"/>
      <c r="M202" s="228" t="s">
        <v>3</v>
      </c>
      <c r="N202" s="229" t="s">
        <v>42</v>
      </c>
      <c r="O202" s="74"/>
      <c r="P202" s="176">
        <f>O202*H202</f>
        <v>0</v>
      </c>
      <c r="Q202" s="176">
        <v>0</v>
      </c>
      <c r="R202" s="176">
        <f>Q202*H202</f>
        <v>0</v>
      </c>
      <c r="S202" s="176">
        <v>0</v>
      </c>
      <c r="T202" s="177">
        <f>S202*H202</f>
        <v>0</v>
      </c>
      <c r="U202" s="40"/>
      <c r="V202" s="40"/>
      <c r="W202" s="40"/>
      <c r="X202" s="40"/>
      <c r="Y202" s="40"/>
      <c r="Z202" s="40"/>
      <c r="AA202" s="40"/>
      <c r="AB202" s="40"/>
      <c r="AC202" s="40"/>
      <c r="AD202" s="40"/>
      <c r="AE202" s="40"/>
      <c r="AR202" s="178" t="s">
        <v>198</v>
      </c>
      <c r="AT202" s="178" t="s">
        <v>569</v>
      </c>
      <c r="AU202" s="178" t="s">
        <v>79</v>
      </c>
      <c r="AY202" s="21" t="s">
        <v>131</v>
      </c>
      <c r="BE202" s="179">
        <f>IF(N202="základní",J202,0)</f>
        <v>0</v>
      </c>
      <c r="BF202" s="179">
        <f>IF(N202="snížená",J202,0)</f>
        <v>0</v>
      </c>
      <c r="BG202" s="179">
        <f>IF(N202="zákl. přenesená",J202,0)</f>
        <v>0</v>
      </c>
      <c r="BH202" s="179">
        <f>IF(N202="sníž. přenesená",J202,0)</f>
        <v>0</v>
      </c>
      <c r="BI202" s="179">
        <f>IF(N202="nulová",J202,0)</f>
        <v>0</v>
      </c>
      <c r="BJ202" s="21" t="s">
        <v>15</v>
      </c>
      <c r="BK202" s="179">
        <f>ROUND(I202*H202,2)</f>
        <v>0</v>
      </c>
      <c r="BL202" s="21" t="s">
        <v>87</v>
      </c>
      <c r="BM202" s="178" t="s">
        <v>1607</v>
      </c>
    </row>
    <row r="203" spans="1:65" s="2" customFormat="1" ht="56.25" customHeight="1">
      <c r="A203" s="40"/>
      <c r="B203" s="166"/>
      <c r="C203" s="220" t="s">
        <v>695</v>
      </c>
      <c r="D203" s="220" t="s">
        <v>569</v>
      </c>
      <c r="E203" s="221" t="s">
        <v>2011</v>
      </c>
      <c r="F203" s="222" t="s">
        <v>2012</v>
      </c>
      <c r="G203" s="223" t="s">
        <v>192</v>
      </c>
      <c r="H203" s="224">
        <v>100</v>
      </c>
      <c r="I203" s="225"/>
      <c r="J203" s="226">
        <f>ROUND(I203*H203,2)</f>
        <v>0</v>
      </c>
      <c r="K203" s="222" t="s">
        <v>3</v>
      </c>
      <c r="L203" s="227"/>
      <c r="M203" s="228" t="s">
        <v>3</v>
      </c>
      <c r="N203" s="229" t="s">
        <v>42</v>
      </c>
      <c r="O203" s="74"/>
      <c r="P203" s="176">
        <f>O203*H203</f>
        <v>0</v>
      </c>
      <c r="Q203" s="176">
        <v>0</v>
      </c>
      <c r="R203" s="176">
        <f>Q203*H203</f>
        <v>0</v>
      </c>
      <c r="S203" s="176">
        <v>0</v>
      </c>
      <c r="T203" s="177">
        <f>S203*H203</f>
        <v>0</v>
      </c>
      <c r="U203" s="40"/>
      <c r="V203" s="40"/>
      <c r="W203" s="40"/>
      <c r="X203" s="40"/>
      <c r="Y203" s="40"/>
      <c r="Z203" s="40"/>
      <c r="AA203" s="40"/>
      <c r="AB203" s="40"/>
      <c r="AC203" s="40"/>
      <c r="AD203" s="40"/>
      <c r="AE203" s="40"/>
      <c r="AR203" s="178" t="s">
        <v>198</v>
      </c>
      <c r="AT203" s="178" t="s">
        <v>569</v>
      </c>
      <c r="AU203" s="178" t="s">
        <v>79</v>
      </c>
      <c r="AY203" s="21" t="s">
        <v>131</v>
      </c>
      <c r="BE203" s="179">
        <f>IF(N203="základní",J203,0)</f>
        <v>0</v>
      </c>
      <c r="BF203" s="179">
        <f>IF(N203="snížená",J203,0)</f>
        <v>0</v>
      </c>
      <c r="BG203" s="179">
        <f>IF(N203="zákl. přenesená",J203,0)</f>
        <v>0</v>
      </c>
      <c r="BH203" s="179">
        <f>IF(N203="sníž. přenesená",J203,0)</f>
        <v>0</v>
      </c>
      <c r="BI203" s="179">
        <f>IF(N203="nulová",J203,0)</f>
        <v>0</v>
      </c>
      <c r="BJ203" s="21" t="s">
        <v>15</v>
      </c>
      <c r="BK203" s="179">
        <f>ROUND(I203*H203,2)</f>
        <v>0</v>
      </c>
      <c r="BL203" s="21" t="s">
        <v>87</v>
      </c>
      <c r="BM203" s="178" t="s">
        <v>1610</v>
      </c>
    </row>
    <row r="204" spans="1:63" s="12" customFormat="1" ht="22.8" customHeight="1">
      <c r="A204" s="12"/>
      <c r="B204" s="153"/>
      <c r="C204" s="12"/>
      <c r="D204" s="154" t="s">
        <v>70</v>
      </c>
      <c r="E204" s="164" t="s">
        <v>2013</v>
      </c>
      <c r="F204" s="164" t="s">
        <v>2014</v>
      </c>
      <c r="G204" s="12"/>
      <c r="H204" s="12"/>
      <c r="I204" s="156"/>
      <c r="J204" s="165">
        <f>BK204</f>
        <v>0</v>
      </c>
      <c r="K204" s="12"/>
      <c r="L204" s="153"/>
      <c r="M204" s="158"/>
      <c r="N204" s="159"/>
      <c r="O204" s="159"/>
      <c r="P204" s="160">
        <f>SUM(P205:P209)</f>
        <v>0</v>
      </c>
      <c r="Q204" s="159"/>
      <c r="R204" s="160">
        <f>SUM(R205:R209)</f>
        <v>0</v>
      </c>
      <c r="S204" s="159"/>
      <c r="T204" s="161">
        <f>SUM(T205:T209)</f>
        <v>0</v>
      </c>
      <c r="U204" s="12"/>
      <c r="V204" s="12"/>
      <c r="W204" s="12"/>
      <c r="X204" s="12"/>
      <c r="Y204" s="12"/>
      <c r="Z204" s="12"/>
      <c r="AA204" s="12"/>
      <c r="AB204" s="12"/>
      <c r="AC204" s="12"/>
      <c r="AD204" s="12"/>
      <c r="AE204" s="12"/>
      <c r="AR204" s="154" t="s">
        <v>15</v>
      </c>
      <c r="AT204" s="162" t="s">
        <v>70</v>
      </c>
      <c r="AU204" s="162" t="s">
        <v>15</v>
      </c>
      <c r="AY204" s="154" t="s">
        <v>131</v>
      </c>
      <c r="BK204" s="163">
        <f>SUM(BK205:BK209)</f>
        <v>0</v>
      </c>
    </row>
    <row r="205" spans="1:65" s="2" customFormat="1" ht="24.15" customHeight="1">
      <c r="A205" s="40"/>
      <c r="B205" s="166"/>
      <c r="C205" s="167" t="s">
        <v>966</v>
      </c>
      <c r="D205" s="167" t="s">
        <v>134</v>
      </c>
      <c r="E205" s="168" t="s">
        <v>2015</v>
      </c>
      <c r="F205" s="169" t="s">
        <v>2016</v>
      </c>
      <c r="G205" s="170" t="s">
        <v>1787</v>
      </c>
      <c r="H205" s="171">
        <v>8</v>
      </c>
      <c r="I205" s="172"/>
      <c r="J205" s="173">
        <f>ROUND(I205*H205,2)</f>
        <v>0</v>
      </c>
      <c r="K205" s="169" t="s">
        <v>3</v>
      </c>
      <c r="L205" s="41"/>
      <c r="M205" s="174" t="s">
        <v>3</v>
      </c>
      <c r="N205" s="175" t="s">
        <v>42</v>
      </c>
      <c r="O205" s="74"/>
      <c r="P205" s="176">
        <f>O205*H205</f>
        <v>0</v>
      </c>
      <c r="Q205" s="176">
        <v>0</v>
      </c>
      <c r="R205" s="176">
        <f>Q205*H205</f>
        <v>0</v>
      </c>
      <c r="S205" s="176">
        <v>0</v>
      </c>
      <c r="T205" s="177">
        <f>S205*H205</f>
        <v>0</v>
      </c>
      <c r="U205" s="40"/>
      <c r="V205" s="40"/>
      <c r="W205" s="40"/>
      <c r="X205" s="40"/>
      <c r="Y205" s="40"/>
      <c r="Z205" s="40"/>
      <c r="AA205" s="40"/>
      <c r="AB205" s="40"/>
      <c r="AC205" s="40"/>
      <c r="AD205" s="40"/>
      <c r="AE205" s="40"/>
      <c r="AR205" s="178" t="s">
        <v>87</v>
      </c>
      <c r="AT205" s="178" t="s">
        <v>134</v>
      </c>
      <c r="AU205" s="178" t="s">
        <v>79</v>
      </c>
      <c r="AY205" s="21" t="s">
        <v>131</v>
      </c>
      <c r="BE205" s="179">
        <f>IF(N205="základní",J205,0)</f>
        <v>0</v>
      </c>
      <c r="BF205" s="179">
        <f>IF(N205="snížená",J205,0)</f>
        <v>0</v>
      </c>
      <c r="BG205" s="179">
        <f>IF(N205="zákl. přenesená",J205,0)</f>
        <v>0</v>
      </c>
      <c r="BH205" s="179">
        <f>IF(N205="sníž. přenesená",J205,0)</f>
        <v>0</v>
      </c>
      <c r="BI205" s="179">
        <f>IF(N205="nulová",J205,0)</f>
        <v>0</v>
      </c>
      <c r="BJ205" s="21" t="s">
        <v>15</v>
      </c>
      <c r="BK205" s="179">
        <f>ROUND(I205*H205,2)</f>
        <v>0</v>
      </c>
      <c r="BL205" s="21" t="s">
        <v>87</v>
      </c>
      <c r="BM205" s="178" t="s">
        <v>1613</v>
      </c>
    </row>
    <row r="206" spans="1:65" s="2" customFormat="1" ht="24.15" customHeight="1">
      <c r="A206" s="40"/>
      <c r="B206" s="166"/>
      <c r="C206" s="167" t="s">
        <v>970</v>
      </c>
      <c r="D206" s="167" t="s">
        <v>134</v>
      </c>
      <c r="E206" s="168" t="s">
        <v>2017</v>
      </c>
      <c r="F206" s="169" t="s">
        <v>2018</v>
      </c>
      <c r="G206" s="170" t="s">
        <v>1787</v>
      </c>
      <c r="H206" s="171">
        <v>16</v>
      </c>
      <c r="I206" s="172"/>
      <c r="J206" s="173">
        <f>ROUND(I206*H206,2)</f>
        <v>0</v>
      </c>
      <c r="K206" s="169" t="s">
        <v>3</v>
      </c>
      <c r="L206" s="41"/>
      <c r="M206" s="174" t="s">
        <v>3</v>
      </c>
      <c r="N206" s="175" t="s">
        <v>42</v>
      </c>
      <c r="O206" s="74"/>
      <c r="P206" s="176">
        <f>O206*H206</f>
        <v>0</v>
      </c>
      <c r="Q206" s="176">
        <v>0</v>
      </c>
      <c r="R206" s="176">
        <f>Q206*H206</f>
        <v>0</v>
      </c>
      <c r="S206" s="176">
        <v>0</v>
      </c>
      <c r="T206" s="177">
        <f>S206*H206</f>
        <v>0</v>
      </c>
      <c r="U206" s="40"/>
      <c r="V206" s="40"/>
      <c r="W206" s="40"/>
      <c r="X206" s="40"/>
      <c r="Y206" s="40"/>
      <c r="Z206" s="40"/>
      <c r="AA206" s="40"/>
      <c r="AB206" s="40"/>
      <c r="AC206" s="40"/>
      <c r="AD206" s="40"/>
      <c r="AE206" s="40"/>
      <c r="AR206" s="178" t="s">
        <v>87</v>
      </c>
      <c r="AT206" s="178" t="s">
        <v>134</v>
      </c>
      <c r="AU206" s="178" t="s">
        <v>79</v>
      </c>
      <c r="AY206" s="21" t="s">
        <v>131</v>
      </c>
      <c r="BE206" s="179">
        <f>IF(N206="základní",J206,0)</f>
        <v>0</v>
      </c>
      <c r="BF206" s="179">
        <f>IF(N206="snížená",J206,0)</f>
        <v>0</v>
      </c>
      <c r="BG206" s="179">
        <f>IF(N206="zákl. přenesená",J206,0)</f>
        <v>0</v>
      </c>
      <c r="BH206" s="179">
        <f>IF(N206="sníž. přenesená",J206,0)</f>
        <v>0</v>
      </c>
      <c r="BI206" s="179">
        <f>IF(N206="nulová",J206,0)</f>
        <v>0</v>
      </c>
      <c r="BJ206" s="21" t="s">
        <v>15</v>
      </c>
      <c r="BK206" s="179">
        <f>ROUND(I206*H206,2)</f>
        <v>0</v>
      </c>
      <c r="BL206" s="21" t="s">
        <v>87</v>
      </c>
      <c r="BM206" s="178" t="s">
        <v>1614</v>
      </c>
    </row>
    <row r="207" spans="1:65" s="2" customFormat="1" ht="33" customHeight="1">
      <c r="A207" s="40"/>
      <c r="B207" s="166"/>
      <c r="C207" s="167" t="s">
        <v>974</v>
      </c>
      <c r="D207" s="167" t="s">
        <v>134</v>
      </c>
      <c r="E207" s="168" t="s">
        <v>2019</v>
      </c>
      <c r="F207" s="169" t="s">
        <v>2020</v>
      </c>
      <c r="G207" s="170" t="s">
        <v>1787</v>
      </c>
      <c r="H207" s="171">
        <v>16</v>
      </c>
      <c r="I207" s="172"/>
      <c r="J207" s="173">
        <f>ROUND(I207*H207,2)</f>
        <v>0</v>
      </c>
      <c r="K207" s="169" t="s">
        <v>3</v>
      </c>
      <c r="L207" s="41"/>
      <c r="M207" s="174" t="s">
        <v>3</v>
      </c>
      <c r="N207" s="175" t="s">
        <v>42</v>
      </c>
      <c r="O207" s="74"/>
      <c r="P207" s="176">
        <f>O207*H207</f>
        <v>0</v>
      </c>
      <c r="Q207" s="176">
        <v>0</v>
      </c>
      <c r="R207" s="176">
        <f>Q207*H207</f>
        <v>0</v>
      </c>
      <c r="S207" s="176">
        <v>0</v>
      </c>
      <c r="T207" s="177">
        <f>S207*H207</f>
        <v>0</v>
      </c>
      <c r="U207" s="40"/>
      <c r="V207" s="40"/>
      <c r="W207" s="40"/>
      <c r="X207" s="40"/>
      <c r="Y207" s="40"/>
      <c r="Z207" s="40"/>
      <c r="AA207" s="40"/>
      <c r="AB207" s="40"/>
      <c r="AC207" s="40"/>
      <c r="AD207" s="40"/>
      <c r="AE207" s="40"/>
      <c r="AR207" s="178" t="s">
        <v>87</v>
      </c>
      <c r="AT207" s="178" t="s">
        <v>134</v>
      </c>
      <c r="AU207" s="178" t="s">
        <v>79</v>
      </c>
      <c r="AY207" s="21" t="s">
        <v>131</v>
      </c>
      <c r="BE207" s="179">
        <f>IF(N207="základní",J207,0)</f>
        <v>0</v>
      </c>
      <c r="BF207" s="179">
        <f>IF(N207="snížená",J207,0)</f>
        <v>0</v>
      </c>
      <c r="BG207" s="179">
        <f>IF(N207="zákl. přenesená",J207,0)</f>
        <v>0</v>
      </c>
      <c r="BH207" s="179">
        <f>IF(N207="sníž. přenesená",J207,0)</f>
        <v>0</v>
      </c>
      <c r="BI207" s="179">
        <f>IF(N207="nulová",J207,0)</f>
        <v>0</v>
      </c>
      <c r="BJ207" s="21" t="s">
        <v>15</v>
      </c>
      <c r="BK207" s="179">
        <f>ROUND(I207*H207,2)</f>
        <v>0</v>
      </c>
      <c r="BL207" s="21" t="s">
        <v>87</v>
      </c>
      <c r="BM207" s="178" t="s">
        <v>1615</v>
      </c>
    </row>
    <row r="208" spans="1:65" s="2" customFormat="1" ht="24.15" customHeight="1">
      <c r="A208" s="40"/>
      <c r="B208" s="166"/>
      <c r="C208" s="167" t="s">
        <v>978</v>
      </c>
      <c r="D208" s="167" t="s">
        <v>134</v>
      </c>
      <c r="E208" s="168" t="s">
        <v>2021</v>
      </c>
      <c r="F208" s="169" t="s">
        <v>2022</v>
      </c>
      <c r="G208" s="170" t="s">
        <v>1787</v>
      </c>
      <c r="H208" s="171">
        <v>8</v>
      </c>
      <c r="I208" s="172"/>
      <c r="J208" s="173">
        <f>ROUND(I208*H208,2)</f>
        <v>0</v>
      </c>
      <c r="K208" s="169" t="s">
        <v>3</v>
      </c>
      <c r="L208" s="41"/>
      <c r="M208" s="174" t="s">
        <v>3</v>
      </c>
      <c r="N208" s="175" t="s">
        <v>42</v>
      </c>
      <c r="O208" s="74"/>
      <c r="P208" s="176">
        <f>O208*H208</f>
        <v>0</v>
      </c>
      <c r="Q208" s="176">
        <v>0</v>
      </c>
      <c r="R208" s="176">
        <f>Q208*H208</f>
        <v>0</v>
      </c>
      <c r="S208" s="176">
        <v>0</v>
      </c>
      <c r="T208" s="177">
        <f>S208*H208</f>
        <v>0</v>
      </c>
      <c r="U208" s="40"/>
      <c r="V208" s="40"/>
      <c r="W208" s="40"/>
      <c r="X208" s="40"/>
      <c r="Y208" s="40"/>
      <c r="Z208" s="40"/>
      <c r="AA208" s="40"/>
      <c r="AB208" s="40"/>
      <c r="AC208" s="40"/>
      <c r="AD208" s="40"/>
      <c r="AE208" s="40"/>
      <c r="AR208" s="178" t="s">
        <v>87</v>
      </c>
      <c r="AT208" s="178" t="s">
        <v>134</v>
      </c>
      <c r="AU208" s="178" t="s">
        <v>79</v>
      </c>
      <c r="AY208" s="21" t="s">
        <v>131</v>
      </c>
      <c r="BE208" s="179">
        <f>IF(N208="základní",J208,0)</f>
        <v>0</v>
      </c>
      <c r="BF208" s="179">
        <f>IF(N208="snížená",J208,0)</f>
        <v>0</v>
      </c>
      <c r="BG208" s="179">
        <f>IF(N208="zákl. přenesená",J208,0)</f>
        <v>0</v>
      </c>
      <c r="BH208" s="179">
        <f>IF(N208="sníž. přenesená",J208,0)</f>
        <v>0</v>
      </c>
      <c r="BI208" s="179">
        <f>IF(N208="nulová",J208,0)</f>
        <v>0</v>
      </c>
      <c r="BJ208" s="21" t="s">
        <v>15</v>
      </c>
      <c r="BK208" s="179">
        <f>ROUND(I208*H208,2)</f>
        <v>0</v>
      </c>
      <c r="BL208" s="21" t="s">
        <v>87</v>
      </c>
      <c r="BM208" s="178" t="s">
        <v>1618</v>
      </c>
    </row>
    <row r="209" spans="1:65" s="2" customFormat="1" ht="24.15" customHeight="1">
      <c r="A209" s="40"/>
      <c r="B209" s="166"/>
      <c r="C209" s="167" t="s">
        <v>982</v>
      </c>
      <c r="D209" s="167" t="s">
        <v>134</v>
      </c>
      <c r="E209" s="168" t="s">
        <v>2023</v>
      </c>
      <c r="F209" s="169" t="s">
        <v>2024</v>
      </c>
      <c r="G209" s="170" t="s">
        <v>1787</v>
      </c>
      <c r="H209" s="171">
        <v>8</v>
      </c>
      <c r="I209" s="172"/>
      <c r="J209" s="173">
        <f>ROUND(I209*H209,2)</f>
        <v>0</v>
      </c>
      <c r="K209" s="169" t="s">
        <v>3</v>
      </c>
      <c r="L209" s="41"/>
      <c r="M209" s="174" t="s">
        <v>3</v>
      </c>
      <c r="N209" s="175" t="s">
        <v>42</v>
      </c>
      <c r="O209" s="74"/>
      <c r="P209" s="176">
        <f>O209*H209</f>
        <v>0</v>
      </c>
      <c r="Q209" s="176">
        <v>0</v>
      </c>
      <c r="R209" s="176">
        <f>Q209*H209</f>
        <v>0</v>
      </c>
      <c r="S209" s="176">
        <v>0</v>
      </c>
      <c r="T209" s="177">
        <f>S209*H209</f>
        <v>0</v>
      </c>
      <c r="U209" s="40"/>
      <c r="V209" s="40"/>
      <c r="W209" s="40"/>
      <c r="X209" s="40"/>
      <c r="Y209" s="40"/>
      <c r="Z209" s="40"/>
      <c r="AA209" s="40"/>
      <c r="AB209" s="40"/>
      <c r="AC209" s="40"/>
      <c r="AD209" s="40"/>
      <c r="AE209" s="40"/>
      <c r="AR209" s="178" t="s">
        <v>87</v>
      </c>
      <c r="AT209" s="178" t="s">
        <v>134</v>
      </c>
      <c r="AU209" s="178" t="s">
        <v>79</v>
      </c>
      <c r="AY209" s="21" t="s">
        <v>131</v>
      </c>
      <c r="BE209" s="179">
        <f>IF(N209="základní",J209,0)</f>
        <v>0</v>
      </c>
      <c r="BF209" s="179">
        <f>IF(N209="snížená",J209,0)</f>
        <v>0</v>
      </c>
      <c r="BG209" s="179">
        <f>IF(N209="zákl. přenesená",J209,0)</f>
        <v>0</v>
      </c>
      <c r="BH209" s="179">
        <f>IF(N209="sníž. přenesená",J209,0)</f>
        <v>0</v>
      </c>
      <c r="BI209" s="179">
        <f>IF(N209="nulová",J209,0)</f>
        <v>0</v>
      </c>
      <c r="BJ209" s="21" t="s">
        <v>15</v>
      </c>
      <c r="BK209" s="179">
        <f>ROUND(I209*H209,2)</f>
        <v>0</v>
      </c>
      <c r="BL209" s="21" t="s">
        <v>87</v>
      </c>
      <c r="BM209" s="178" t="s">
        <v>1621</v>
      </c>
    </row>
    <row r="210" spans="1:63" s="12" customFormat="1" ht="25.9" customHeight="1">
      <c r="A210" s="12"/>
      <c r="B210" s="153"/>
      <c r="C210" s="12"/>
      <c r="D210" s="154" t="s">
        <v>70</v>
      </c>
      <c r="E210" s="155" t="s">
        <v>96</v>
      </c>
      <c r="F210" s="155" t="s">
        <v>2025</v>
      </c>
      <c r="G210" s="12"/>
      <c r="H210" s="12"/>
      <c r="I210" s="156"/>
      <c r="J210" s="157">
        <f>BK210</f>
        <v>0</v>
      </c>
      <c r="K210" s="12"/>
      <c r="L210" s="153"/>
      <c r="M210" s="158"/>
      <c r="N210" s="159"/>
      <c r="O210" s="159"/>
      <c r="P210" s="160">
        <f>SUM(P211:P216)</f>
        <v>0</v>
      </c>
      <c r="Q210" s="159"/>
      <c r="R210" s="160">
        <f>SUM(R211:R216)</f>
        <v>0</v>
      </c>
      <c r="S210" s="159"/>
      <c r="T210" s="161">
        <f>SUM(T211:T216)</f>
        <v>0</v>
      </c>
      <c r="U210" s="12"/>
      <c r="V210" s="12"/>
      <c r="W210" s="12"/>
      <c r="X210" s="12"/>
      <c r="Y210" s="12"/>
      <c r="Z210" s="12"/>
      <c r="AA210" s="12"/>
      <c r="AB210" s="12"/>
      <c r="AC210" s="12"/>
      <c r="AD210" s="12"/>
      <c r="AE210" s="12"/>
      <c r="AR210" s="154" t="s">
        <v>90</v>
      </c>
      <c r="AT210" s="162" t="s">
        <v>70</v>
      </c>
      <c r="AU210" s="162" t="s">
        <v>71</v>
      </c>
      <c r="AY210" s="154" t="s">
        <v>131</v>
      </c>
      <c r="BK210" s="163">
        <f>SUM(BK211:BK216)</f>
        <v>0</v>
      </c>
    </row>
    <row r="211" spans="1:65" s="2" customFormat="1" ht="16.5" customHeight="1">
      <c r="A211" s="40"/>
      <c r="B211" s="166"/>
      <c r="C211" s="167" t="s">
        <v>989</v>
      </c>
      <c r="D211" s="167" t="s">
        <v>134</v>
      </c>
      <c r="E211" s="168" t="s">
        <v>2026</v>
      </c>
      <c r="F211" s="169" t="s">
        <v>2027</v>
      </c>
      <c r="G211" s="170" t="s">
        <v>2028</v>
      </c>
      <c r="H211" s="171">
        <v>1</v>
      </c>
      <c r="I211" s="172"/>
      <c r="J211" s="173">
        <f>ROUND(I211*H211,2)</f>
        <v>0</v>
      </c>
      <c r="K211" s="169" t="s">
        <v>138</v>
      </c>
      <c r="L211" s="41"/>
      <c r="M211" s="174" t="s">
        <v>3</v>
      </c>
      <c r="N211" s="175" t="s">
        <v>42</v>
      </c>
      <c r="O211" s="74"/>
      <c r="P211" s="176">
        <f>O211*H211</f>
        <v>0</v>
      </c>
      <c r="Q211" s="176">
        <v>0</v>
      </c>
      <c r="R211" s="176">
        <f>Q211*H211</f>
        <v>0</v>
      </c>
      <c r="S211" s="176">
        <v>0</v>
      </c>
      <c r="T211" s="177">
        <f>S211*H211</f>
        <v>0</v>
      </c>
      <c r="U211" s="40"/>
      <c r="V211" s="40"/>
      <c r="W211" s="40"/>
      <c r="X211" s="40"/>
      <c r="Y211" s="40"/>
      <c r="Z211" s="40"/>
      <c r="AA211" s="40"/>
      <c r="AB211" s="40"/>
      <c r="AC211" s="40"/>
      <c r="AD211" s="40"/>
      <c r="AE211" s="40"/>
      <c r="AR211" s="178" t="s">
        <v>87</v>
      </c>
      <c r="AT211" s="178" t="s">
        <v>134</v>
      </c>
      <c r="AU211" s="178" t="s">
        <v>15</v>
      </c>
      <c r="AY211" s="21" t="s">
        <v>131</v>
      </c>
      <c r="BE211" s="179">
        <f>IF(N211="základní",J211,0)</f>
        <v>0</v>
      </c>
      <c r="BF211" s="179">
        <f>IF(N211="snížená",J211,0)</f>
        <v>0</v>
      </c>
      <c r="BG211" s="179">
        <f>IF(N211="zákl. přenesená",J211,0)</f>
        <v>0</v>
      </c>
      <c r="BH211" s="179">
        <f>IF(N211="sníž. přenesená",J211,0)</f>
        <v>0</v>
      </c>
      <c r="BI211" s="179">
        <f>IF(N211="nulová",J211,0)</f>
        <v>0</v>
      </c>
      <c r="BJ211" s="21" t="s">
        <v>15</v>
      </c>
      <c r="BK211" s="179">
        <f>ROUND(I211*H211,2)</f>
        <v>0</v>
      </c>
      <c r="BL211" s="21" t="s">
        <v>87</v>
      </c>
      <c r="BM211" s="178" t="s">
        <v>1624</v>
      </c>
    </row>
    <row r="212" spans="1:47" s="2" customFormat="1" ht="12">
      <c r="A212" s="40"/>
      <c r="B212" s="41"/>
      <c r="C212" s="40"/>
      <c r="D212" s="180" t="s">
        <v>140</v>
      </c>
      <c r="E212" s="40"/>
      <c r="F212" s="181" t="s">
        <v>2029</v>
      </c>
      <c r="G212" s="40"/>
      <c r="H212" s="40"/>
      <c r="I212" s="182"/>
      <c r="J212" s="40"/>
      <c r="K212" s="40"/>
      <c r="L212" s="41"/>
      <c r="M212" s="183"/>
      <c r="N212" s="184"/>
      <c r="O212" s="74"/>
      <c r="P212" s="74"/>
      <c r="Q212" s="74"/>
      <c r="R212" s="74"/>
      <c r="S212" s="74"/>
      <c r="T212" s="75"/>
      <c r="U212" s="40"/>
      <c r="V212" s="40"/>
      <c r="W212" s="40"/>
      <c r="X212" s="40"/>
      <c r="Y212" s="40"/>
      <c r="Z212" s="40"/>
      <c r="AA212" s="40"/>
      <c r="AB212" s="40"/>
      <c r="AC212" s="40"/>
      <c r="AD212" s="40"/>
      <c r="AE212" s="40"/>
      <c r="AT212" s="21" t="s">
        <v>140</v>
      </c>
      <c r="AU212" s="21" t="s">
        <v>15</v>
      </c>
    </row>
    <row r="213" spans="1:65" s="2" customFormat="1" ht="16.5" customHeight="1">
      <c r="A213" s="40"/>
      <c r="B213" s="166"/>
      <c r="C213" s="167" t="s">
        <v>993</v>
      </c>
      <c r="D213" s="167" t="s">
        <v>134</v>
      </c>
      <c r="E213" s="168" t="s">
        <v>2030</v>
      </c>
      <c r="F213" s="169" t="s">
        <v>2031</v>
      </c>
      <c r="G213" s="170" t="s">
        <v>2028</v>
      </c>
      <c r="H213" s="171">
        <v>1</v>
      </c>
      <c r="I213" s="172"/>
      <c r="J213" s="173">
        <f>ROUND(I213*H213,2)</f>
        <v>0</v>
      </c>
      <c r="K213" s="169" t="s">
        <v>138</v>
      </c>
      <c r="L213" s="41"/>
      <c r="M213" s="174" t="s">
        <v>3</v>
      </c>
      <c r="N213" s="175" t="s">
        <v>42</v>
      </c>
      <c r="O213" s="74"/>
      <c r="P213" s="176">
        <f>O213*H213</f>
        <v>0</v>
      </c>
      <c r="Q213" s="176">
        <v>0</v>
      </c>
      <c r="R213" s="176">
        <f>Q213*H213</f>
        <v>0</v>
      </c>
      <c r="S213" s="176">
        <v>0</v>
      </c>
      <c r="T213" s="177">
        <f>S213*H213</f>
        <v>0</v>
      </c>
      <c r="U213" s="40"/>
      <c r="V213" s="40"/>
      <c r="W213" s="40"/>
      <c r="X213" s="40"/>
      <c r="Y213" s="40"/>
      <c r="Z213" s="40"/>
      <c r="AA213" s="40"/>
      <c r="AB213" s="40"/>
      <c r="AC213" s="40"/>
      <c r="AD213" s="40"/>
      <c r="AE213" s="40"/>
      <c r="AR213" s="178" t="s">
        <v>87</v>
      </c>
      <c r="AT213" s="178" t="s">
        <v>134</v>
      </c>
      <c r="AU213" s="178" t="s">
        <v>15</v>
      </c>
      <c r="AY213" s="21" t="s">
        <v>131</v>
      </c>
      <c r="BE213" s="179">
        <f>IF(N213="základní",J213,0)</f>
        <v>0</v>
      </c>
      <c r="BF213" s="179">
        <f>IF(N213="snížená",J213,0)</f>
        <v>0</v>
      </c>
      <c r="BG213" s="179">
        <f>IF(N213="zákl. přenesená",J213,0)</f>
        <v>0</v>
      </c>
      <c r="BH213" s="179">
        <f>IF(N213="sníž. přenesená",J213,0)</f>
        <v>0</v>
      </c>
      <c r="BI213" s="179">
        <f>IF(N213="nulová",J213,0)</f>
        <v>0</v>
      </c>
      <c r="BJ213" s="21" t="s">
        <v>15</v>
      </c>
      <c r="BK213" s="179">
        <f>ROUND(I213*H213,2)</f>
        <v>0</v>
      </c>
      <c r="BL213" s="21" t="s">
        <v>87</v>
      </c>
      <c r="BM213" s="178" t="s">
        <v>1627</v>
      </c>
    </row>
    <row r="214" spans="1:47" s="2" customFormat="1" ht="12">
      <c r="A214" s="40"/>
      <c r="B214" s="41"/>
      <c r="C214" s="40"/>
      <c r="D214" s="180" t="s">
        <v>140</v>
      </c>
      <c r="E214" s="40"/>
      <c r="F214" s="181" t="s">
        <v>2032</v>
      </c>
      <c r="G214" s="40"/>
      <c r="H214" s="40"/>
      <c r="I214" s="182"/>
      <c r="J214" s="40"/>
      <c r="K214" s="40"/>
      <c r="L214" s="41"/>
      <c r="M214" s="183"/>
      <c r="N214" s="184"/>
      <c r="O214" s="74"/>
      <c r="P214" s="74"/>
      <c r="Q214" s="74"/>
      <c r="R214" s="74"/>
      <c r="S214" s="74"/>
      <c r="T214" s="75"/>
      <c r="U214" s="40"/>
      <c r="V214" s="40"/>
      <c r="W214" s="40"/>
      <c r="X214" s="40"/>
      <c r="Y214" s="40"/>
      <c r="Z214" s="40"/>
      <c r="AA214" s="40"/>
      <c r="AB214" s="40"/>
      <c r="AC214" s="40"/>
      <c r="AD214" s="40"/>
      <c r="AE214" s="40"/>
      <c r="AT214" s="21" t="s">
        <v>140</v>
      </c>
      <c r="AU214" s="21" t="s">
        <v>15</v>
      </c>
    </row>
    <row r="215" spans="1:65" s="2" customFormat="1" ht="16.5" customHeight="1">
      <c r="A215" s="40"/>
      <c r="B215" s="166"/>
      <c r="C215" s="167" t="s">
        <v>997</v>
      </c>
      <c r="D215" s="167" t="s">
        <v>134</v>
      </c>
      <c r="E215" s="168" t="s">
        <v>2033</v>
      </c>
      <c r="F215" s="169" t="s">
        <v>2034</v>
      </c>
      <c r="G215" s="170" t="s">
        <v>2028</v>
      </c>
      <c r="H215" s="171">
        <v>1</v>
      </c>
      <c r="I215" s="172"/>
      <c r="J215" s="173">
        <f>ROUND(I215*H215,2)</f>
        <v>0</v>
      </c>
      <c r="K215" s="169" t="s">
        <v>138</v>
      </c>
      <c r="L215" s="41"/>
      <c r="M215" s="174" t="s">
        <v>3</v>
      </c>
      <c r="N215" s="175" t="s">
        <v>42</v>
      </c>
      <c r="O215" s="74"/>
      <c r="P215" s="176">
        <f>O215*H215</f>
        <v>0</v>
      </c>
      <c r="Q215" s="176">
        <v>0</v>
      </c>
      <c r="R215" s="176">
        <f>Q215*H215</f>
        <v>0</v>
      </c>
      <c r="S215" s="176">
        <v>0</v>
      </c>
      <c r="T215" s="177">
        <f>S215*H215</f>
        <v>0</v>
      </c>
      <c r="U215" s="40"/>
      <c r="V215" s="40"/>
      <c r="W215" s="40"/>
      <c r="X215" s="40"/>
      <c r="Y215" s="40"/>
      <c r="Z215" s="40"/>
      <c r="AA215" s="40"/>
      <c r="AB215" s="40"/>
      <c r="AC215" s="40"/>
      <c r="AD215" s="40"/>
      <c r="AE215" s="40"/>
      <c r="AR215" s="178" t="s">
        <v>87</v>
      </c>
      <c r="AT215" s="178" t="s">
        <v>134</v>
      </c>
      <c r="AU215" s="178" t="s">
        <v>15</v>
      </c>
      <c r="AY215" s="21" t="s">
        <v>131</v>
      </c>
      <c r="BE215" s="179">
        <f>IF(N215="základní",J215,0)</f>
        <v>0</v>
      </c>
      <c r="BF215" s="179">
        <f>IF(N215="snížená",J215,0)</f>
        <v>0</v>
      </c>
      <c r="BG215" s="179">
        <f>IF(N215="zákl. přenesená",J215,0)</f>
        <v>0</v>
      </c>
      <c r="BH215" s="179">
        <f>IF(N215="sníž. přenesená",J215,0)</f>
        <v>0</v>
      </c>
      <c r="BI215" s="179">
        <f>IF(N215="nulová",J215,0)</f>
        <v>0</v>
      </c>
      <c r="BJ215" s="21" t="s">
        <v>15</v>
      </c>
      <c r="BK215" s="179">
        <f>ROUND(I215*H215,2)</f>
        <v>0</v>
      </c>
      <c r="BL215" s="21" t="s">
        <v>87</v>
      </c>
      <c r="BM215" s="178" t="s">
        <v>1630</v>
      </c>
    </row>
    <row r="216" spans="1:47" s="2" customFormat="1" ht="12">
      <c r="A216" s="40"/>
      <c r="B216" s="41"/>
      <c r="C216" s="40"/>
      <c r="D216" s="180" t="s">
        <v>140</v>
      </c>
      <c r="E216" s="40"/>
      <c r="F216" s="181" t="s">
        <v>2035</v>
      </c>
      <c r="G216" s="40"/>
      <c r="H216" s="40"/>
      <c r="I216" s="182"/>
      <c r="J216" s="40"/>
      <c r="K216" s="40"/>
      <c r="L216" s="41"/>
      <c r="M216" s="231"/>
      <c r="N216" s="232"/>
      <c r="O216" s="233"/>
      <c r="P216" s="233"/>
      <c r="Q216" s="233"/>
      <c r="R216" s="233"/>
      <c r="S216" s="233"/>
      <c r="T216" s="234"/>
      <c r="U216" s="40"/>
      <c r="V216" s="40"/>
      <c r="W216" s="40"/>
      <c r="X216" s="40"/>
      <c r="Y216" s="40"/>
      <c r="Z216" s="40"/>
      <c r="AA216" s="40"/>
      <c r="AB216" s="40"/>
      <c r="AC216" s="40"/>
      <c r="AD216" s="40"/>
      <c r="AE216" s="40"/>
      <c r="AT216" s="21" t="s">
        <v>140</v>
      </c>
      <c r="AU216" s="21" t="s">
        <v>15</v>
      </c>
    </row>
    <row r="217" spans="1:31" s="2" customFormat="1" ht="6.95" customHeight="1">
      <c r="A217" s="40"/>
      <c r="B217" s="57"/>
      <c r="C217" s="58"/>
      <c r="D217" s="58"/>
      <c r="E217" s="58"/>
      <c r="F217" s="58"/>
      <c r="G217" s="58"/>
      <c r="H217" s="58"/>
      <c r="I217" s="58"/>
      <c r="J217" s="58"/>
      <c r="K217" s="58"/>
      <c r="L217" s="41"/>
      <c r="M217" s="40"/>
      <c r="O217" s="40"/>
      <c r="P217" s="40"/>
      <c r="Q217" s="40"/>
      <c r="R217" s="40"/>
      <c r="S217" s="40"/>
      <c r="T217" s="40"/>
      <c r="U217" s="40"/>
      <c r="V217" s="40"/>
      <c r="W217" s="40"/>
      <c r="X217" s="40"/>
      <c r="Y217" s="40"/>
      <c r="Z217" s="40"/>
      <c r="AA217" s="40"/>
      <c r="AB217" s="40"/>
      <c r="AC217" s="40"/>
      <c r="AD217" s="40"/>
      <c r="AE217" s="40"/>
    </row>
  </sheetData>
  <autoFilter ref="C88:K216"/>
  <mergeCells count="9">
    <mergeCell ref="E7:H7"/>
    <mergeCell ref="E9:H9"/>
    <mergeCell ref="E18:H18"/>
    <mergeCell ref="E27:H27"/>
    <mergeCell ref="E48:H48"/>
    <mergeCell ref="E50:H50"/>
    <mergeCell ref="E79:H79"/>
    <mergeCell ref="E81:H81"/>
    <mergeCell ref="L2:V2"/>
  </mergeCells>
  <hyperlinks>
    <hyperlink ref="F106" r:id="rId1" display="https://podminky.urs.cz/item/CS_URS_2024_01/742360126"/>
    <hyperlink ref="F109" r:id="rId2" display="https://podminky.urs.cz/item/CS_URS_2024_01/742350003"/>
    <hyperlink ref="F112" r:id="rId3" display="https://podminky.urs.cz/item/CS_URS_2024_01/742350002"/>
    <hyperlink ref="F116" r:id="rId4" display="https://podminky.urs.cz/item/CS_URS_2024_01/742350001"/>
    <hyperlink ref="F121" r:id="rId5" display="https://podminky.urs.cz/item/CS_URS_2024_01/742330001"/>
    <hyperlink ref="F153" r:id="rId6" display="https://podminky.urs.cz/item/CS_URS_2024_01/742330044"/>
    <hyperlink ref="F167" r:id="rId7" display="https://podminky.urs.cz/item/CS_URS_2024_01/742230003"/>
    <hyperlink ref="F170" r:id="rId8" display="https://podminky.urs.cz/item/CS_URS_2024_01/742230007"/>
    <hyperlink ref="F175" r:id="rId9" display="https://podminky.urs.cz/item/CS_URS_2024_01/742230009"/>
    <hyperlink ref="F179" r:id="rId10" display="https://podminky.urs.cz/item/CS_URS_2024_01/742240005"/>
    <hyperlink ref="F182" r:id="rId11" display="https://podminky.urs.cz/item/CS_URS_2024_01/742240001"/>
    <hyperlink ref="F212" r:id="rId12" display="https://podminky.urs.cz/item/CS_URS_2024_01/013254000"/>
    <hyperlink ref="F214" r:id="rId13" display="https://podminky.urs.cz/item/CS_URS_2024_01/081002000"/>
    <hyperlink ref="F216" r:id="rId14" display="https://podminky.urs.cz/item/CS_URS_2024_01/045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5"/>
</worksheet>
</file>

<file path=xl/worksheets/sheet6.xml><?xml version="1.0" encoding="utf-8"?>
<worksheet xmlns="http://schemas.openxmlformats.org/spreadsheetml/2006/main" xmlns:r="http://schemas.openxmlformats.org/officeDocument/2006/relationships">
  <sheetPr>
    <pageSetUpPr fitToPage="1"/>
  </sheetPr>
  <dimension ref="A2:BM1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 t="s">
        <v>6</v>
      </c>
      <c r="M2" s="1"/>
      <c r="N2" s="1"/>
      <c r="O2" s="1"/>
      <c r="P2" s="1"/>
      <c r="Q2" s="1"/>
      <c r="R2" s="1"/>
      <c r="S2" s="1"/>
      <c r="T2" s="1"/>
      <c r="U2" s="1"/>
      <c r="V2" s="1"/>
      <c r="AT2" s="21" t="s">
        <v>89</v>
      </c>
    </row>
    <row r="3" spans="2:46" s="1" customFormat="1" ht="6.95" customHeight="1">
      <c r="B3" s="22"/>
      <c r="C3" s="23"/>
      <c r="D3" s="23"/>
      <c r="E3" s="23"/>
      <c r="F3" s="23"/>
      <c r="G3" s="23"/>
      <c r="H3" s="23"/>
      <c r="I3" s="23"/>
      <c r="J3" s="23"/>
      <c r="K3" s="23"/>
      <c r="L3" s="24"/>
      <c r="AT3" s="21" t="s">
        <v>79</v>
      </c>
    </row>
    <row r="4" spans="2:46" s="1" customFormat="1" ht="24.95" customHeight="1">
      <c r="B4" s="24"/>
      <c r="D4" s="25" t="s">
        <v>99</v>
      </c>
      <c r="L4" s="24"/>
      <c r="M4" s="116" t="s">
        <v>11</v>
      </c>
      <c r="AT4" s="21" t="s">
        <v>4</v>
      </c>
    </row>
    <row r="5" spans="2:12" s="1" customFormat="1" ht="6.95" customHeight="1">
      <c r="B5" s="24"/>
      <c r="L5" s="24"/>
    </row>
    <row r="6" spans="2:12" s="1" customFormat="1" ht="12" customHeight="1">
      <c r="B6" s="24"/>
      <c r="D6" s="34" t="s">
        <v>17</v>
      </c>
      <c r="L6" s="24"/>
    </row>
    <row r="7" spans="2:12" s="1" customFormat="1" ht="16.5" customHeight="1">
      <c r="B7" s="24"/>
      <c r="E7" s="117" t="str">
        <f>'Rekapitulace stavby'!K6</f>
        <v>Stavební úpravy a změna způsobu využití objektu pavilonu N</v>
      </c>
      <c r="F7" s="34"/>
      <c r="G7" s="34"/>
      <c r="H7" s="34"/>
      <c r="L7" s="24"/>
    </row>
    <row r="8" spans="1:31" s="2" customFormat="1" ht="12" customHeight="1">
      <c r="A8" s="40"/>
      <c r="B8" s="41"/>
      <c r="C8" s="40"/>
      <c r="D8" s="34" t="s">
        <v>100</v>
      </c>
      <c r="E8" s="40"/>
      <c r="F8" s="40"/>
      <c r="G8" s="40"/>
      <c r="H8" s="40"/>
      <c r="I8" s="40"/>
      <c r="J8" s="40"/>
      <c r="K8" s="40"/>
      <c r="L8" s="118"/>
      <c r="S8" s="40"/>
      <c r="T8" s="40"/>
      <c r="U8" s="40"/>
      <c r="V8" s="40"/>
      <c r="W8" s="40"/>
      <c r="X8" s="40"/>
      <c r="Y8" s="40"/>
      <c r="Z8" s="40"/>
      <c r="AA8" s="40"/>
      <c r="AB8" s="40"/>
      <c r="AC8" s="40"/>
      <c r="AD8" s="40"/>
      <c r="AE8" s="40"/>
    </row>
    <row r="9" spans="1:31" s="2" customFormat="1" ht="16.5" customHeight="1">
      <c r="A9" s="40"/>
      <c r="B9" s="41"/>
      <c r="C9" s="40"/>
      <c r="D9" s="40"/>
      <c r="E9" s="64" t="s">
        <v>2036</v>
      </c>
      <c r="F9" s="40"/>
      <c r="G9" s="40"/>
      <c r="H9" s="40"/>
      <c r="I9" s="40"/>
      <c r="J9" s="40"/>
      <c r="K9" s="40"/>
      <c r="L9" s="118"/>
      <c r="S9" s="40"/>
      <c r="T9" s="40"/>
      <c r="U9" s="40"/>
      <c r="V9" s="40"/>
      <c r="W9" s="40"/>
      <c r="X9" s="40"/>
      <c r="Y9" s="40"/>
      <c r="Z9" s="40"/>
      <c r="AA9" s="40"/>
      <c r="AB9" s="40"/>
      <c r="AC9" s="40"/>
      <c r="AD9" s="40"/>
      <c r="AE9" s="40"/>
    </row>
    <row r="10" spans="1:31" s="2" customFormat="1" ht="12">
      <c r="A10" s="40"/>
      <c r="B10" s="41"/>
      <c r="C10" s="40"/>
      <c r="D10" s="40"/>
      <c r="E10" s="40"/>
      <c r="F10" s="40"/>
      <c r="G10" s="40"/>
      <c r="H10" s="40"/>
      <c r="I10" s="40"/>
      <c r="J10" s="40"/>
      <c r="K10" s="40"/>
      <c r="L10" s="118"/>
      <c r="S10" s="40"/>
      <c r="T10" s="40"/>
      <c r="U10" s="40"/>
      <c r="V10" s="40"/>
      <c r="W10" s="40"/>
      <c r="X10" s="40"/>
      <c r="Y10" s="40"/>
      <c r="Z10" s="40"/>
      <c r="AA10" s="40"/>
      <c r="AB10" s="40"/>
      <c r="AC10" s="40"/>
      <c r="AD10" s="40"/>
      <c r="AE10" s="40"/>
    </row>
    <row r="11" spans="1:31" s="2" customFormat="1" ht="12" customHeight="1">
      <c r="A11" s="40"/>
      <c r="B11" s="41"/>
      <c r="C11" s="40"/>
      <c r="D11" s="34" t="s">
        <v>19</v>
      </c>
      <c r="E11" s="40"/>
      <c r="F11" s="29" t="s">
        <v>3</v>
      </c>
      <c r="G11" s="40"/>
      <c r="H11" s="40"/>
      <c r="I11" s="34" t="s">
        <v>20</v>
      </c>
      <c r="J11" s="29" t="s">
        <v>3</v>
      </c>
      <c r="K11" s="40"/>
      <c r="L11" s="118"/>
      <c r="S11" s="40"/>
      <c r="T11" s="40"/>
      <c r="U11" s="40"/>
      <c r="V11" s="40"/>
      <c r="W11" s="40"/>
      <c r="X11" s="40"/>
      <c r="Y11" s="40"/>
      <c r="Z11" s="40"/>
      <c r="AA11" s="40"/>
      <c r="AB11" s="40"/>
      <c r="AC11" s="40"/>
      <c r="AD11" s="40"/>
      <c r="AE11" s="40"/>
    </row>
    <row r="12" spans="1:31" s="2" customFormat="1" ht="12" customHeight="1">
      <c r="A12" s="40"/>
      <c r="B12" s="41"/>
      <c r="C12" s="40"/>
      <c r="D12" s="34" t="s">
        <v>21</v>
      </c>
      <c r="E12" s="40"/>
      <c r="F12" s="29" t="s">
        <v>22</v>
      </c>
      <c r="G12" s="40"/>
      <c r="H12" s="40"/>
      <c r="I12" s="34" t="s">
        <v>23</v>
      </c>
      <c r="J12" s="66" t="str">
        <f>'Rekapitulace stavby'!AN8</f>
        <v>12. 2. 2024</v>
      </c>
      <c r="K12" s="40"/>
      <c r="L12" s="118"/>
      <c r="S12" s="40"/>
      <c r="T12" s="40"/>
      <c r="U12" s="40"/>
      <c r="V12" s="40"/>
      <c r="W12" s="40"/>
      <c r="X12" s="40"/>
      <c r="Y12" s="40"/>
      <c r="Z12" s="40"/>
      <c r="AA12" s="40"/>
      <c r="AB12" s="40"/>
      <c r="AC12" s="40"/>
      <c r="AD12" s="40"/>
      <c r="AE12" s="40"/>
    </row>
    <row r="13" spans="1:31" s="2" customFormat="1" ht="10.8" customHeight="1">
      <c r="A13" s="40"/>
      <c r="B13" s="41"/>
      <c r="C13" s="40"/>
      <c r="D13" s="40"/>
      <c r="E13" s="40"/>
      <c r="F13" s="40"/>
      <c r="G13" s="40"/>
      <c r="H13" s="40"/>
      <c r="I13" s="40"/>
      <c r="J13" s="40"/>
      <c r="K13" s="40"/>
      <c r="L13" s="118"/>
      <c r="S13" s="40"/>
      <c r="T13" s="40"/>
      <c r="U13" s="40"/>
      <c r="V13" s="40"/>
      <c r="W13" s="40"/>
      <c r="X13" s="40"/>
      <c r="Y13" s="40"/>
      <c r="Z13" s="40"/>
      <c r="AA13" s="40"/>
      <c r="AB13" s="40"/>
      <c r="AC13" s="40"/>
      <c r="AD13" s="40"/>
      <c r="AE13" s="40"/>
    </row>
    <row r="14" spans="1:31" s="2" customFormat="1" ht="12" customHeight="1">
      <c r="A14" s="40"/>
      <c r="B14" s="41"/>
      <c r="C14" s="40"/>
      <c r="D14" s="34" t="s">
        <v>25</v>
      </c>
      <c r="E14" s="40"/>
      <c r="F14" s="40"/>
      <c r="G14" s="40"/>
      <c r="H14" s="40"/>
      <c r="I14" s="34" t="s">
        <v>26</v>
      </c>
      <c r="J14" s="29" t="str">
        <f>IF('Rekapitulace stavby'!AN10="","",'Rekapitulace stavby'!AN10)</f>
        <v/>
      </c>
      <c r="K14" s="40"/>
      <c r="L14" s="118"/>
      <c r="S14" s="40"/>
      <c r="T14" s="40"/>
      <c r="U14" s="40"/>
      <c r="V14" s="40"/>
      <c r="W14" s="40"/>
      <c r="X14" s="40"/>
      <c r="Y14" s="40"/>
      <c r="Z14" s="40"/>
      <c r="AA14" s="40"/>
      <c r="AB14" s="40"/>
      <c r="AC14" s="40"/>
      <c r="AD14" s="40"/>
      <c r="AE14" s="40"/>
    </row>
    <row r="15" spans="1:31" s="2" customFormat="1" ht="18" customHeight="1">
      <c r="A15" s="40"/>
      <c r="B15" s="41"/>
      <c r="C15" s="40"/>
      <c r="D15" s="40"/>
      <c r="E15" s="29" t="str">
        <f>IF('Rekapitulace stavby'!E11="","",'Rekapitulace stavby'!E11)</f>
        <v>Karlovarská krajská nemocnice a.s.</v>
      </c>
      <c r="F15" s="40"/>
      <c r="G15" s="40"/>
      <c r="H15" s="40"/>
      <c r="I15" s="34" t="s">
        <v>28</v>
      </c>
      <c r="J15" s="29" t="str">
        <f>IF('Rekapitulace stavby'!AN11="","",'Rekapitulace stavby'!AN11)</f>
        <v/>
      </c>
      <c r="K15" s="40"/>
      <c r="L15" s="118"/>
      <c r="S15" s="40"/>
      <c r="T15" s="40"/>
      <c r="U15" s="40"/>
      <c r="V15" s="40"/>
      <c r="W15" s="40"/>
      <c r="X15" s="40"/>
      <c r="Y15" s="40"/>
      <c r="Z15" s="40"/>
      <c r="AA15" s="40"/>
      <c r="AB15" s="40"/>
      <c r="AC15" s="40"/>
      <c r="AD15" s="40"/>
      <c r="AE15" s="40"/>
    </row>
    <row r="16" spans="1:31" s="2" customFormat="1" ht="6.95" customHeight="1">
      <c r="A16" s="40"/>
      <c r="B16" s="41"/>
      <c r="C16" s="40"/>
      <c r="D16" s="40"/>
      <c r="E16" s="40"/>
      <c r="F16" s="40"/>
      <c r="G16" s="40"/>
      <c r="H16" s="40"/>
      <c r="I16" s="40"/>
      <c r="J16" s="40"/>
      <c r="K16" s="40"/>
      <c r="L16" s="118"/>
      <c r="S16" s="40"/>
      <c r="T16" s="40"/>
      <c r="U16" s="40"/>
      <c r="V16" s="40"/>
      <c r="W16" s="40"/>
      <c r="X16" s="40"/>
      <c r="Y16" s="40"/>
      <c r="Z16" s="40"/>
      <c r="AA16" s="40"/>
      <c r="AB16" s="40"/>
      <c r="AC16" s="40"/>
      <c r="AD16" s="40"/>
      <c r="AE16" s="40"/>
    </row>
    <row r="17" spans="1:31" s="2" customFormat="1" ht="12" customHeight="1">
      <c r="A17" s="40"/>
      <c r="B17" s="41"/>
      <c r="C17" s="40"/>
      <c r="D17" s="34" t="s">
        <v>29</v>
      </c>
      <c r="E17" s="40"/>
      <c r="F17" s="40"/>
      <c r="G17" s="40"/>
      <c r="H17" s="40"/>
      <c r="I17" s="34" t="s">
        <v>26</v>
      </c>
      <c r="J17" s="35" t="str">
        <f>'Rekapitulace stavby'!AN13</f>
        <v>Vyplň údaj</v>
      </c>
      <c r="K17" s="40"/>
      <c r="L17" s="118"/>
      <c r="S17" s="40"/>
      <c r="T17" s="40"/>
      <c r="U17" s="40"/>
      <c r="V17" s="40"/>
      <c r="W17" s="40"/>
      <c r="X17" s="40"/>
      <c r="Y17" s="40"/>
      <c r="Z17" s="40"/>
      <c r="AA17" s="40"/>
      <c r="AB17" s="40"/>
      <c r="AC17" s="40"/>
      <c r="AD17" s="40"/>
      <c r="AE17" s="40"/>
    </row>
    <row r="18" spans="1:31" s="2" customFormat="1" ht="18" customHeight="1">
      <c r="A18" s="40"/>
      <c r="B18" s="41"/>
      <c r="C18" s="40"/>
      <c r="D18" s="40"/>
      <c r="E18" s="35" t="str">
        <f>'Rekapitulace stavby'!E14</f>
        <v>Vyplň údaj</v>
      </c>
      <c r="F18" s="29"/>
      <c r="G18" s="29"/>
      <c r="H18" s="29"/>
      <c r="I18" s="34" t="s">
        <v>28</v>
      </c>
      <c r="J18" s="35" t="str">
        <f>'Rekapitulace stavby'!AN14</f>
        <v>Vyplň údaj</v>
      </c>
      <c r="K18" s="40"/>
      <c r="L18" s="118"/>
      <c r="S18" s="40"/>
      <c r="T18" s="40"/>
      <c r="U18" s="40"/>
      <c r="V18" s="40"/>
      <c r="W18" s="40"/>
      <c r="X18" s="40"/>
      <c r="Y18" s="40"/>
      <c r="Z18" s="40"/>
      <c r="AA18" s="40"/>
      <c r="AB18" s="40"/>
      <c r="AC18" s="40"/>
      <c r="AD18" s="40"/>
      <c r="AE18" s="40"/>
    </row>
    <row r="19" spans="1:31" s="2" customFormat="1" ht="6.95" customHeight="1">
      <c r="A19" s="40"/>
      <c r="B19" s="41"/>
      <c r="C19" s="40"/>
      <c r="D19" s="40"/>
      <c r="E19" s="40"/>
      <c r="F19" s="40"/>
      <c r="G19" s="40"/>
      <c r="H19" s="40"/>
      <c r="I19" s="40"/>
      <c r="J19" s="40"/>
      <c r="K19" s="40"/>
      <c r="L19" s="118"/>
      <c r="S19" s="40"/>
      <c r="T19" s="40"/>
      <c r="U19" s="40"/>
      <c r="V19" s="40"/>
      <c r="W19" s="40"/>
      <c r="X19" s="40"/>
      <c r="Y19" s="40"/>
      <c r="Z19" s="40"/>
      <c r="AA19" s="40"/>
      <c r="AB19" s="40"/>
      <c r="AC19" s="40"/>
      <c r="AD19" s="40"/>
      <c r="AE19" s="40"/>
    </row>
    <row r="20" spans="1:31" s="2" customFormat="1" ht="12" customHeight="1">
      <c r="A20" s="40"/>
      <c r="B20" s="41"/>
      <c r="C20" s="40"/>
      <c r="D20" s="34" t="s">
        <v>31</v>
      </c>
      <c r="E20" s="40"/>
      <c r="F20" s="40"/>
      <c r="G20" s="40"/>
      <c r="H20" s="40"/>
      <c r="I20" s="34" t="s">
        <v>26</v>
      </c>
      <c r="J20" s="29" t="str">
        <f>IF('Rekapitulace stavby'!AN16="","",'Rekapitulace stavby'!AN16)</f>
        <v/>
      </c>
      <c r="K20" s="40"/>
      <c r="L20" s="118"/>
      <c r="S20" s="40"/>
      <c r="T20" s="40"/>
      <c r="U20" s="40"/>
      <c r="V20" s="40"/>
      <c r="W20" s="40"/>
      <c r="X20" s="40"/>
      <c r="Y20" s="40"/>
      <c r="Z20" s="40"/>
      <c r="AA20" s="40"/>
      <c r="AB20" s="40"/>
      <c r="AC20" s="40"/>
      <c r="AD20" s="40"/>
      <c r="AE20" s="40"/>
    </row>
    <row r="21" spans="1:31" s="2" customFormat="1" ht="18" customHeight="1">
      <c r="A21" s="40"/>
      <c r="B21" s="41"/>
      <c r="C21" s="40"/>
      <c r="D21" s="40"/>
      <c r="E21" s="29" t="str">
        <f>IF('Rekapitulace stavby'!E17="","",'Rekapitulace stavby'!E17)</f>
        <v>ard architects s.r.o.</v>
      </c>
      <c r="F21" s="40"/>
      <c r="G21" s="40"/>
      <c r="H21" s="40"/>
      <c r="I21" s="34" t="s">
        <v>28</v>
      </c>
      <c r="J21" s="29" t="str">
        <f>IF('Rekapitulace stavby'!AN17="","",'Rekapitulace stavby'!AN17)</f>
        <v/>
      </c>
      <c r="K21" s="40"/>
      <c r="L21" s="118"/>
      <c r="S21" s="40"/>
      <c r="T21" s="40"/>
      <c r="U21" s="40"/>
      <c r="V21" s="40"/>
      <c r="W21" s="40"/>
      <c r="X21" s="40"/>
      <c r="Y21" s="40"/>
      <c r="Z21" s="40"/>
      <c r="AA21" s="40"/>
      <c r="AB21" s="40"/>
      <c r="AC21" s="40"/>
      <c r="AD21" s="40"/>
      <c r="AE21" s="40"/>
    </row>
    <row r="22" spans="1:31" s="2" customFormat="1" ht="6.95" customHeight="1">
      <c r="A22" s="40"/>
      <c r="B22" s="41"/>
      <c r="C22" s="40"/>
      <c r="D22" s="40"/>
      <c r="E22" s="40"/>
      <c r="F22" s="40"/>
      <c r="G22" s="40"/>
      <c r="H22" s="40"/>
      <c r="I22" s="40"/>
      <c r="J22" s="40"/>
      <c r="K22" s="40"/>
      <c r="L22" s="118"/>
      <c r="S22" s="40"/>
      <c r="T22" s="40"/>
      <c r="U22" s="40"/>
      <c r="V22" s="40"/>
      <c r="W22" s="40"/>
      <c r="X22" s="40"/>
      <c r="Y22" s="40"/>
      <c r="Z22" s="40"/>
      <c r="AA22" s="40"/>
      <c r="AB22" s="40"/>
      <c r="AC22" s="40"/>
      <c r="AD22" s="40"/>
      <c r="AE22" s="40"/>
    </row>
    <row r="23" spans="1:31" s="2" customFormat="1" ht="12" customHeight="1">
      <c r="A23" s="40"/>
      <c r="B23" s="41"/>
      <c r="C23" s="40"/>
      <c r="D23" s="34" t="s">
        <v>34</v>
      </c>
      <c r="E23" s="40"/>
      <c r="F23" s="40"/>
      <c r="G23" s="40"/>
      <c r="H23" s="40"/>
      <c r="I23" s="34" t="s">
        <v>26</v>
      </c>
      <c r="J23" s="29" t="str">
        <f>IF('Rekapitulace stavby'!AN19="","",'Rekapitulace stavby'!AN19)</f>
        <v/>
      </c>
      <c r="K23" s="40"/>
      <c r="L23" s="118"/>
      <c r="S23" s="40"/>
      <c r="T23" s="40"/>
      <c r="U23" s="40"/>
      <c r="V23" s="40"/>
      <c r="W23" s="40"/>
      <c r="X23" s="40"/>
      <c r="Y23" s="40"/>
      <c r="Z23" s="40"/>
      <c r="AA23" s="40"/>
      <c r="AB23" s="40"/>
      <c r="AC23" s="40"/>
      <c r="AD23" s="40"/>
      <c r="AE23" s="40"/>
    </row>
    <row r="24" spans="1:31" s="2" customFormat="1" ht="18" customHeight="1">
      <c r="A24" s="40"/>
      <c r="B24" s="41"/>
      <c r="C24" s="40"/>
      <c r="D24" s="40"/>
      <c r="E24" s="29" t="str">
        <f>IF('Rekapitulace stavby'!E20="","",'Rekapitulace stavby'!E20)</f>
        <v xml:space="preserve"> </v>
      </c>
      <c r="F24" s="40"/>
      <c r="G24" s="40"/>
      <c r="H24" s="40"/>
      <c r="I24" s="34" t="s">
        <v>28</v>
      </c>
      <c r="J24" s="29" t="str">
        <f>IF('Rekapitulace stavby'!AN20="","",'Rekapitulace stavby'!AN20)</f>
        <v/>
      </c>
      <c r="K24" s="40"/>
      <c r="L24" s="118"/>
      <c r="S24" s="40"/>
      <c r="T24" s="40"/>
      <c r="U24" s="40"/>
      <c r="V24" s="40"/>
      <c r="W24" s="40"/>
      <c r="X24" s="40"/>
      <c r="Y24" s="40"/>
      <c r="Z24" s="40"/>
      <c r="AA24" s="40"/>
      <c r="AB24" s="40"/>
      <c r="AC24" s="40"/>
      <c r="AD24" s="40"/>
      <c r="AE24" s="40"/>
    </row>
    <row r="25" spans="1:31" s="2" customFormat="1" ht="6.95" customHeight="1">
      <c r="A25" s="40"/>
      <c r="B25" s="41"/>
      <c r="C25" s="40"/>
      <c r="D25" s="40"/>
      <c r="E25" s="40"/>
      <c r="F25" s="40"/>
      <c r="G25" s="40"/>
      <c r="H25" s="40"/>
      <c r="I25" s="40"/>
      <c r="J25" s="40"/>
      <c r="K25" s="40"/>
      <c r="L25" s="118"/>
      <c r="S25" s="40"/>
      <c r="T25" s="40"/>
      <c r="U25" s="40"/>
      <c r="V25" s="40"/>
      <c r="W25" s="40"/>
      <c r="X25" s="40"/>
      <c r="Y25" s="40"/>
      <c r="Z25" s="40"/>
      <c r="AA25" s="40"/>
      <c r="AB25" s="40"/>
      <c r="AC25" s="40"/>
      <c r="AD25" s="40"/>
      <c r="AE25" s="40"/>
    </row>
    <row r="26" spans="1:31" s="2" customFormat="1" ht="12" customHeight="1">
      <c r="A26" s="40"/>
      <c r="B26" s="41"/>
      <c r="C26" s="40"/>
      <c r="D26" s="34" t="s">
        <v>35</v>
      </c>
      <c r="E26" s="40"/>
      <c r="F26" s="40"/>
      <c r="G26" s="40"/>
      <c r="H26" s="40"/>
      <c r="I26" s="40"/>
      <c r="J26" s="40"/>
      <c r="K26" s="40"/>
      <c r="L26" s="118"/>
      <c r="S26" s="40"/>
      <c r="T26" s="40"/>
      <c r="U26" s="40"/>
      <c r="V26" s="40"/>
      <c r="W26" s="40"/>
      <c r="X26" s="40"/>
      <c r="Y26" s="40"/>
      <c r="Z26" s="40"/>
      <c r="AA26" s="40"/>
      <c r="AB26" s="40"/>
      <c r="AC26" s="40"/>
      <c r="AD26" s="40"/>
      <c r="AE26" s="40"/>
    </row>
    <row r="27" spans="1:31" s="8" customFormat="1" ht="16.5" customHeight="1">
      <c r="A27" s="119"/>
      <c r="B27" s="120"/>
      <c r="C27" s="119"/>
      <c r="D27" s="119"/>
      <c r="E27" s="38" t="s">
        <v>3</v>
      </c>
      <c r="F27" s="38"/>
      <c r="G27" s="38"/>
      <c r="H27" s="38"/>
      <c r="I27" s="119"/>
      <c r="J27" s="119"/>
      <c r="K27" s="119"/>
      <c r="L27" s="121"/>
      <c r="S27" s="119"/>
      <c r="T27" s="119"/>
      <c r="U27" s="119"/>
      <c r="V27" s="119"/>
      <c r="W27" s="119"/>
      <c r="X27" s="119"/>
      <c r="Y27" s="119"/>
      <c r="Z27" s="119"/>
      <c r="AA27" s="119"/>
      <c r="AB27" s="119"/>
      <c r="AC27" s="119"/>
      <c r="AD27" s="119"/>
      <c r="AE27" s="119"/>
    </row>
    <row r="28" spans="1:31" s="2" customFormat="1" ht="6.95" customHeight="1">
      <c r="A28" s="40"/>
      <c r="B28" s="41"/>
      <c r="C28" s="40"/>
      <c r="D28" s="40"/>
      <c r="E28" s="40"/>
      <c r="F28" s="40"/>
      <c r="G28" s="40"/>
      <c r="H28" s="40"/>
      <c r="I28" s="40"/>
      <c r="J28" s="40"/>
      <c r="K28" s="40"/>
      <c r="L28" s="118"/>
      <c r="S28" s="40"/>
      <c r="T28" s="40"/>
      <c r="U28" s="40"/>
      <c r="V28" s="40"/>
      <c r="W28" s="40"/>
      <c r="X28" s="40"/>
      <c r="Y28" s="40"/>
      <c r="Z28" s="40"/>
      <c r="AA28" s="40"/>
      <c r="AB28" s="40"/>
      <c r="AC28" s="40"/>
      <c r="AD28" s="40"/>
      <c r="AE28" s="40"/>
    </row>
    <row r="29" spans="1:31" s="2" customFormat="1" ht="6.95" customHeight="1">
      <c r="A29" s="40"/>
      <c r="B29" s="41"/>
      <c r="C29" s="40"/>
      <c r="D29" s="86"/>
      <c r="E29" s="86"/>
      <c r="F29" s="86"/>
      <c r="G29" s="86"/>
      <c r="H29" s="86"/>
      <c r="I29" s="86"/>
      <c r="J29" s="86"/>
      <c r="K29" s="86"/>
      <c r="L29" s="118"/>
      <c r="S29" s="40"/>
      <c r="T29" s="40"/>
      <c r="U29" s="40"/>
      <c r="V29" s="40"/>
      <c r="W29" s="40"/>
      <c r="X29" s="40"/>
      <c r="Y29" s="40"/>
      <c r="Z29" s="40"/>
      <c r="AA29" s="40"/>
      <c r="AB29" s="40"/>
      <c r="AC29" s="40"/>
      <c r="AD29" s="40"/>
      <c r="AE29" s="40"/>
    </row>
    <row r="30" spans="1:31" s="2" customFormat="1" ht="25.4" customHeight="1">
      <c r="A30" s="40"/>
      <c r="B30" s="41"/>
      <c r="C30" s="40"/>
      <c r="D30" s="122" t="s">
        <v>37</v>
      </c>
      <c r="E30" s="40"/>
      <c r="F30" s="40"/>
      <c r="G30" s="40"/>
      <c r="H30" s="40"/>
      <c r="I30" s="40"/>
      <c r="J30" s="92">
        <f>ROUND(J85,2)</f>
        <v>0</v>
      </c>
      <c r="K30" s="40"/>
      <c r="L30" s="118"/>
      <c r="S30" s="40"/>
      <c r="T30" s="40"/>
      <c r="U30" s="40"/>
      <c r="V30" s="40"/>
      <c r="W30" s="40"/>
      <c r="X30" s="40"/>
      <c r="Y30" s="40"/>
      <c r="Z30" s="40"/>
      <c r="AA30" s="40"/>
      <c r="AB30" s="40"/>
      <c r="AC30" s="40"/>
      <c r="AD30" s="40"/>
      <c r="AE30" s="40"/>
    </row>
    <row r="31" spans="1:31" s="2" customFormat="1" ht="6.95" customHeight="1">
      <c r="A31" s="40"/>
      <c r="B31" s="41"/>
      <c r="C31" s="40"/>
      <c r="D31" s="86"/>
      <c r="E31" s="86"/>
      <c r="F31" s="86"/>
      <c r="G31" s="86"/>
      <c r="H31" s="86"/>
      <c r="I31" s="86"/>
      <c r="J31" s="86"/>
      <c r="K31" s="86"/>
      <c r="L31" s="118"/>
      <c r="S31" s="40"/>
      <c r="T31" s="40"/>
      <c r="U31" s="40"/>
      <c r="V31" s="40"/>
      <c r="W31" s="40"/>
      <c r="X31" s="40"/>
      <c r="Y31" s="40"/>
      <c r="Z31" s="40"/>
      <c r="AA31" s="40"/>
      <c r="AB31" s="40"/>
      <c r="AC31" s="40"/>
      <c r="AD31" s="40"/>
      <c r="AE31" s="40"/>
    </row>
    <row r="32" spans="1:31" s="2" customFormat="1" ht="14.4" customHeight="1">
      <c r="A32" s="40"/>
      <c r="B32" s="41"/>
      <c r="C32" s="40"/>
      <c r="D32" s="40"/>
      <c r="E32" s="40"/>
      <c r="F32" s="45" t="s">
        <v>39</v>
      </c>
      <c r="G32" s="40"/>
      <c r="H32" s="40"/>
      <c r="I32" s="45" t="s">
        <v>38</v>
      </c>
      <c r="J32" s="45" t="s">
        <v>40</v>
      </c>
      <c r="K32" s="40"/>
      <c r="L32" s="118"/>
      <c r="S32" s="40"/>
      <c r="T32" s="40"/>
      <c r="U32" s="40"/>
      <c r="V32" s="40"/>
      <c r="W32" s="40"/>
      <c r="X32" s="40"/>
      <c r="Y32" s="40"/>
      <c r="Z32" s="40"/>
      <c r="AA32" s="40"/>
      <c r="AB32" s="40"/>
      <c r="AC32" s="40"/>
      <c r="AD32" s="40"/>
      <c r="AE32" s="40"/>
    </row>
    <row r="33" spans="1:31" s="2" customFormat="1" ht="14.4" customHeight="1">
      <c r="A33" s="40"/>
      <c r="B33" s="41"/>
      <c r="C33" s="40"/>
      <c r="D33" s="123" t="s">
        <v>41</v>
      </c>
      <c r="E33" s="34" t="s">
        <v>42</v>
      </c>
      <c r="F33" s="124">
        <f>ROUND((SUM(BE85:BE113)),2)</f>
        <v>0</v>
      </c>
      <c r="G33" s="40"/>
      <c r="H33" s="40"/>
      <c r="I33" s="125">
        <v>0.21</v>
      </c>
      <c r="J33" s="124">
        <f>ROUND(((SUM(BE85:BE113))*I33),2)</f>
        <v>0</v>
      </c>
      <c r="K33" s="40"/>
      <c r="L33" s="118"/>
      <c r="S33" s="40"/>
      <c r="T33" s="40"/>
      <c r="U33" s="40"/>
      <c r="V33" s="40"/>
      <c r="W33" s="40"/>
      <c r="X33" s="40"/>
      <c r="Y33" s="40"/>
      <c r="Z33" s="40"/>
      <c r="AA33" s="40"/>
      <c r="AB33" s="40"/>
      <c r="AC33" s="40"/>
      <c r="AD33" s="40"/>
      <c r="AE33" s="40"/>
    </row>
    <row r="34" spans="1:31" s="2" customFormat="1" ht="14.4" customHeight="1">
      <c r="A34" s="40"/>
      <c r="B34" s="41"/>
      <c r="C34" s="40"/>
      <c r="D34" s="40"/>
      <c r="E34" s="34" t="s">
        <v>43</v>
      </c>
      <c r="F34" s="124">
        <f>ROUND((SUM(BF85:BF113)),2)</f>
        <v>0</v>
      </c>
      <c r="G34" s="40"/>
      <c r="H34" s="40"/>
      <c r="I34" s="125">
        <v>0.12</v>
      </c>
      <c r="J34" s="124">
        <f>ROUND(((SUM(BF85:BF113))*I34),2)</f>
        <v>0</v>
      </c>
      <c r="K34" s="40"/>
      <c r="L34" s="118"/>
      <c r="S34" s="40"/>
      <c r="T34" s="40"/>
      <c r="U34" s="40"/>
      <c r="V34" s="40"/>
      <c r="W34" s="40"/>
      <c r="X34" s="40"/>
      <c r="Y34" s="40"/>
      <c r="Z34" s="40"/>
      <c r="AA34" s="40"/>
      <c r="AB34" s="40"/>
      <c r="AC34" s="40"/>
      <c r="AD34" s="40"/>
      <c r="AE34" s="40"/>
    </row>
    <row r="35" spans="1:31" s="2" customFormat="1" ht="14.4" customHeight="1" hidden="1">
      <c r="A35" s="40"/>
      <c r="B35" s="41"/>
      <c r="C35" s="40"/>
      <c r="D35" s="40"/>
      <c r="E35" s="34" t="s">
        <v>44</v>
      </c>
      <c r="F35" s="124">
        <f>ROUND((SUM(BG85:BG113)),2)</f>
        <v>0</v>
      </c>
      <c r="G35" s="40"/>
      <c r="H35" s="40"/>
      <c r="I35" s="125">
        <v>0.21</v>
      </c>
      <c r="J35" s="124">
        <f>0</f>
        <v>0</v>
      </c>
      <c r="K35" s="40"/>
      <c r="L35" s="118"/>
      <c r="S35" s="40"/>
      <c r="T35" s="40"/>
      <c r="U35" s="40"/>
      <c r="V35" s="40"/>
      <c r="W35" s="40"/>
      <c r="X35" s="40"/>
      <c r="Y35" s="40"/>
      <c r="Z35" s="40"/>
      <c r="AA35" s="40"/>
      <c r="AB35" s="40"/>
      <c r="AC35" s="40"/>
      <c r="AD35" s="40"/>
      <c r="AE35" s="40"/>
    </row>
    <row r="36" spans="1:31" s="2" customFormat="1" ht="14.4" customHeight="1" hidden="1">
      <c r="A36" s="40"/>
      <c r="B36" s="41"/>
      <c r="C36" s="40"/>
      <c r="D36" s="40"/>
      <c r="E36" s="34" t="s">
        <v>45</v>
      </c>
      <c r="F36" s="124">
        <f>ROUND((SUM(BH85:BH113)),2)</f>
        <v>0</v>
      </c>
      <c r="G36" s="40"/>
      <c r="H36" s="40"/>
      <c r="I36" s="125">
        <v>0.12</v>
      </c>
      <c r="J36" s="124">
        <f>0</f>
        <v>0</v>
      </c>
      <c r="K36" s="40"/>
      <c r="L36" s="118"/>
      <c r="S36" s="40"/>
      <c r="T36" s="40"/>
      <c r="U36" s="40"/>
      <c r="V36" s="40"/>
      <c r="W36" s="40"/>
      <c r="X36" s="40"/>
      <c r="Y36" s="40"/>
      <c r="Z36" s="40"/>
      <c r="AA36" s="40"/>
      <c r="AB36" s="40"/>
      <c r="AC36" s="40"/>
      <c r="AD36" s="40"/>
      <c r="AE36" s="40"/>
    </row>
    <row r="37" spans="1:31" s="2" customFormat="1" ht="14.4" customHeight="1" hidden="1">
      <c r="A37" s="40"/>
      <c r="B37" s="41"/>
      <c r="C37" s="40"/>
      <c r="D37" s="40"/>
      <c r="E37" s="34" t="s">
        <v>46</v>
      </c>
      <c r="F37" s="124">
        <f>ROUND((SUM(BI85:BI113)),2)</f>
        <v>0</v>
      </c>
      <c r="G37" s="40"/>
      <c r="H37" s="40"/>
      <c r="I37" s="125">
        <v>0</v>
      </c>
      <c r="J37" s="124">
        <f>0</f>
        <v>0</v>
      </c>
      <c r="K37" s="40"/>
      <c r="L37" s="118"/>
      <c r="S37" s="40"/>
      <c r="T37" s="40"/>
      <c r="U37" s="40"/>
      <c r="V37" s="40"/>
      <c r="W37" s="40"/>
      <c r="X37" s="40"/>
      <c r="Y37" s="40"/>
      <c r="Z37" s="40"/>
      <c r="AA37" s="40"/>
      <c r="AB37" s="40"/>
      <c r="AC37" s="40"/>
      <c r="AD37" s="40"/>
      <c r="AE37" s="40"/>
    </row>
    <row r="38" spans="1:31" s="2" customFormat="1" ht="6.95" customHeight="1">
      <c r="A38" s="40"/>
      <c r="B38" s="41"/>
      <c r="C38" s="40"/>
      <c r="D38" s="40"/>
      <c r="E38" s="40"/>
      <c r="F38" s="40"/>
      <c r="G38" s="40"/>
      <c r="H38" s="40"/>
      <c r="I38" s="40"/>
      <c r="J38" s="40"/>
      <c r="K38" s="40"/>
      <c r="L38" s="118"/>
      <c r="S38" s="40"/>
      <c r="T38" s="40"/>
      <c r="U38" s="40"/>
      <c r="V38" s="40"/>
      <c r="W38" s="40"/>
      <c r="X38" s="40"/>
      <c r="Y38" s="40"/>
      <c r="Z38" s="40"/>
      <c r="AA38" s="40"/>
      <c r="AB38" s="40"/>
      <c r="AC38" s="40"/>
      <c r="AD38" s="40"/>
      <c r="AE38" s="40"/>
    </row>
    <row r="39" spans="1:31" s="2" customFormat="1" ht="25.4" customHeight="1">
      <c r="A39" s="40"/>
      <c r="B39" s="41"/>
      <c r="C39" s="126"/>
      <c r="D39" s="127" t="s">
        <v>47</v>
      </c>
      <c r="E39" s="78"/>
      <c r="F39" s="78"/>
      <c r="G39" s="128" t="s">
        <v>48</v>
      </c>
      <c r="H39" s="129" t="s">
        <v>49</v>
      </c>
      <c r="I39" s="78"/>
      <c r="J39" s="130">
        <f>SUM(J30:J37)</f>
        <v>0</v>
      </c>
      <c r="K39" s="131"/>
      <c r="L39" s="118"/>
      <c r="S39" s="40"/>
      <c r="T39" s="40"/>
      <c r="U39" s="40"/>
      <c r="V39" s="40"/>
      <c r="W39" s="40"/>
      <c r="X39" s="40"/>
      <c r="Y39" s="40"/>
      <c r="Z39" s="40"/>
      <c r="AA39" s="40"/>
      <c r="AB39" s="40"/>
      <c r="AC39" s="40"/>
      <c r="AD39" s="40"/>
      <c r="AE39" s="40"/>
    </row>
    <row r="40" spans="1:31" s="2" customFormat="1" ht="14.4" customHeight="1">
      <c r="A40" s="40"/>
      <c r="B40" s="57"/>
      <c r="C40" s="58"/>
      <c r="D40" s="58"/>
      <c r="E40" s="58"/>
      <c r="F40" s="58"/>
      <c r="G40" s="58"/>
      <c r="H40" s="58"/>
      <c r="I40" s="58"/>
      <c r="J40" s="58"/>
      <c r="K40" s="58"/>
      <c r="L40" s="118"/>
      <c r="S40" s="40"/>
      <c r="T40" s="40"/>
      <c r="U40" s="40"/>
      <c r="V40" s="40"/>
      <c r="W40" s="40"/>
      <c r="X40" s="40"/>
      <c r="Y40" s="40"/>
      <c r="Z40" s="40"/>
      <c r="AA40" s="40"/>
      <c r="AB40" s="40"/>
      <c r="AC40" s="40"/>
      <c r="AD40" s="40"/>
      <c r="AE40" s="40"/>
    </row>
    <row r="44" spans="1:31" s="2" customFormat="1" ht="6.95" customHeight="1">
      <c r="A44" s="40"/>
      <c r="B44" s="59"/>
      <c r="C44" s="60"/>
      <c r="D44" s="60"/>
      <c r="E44" s="60"/>
      <c r="F44" s="60"/>
      <c r="G44" s="60"/>
      <c r="H44" s="60"/>
      <c r="I44" s="60"/>
      <c r="J44" s="60"/>
      <c r="K44" s="60"/>
      <c r="L44" s="118"/>
      <c r="S44" s="40"/>
      <c r="T44" s="40"/>
      <c r="U44" s="40"/>
      <c r="V44" s="40"/>
      <c r="W44" s="40"/>
      <c r="X44" s="40"/>
      <c r="Y44" s="40"/>
      <c r="Z44" s="40"/>
      <c r="AA44" s="40"/>
      <c r="AB44" s="40"/>
      <c r="AC44" s="40"/>
      <c r="AD44" s="40"/>
      <c r="AE44" s="40"/>
    </row>
    <row r="45" spans="1:31" s="2" customFormat="1" ht="24.95" customHeight="1">
      <c r="A45" s="40"/>
      <c r="B45" s="41"/>
      <c r="C45" s="25" t="s">
        <v>102</v>
      </c>
      <c r="D45" s="40"/>
      <c r="E45" s="40"/>
      <c r="F45" s="40"/>
      <c r="G45" s="40"/>
      <c r="H45" s="40"/>
      <c r="I45" s="40"/>
      <c r="J45" s="40"/>
      <c r="K45" s="40"/>
      <c r="L45" s="118"/>
      <c r="S45" s="40"/>
      <c r="T45" s="40"/>
      <c r="U45" s="40"/>
      <c r="V45" s="40"/>
      <c r="W45" s="40"/>
      <c r="X45" s="40"/>
      <c r="Y45" s="40"/>
      <c r="Z45" s="40"/>
      <c r="AA45" s="40"/>
      <c r="AB45" s="40"/>
      <c r="AC45" s="40"/>
      <c r="AD45" s="40"/>
      <c r="AE45" s="40"/>
    </row>
    <row r="46" spans="1:31" s="2" customFormat="1" ht="6.95" customHeight="1">
      <c r="A46" s="40"/>
      <c r="B46" s="41"/>
      <c r="C46" s="40"/>
      <c r="D46" s="40"/>
      <c r="E46" s="40"/>
      <c r="F46" s="40"/>
      <c r="G46" s="40"/>
      <c r="H46" s="40"/>
      <c r="I46" s="40"/>
      <c r="J46" s="40"/>
      <c r="K46" s="40"/>
      <c r="L46" s="118"/>
      <c r="S46" s="40"/>
      <c r="T46" s="40"/>
      <c r="U46" s="40"/>
      <c r="V46" s="40"/>
      <c r="W46" s="40"/>
      <c r="X46" s="40"/>
      <c r="Y46" s="40"/>
      <c r="Z46" s="40"/>
      <c r="AA46" s="40"/>
      <c r="AB46" s="40"/>
      <c r="AC46" s="40"/>
      <c r="AD46" s="40"/>
      <c r="AE46" s="40"/>
    </row>
    <row r="47" spans="1:31" s="2" customFormat="1" ht="12" customHeight="1">
      <c r="A47" s="40"/>
      <c r="B47" s="41"/>
      <c r="C47" s="34" t="s">
        <v>17</v>
      </c>
      <c r="D47" s="40"/>
      <c r="E47" s="40"/>
      <c r="F47" s="40"/>
      <c r="G47" s="40"/>
      <c r="H47" s="40"/>
      <c r="I47" s="40"/>
      <c r="J47" s="40"/>
      <c r="K47" s="40"/>
      <c r="L47" s="118"/>
      <c r="S47" s="40"/>
      <c r="T47" s="40"/>
      <c r="U47" s="40"/>
      <c r="V47" s="40"/>
      <c r="W47" s="40"/>
      <c r="X47" s="40"/>
      <c r="Y47" s="40"/>
      <c r="Z47" s="40"/>
      <c r="AA47" s="40"/>
      <c r="AB47" s="40"/>
      <c r="AC47" s="40"/>
      <c r="AD47" s="40"/>
      <c r="AE47" s="40"/>
    </row>
    <row r="48" spans="1:31" s="2" customFormat="1" ht="16.5" customHeight="1">
      <c r="A48" s="40"/>
      <c r="B48" s="41"/>
      <c r="C48" s="40"/>
      <c r="D48" s="40"/>
      <c r="E48" s="117" t="str">
        <f>E7</f>
        <v>Stavební úpravy a změna způsobu využití objektu pavilonu N</v>
      </c>
      <c r="F48" s="34"/>
      <c r="G48" s="34"/>
      <c r="H48" s="34"/>
      <c r="I48" s="40"/>
      <c r="J48" s="40"/>
      <c r="K48" s="40"/>
      <c r="L48" s="118"/>
      <c r="S48" s="40"/>
      <c r="T48" s="40"/>
      <c r="U48" s="40"/>
      <c r="V48" s="40"/>
      <c r="W48" s="40"/>
      <c r="X48" s="40"/>
      <c r="Y48" s="40"/>
      <c r="Z48" s="40"/>
      <c r="AA48" s="40"/>
      <c r="AB48" s="40"/>
      <c r="AC48" s="40"/>
      <c r="AD48" s="40"/>
      <c r="AE48" s="40"/>
    </row>
    <row r="49" spans="1:31" s="2" customFormat="1" ht="12" customHeight="1">
      <c r="A49" s="40"/>
      <c r="B49" s="41"/>
      <c r="C49" s="34" t="s">
        <v>100</v>
      </c>
      <c r="D49" s="40"/>
      <c r="E49" s="40"/>
      <c r="F49" s="40"/>
      <c r="G49" s="40"/>
      <c r="H49" s="40"/>
      <c r="I49" s="40"/>
      <c r="J49" s="40"/>
      <c r="K49" s="40"/>
      <c r="L49" s="118"/>
      <c r="S49" s="40"/>
      <c r="T49" s="40"/>
      <c r="U49" s="40"/>
      <c r="V49" s="40"/>
      <c r="W49" s="40"/>
      <c r="X49" s="40"/>
      <c r="Y49" s="40"/>
      <c r="Z49" s="40"/>
      <c r="AA49" s="40"/>
      <c r="AB49" s="40"/>
      <c r="AC49" s="40"/>
      <c r="AD49" s="40"/>
      <c r="AE49" s="40"/>
    </row>
    <row r="50" spans="1:31" s="2" customFormat="1" ht="16.5" customHeight="1">
      <c r="A50" s="40"/>
      <c r="B50" s="41"/>
      <c r="C50" s="40"/>
      <c r="D50" s="40"/>
      <c r="E50" s="64" t="str">
        <f>E9</f>
        <v>4 - Vytápění</v>
      </c>
      <c r="F50" s="40"/>
      <c r="G50" s="40"/>
      <c r="H50" s="40"/>
      <c r="I50" s="40"/>
      <c r="J50" s="40"/>
      <c r="K50" s="40"/>
      <c r="L50" s="118"/>
      <c r="S50" s="40"/>
      <c r="T50" s="40"/>
      <c r="U50" s="40"/>
      <c r="V50" s="40"/>
      <c r="W50" s="40"/>
      <c r="X50" s="40"/>
      <c r="Y50" s="40"/>
      <c r="Z50" s="40"/>
      <c r="AA50" s="40"/>
      <c r="AB50" s="40"/>
      <c r="AC50" s="40"/>
      <c r="AD50" s="40"/>
      <c r="AE50" s="40"/>
    </row>
    <row r="51" spans="1:31" s="2" customFormat="1" ht="6.95" customHeight="1">
      <c r="A51" s="40"/>
      <c r="B51" s="41"/>
      <c r="C51" s="40"/>
      <c r="D51" s="40"/>
      <c r="E51" s="40"/>
      <c r="F51" s="40"/>
      <c r="G51" s="40"/>
      <c r="H51" s="40"/>
      <c r="I51" s="40"/>
      <c r="J51" s="40"/>
      <c r="K51" s="40"/>
      <c r="L51" s="118"/>
      <c r="S51" s="40"/>
      <c r="T51" s="40"/>
      <c r="U51" s="40"/>
      <c r="V51" s="40"/>
      <c r="W51" s="40"/>
      <c r="X51" s="40"/>
      <c r="Y51" s="40"/>
      <c r="Z51" s="40"/>
      <c r="AA51" s="40"/>
      <c r="AB51" s="40"/>
      <c r="AC51" s="40"/>
      <c r="AD51" s="40"/>
      <c r="AE51" s="40"/>
    </row>
    <row r="52" spans="1:31" s="2" customFormat="1" ht="12" customHeight="1">
      <c r="A52" s="40"/>
      <c r="B52" s="41"/>
      <c r="C52" s="34" t="s">
        <v>21</v>
      </c>
      <c r="D52" s="40"/>
      <c r="E52" s="40"/>
      <c r="F52" s="29" t="str">
        <f>F12</f>
        <v xml:space="preserve"> </v>
      </c>
      <c r="G52" s="40"/>
      <c r="H52" s="40"/>
      <c r="I52" s="34" t="s">
        <v>23</v>
      </c>
      <c r="J52" s="66" t="str">
        <f>IF(J12="","",J12)</f>
        <v>12. 2. 2024</v>
      </c>
      <c r="K52" s="40"/>
      <c r="L52" s="118"/>
      <c r="S52" s="40"/>
      <c r="T52" s="40"/>
      <c r="U52" s="40"/>
      <c r="V52" s="40"/>
      <c r="W52" s="40"/>
      <c r="X52" s="40"/>
      <c r="Y52" s="40"/>
      <c r="Z52" s="40"/>
      <c r="AA52" s="40"/>
      <c r="AB52" s="40"/>
      <c r="AC52" s="40"/>
      <c r="AD52" s="40"/>
      <c r="AE52" s="40"/>
    </row>
    <row r="53" spans="1:31" s="2" customFormat="1" ht="6.95" customHeight="1">
      <c r="A53" s="40"/>
      <c r="B53" s="41"/>
      <c r="C53" s="40"/>
      <c r="D53" s="40"/>
      <c r="E53" s="40"/>
      <c r="F53" s="40"/>
      <c r="G53" s="40"/>
      <c r="H53" s="40"/>
      <c r="I53" s="40"/>
      <c r="J53" s="40"/>
      <c r="K53" s="40"/>
      <c r="L53" s="118"/>
      <c r="S53" s="40"/>
      <c r="T53" s="40"/>
      <c r="U53" s="40"/>
      <c r="V53" s="40"/>
      <c r="W53" s="40"/>
      <c r="X53" s="40"/>
      <c r="Y53" s="40"/>
      <c r="Z53" s="40"/>
      <c r="AA53" s="40"/>
      <c r="AB53" s="40"/>
      <c r="AC53" s="40"/>
      <c r="AD53" s="40"/>
      <c r="AE53" s="40"/>
    </row>
    <row r="54" spans="1:31" s="2" customFormat="1" ht="15.15" customHeight="1">
      <c r="A54" s="40"/>
      <c r="B54" s="41"/>
      <c r="C54" s="34" t="s">
        <v>25</v>
      </c>
      <c r="D54" s="40"/>
      <c r="E54" s="40"/>
      <c r="F54" s="29" t="str">
        <f>E15</f>
        <v>Karlovarská krajská nemocnice a.s.</v>
      </c>
      <c r="G54" s="40"/>
      <c r="H54" s="40"/>
      <c r="I54" s="34" t="s">
        <v>31</v>
      </c>
      <c r="J54" s="38" t="str">
        <f>E21</f>
        <v>ard architects s.r.o.</v>
      </c>
      <c r="K54" s="40"/>
      <c r="L54" s="118"/>
      <c r="S54" s="40"/>
      <c r="T54" s="40"/>
      <c r="U54" s="40"/>
      <c r="V54" s="40"/>
      <c r="W54" s="40"/>
      <c r="X54" s="40"/>
      <c r="Y54" s="40"/>
      <c r="Z54" s="40"/>
      <c r="AA54" s="40"/>
      <c r="AB54" s="40"/>
      <c r="AC54" s="40"/>
      <c r="AD54" s="40"/>
      <c r="AE54" s="40"/>
    </row>
    <row r="55" spans="1:31" s="2" customFormat="1" ht="15.15" customHeight="1">
      <c r="A55" s="40"/>
      <c r="B55" s="41"/>
      <c r="C55" s="34" t="s">
        <v>29</v>
      </c>
      <c r="D55" s="40"/>
      <c r="E55" s="40"/>
      <c r="F55" s="29" t="str">
        <f>IF(E18="","",E18)</f>
        <v>Vyplň údaj</v>
      </c>
      <c r="G55" s="40"/>
      <c r="H55" s="40"/>
      <c r="I55" s="34" t="s">
        <v>34</v>
      </c>
      <c r="J55" s="38" t="str">
        <f>E24</f>
        <v xml:space="preserve"> </v>
      </c>
      <c r="K55" s="40"/>
      <c r="L55" s="118"/>
      <c r="S55" s="40"/>
      <c r="T55" s="40"/>
      <c r="U55" s="40"/>
      <c r="V55" s="40"/>
      <c r="W55" s="40"/>
      <c r="X55" s="40"/>
      <c r="Y55" s="40"/>
      <c r="Z55" s="40"/>
      <c r="AA55" s="40"/>
      <c r="AB55" s="40"/>
      <c r="AC55" s="40"/>
      <c r="AD55" s="40"/>
      <c r="AE55" s="40"/>
    </row>
    <row r="56" spans="1:31" s="2" customFormat="1" ht="10.3" customHeight="1">
      <c r="A56" s="40"/>
      <c r="B56" s="41"/>
      <c r="C56" s="40"/>
      <c r="D56" s="40"/>
      <c r="E56" s="40"/>
      <c r="F56" s="40"/>
      <c r="G56" s="40"/>
      <c r="H56" s="40"/>
      <c r="I56" s="40"/>
      <c r="J56" s="40"/>
      <c r="K56" s="40"/>
      <c r="L56" s="118"/>
      <c r="S56" s="40"/>
      <c r="T56" s="40"/>
      <c r="U56" s="40"/>
      <c r="V56" s="40"/>
      <c r="W56" s="40"/>
      <c r="X56" s="40"/>
      <c r="Y56" s="40"/>
      <c r="Z56" s="40"/>
      <c r="AA56" s="40"/>
      <c r="AB56" s="40"/>
      <c r="AC56" s="40"/>
      <c r="AD56" s="40"/>
      <c r="AE56" s="40"/>
    </row>
    <row r="57" spans="1:31" s="2" customFormat="1" ht="29.25" customHeight="1">
      <c r="A57" s="40"/>
      <c r="B57" s="41"/>
      <c r="C57" s="132" t="s">
        <v>103</v>
      </c>
      <c r="D57" s="126"/>
      <c r="E57" s="126"/>
      <c r="F57" s="126"/>
      <c r="G57" s="126"/>
      <c r="H57" s="126"/>
      <c r="I57" s="126"/>
      <c r="J57" s="133" t="s">
        <v>104</v>
      </c>
      <c r="K57" s="126"/>
      <c r="L57" s="118"/>
      <c r="S57" s="40"/>
      <c r="T57" s="40"/>
      <c r="U57" s="40"/>
      <c r="V57" s="40"/>
      <c r="W57" s="40"/>
      <c r="X57" s="40"/>
      <c r="Y57" s="40"/>
      <c r="Z57" s="40"/>
      <c r="AA57" s="40"/>
      <c r="AB57" s="40"/>
      <c r="AC57" s="40"/>
      <c r="AD57" s="40"/>
      <c r="AE57" s="40"/>
    </row>
    <row r="58" spans="1:31" s="2" customFormat="1" ht="10.3" customHeight="1">
      <c r="A58" s="40"/>
      <c r="B58" s="41"/>
      <c r="C58" s="40"/>
      <c r="D58" s="40"/>
      <c r="E58" s="40"/>
      <c r="F58" s="40"/>
      <c r="G58" s="40"/>
      <c r="H58" s="40"/>
      <c r="I58" s="40"/>
      <c r="J58" s="40"/>
      <c r="K58" s="40"/>
      <c r="L58" s="118"/>
      <c r="S58" s="40"/>
      <c r="T58" s="40"/>
      <c r="U58" s="40"/>
      <c r="V58" s="40"/>
      <c r="W58" s="40"/>
      <c r="X58" s="40"/>
      <c r="Y58" s="40"/>
      <c r="Z58" s="40"/>
      <c r="AA58" s="40"/>
      <c r="AB58" s="40"/>
      <c r="AC58" s="40"/>
      <c r="AD58" s="40"/>
      <c r="AE58" s="40"/>
    </row>
    <row r="59" spans="1:47" s="2" customFormat="1" ht="22.8" customHeight="1">
      <c r="A59" s="40"/>
      <c r="B59" s="41"/>
      <c r="C59" s="134" t="s">
        <v>69</v>
      </c>
      <c r="D59" s="40"/>
      <c r="E59" s="40"/>
      <c r="F59" s="40"/>
      <c r="G59" s="40"/>
      <c r="H59" s="40"/>
      <c r="I59" s="40"/>
      <c r="J59" s="92">
        <f>J85</f>
        <v>0</v>
      </c>
      <c r="K59" s="40"/>
      <c r="L59" s="118"/>
      <c r="S59" s="40"/>
      <c r="T59" s="40"/>
      <c r="U59" s="40"/>
      <c r="V59" s="40"/>
      <c r="W59" s="40"/>
      <c r="X59" s="40"/>
      <c r="Y59" s="40"/>
      <c r="Z59" s="40"/>
      <c r="AA59" s="40"/>
      <c r="AB59" s="40"/>
      <c r="AC59" s="40"/>
      <c r="AD59" s="40"/>
      <c r="AE59" s="40"/>
      <c r="AU59" s="21" t="s">
        <v>105</v>
      </c>
    </row>
    <row r="60" spans="1:31" s="9" customFormat="1" ht="24.95" customHeight="1">
      <c r="A60" s="9"/>
      <c r="B60" s="135"/>
      <c r="C60" s="9"/>
      <c r="D60" s="136" t="s">
        <v>2037</v>
      </c>
      <c r="E60" s="137"/>
      <c r="F60" s="137"/>
      <c r="G60" s="137"/>
      <c r="H60" s="137"/>
      <c r="I60" s="137"/>
      <c r="J60" s="138">
        <f>J86</f>
        <v>0</v>
      </c>
      <c r="K60" s="9"/>
      <c r="L60" s="135"/>
      <c r="S60" s="9"/>
      <c r="T60" s="9"/>
      <c r="U60" s="9"/>
      <c r="V60" s="9"/>
      <c r="W60" s="9"/>
      <c r="X60" s="9"/>
      <c r="Y60" s="9"/>
      <c r="Z60" s="9"/>
      <c r="AA60" s="9"/>
      <c r="AB60" s="9"/>
      <c r="AC60" s="9"/>
      <c r="AD60" s="9"/>
      <c r="AE60" s="9"/>
    </row>
    <row r="61" spans="1:31" s="9" customFormat="1" ht="24.95" customHeight="1">
      <c r="A61" s="9"/>
      <c r="B61" s="135"/>
      <c r="C61" s="9"/>
      <c r="D61" s="136" t="s">
        <v>2038</v>
      </c>
      <c r="E61" s="137"/>
      <c r="F61" s="137"/>
      <c r="G61" s="137"/>
      <c r="H61" s="137"/>
      <c r="I61" s="137"/>
      <c r="J61" s="138">
        <f>J89</f>
        <v>0</v>
      </c>
      <c r="K61" s="9"/>
      <c r="L61" s="135"/>
      <c r="S61" s="9"/>
      <c r="T61" s="9"/>
      <c r="U61" s="9"/>
      <c r="V61" s="9"/>
      <c r="W61" s="9"/>
      <c r="X61" s="9"/>
      <c r="Y61" s="9"/>
      <c r="Z61" s="9"/>
      <c r="AA61" s="9"/>
      <c r="AB61" s="9"/>
      <c r="AC61" s="9"/>
      <c r="AD61" s="9"/>
      <c r="AE61" s="9"/>
    </row>
    <row r="62" spans="1:31" s="9" customFormat="1" ht="24.95" customHeight="1">
      <c r="A62" s="9"/>
      <c r="B62" s="135"/>
      <c r="C62" s="9"/>
      <c r="D62" s="136" t="s">
        <v>2039</v>
      </c>
      <c r="E62" s="137"/>
      <c r="F62" s="137"/>
      <c r="G62" s="137"/>
      <c r="H62" s="137"/>
      <c r="I62" s="137"/>
      <c r="J62" s="138">
        <f>J93</f>
        <v>0</v>
      </c>
      <c r="K62" s="9"/>
      <c r="L62" s="135"/>
      <c r="S62" s="9"/>
      <c r="T62" s="9"/>
      <c r="U62" s="9"/>
      <c r="V62" s="9"/>
      <c r="W62" s="9"/>
      <c r="X62" s="9"/>
      <c r="Y62" s="9"/>
      <c r="Z62" s="9"/>
      <c r="AA62" s="9"/>
      <c r="AB62" s="9"/>
      <c r="AC62" s="9"/>
      <c r="AD62" s="9"/>
      <c r="AE62" s="9"/>
    </row>
    <row r="63" spans="1:31" s="9" customFormat="1" ht="24.95" customHeight="1">
      <c r="A63" s="9"/>
      <c r="B63" s="135"/>
      <c r="C63" s="9"/>
      <c r="D63" s="136" t="s">
        <v>2040</v>
      </c>
      <c r="E63" s="137"/>
      <c r="F63" s="137"/>
      <c r="G63" s="137"/>
      <c r="H63" s="137"/>
      <c r="I63" s="137"/>
      <c r="J63" s="138">
        <f>J98</f>
        <v>0</v>
      </c>
      <c r="K63" s="9"/>
      <c r="L63" s="135"/>
      <c r="S63" s="9"/>
      <c r="T63" s="9"/>
      <c r="U63" s="9"/>
      <c r="V63" s="9"/>
      <c r="W63" s="9"/>
      <c r="X63" s="9"/>
      <c r="Y63" s="9"/>
      <c r="Z63" s="9"/>
      <c r="AA63" s="9"/>
      <c r="AB63" s="9"/>
      <c r="AC63" s="9"/>
      <c r="AD63" s="9"/>
      <c r="AE63" s="9"/>
    </row>
    <row r="64" spans="1:31" s="9" customFormat="1" ht="24.95" customHeight="1">
      <c r="A64" s="9"/>
      <c r="B64" s="135"/>
      <c r="C64" s="9"/>
      <c r="D64" s="136" t="s">
        <v>2041</v>
      </c>
      <c r="E64" s="137"/>
      <c r="F64" s="137"/>
      <c r="G64" s="137"/>
      <c r="H64" s="137"/>
      <c r="I64" s="137"/>
      <c r="J64" s="138">
        <f>J105</f>
        <v>0</v>
      </c>
      <c r="K64" s="9"/>
      <c r="L64" s="135"/>
      <c r="S64" s="9"/>
      <c r="T64" s="9"/>
      <c r="U64" s="9"/>
      <c r="V64" s="9"/>
      <c r="W64" s="9"/>
      <c r="X64" s="9"/>
      <c r="Y64" s="9"/>
      <c r="Z64" s="9"/>
      <c r="AA64" s="9"/>
      <c r="AB64" s="9"/>
      <c r="AC64" s="9"/>
      <c r="AD64" s="9"/>
      <c r="AE64" s="9"/>
    </row>
    <row r="65" spans="1:31" s="9" customFormat="1" ht="24.95" customHeight="1">
      <c r="A65" s="9"/>
      <c r="B65" s="135"/>
      <c r="C65" s="9"/>
      <c r="D65" s="136" t="s">
        <v>2042</v>
      </c>
      <c r="E65" s="137"/>
      <c r="F65" s="137"/>
      <c r="G65" s="137"/>
      <c r="H65" s="137"/>
      <c r="I65" s="137"/>
      <c r="J65" s="138">
        <f>J111</f>
        <v>0</v>
      </c>
      <c r="K65" s="9"/>
      <c r="L65" s="135"/>
      <c r="S65" s="9"/>
      <c r="T65" s="9"/>
      <c r="U65" s="9"/>
      <c r="V65" s="9"/>
      <c r="W65" s="9"/>
      <c r="X65" s="9"/>
      <c r="Y65" s="9"/>
      <c r="Z65" s="9"/>
      <c r="AA65" s="9"/>
      <c r="AB65" s="9"/>
      <c r="AC65" s="9"/>
      <c r="AD65" s="9"/>
      <c r="AE65" s="9"/>
    </row>
    <row r="66" spans="1:31" s="2" customFormat="1" ht="21.8" customHeight="1">
      <c r="A66" s="40"/>
      <c r="B66" s="41"/>
      <c r="C66" s="40"/>
      <c r="D66" s="40"/>
      <c r="E66" s="40"/>
      <c r="F66" s="40"/>
      <c r="G66" s="40"/>
      <c r="H66" s="40"/>
      <c r="I66" s="40"/>
      <c r="J66" s="40"/>
      <c r="K66" s="40"/>
      <c r="L66" s="118"/>
      <c r="S66" s="40"/>
      <c r="T66" s="40"/>
      <c r="U66" s="40"/>
      <c r="V66" s="40"/>
      <c r="W66" s="40"/>
      <c r="X66" s="40"/>
      <c r="Y66" s="40"/>
      <c r="Z66" s="40"/>
      <c r="AA66" s="40"/>
      <c r="AB66" s="40"/>
      <c r="AC66" s="40"/>
      <c r="AD66" s="40"/>
      <c r="AE66" s="40"/>
    </row>
    <row r="67" spans="1:31" s="2" customFormat="1" ht="6.95" customHeight="1">
      <c r="A67" s="40"/>
      <c r="B67" s="57"/>
      <c r="C67" s="58"/>
      <c r="D67" s="58"/>
      <c r="E67" s="58"/>
      <c r="F67" s="58"/>
      <c r="G67" s="58"/>
      <c r="H67" s="58"/>
      <c r="I67" s="58"/>
      <c r="J67" s="58"/>
      <c r="K67" s="58"/>
      <c r="L67" s="118"/>
      <c r="S67" s="40"/>
      <c r="T67" s="40"/>
      <c r="U67" s="40"/>
      <c r="V67" s="40"/>
      <c r="W67" s="40"/>
      <c r="X67" s="40"/>
      <c r="Y67" s="40"/>
      <c r="Z67" s="40"/>
      <c r="AA67" s="40"/>
      <c r="AB67" s="40"/>
      <c r="AC67" s="40"/>
      <c r="AD67" s="40"/>
      <c r="AE67" s="40"/>
    </row>
    <row r="71" spans="1:31" s="2" customFormat="1" ht="6.95" customHeight="1">
      <c r="A71" s="40"/>
      <c r="B71" s="59"/>
      <c r="C71" s="60"/>
      <c r="D71" s="60"/>
      <c r="E71" s="60"/>
      <c r="F71" s="60"/>
      <c r="G71" s="60"/>
      <c r="H71" s="60"/>
      <c r="I71" s="60"/>
      <c r="J71" s="60"/>
      <c r="K71" s="60"/>
      <c r="L71" s="118"/>
      <c r="S71" s="40"/>
      <c r="T71" s="40"/>
      <c r="U71" s="40"/>
      <c r="V71" s="40"/>
      <c r="W71" s="40"/>
      <c r="X71" s="40"/>
      <c r="Y71" s="40"/>
      <c r="Z71" s="40"/>
      <c r="AA71" s="40"/>
      <c r="AB71" s="40"/>
      <c r="AC71" s="40"/>
      <c r="AD71" s="40"/>
      <c r="AE71" s="40"/>
    </row>
    <row r="72" spans="1:31" s="2" customFormat="1" ht="24.95" customHeight="1">
      <c r="A72" s="40"/>
      <c r="B72" s="41"/>
      <c r="C72" s="25" t="s">
        <v>116</v>
      </c>
      <c r="D72" s="40"/>
      <c r="E72" s="40"/>
      <c r="F72" s="40"/>
      <c r="G72" s="40"/>
      <c r="H72" s="40"/>
      <c r="I72" s="40"/>
      <c r="J72" s="40"/>
      <c r="K72" s="40"/>
      <c r="L72" s="118"/>
      <c r="S72" s="40"/>
      <c r="T72" s="40"/>
      <c r="U72" s="40"/>
      <c r="V72" s="40"/>
      <c r="W72" s="40"/>
      <c r="X72" s="40"/>
      <c r="Y72" s="40"/>
      <c r="Z72" s="40"/>
      <c r="AA72" s="40"/>
      <c r="AB72" s="40"/>
      <c r="AC72" s="40"/>
      <c r="AD72" s="40"/>
      <c r="AE72" s="40"/>
    </row>
    <row r="73" spans="1:31" s="2" customFormat="1" ht="6.95" customHeight="1">
      <c r="A73" s="40"/>
      <c r="B73" s="41"/>
      <c r="C73" s="40"/>
      <c r="D73" s="40"/>
      <c r="E73" s="40"/>
      <c r="F73" s="40"/>
      <c r="G73" s="40"/>
      <c r="H73" s="40"/>
      <c r="I73" s="40"/>
      <c r="J73" s="40"/>
      <c r="K73" s="40"/>
      <c r="L73" s="118"/>
      <c r="S73" s="40"/>
      <c r="T73" s="40"/>
      <c r="U73" s="40"/>
      <c r="V73" s="40"/>
      <c r="W73" s="40"/>
      <c r="X73" s="40"/>
      <c r="Y73" s="40"/>
      <c r="Z73" s="40"/>
      <c r="AA73" s="40"/>
      <c r="AB73" s="40"/>
      <c r="AC73" s="40"/>
      <c r="AD73" s="40"/>
      <c r="AE73" s="40"/>
    </row>
    <row r="74" spans="1:31" s="2" customFormat="1" ht="12" customHeight="1">
      <c r="A74" s="40"/>
      <c r="B74" s="41"/>
      <c r="C74" s="34" t="s">
        <v>17</v>
      </c>
      <c r="D74" s="40"/>
      <c r="E74" s="40"/>
      <c r="F74" s="40"/>
      <c r="G74" s="40"/>
      <c r="H74" s="40"/>
      <c r="I74" s="40"/>
      <c r="J74" s="40"/>
      <c r="K74" s="40"/>
      <c r="L74" s="118"/>
      <c r="S74" s="40"/>
      <c r="T74" s="40"/>
      <c r="U74" s="40"/>
      <c r="V74" s="40"/>
      <c r="W74" s="40"/>
      <c r="X74" s="40"/>
      <c r="Y74" s="40"/>
      <c r="Z74" s="40"/>
      <c r="AA74" s="40"/>
      <c r="AB74" s="40"/>
      <c r="AC74" s="40"/>
      <c r="AD74" s="40"/>
      <c r="AE74" s="40"/>
    </row>
    <row r="75" spans="1:31" s="2" customFormat="1" ht="16.5" customHeight="1">
      <c r="A75" s="40"/>
      <c r="B75" s="41"/>
      <c r="C75" s="40"/>
      <c r="D75" s="40"/>
      <c r="E75" s="117" t="str">
        <f>E7</f>
        <v>Stavební úpravy a změna způsobu využití objektu pavilonu N</v>
      </c>
      <c r="F75" s="34"/>
      <c r="G75" s="34"/>
      <c r="H75" s="34"/>
      <c r="I75" s="40"/>
      <c r="J75" s="40"/>
      <c r="K75" s="40"/>
      <c r="L75" s="118"/>
      <c r="S75" s="40"/>
      <c r="T75" s="40"/>
      <c r="U75" s="40"/>
      <c r="V75" s="40"/>
      <c r="W75" s="40"/>
      <c r="X75" s="40"/>
      <c r="Y75" s="40"/>
      <c r="Z75" s="40"/>
      <c r="AA75" s="40"/>
      <c r="AB75" s="40"/>
      <c r="AC75" s="40"/>
      <c r="AD75" s="40"/>
      <c r="AE75" s="40"/>
    </row>
    <row r="76" spans="1:31" s="2" customFormat="1" ht="12" customHeight="1">
      <c r="A76" s="40"/>
      <c r="B76" s="41"/>
      <c r="C76" s="34" t="s">
        <v>100</v>
      </c>
      <c r="D76" s="40"/>
      <c r="E76" s="40"/>
      <c r="F76" s="40"/>
      <c r="G76" s="40"/>
      <c r="H76" s="40"/>
      <c r="I76" s="40"/>
      <c r="J76" s="40"/>
      <c r="K76" s="40"/>
      <c r="L76" s="118"/>
      <c r="S76" s="40"/>
      <c r="T76" s="40"/>
      <c r="U76" s="40"/>
      <c r="V76" s="40"/>
      <c r="W76" s="40"/>
      <c r="X76" s="40"/>
      <c r="Y76" s="40"/>
      <c r="Z76" s="40"/>
      <c r="AA76" s="40"/>
      <c r="AB76" s="40"/>
      <c r="AC76" s="40"/>
      <c r="AD76" s="40"/>
      <c r="AE76" s="40"/>
    </row>
    <row r="77" spans="1:31" s="2" customFormat="1" ht="16.5" customHeight="1">
      <c r="A77" s="40"/>
      <c r="B77" s="41"/>
      <c r="C77" s="40"/>
      <c r="D77" s="40"/>
      <c r="E77" s="64" t="str">
        <f>E9</f>
        <v>4 - Vytápění</v>
      </c>
      <c r="F77" s="40"/>
      <c r="G77" s="40"/>
      <c r="H77" s="40"/>
      <c r="I77" s="40"/>
      <c r="J77" s="40"/>
      <c r="K77" s="40"/>
      <c r="L77" s="118"/>
      <c r="S77" s="40"/>
      <c r="T77" s="40"/>
      <c r="U77" s="40"/>
      <c r="V77" s="40"/>
      <c r="W77" s="40"/>
      <c r="X77" s="40"/>
      <c r="Y77" s="40"/>
      <c r="Z77" s="40"/>
      <c r="AA77" s="40"/>
      <c r="AB77" s="40"/>
      <c r="AC77" s="40"/>
      <c r="AD77" s="40"/>
      <c r="AE77" s="40"/>
    </row>
    <row r="78" spans="1:31" s="2" customFormat="1" ht="6.95" customHeight="1">
      <c r="A78" s="40"/>
      <c r="B78" s="41"/>
      <c r="C78" s="40"/>
      <c r="D78" s="40"/>
      <c r="E78" s="40"/>
      <c r="F78" s="40"/>
      <c r="G78" s="40"/>
      <c r="H78" s="40"/>
      <c r="I78" s="40"/>
      <c r="J78" s="40"/>
      <c r="K78" s="40"/>
      <c r="L78" s="118"/>
      <c r="S78" s="40"/>
      <c r="T78" s="40"/>
      <c r="U78" s="40"/>
      <c r="V78" s="40"/>
      <c r="W78" s="40"/>
      <c r="X78" s="40"/>
      <c r="Y78" s="40"/>
      <c r="Z78" s="40"/>
      <c r="AA78" s="40"/>
      <c r="AB78" s="40"/>
      <c r="AC78" s="40"/>
      <c r="AD78" s="40"/>
      <c r="AE78" s="40"/>
    </row>
    <row r="79" spans="1:31" s="2" customFormat="1" ht="12" customHeight="1">
      <c r="A79" s="40"/>
      <c r="B79" s="41"/>
      <c r="C79" s="34" t="s">
        <v>21</v>
      </c>
      <c r="D79" s="40"/>
      <c r="E79" s="40"/>
      <c r="F79" s="29" t="str">
        <f>F12</f>
        <v xml:space="preserve"> </v>
      </c>
      <c r="G79" s="40"/>
      <c r="H79" s="40"/>
      <c r="I79" s="34" t="s">
        <v>23</v>
      </c>
      <c r="J79" s="66" t="str">
        <f>IF(J12="","",J12)</f>
        <v>12. 2. 2024</v>
      </c>
      <c r="K79" s="40"/>
      <c r="L79" s="118"/>
      <c r="S79" s="40"/>
      <c r="T79" s="40"/>
      <c r="U79" s="40"/>
      <c r="V79" s="40"/>
      <c r="W79" s="40"/>
      <c r="X79" s="40"/>
      <c r="Y79" s="40"/>
      <c r="Z79" s="40"/>
      <c r="AA79" s="40"/>
      <c r="AB79" s="40"/>
      <c r="AC79" s="40"/>
      <c r="AD79" s="40"/>
      <c r="AE79" s="40"/>
    </row>
    <row r="80" spans="1:31" s="2" customFormat="1" ht="6.95" customHeight="1">
      <c r="A80" s="40"/>
      <c r="B80" s="41"/>
      <c r="C80" s="40"/>
      <c r="D80" s="40"/>
      <c r="E80" s="40"/>
      <c r="F80" s="40"/>
      <c r="G80" s="40"/>
      <c r="H80" s="40"/>
      <c r="I80" s="40"/>
      <c r="J80" s="40"/>
      <c r="K80" s="40"/>
      <c r="L80" s="118"/>
      <c r="S80" s="40"/>
      <c r="T80" s="40"/>
      <c r="U80" s="40"/>
      <c r="V80" s="40"/>
      <c r="W80" s="40"/>
      <c r="X80" s="40"/>
      <c r="Y80" s="40"/>
      <c r="Z80" s="40"/>
      <c r="AA80" s="40"/>
      <c r="AB80" s="40"/>
      <c r="AC80" s="40"/>
      <c r="AD80" s="40"/>
      <c r="AE80" s="40"/>
    </row>
    <row r="81" spans="1:31" s="2" customFormat="1" ht="15.15" customHeight="1">
      <c r="A81" s="40"/>
      <c r="B81" s="41"/>
      <c r="C81" s="34" t="s">
        <v>25</v>
      </c>
      <c r="D81" s="40"/>
      <c r="E81" s="40"/>
      <c r="F81" s="29" t="str">
        <f>E15</f>
        <v>Karlovarská krajská nemocnice a.s.</v>
      </c>
      <c r="G81" s="40"/>
      <c r="H81" s="40"/>
      <c r="I81" s="34" t="s">
        <v>31</v>
      </c>
      <c r="J81" s="38" t="str">
        <f>E21</f>
        <v>ard architects s.r.o.</v>
      </c>
      <c r="K81" s="40"/>
      <c r="L81" s="118"/>
      <c r="S81" s="40"/>
      <c r="T81" s="40"/>
      <c r="U81" s="40"/>
      <c r="V81" s="40"/>
      <c r="W81" s="40"/>
      <c r="X81" s="40"/>
      <c r="Y81" s="40"/>
      <c r="Z81" s="40"/>
      <c r="AA81" s="40"/>
      <c r="AB81" s="40"/>
      <c r="AC81" s="40"/>
      <c r="AD81" s="40"/>
      <c r="AE81" s="40"/>
    </row>
    <row r="82" spans="1:31" s="2" customFormat="1" ht="15.15" customHeight="1">
      <c r="A82" s="40"/>
      <c r="B82" s="41"/>
      <c r="C82" s="34" t="s">
        <v>29</v>
      </c>
      <c r="D82" s="40"/>
      <c r="E82" s="40"/>
      <c r="F82" s="29" t="str">
        <f>IF(E18="","",E18)</f>
        <v>Vyplň údaj</v>
      </c>
      <c r="G82" s="40"/>
      <c r="H82" s="40"/>
      <c r="I82" s="34" t="s">
        <v>34</v>
      </c>
      <c r="J82" s="38" t="str">
        <f>E24</f>
        <v xml:space="preserve"> </v>
      </c>
      <c r="K82" s="40"/>
      <c r="L82" s="118"/>
      <c r="S82" s="40"/>
      <c r="T82" s="40"/>
      <c r="U82" s="40"/>
      <c r="V82" s="40"/>
      <c r="W82" s="40"/>
      <c r="X82" s="40"/>
      <c r="Y82" s="40"/>
      <c r="Z82" s="40"/>
      <c r="AA82" s="40"/>
      <c r="AB82" s="40"/>
      <c r="AC82" s="40"/>
      <c r="AD82" s="40"/>
      <c r="AE82" s="40"/>
    </row>
    <row r="83" spans="1:31" s="2" customFormat="1" ht="10.3" customHeight="1">
      <c r="A83" s="40"/>
      <c r="B83" s="41"/>
      <c r="C83" s="40"/>
      <c r="D83" s="40"/>
      <c r="E83" s="40"/>
      <c r="F83" s="40"/>
      <c r="G83" s="40"/>
      <c r="H83" s="40"/>
      <c r="I83" s="40"/>
      <c r="J83" s="40"/>
      <c r="K83" s="40"/>
      <c r="L83" s="118"/>
      <c r="S83" s="40"/>
      <c r="T83" s="40"/>
      <c r="U83" s="40"/>
      <c r="V83" s="40"/>
      <c r="W83" s="40"/>
      <c r="X83" s="40"/>
      <c r="Y83" s="40"/>
      <c r="Z83" s="40"/>
      <c r="AA83" s="40"/>
      <c r="AB83" s="40"/>
      <c r="AC83" s="40"/>
      <c r="AD83" s="40"/>
      <c r="AE83" s="40"/>
    </row>
    <row r="84" spans="1:31" s="11" customFormat="1" ht="29.25" customHeight="1">
      <c r="A84" s="143"/>
      <c r="B84" s="144"/>
      <c r="C84" s="145" t="s">
        <v>117</v>
      </c>
      <c r="D84" s="146" t="s">
        <v>56</v>
      </c>
      <c r="E84" s="146" t="s">
        <v>52</v>
      </c>
      <c r="F84" s="146" t="s">
        <v>53</v>
      </c>
      <c r="G84" s="146" t="s">
        <v>118</v>
      </c>
      <c r="H84" s="146" t="s">
        <v>119</v>
      </c>
      <c r="I84" s="146" t="s">
        <v>120</v>
      </c>
      <c r="J84" s="146" t="s">
        <v>104</v>
      </c>
      <c r="K84" s="147" t="s">
        <v>121</v>
      </c>
      <c r="L84" s="148"/>
      <c r="M84" s="82" t="s">
        <v>3</v>
      </c>
      <c r="N84" s="83" t="s">
        <v>41</v>
      </c>
      <c r="O84" s="83" t="s">
        <v>122</v>
      </c>
      <c r="P84" s="83" t="s">
        <v>123</v>
      </c>
      <c r="Q84" s="83" t="s">
        <v>124</v>
      </c>
      <c r="R84" s="83" t="s">
        <v>125</v>
      </c>
      <c r="S84" s="83" t="s">
        <v>126</v>
      </c>
      <c r="T84" s="84" t="s">
        <v>127</v>
      </c>
      <c r="U84" s="143"/>
      <c r="V84" s="143"/>
      <c r="W84" s="143"/>
      <c r="X84" s="143"/>
      <c r="Y84" s="143"/>
      <c r="Z84" s="143"/>
      <c r="AA84" s="143"/>
      <c r="AB84" s="143"/>
      <c r="AC84" s="143"/>
      <c r="AD84" s="143"/>
      <c r="AE84" s="143"/>
    </row>
    <row r="85" spans="1:63" s="2" customFormat="1" ht="22.8" customHeight="1">
      <c r="A85" s="40"/>
      <c r="B85" s="41"/>
      <c r="C85" s="89" t="s">
        <v>128</v>
      </c>
      <c r="D85" s="40"/>
      <c r="E85" s="40"/>
      <c r="F85" s="40"/>
      <c r="G85" s="40"/>
      <c r="H85" s="40"/>
      <c r="I85" s="40"/>
      <c r="J85" s="149">
        <f>BK85</f>
        <v>0</v>
      </c>
      <c r="K85" s="40"/>
      <c r="L85" s="41"/>
      <c r="M85" s="85"/>
      <c r="N85" s="70"/>
      <c r="O85" s="86"/>
      <c r="P85" s="150">
        <f>P86+P89+P93+P98+P105+P111</f>
        <v>0</v>
      </c>
      <c r="Q85" s="86"/>
      <c r="R85" s="150">
        <f>R86+R89+R93+R98+R105+R111</f>
        <v>0</v>
      </c>
      <c r="S85" s="86"/>
      <c r="T85" s="151">
        <f>T86+T89+T93+T98+T105+T111</f>
        <v>0</v>
      </c>
      <c r="U85" s="40"/>
      <c r="V85" s="40"/>
      <c r="W85" s="40"/>
      <c r="X85" s="40"/>
      <c r="Y85" s="40"/>
      <c r="Z85" s="40"/>
      <c r="AA85" s="40"/>
      <c r="AB85" s="40"/>
      <c r="AC85" s="40"/>
      <c r="AD85" s="40"/>
      <c r="AE85" s="40"/>
      <c r="AT85" s="21" t="s">
        <v>70</v>
      </c>
      <c r="AU85" s="21" t="s">
        <v>105</v>
      </c>
      <c r="BK85" s="152">
        <f>BK86+BK89+BK93+BK98+BK105+BK111</f>
        <v>0</v>
      </c>
    </row>
    <row r="86" spans="1:63" s="12" customFormat="1" ht="25.9" customHeight="1">
      <c r="A86" s="12"/>
      <c r="B86" s="153"/>
      <c r="C86" s="12"/>
      <c r="D86" s="154" t="s">
        <v>70</v>
      </c>
      <c r="E86" s="155" t="s">
        <v>2043</v>
      </c>
      <c r="F86" s="155" t="s">
        <v>2044</v>
      </c>
      <c r="G86" s="12"/>
      <c r="H86" s="12"/>
      <c r="I86" s="156"/>
      <c r="J86" s="157">
        <f>BK86</f>
        <v>0</v>
      </c>
      <c r="K86" s="12"/>
      <c r="L86" s="153"/>
      <c r="M86" s="158"/>
      <c r="N86" s="159"/>
      <c r="O86" s="159"/>
      <c r="P86" s="160">
        <f>SUM(P87:P88)</f>
        <v>0</v>
      </c>
      <c r="Q86" s="159"/>
      <c r="R86" s="160">
        <f>SUM(R87:R88)</f>
        <v>0</v>
      </c>
      <c r="S86" s="159"/>
      <c r="T86" s="161">
        <f>SUM(T87:T88)</f>
        <v>0</v>
      </c>
      <c r="U86" s="12"/>
      <c r="V86" s="12"/>
      <c r="W86" s="12"/>
      <c r="X86" s="12"/>
      <c r="Y86" s="12"/>
      <c r="Z86" s="12"/>
      <c r="AA86" s="12"/>
      <c r="AB86" s="12"/>
      <c r="AC86" s="12"/>
      <c r="AD86" s="12"/>
      <c r="AE86" s="12"/>
      <c r="AR86" s="154" t="s">
        <v>15</v>
      </c>
      <c r="AT86" s="162" t="s">
        <v>70</v>
      </c>
      <c r="AU86" s="162" t="s">
        <v>71</v>
      </c>
      <c r="AY86" s="154" t="s">
        <v>131</v>
      </c>
      <c r="BK86" s="163">
        <f>SUM(BK87:BK88)</f>
        <v>0</v>
      </c>
    </row>
    <row r="87" spans="1:65" s="2" customFormat="1" ht="24.15" customHeight="1">
      <c r="A87" s="40"/>
      <c r="B87" s="166"/>
      <c r="C87" s="167" t="s">
        <v>15</v>
      </c>
      <c r="D87" s="167" t="s">
        <v>134</v>
      </c>
      <c r="E87" s="168" t="s">
        <v>2045</v>
      </c>
      <c r="F87" s="169" t="s">
        <v>2046</v>
      </c>
      <c r="G87" s="170" t="s">
        <v>1787</v>
      </c>
      <c r="H87" s="171">
        <v>6</v>
      </c>
      <c r="I87" s="172"/>
      <c r="J87" s="173">
        <f>ROUND(I87*H87,2)</f>
        <v>0</v>
      </c>
      <c r="K87" s="169" t="s">
        <v>3</v>
      </c>
      <c r="L87" s="41"/>
      <c r="M87" s="174" t="s">
        <v>3</v>
      </c>
      <c r="N87" s="175" t="s">
        <v>42</v>
      </c>
      <c r="O87" s="74"/>
      <c r="P87" s="176">
        <f>O87*H87</f>
        <v>0</v>
      </c>
      <c r="Q87" s="176">
        <v>0</v>
      </c>
      <c r="R87" s="176">
        <f>Q87*H87</f>
        <v>0</v>
      </c>
      <c r="S87" s="176">
        <v>0</v>
      </c>
      <c r="T87" s="177">
        <f>S87*H87</f>
        <v>0</v>
      </c>
      <c r="U87" s="40"/>
      <c r="V87" s="40"/>
      <c r="W87" s="40"/>
      <c r="X87" s="40"/>
      <c r="Y87" s="40"/>
      <c r="Z87" s="40"/>
      <c r="AA87" s="40"/>
      <c r="AB87" s="40"/>
      <c r="AC87" s="40"/>
      <c r="AD87" s="40"/>
      <c r="AE87" s="40"/>
      <c r="AR87" s="178" t="s">
        <v>87</v>
      </c>
      <c r="AT87" s="178" t="s">
        <v>134</v>
      </c>
      <c r="AU87" s="178" t="s">
        <v>15</v>
      </c>
      <c r="AY87" s="21" t="s">
        <v>131</v>
      </c>
      <c r="BE87" s="179">
        <f>IF(N87="základní",J87,0)</f>
        <v>0</v>
      </c>
      <c r="BF87" s="179">
        <f>IF(N87="snížená",J87,0)</f>
        <v>0</v>
      </c>
      <c r="BG87" s="179">
        <f>IF(N87="zákl. přenesená",J87,0)</f>
        <v>0</v>
      </c>
      <c r="BH87" s="179">
        <f>IF(N87="sníž. přenesená",J87,0)</f>
        <v>0</v>
      </c>
      <c r="BI87" s="179">
        <f>IF(N87="nulová",J87,0)</f>
        <v>0</v>
      </c>
      <c r="BJ87" s="21" t="s">
        <v>15</v>
      </c>
      <c r="BK87" s="179">
        <f>ROUND(I87*H87,2)</f>
        <v>0</v>
      </c>
      <c r="BL87" s="21" t="s">
        <v>87</v>
      </c>
      <c r="BM87" s="178" t="s">
        <v>79</v>
      </c>
    </row>
    <row r="88" spans="1:65" s="2" customFormat="1" ht="16.5" customHeight="1">
      <c r="A88" s="40"/>
      <c r="B88" s="166"/>
      <c r="C88" s="167" t="s">
        <v>79</v>
      </c>
      <c r="D88" s="167" t="s">
        <v>134</v>
      </c>
      <c r="E88" s="168" t="s">
        <v>2047</v>
      </c>
      <c r="F88" s="169" t="s">
        <v>2048</v>
      </c>
      <c r="G88" s="170" t="s">
        <v>1787</v>
      </c>
      <c r="H88" s="171">
        <v>4</v>
      </c>
      <c r="I88" s="172"/>
      <c r="J88" s="173">
        <f>ROUND(I88*H88,2)</f>
        <v>0</v>
      </c>
      <c r="K88" s="169" t="s">
        <v>3</v>
      </c>
      <c r="L88" s="41"/>
      <c r="M88" s="174" t="s">
        <v>3</v>
      </c>
      <c r="N88" s="175" t="s">
        <v>42</v>
      </c>
      <c r="O88" s="74"/>
      <c r="P88" s="176">
        <f>O88*H88</f>
        <v>0</v>
      </c>
      <c r="Q88" s="176">
        <v>0</v>
      </c>
      <c r="R88" s="176">
        <f>Q88*H88</f>
        <v>0</v>
      </c>
      <c r="S88" s="176">
        <v>0</v>
      </c>
      <c r="T88" s="177">
        <f>S88*H88</f>
        <v>0</v>
      </c>
      <c r="U88" s="40"/>
      <c r="V88" s="40"/>
      <c r="W88" s="40"/>
      <c r="X88" s="40"/>
      <c r="Y88" s="40"/>
      <c r="Z88" s="40"/>
      <c r="AA88" s="40"/>
      <c r="AB88" s="40"/>
      <c r="AC88" s="40"/>
      <c r="AD88" s="40"/>
      <c r="AE88" s="40"/>
      <c r="AR88" s="178" t="s">
        <v>87</v>
      </c>
      <c r="AT88" s="178" t="s">
        <v>134</v>
      </c>
      <c r="AU88" s="178" t="s">
        <v>15</v>
      </c>
      <c r="AY88" s="21" t="s">
        <v>131</v>
      </c>
      <c r="BE88" s="179">
        <f>IF(N88="základní",J88,0)</f>
        <v>0</v>
      </c>
      <c r="BF88" s="179">
        <f>IF(N88="snížená",J88,0)</f>
        <v>0</v>
      </c>
      <c r="BG88" s="179">
        <f>IF(N88="zákl. přenesená",J88,0)</f>
        <v>0</v>
      </c>
      <c r="BH88" s="179">
        <f>IF(N88="sníž. přenesená",J88,0)</f>
        <v>0</v>
      </c>
      <c r="BI88" s="179">
        <f>IF(N88="nulová",J88,0)</f>
        <v>0</v>
      </c>
      <c r="BJ88" s="21" t="s">
        <v>15</v>
      </c>
      <c r="BK88" s="179">
        <f>ROUND(I88*H88,2)</f>
        <v>0</v>
      </c>
      <c r="BL88" s="21" t="s">
        <v>87</v>
      </c>
      <c r="BM88" s="178" t="s">
        <v>87</v>
      </c>
    </row>
    <row r="89" spans="1:63" s="12" customFormat="1" ht="25.9" customHeight="1">
      <c r="A89" s="12"/>
      <c r="B89" s="153"/>
      <c r="C89" s="12"/>
      <c r="D89" s="154" t="s">
        <v>70</v>
      </c>
      <c r="E89" s="155" t="s">
        <v>752</v>
      </c>
      <c r="F89" s="155" t="s">
        <v>753</v>
      </c>
      <c r="G89" s="12"/>
      <c r="H89" s="12"/>
      <c r="I89" s="156"/>
      <c r="J89" s="157">
        <f>BK89</f>
        <v>0</v>
      </c>
      <c r="K89" s="12"/>
      <c r="L89" s="153"/>
      <c r="M89" s="158"/>
      <c r="N89" s="159"/>
      <c r="O89" s="159"/>
      <c r="P89" s="160">
        <f>SUM(P90:P92)</f>
        <v>0</v>
      </c>
      <c r="Q89" s="159"/>
      <c r="R89" s="160">
        <f>SUM(R90:R92)</f>
        <v>0</v>
      </c>
      <c r="S89" s="159"/>
      <c r="T89" s="161">
        <f>SUM(T90:T92)</f>
        <v>0</v>
      </c>
      <c r="U89" s="12"/>
      <c r="V89" s="12"/>
      <c r="W89" s="12"/>
      <c r="X89" s="12"/>
      <c r="Y89" s="12"/>
      <c r="Z89" s="12"/>
      <c r="AA89" s="12"/>
      <c r="AB89" s="12"/>
      <c r="AC89" s="12"/>
      <c r="AD89" s="12"/>
      <c r="AE89" s="12"/>
      <c r="AR89" s="154" t="s">
        <v>79</v>
      </c>
      <c r="AT89" s="162" t="s">
        <v>70</v>
      </c>
      <c r="AU89" s="162" t="s">
        <v>71</v>
      </c>
      <c r="AY89" s="154" t="s">
        <v>131</v>
      </c>
      <c r="BK89" s="163">
        <f>SUM(BK90:BK92)</f>
        <v>0</v>
      </c>
    </row>
    <row r="90" spans="1:65" s="2" customFormat="1" ht="16.5" customHeight="1">
      <c r="A90" s="40"/>
      <c r="B90" s="166"/>
      <c r="C90" s="167" t="s">
        <v>84</v>
      </c>
      <c r="D90" s="167" t="s">
        <v>134</v>
      </c>
      <c r="E90" s="168" t="s">
        <v>2049</v>
      </c>
      <c r="F90" s="169" t="s">
        <v>2050</v>
      </c>
      <c r="G90" s="170" t="s">
        <v>192</v>
      </c>
      <c r="H90" s="171">
        <v>12</v>
      </c>
      <c r="I90" s="172"/>
      <c r="J90" s="173">
        <f>ROUND(I90*H90,2)</f>
        <v>0</v>
      </c>
      <c r="K90" s="169" t="s">
        <v>3</v>
      </c>
      <c r="L90" s="41"/>
      <c r="M90" s="174" t="s">
        <v>3</v>
      </c>
      <c r="N90" s="175" t="s">
        <v>42</v>
      </c>
      <c r="O90" s="74"/>
      <c r="P90" s="176">
        <f>O90*H90</f>
        <v>0</v>
      </c>
      <c r="Q90" s="176">
        <v>0</v>
      </c>
      <c r="R90" s="176">
        <f>Q90*H90</f>
        <v>0</v>
      </c>
      <c r="S90" s="176">
        <v>0</v>
      </c>
      <c r="T90" s="177">
        <f>S90*H90</f>
        <v>0</v>
      </c>
      <c r="U90" s="40"/>
      <c r="V90" s="40"/>
      <c r="W90" s="40"/>
      <c r="X90" s="40"/>
      <c r="Y90" s="40"/>
      <c r="Z90" s="40"/>
      <c r="AA90" s="40"/>
      <c r="AB90" s="40"/>
      <c r="AC90" s="40"/>
      <c r="AD90" s="40"/>
      <c r="AE90" s="40"/>
      <c r="AR90" s="178" t="s">
        <v>254</v>
      </c>
      <c r="AT90" s="178" t="s">
        <v>134</v>
      </c>
      <c r="AU90" s="178" t="s">
        <v>15</v>
      </c>
      <c r="AY90" s="21" t="s">
        <v>131</v>
      </c>
      <c r="BE90" s="179">
        <f>IF(N90="základní",J90,0)</f>
        <v>0</v>
      </c>
      <c r="BF90" s="179">
        <f>IF(N90="snížená",J90,0)</f>
        <v>0</v>
      </c>
      <c r="BG90" s="179">
        <f>IF(N90="zákl. přenesená",J90,0)</f>
        <v>0</v>
      </c>
      <c r="BH90" s="179">
        <f>IF(N90="sníž. přenesená",J90,0)</f>
        <v>0</v>
      </c>
      <c r="BI90" s="179">
        <f>IF(N90="nulová",J90,0)</f>
        <v>0</v>
      </c>
      <c r="BJ90" s="21" t="s">
        <v>15</v>
      </c>
      <c r="BK90" s="179">
        <f>ROUND(I90*H90,2)</f>
        <v>0</v>
      </c>
      <c r="BL90" s="21" t="s">
        <v>254</v>
      </c>
      <c r="BM90" s="178" t="s">
        <v>93</v>
      </c>
    </row>
    <row r="91" spans="1:65" s="2" customFormat="1" ht="16.5" customHeight="1">
      <c r="A91" s="40"/>
      <c r="B91" s="166"/>
      <c r="C91" s="167" t="s">
        <v>87</v>
      </c>
      <c r="D91" s="167" t="s">
        <v>134</v>
      </c>
      <c r="E91" s="168" t="s">
        <v>2051</v>
      </c>
      <c r="F91" s="169" t="s">
        <v>2052</v>
      </c>
      <c r="G91" s="170" t="s">
        <v>192</v>
      </c>
      <c r="H91" s="171">
        <v>12</v>
      </c>
      <c r="I91" s="172"/>
      <c r="J91" s="173">
        <f>ROUND(I91*H91,2)</f>
        <v>0</v>
      </c>
      <c r="K91" s="169" t="s">
        <v>3</v>
      </c>
      <c r="L91" s="41"/>
      <c r="M91" s="174" t="s">
        <v>3</v>
      </c>
      <c r="N91" s="175" t="s">
        <v>42</v>
      </c>
      <c r="O91" s="74"/>
      <c r="P91" s="176">
        <f>O91*H91</f>
        <v>0</v>
      </c>
      <c r="Q91" s="176">
        <v>0</v>
      </c>
      <c r="R91" s="176">
        <f>Q91*H91</f>
        <v>0</v>
      </c>
      <c r="S91" s="176">
        <v>0</v>
      </c>
      <c r="T91" s="177">
        <f>S91*H91</f>
        <v>0</v>
      </c>
      <c r="U91" s="40"/>
      <c r="V91" s="40"/>
      <c r="W91" s="40"/>
      <c r="X91" s="40"/>
      <c r="Y91" s="40"/>
      <c r="Z91" s="40"/>
      <c r="AA91" s="40"/>
      <c r="AB91" s="40"/>
      <c r="AC91" s="40"/>
      <c r="AD91" s="40"/>
      <c r="AE91" s="40"/>
      <c r="AR91" s="178" t="s">
        <v>254</v>
      </c>
      <c r="AT91" s="178" t="s">
        <v>134</v>
      </c>
      <c r="AU91" s="178" t="s">
        <v>15</v>
      </c>
      <c r="AY91" s="21" t="s">
        <v>131</v>
      </c>
      <c r="BE91" s="179">
        <f>IF(N91="základní",J91,0)</f>
        <v>0</v>
      </c>
      <c r="BF91" s="179">
        <f>IF(N91="snížená",J91,0)</f>
        <v>0</v>
      </c>
      <c r="BG91" s="179">
        <f>IF(N91="zákl. přenesená",J91,0)</f>
        <v>0</v>
      </c>
      <c r="BH91" s="179">
        <f>IF(N91="sníž. přenesená",J91,0)</f>
        <v>0</v>
      </c>
      <c r="BI91" s="179">
        <f>IF(N91="nulová",J91,0)</f>
        <v>0</v>
      </c>
      <c r="BJ91" s="21" t="s">
        <v>15</v>
      </c>
      <c r="BK91" s="179">
        <f>ROUND(I91*H91,2)</f>
        <v>0</v>
      </c>
      <c r="BL91" s="21" t="s">
        <v>254</v>
      </c>
      <c r="BM91" s="178" t="s">
        <v>198</v>
      </c>
    </row>
    <row r="92" spans="1:65" s="2" customFormat="1" ht="16.5" customHeight="1">
      <c r="A92" s="40"/>
      <c r="B92" s="166"/>
      <c r="C92" s="167" t="s">
        <v>90</v>
      </c>
      <c r="D92" s="167" t="s">
        <v>134</v>
      </c>
      <c r="E92" s="168" t="s">
        <v>2053</v>
      </c>
      <c r="F92" s="169" t="s">
        <v>2054</v>
      </c>
      <c r="G92" s="170" t="s">
        <v>786</v>
      </c>
      <c r="H92" s="230"/>
      <c r="I92" s="172"/>
      <c r="J92" s="173">
        <f>ROUND(I92*H92,2)</f>
        <v>0</v>
      </c>
      <c r="K92" s="169" t="s">
        <v>3</v>
      </c>
      <c r="L92" s="41"/>
      <c r="M92" s="174" t="s">
        <v>3</v>
      </c>
      <c r="N92" s="175" t="s">
        <v>42</v>
      </c>
      <c r="O92" s="74"/>
      <c r="P92" s="176">
        <f>O92*H92</f>
        <v>0</v>
      </c>
      <c r="Q92" s="176">
        <v>0</v>
      </c>
      <c r="R92" s="176">
        <f>Q92*H92</f>
        <v>0</v>
      </c>
      <c r="S92" s="176">
        <v>0</v>
      </c>
      <c r="T92" s="177">
        <f>S92*H92</f>
        <v>0</v>
      </c>
      <c r="U92" s="40"/>
      <c r="V92" s="40"/>
      <c r="W92" s="40"/>
      <c r="X92" s="40"/>
      <c r="Y92" s="40"/>
      <c r="Z92" s="40"/>
      <c r="AA92" s="40"/>
      <c r="AB92" s="40"/>
      <c r="AC92" s="40"/>
      <c r="AD92" s="40"/>
      <c r="AE92" s="40"/>
      <c r="AR92" s="178" t="s">
        <v>254</v>
      </c>
      <c r="AT92" s="178" t="s">
        <v>134</v>
      </c>
      <c r="AU92" s="178" t="s">
        <v>15</v>
      </c>
      <c r="AY92" s="21" t="s">
        <v>131</v>
      </c>
      <c r="BE92" s="179">
        <f>IF(N92="základní",J92,0)</f>
        <v>0</v>
      </c>
      <c r="BF92" s="179">
        <f>IF(N92="snížená",J92,0)</f>
        <v>0</v>
      </c>
      <c r="BG92" s="179">
        <f>IF(N92="zákl. přenesená",J92,0)</f>
        <v>0</v>
      </c>
      <c r="BH92" s="179">
        <f>IF(N92="sníž. přenesená",J92,0)</f>
        <v>0</v>
      </c>
      <c r="BI92" s="179">
        <f>IF(N92="nulová",J92,0)</f>
        <v>0</v>
      </c>
      <c r="BJ92" s="21" t="s">
        <v>15</v>
      </c>
      <c r="BK92" s="179">
        <f>ROUND(I92*H92,2)</f>
        <v>0</v>
      </c>
      <c r="BL92" s="21" t="s">
        <v>254</v>
      </c>
      <c r="BM92" s="178" t="s">
        <v>213</v>
      </c>
    </row>
    <row r="93" spans="1:63" s="12" customFormat="1" ht="25.9" customHeight="1">
      <c r="A93" s="12"/>
      <c r="B93" s="153"/>
      <c r="C93" s="12"/>
      <c r="D93" s="154" t="s">
        <v>70</v>
      </c>
      <c r="E93" s="155" t="s">
        <v>2055</v>
      </c>
      <c r="F93" s="155" t="s">
        <v>2056</v>
      </c>
      <c r="G93" s="12"/>
      <c r="H93" s="12"/>
      <c r="I93" s="156"/>
      <c r="J93" s="157">
        <f>BK93</f>
        <v>0</v>
      </c>
      <c r="K93" s="12"/>
      <c r="L93" s="153"/>
      <c r="M93" s="158"/>
      <c r="N93" s="159"/>
      <c r="O93" s="159"/>
      <c r="P93" s="160">
        <f>SUM(P94:P97)</f>
        <v>0</v>
      </c>
      <c r="Q93" s="159"/>
      <c r="R93" s="160">
        <f>SUM(R94:R97)</f>
        <v>0</v>
      </c>
      <c r="S93" s="159"/>
      <c r="T93" s="161">
        <f>SUM(T94:T97)</f>
        <v>0</v>
      </c>
      <c r="U93" s="12"/>
      <c r="V93" s="12"/>
      <c r="W93" s="12"/>
      <c r="X93" s="12"/>
      <c r="Y93" s="12"/>
      <c r="Z93" s="12"/>
      <c r="AA93" s="12"/>
      <c r="AB93" s="12"/>
      <c r="AC93" s="12"/>
      <c r="AD93" s="12"/>
      <c r="AE93" s="12"/>
      <c r="AR93" s="154" t="s">
        <v>79</v>
      </c>
      <c r="AT93" s="162" t="s">
        <v>70</v>
      </c>
      <c r="AU93" s="162" t="s">
        <v>71</v>
      </c>
      <c r="AY93" s="154" t="s">
        <v>131</v>
      </c>
      <c r="BK93" s="163">
        <f>SUM(BK94:BK97)</f>
        <v>0</v>
      </c>
    </row>
    <row r="94" spans="1:65" s="2" customFormat="1" ht="16.5" customHeight="1">
      <c r="A94" s="40"/>
      <c r="B94" s="166"/>
      <c r="C94" s="167" t="s">
        <v>93</v>
      </c>
      <c r="D94" s="167" t="s">
        <v>134</v>
      </c>
      <c r="E94" s="168" t="s">
        <v>2057</v>
      </c>
      <c r="F94" s="169" t="s">
        <v>2058</v>
      </c>
      <c r="G94" s="170" t="s">
        <v>192</v>
      </c>
      <c r="H94" s="171">
        <v>12</v>
      </c>
      <c r="I94" s="172"/>
      <c r="J94" s="173">
        <f>ROUND(I94*H94,2)</f>
        <v>0</v>
      </c>
      <c r="K94" s="169" t="s">
        <v>3</v>
      </c>
      <c r="L94" s="41"/>
      <c r="M94" s="174" t="s">
        <v>3</v>
      </c>
      <c r="N94" s="175" t="s">
        <v>42</v>
      </c>
      <c r="O94" s="74"/>
      <c r="P94" s="176">
        <f>O94*H94</f>
        <v>0</v>
      </c>
      <c r="Q94" s="176">
        <v>0</v>
      </c>
      <c r="R94" s="176">
        <f>Q94*H94</f>
        <v>0</v>
      </c>
      <c r="S94" s="176">
        <v>0</v>
      </c>
      <c r="T94" s="177">
        <f>S94*H94</f>
        <v>0</v>
      </c>
      <c r="U94" s="40"/>
      <c r="V94" s="40"/>
      <c r="W94" s="40"/>
      <c r="X94" s="40"/>
      <c r="Y94" s="40"/>
      <c r="Z94" s="40"/>
      <c r="AA94" s="40"/>
      <c r="AB94" s="40"/>
      <c r="AC94" s="40"/>
      <c r="AD94" s="40"/>
      <c r="AE94" s="40"/>
      <c r="AR94" s="178" t="s">
        <v>254</v>
      </c>
      <c r="AT94" s="178" t="s">
        <v>134</v>
      </c>
      <c r="AU94" s="178" t="s">
        <v>15</v>
      </c>
      <c r="AY94" s="21" t="s">
        <v>131</v>
      </c>
      <c r="BE94" s="179">
        <f>IF(N94="základní",J94,0)</f>
        <v>0</v>
      </c>
      <c r="BF94" s="179">
        <f>IF(N94="snížená",J94,0)</f>
        <v>0</v>
      </c>
      <c r="BG94" s="179">
        <f>IF(N94="zákl. přenesená",J94,0)</f>
        <v>0</v>
      </c>
      <c r="BH94" s="179">
        <f>IF(N94="sníž. přenesená",J94,0)</f>
        <v>0</v>
      </c>
      <c r="BI94" s="179">
        <f>IF(N94="nulová",J94,0)</f>
        <v>0</v>
      </c>
      <c r="BJ94" s="21" t="s">
        <v>15</v>
      </c>
      <c r="BK94" s="179">
        <f>ROUND(I94*H94,2)</f>
        <v>0</v>
      </c>
      <c r="BL94" s="21" t="s">
        <v>254</v>
      </c>
      <c r="BM94" s="178" t="s">
        <v>9</v>
      </c>
    </row>
    <row r="95" spans="1:65" s="2" customFormat="1" ht="16.5" customHeight="1">
      <c r="A95" s="40"/>
      <c r="B95" s="166"/>
      <c r="C95" s="167" t="s">
        <v>189</v>
      </c>
      <c r="D95" s="167" t="s">
        <v>134</v>
      </c>
      <c r="E95" s="168" t="s">
        <v>2059</v>
      </c>
      <c r="F95" s="169" t="s">
        <v>2060</v>
      </c>
      <c r="G95" s="170" t="s">
        <v>192</v>
      </c>
      <c r="H95" s="171">
        <v>12</v>
      </c>
      <c r="I95" s="172"/>
      <c r="J95" s="173">
        <f>ROUND(I95*H95,2)</f>
        <v>0</v>
      </c>
      <c r="K95" s="169" t="s">
        <v>3</v>
      </c>
      <c r="L95" s="41"/>
      <c r="M95" s="174" t="s">
        <v>3</v>
      </c>
      <c r="N95" s="175" t="s">
        <v>42</v>
      </c>
      <c r="O95" s="74"/>
      <c r="P95" s="176">
        <f>O95*H95</f>
        <v>0</v>
      </c>
      <c r="Q95" s="176">
        <v>0</v>
      </c>
      <c r="R95" s="176">
        <f>Q95*H95</f>
        <v>0</v>
      </c>
      <c r="S95" s="176">
        <v>0</v>
      </c>
      <c r="T95" s="177">
        <f>S95*H95</f>
        <v>0</v>
      </c>
      <c r="U95" s="40"/>
      <c r="V95" s="40"/>
      <c r="W95" s="40"/>
      <c r="X95" s="40"/>
      <c r="Y95" s="40"/>
      <c r="Z95" s="40"/>
      <c r="AA95" s="40"/>
      <c r="AB95" s="40"/>
      <c r="AC95" s="40"/>
      <c r="AD95" s="40"/>
      <c r="AE95" s="40"/>
      <c r="AR95" s="178" t="s">
        <v>254</v>
      </c>
      <c r="AT95" s="178" t="s">
        <v>134</v>
      </c>
      <c r="AU95" s="178" t="s">
        <v>15</v>
      </c>
      <c r="AY95" s="21" t="s">
        <v>131</v>
      </c>
      <c r="BE95" s="179">
        <f>IF(N95="základní",J95,0)</f>
        <v>0</v>
      </c>
      <c r="BF95" s="179">
        <f>IF(N95="snížená",J95,0)</f>
        <v>0</v>
      </c>
      <c r="BG95" s="179">
        <f>IF(N95="zákl. přenesená",J95,0)</f>
        <v>0</v>
      </c>
      <c r="BH95" s="179">
        <f>IF(N95="sníž. přenesená",J95,0)</f>
        <v>0</v>
      </c>
      <c r="BI95" s="179">
        <f>IF(N95="nulová",J95,0)</f>
        <v>0</v>
      </c>
      <c r="BJ95" s="21" t="s">
        <v>15</v>
      </c>
      <c r="BK95" s="179">
        <f>ROUND(I95*H95,2)</f>
        <v>0</v>
      </c>
      <c r="BL95" s="21" t="s">
        <v>254</v>
      </c>
      <c r="BM95" s="178" t="s">
        <v>240</v>
      </c>
    </row>
    <row r="96" spans="1:65" s="2" customFormat="1" ht="16.5" customHeight="1">
      <c r="A96" s="40"/>
      <c r="B96" s="166"/>
      <c r="C96" s="167" t="s">
        <v>198</v>
      </c>
      <c r="D96" s="167" t="s">
        <v>134</v>
      </c>
      <c r="E96" s="168" t="s">
        <v>2061</v>
      </c>
      <c r="F96" s="169" t="s">
        <v>2062</v>
      </c>
      <c r="G96" s="170" t="s">
        <v>184</v>
      </c>
      <c r="H96" s="171">
        <v>6</v>
      </c>
      <c r="I96" s="172"/>
      <c r="J96" s="173">
        <f>ROUND(I96*H96,2)</f>
        <v>0</v>
      </c>
      <c r="K96" s="169" t="s">
        <v>3</v>
      </c>
      <c r="L96" s="41"/>
      <c r="M96" s="174" t="s">
        <v>3</v>
      </c>
      <c r="N96" s="175" t="s">
        <v>42</v>
      </c>
      <c r="O96" s="74"/>
      <c r="P96" s="176">
        <f>O96*H96</f>
        <v>0</v>
      </c>
      <c r="Q96" s="176">
        <v>0</v>
      </c>
      <c r="R96" s="176">
        <f>Q96*H96</f>
        <v>0</v>
      </c>
      <c r="S96" s="176">
        <v>0</v>
      </c>
      <c r="T96" s="177">
        <f>S96*H96</f>
        <v>0</v>
      </c>
      <c r="U96" s="40"/>
      <c r="V96" s="40"/>
      <c r="W96" s="40"/>
      <c r="X96" s="40"/>
      <c r="Y96" s="40"/>
      <c r="Z96" s="40"/>
      <c r="AA96" s="40"/>
      <c r="AB96" s="40"/>
      <c r="AC96" s="40"/>
      <c r="AD96" s="40"/>
      <c r="AE96" s="40"/>
      <c r="AR96" s="178" t="s">
        <v>254</v>
      </c>
      <c r="AT96" s="178" t="s">
        <v>134</v>
      </c>
      <c r="AU96" s="178" t="s">
        <v>15</v>
      </c>
      <c r="AY96" s="21" t="s">
        <v>131</v>
      </c>
      <c r="BE96" s="179">
        <f>IF(N96="základní",J96,0)</f>
        <v>0</v>
      </c>
      <c r="BF96" s="179">
        <f>IF(N96="snížená",J96,0)</f>
        <v>0</v>
      </c>
      <c r="BG96" s="179">
        <f>IF(N96="zákl. přenesená",J96,0)</f>
        <v>0</v>
      </c>
      <c r="BH96" s="179">
        <f>IF(N96="sníž. přenesená",J96,0)</f>
        <v>0</v>
      </c>
      <c r="BI96" s="179">
        <f>IF(N96="nulová",J96,0)</f>
        <v>0</v>
      </c>
      <c r="BJ96" s="21" t="s">
        <v>15</v>
      </c>
      <c r="BK96" s="179">
        <f>ROUND(I96*H96,2)</f>
        <v>0</v>
      </c>
      <c r="BL96" s="21" t="s">
        <v>254</v>
      </c>
      <c r="BM96" s="178" t="s">
        <v>254</v>
      </c>
    </row>
    <row r="97" spans="1:65" s="2" customFormat="1" ht="16.5" customHeight="1">
      <c r="A97" s="40"/>
      <c r="B97" s="166"/>
      <c r="C97" s="167" t="s">
        <v>132</v>
      </c>
      <c r="D97" s="167" t="s">
        <v>134</v>
      </c>
      <c r="E97" s="168" t="s">
        <v>2063</v>
      </c>
      <c r="F97" s="169" t="s">
        <v>2064</v>
      </c>
      <c r="G97" s="170" t="s">
        <v>786</v>
      </c>
      <c r="H97" s="230"/>
      <c r="I97" s="172"/>
      <c r="J97" s="173">
        <f>ROUND(I97*H97,2)</f>
        <v>0</v>
      </c>
      <c r="K97" s="169" t="s">
        <v>3</v>
      </c>
      <c r="L97" s="41"/>
      <c r="M97" s="174" t="s">
        <v>3</v>
      </c>
      <c r="N97" s="175" t="s">
        <v>42</v>
      </c>
      <c r="O97" s="74"/>
      <c r="P97" s="176">
        <f>O97*H97</f>
        <v>0</v>
      </c>
      <c r="Q97" s="176">
        <v>0</v>
      </c>
      <c r="R97" s="176">
        <f>Q97*H97</f>
        <v>0</v>
      </c>
      <c r="S97" s="176">
        <v>0</v>
      </c>
      <c r="T97" s="177">
        <f>S97*H97</f>
        <v>0</v>
      </c>
      <c r="U97" s="40"/>
      <c r="V97" s="40"/>
      <c r="W97" s="40"/>
      <c r="X97" s="40"/>
      <c r="Y97" s="40"/>
      <c r="Z97" s="40"/>
      <c r="AA97" s="40"/>
      <c r="AB97" s="40"/>
      <c r="AC97" s="40"/>
      <c r="AD97" s="40"/>
      <c r="AE97" s="40"/>
      <c r="AR97" s="178" t="s">
        <v>254</v>
      </c>
      <c r="AT97" s="178" t="s">
        <v>134</v>
      </c>
      <c r="AU97" s="178" t="s">
        <v>15</v>
      </c>
      <c r="AY97" s="21" t="s">
        <v>131</v>
      </c>
      <c r="BE97" s="179">
        <f>IF(N97="základní",J97,0)</f>
        <v>0</v>
      </c>
      <c r="BF97" s="179">
        <f>IF(N97="snížená",J97,0)</f>
        <v>0</v>
      </c>
      <c r="BG97" s="179">
        <f>IF(N97="zákl. přenesená",J97,0)</f>
        <v>0</v>
      </c>
      <c r="BH97" s="179">
        <f>IF(N97="sníž. přenesená",J97,0)</f>
        <v>0</v>
      </c>
      <c r="BI97" s="179">
        <f>IF(N97="nulová",J97,0)</f>
        <v>0</v>
      </c>
      <c r="BJ97" s="21" t="s">
        <v>15</v>
      </c>
      <c r="BK97" s="179">
        <f>ROUND(I97*H97,2)</f>
        <v>0</v>
      </c>
      <c r="BL97" s="21" t="s">
        <v>254</v>
      </c>
      <c r="BM97" s="178" t="s">
        <v>263</v>
      </c>
    </row>
    <row r="98" spans="1:63" s="12" customFormat="1" ht="25.9" customHeight="1">
      <c r="A98" s="12"/>
      <c r="B98" s="153"/>
      <c r="C98" s="12"/>
      <c r="D98" s="154" t="s">
        <v>70</v>
      </c>
      <c r="E98" s="155" t="s">
        <v>2065</v>
      </c>
      <c r="F98" s="155" t="s">
        <v>2066</v>
      </c>
      <c r="G98" s="12"/>
      <c r="H98" s="12"/>
      <c r="I98" s="156"/>
      <c r="J98" s="157">
        <f>BK98</f>
        <v>0</v>
      </c>
      <c r="K98" s="12"/>
      <c r="L98" s="153"/>
      <c r="M98" s="158"/>
      <c r="N98" s="159"/>
      <c r="O98" s="159"/>
      <c r="P98" s="160">
        <f>SUM(P99:P104)</f>
        <v>0</v>
      </c>
      <c r="Q98" s="159"/>
      <c r="R98" s="160">
        <f>SUM(R99:R104)</f>
        <v>0</v>
      </c>
      <c r="S98" s="159"/>
      <c r="T98" s="161">
        <f>SUM(T99:T104)</f>
        <v>0</v>
      </c>
      <c r="U98" s="12"/>
      <c r="V98" s="12"/>
      <c r="W98" s="12"/>
      <c r="X98" s="12"/>
      <c r="Y98" s="12"/>
      <c r="Z98" s="12"/>
      <c r="AA98" s="12"/>
      <c r="AB98" s="12"/>
      <c r="AC98" s="12"/>
      <c r="AD98" s="12"/>
      <c r="AE98" s="12"/>
      <c r="AR98" s="154" t="s">
        <v>79</v>
      </c>
      <c r="AT98" s="162" t="s">
        <v>70</v>
      </c>
      <c r="AU98" s="162" t="s">
        <v>71</v>
      </c>
      <c r="AY98" s="154" t="s">
        <v>131</v>
      </c>
      <c r="BK98" s="163">
        <f>SUM(BK99:BK104)</f>
        <v>0</v>
      </c>
    </row>
    <row r="99" spans="1:65" s="2" customFormat="1" ht="16.5" customHeight="1">
      <c r="A99" s="40"/>
      <c r="B99" s="166"/>
      <c r="C99" s="167" t="s">
        <v>213</v>
      </c>
      <c r="D99" s="167" t="s">
        <v>134</v>
      </c>
      <c r="E99" s="168" t="s">
        <v>2067</v>
      </c>
      <c r="F99" s="169" t="s">
        <v>2068</v>
      </c>
      <c r="G99" s="170" t="s">
        <v>184</v>
      </c>
      <c r="H99" s="171">
        <v>6</v>
      </c>
      <c r="I99" s="172"/>
      <c r="J99" s="173">
        <f>ROUND(I99*H99,2)</f>
        <v>0</v>
      </c>
      <c r="K99" s="169" t="s">
        <v>3</v>
      </c>
      <c r="L99" s="41"/>
      <c r="M99" s="174" t="s">
        <v>3</v>
      </c>
      <c r="N99" s="175" t="s">
        <v>42</v>
      </c>
      <c r="O99" s="74"/>
      <c r="P99" s="176">
        <f>O99*H99</f>
        <v>0</v>
      </c>
      <c r="Q99" s="176">
        <v>0</v>
      </c>
      <c r="R99" s="176">
        <f>Q99*H99</f>
        <v>0</v>
      </c>
      <c r="S99" s="176">
        <v>0</v>
      </c>
      <c r="T99" s="177">
        <f>S99*H99</f>
        <v>0</v>
      </c>
      <c r="U99" s="40"/>
      <c r="V99" s="40"/>
      <c r="W99" s="40"/>
      <c r="X99" s="40"/>
      <c r="Y99" s="40"/>
      <c r="Z99" s="40"/>
      <c r="AA99" s="40"/>
      <c r="AB99" s="40"/>
      <c r="AC99" s="40"/>
      <c r="AD99" s="40"/>
      <c r="AE99" s="40"/>
      <c r="AR99" s="178" t="s">
        <v>254</v>
      </c>
      <c r="AT99" s="178" t="s">
        <v>134</v>
      </c>
      <c r="AU99" s="178" t="s">
        <v>15</v>
      </c>
      <c r="AY99" s="21" t="s">
        <v>131</v>
      </c>
      <c r="BE99" s="179">
        <f>IF(N99="základní",J99,0)</f>
        <v>0</v>
      </c>
      <c r="BF99" s="179">
        <f>IF(N99="snížená",J99,0)</f>
        <v>0</v>
      </c>
      <c r="BG99" s="179">
        <f>IF(N99="zákl. přenesená",J99,0)</f>
        <v>0</v>
      </c>
      <c r="BH99" s="179">
        <f>IF(N99="sníž. přenesená",J99,0)</f>
        <v>0</v>
      </c>
      <c r="BI99" s="179">
        <f>IF(N99="nulová",J99,0)</f>
        <v>0</v>
      </c>
      <c r="BJ99" s="21" t="s">
        <v>15</v>
      </c>
      <c r="BK99" s="179">
        <f>ROUND(I99*H99,2)</f>
        <v>0</v>
      </c>
      <c r="BL99" s="21" t="s">
        <v>254</v>
      </c>
      <c r="BM99" s="178" t="s">
        <v>275</v>
      </c>
    </row>
    <row r="100" spans="1:65" s="2" customFormat="1" ht="16.5" customHeight="1">
      <c r="A100" s="40"/>
      <c r="B100" s="166"/>
      <c r="C100" s="167" t="s">
        <v>222</v>
      </c>
      <c r="D100" s="167" t="s">
        <v>134</v>
      </c>
      <c r="E100" s="168" t="s">
        <v>2069</v>
      </c>
      <c r="F100" s="169" t="s">
        <v>2070</v>
      </c>
      <c r="G100" s="170" t="s">
        <v>184</v>
      </c>
      <c r="H100" s="171">
        <v>3</v>
      </c>
      <c r="I100" s="172"/>
      <c r="J100" s="173">
        <f>ROUND(I100*H100,2)</f>
        <v>0</v>
      </c>
      <c r="K100" s="169" t="s">
        <v>3</v>
      </c>
      <c r="L100" s="41"/>
      <c r="M100" s="174" t="s">
        <v>3</v>
      </c>
      <c r="N100" s="175" t="s">
        <v>42</v>
      </c>
      <c r="O100" s="74"/>
      <c r="P100" s="176">
        <f>O100*H100</f>
        <v>0</v>
      </c>
      <c r="Q100" s="176">
        <v>0</v>
      </c>
      <c r="R100" s="176">
        <f>Q100*H100</f>
        <v>0</v>
      </c>
      <c r="S100" s="176">
        <v>0</v>
      </c>
      <c r="T100" s="177">
        <f>S100*H100</f>
        <v>0</v>
      </c>
      <c r="U100" s="40"/>
      <c r="V100" s="40"/>
      <c r="W100" s="40"/>
      <c r="X100" s="40"/>
      <c r="Y100" s="40"/>
      <c r="Z100" s="40"/>
      <c r="AA100" s="40"/>
      <c r="AB100" s="40"/>
      <c r="AC100" s="40"/>
      <c r="AD100" s="40"/>
      <c r="AE100" s="40"/>
      <c r="AR100" s="178" t="s">
        <v>254</v>
      </c>
      <c r="AT100" s="178" t="s">
        <v>134</v>
      </c>
      <c r="AU100" s="178" t="s">
        <v>15</v>
      </c>
      <c r="AY100" s="21" t="s">
        <v>131</v>
      </c>
      <c r="BE100" s="179">
        <f>IF(N100="základní",J100,0)</f>
        <v>0</v>
      </c>
      <c r="BF100" s="179">
        <f>IF(N100="snížená",J100,0)</f>
        <v>0</v>
      </c>
      <c r="BG100" s="179">
        <f>IF(N100="zákl. přenesená",J100,0)</f>
        <v>0</v>
      </c>
      <c r="BH100" s="179">
        <f>IF(N100="sníž. přenesená",J100,0)</f>
        <v>0</v>
      </c>
      <c r="BI100" s="179">
        <f>IF(N100="nulová",J100,0)</f>
        <v>0</v>
      </c>
      <c r="BJ100" s="21" t="s">
        <v>15</v>
      </c>
      <c r="BK100" s="179">
        <f>ROUND(I100*H100,2)</f>
        <v>0</v>
      </c>
      <c r="BL100" s="21" t="s">
        <v>254</v>
      </c>
      <c r="BM100" s="178" t="s">
        <v>285</v>
      </c>
    </row>
    <row r="101" spans="1:65" s="2" customFormat="1" ht="16.5" customHeight="1">
      <c r="A101" s="40"/>
      <c r="B101" s="166"/>
      <c r="C101" s="167" t="s">
        <v>9</v>
      </c>
      <c r="D101" s="167" t="s">
        <v>134</v>
      </c>
      <c r="E101" s="168" t="s">
        <v>2071</v>
      </c>
      <c r="F101" s="169" t="s">
        <v>2072</v>
      </c>
      <c r="G101" s="170" t="s">
        <v>184</v>
      </c>
      <c r="H101" s="171">
        <v>3</v>
      </c>
      <c r="I101" s="172"/>
      <c r="J101" s="173">
        <f>ROUND(I101*H101,2)</f>
        <v>0</v>
      </c>
      <c r="K101" s="169" t="s">
        <v>3</v>
      </c>
      <c r="L101" s="41"/>
      <c r="M101" s="174" t="s">
        <v>3</v>
      </c>
      <c r="N101" s="175" t="s">
        <v>42</v>
      </c>
      <c r="O101" s="74"/>
      <c r="P101" s="176">
        <f>O101*H101</f>
        <v>0</v>
      </c>
      <c r="Q101" s="176">
        <v>0</v>
      </c>
      <c r="R101" s="176">
        <f>Q101*H101</f>
        <v>0</v>
      </c>
      <c r="S101" s="176">
        <v>0</v>
      </c>
      <c r="T101" s="177">
        <f>S101*H101</f>
        <v>0</v>
      </c>
      <c r="U101" s="40"/>
      <c r="V101" s="40"/>
      <c r="W101" s="40"/>
      <c r="X101" s="40"/>
      <c r="Y101" s="40"/>
      <c r="Z101" s="40"/>
      <c r="AA101" s="40"/>
      <c r="AB101" s="40"/>
      <c r="AC101" s="40"/>
      <c r="AD101" s="40"/>
      <c r="AE101" s="40"/>
      <c r="AR101" s="178" t="s">
        <v>254</v>
      </c>
      <c r="AT101" s="178" t="s">
        <v>134</v>
      </c>
      <c r="AU101" s="178" t="s">
        <v>15</v>
      </c>
      <c r="AY101" s="21" t="s">
        <v>131</v>
      </c>
      <c r="BE101" s="179">
        <f>IF(N101="základní",J101,0)</f>
        <v>0</v>
      </c>
      <c r="BF101" s="179">
        <f>IF(N101="snížená",J101,0)</f>
        <v>0</v>
      </c>
      <c r="BG101" s="179">
        <f>IF(N101="zákl. přenesená",J101,0)</f>
        <v>0</v>
      </c>
      <c r="BH101" s="179">
        <f>IF(N101="sníž. přenesená",J101,0)</f>
        <v>0</v>
      </c>
      <c r="BI101" s="179">
        <f>IF(N101="nulová",J101,0)</f>
        <v>0</v>
      </c>
      <c r="BJ101" s="21" t="s">
        <v>15</v>
      </c>
      <c r="BK101" s="179">
        <f>ROUND(I101*H101,2)</f>
        <v>0</v>
      </c>
      <c r="BL101" s="21" t="s">
        <v>254</v>
      </c>
      <c r="BM101" s="178" t="s">
        <v>301</v>
      </c>
    </row>
    <row r="102" spans="1:65" s="2" customFormat="1" ht="16.5" customHeight="1">
      <c r="A102" s="40"/>
      <c r="B102" s="166"/>
      <c r="C102" s="167" t="s">
        <v>233</v>
      </c>
      <c r="D102" s="167" t="s">
        <v>134</v>
      </c>
      <c r="E102" s="168" t="s">
        <v>2073</v>
      </c>
      <c r="F102" s="169" t="s">
        <v>2074</v>
      </c>
      <c r="G102" s="170" t="s">
        <v>184</v>
      </c>
      <c r="H102" s="171">
        <v>3</v>
      </c>
      <c r="I102" s="172"/>
      <c r="J102" s="173">
        <f>ROUND(I102*H102,2)</f>
        <v>0</v>
      </c>
      <c r="K102" s="169" t="s">
        <v>3</v>
      </c>
      <c r="L102" s="41"/>
      <c r="M102" s="174" t="s">
        <v>3</v>
      </c>
      <c r="N102" s="175" t="s">
        <v>42</v>
      </c>
      <c r="O102" s="74"/>
      <c r="P102" s="176">
        <f>O102*H102</f>
        <v>0</v>
      </c>
      <c r="Q102" s="176">
        <v>0</v>
      </c>
      <c r="R102" s="176">
        <f>Q102*H102</f>
        <v>0</v>
      </c>
      <c r="S102" s="176">
        <v>0</v>
      </c>
      <c r="T102" s="177">
        <f>S102*H102</f>
        <v>0</v>
      </c>
      <c r="U102" s="40"/>
      <c r="V102" s="40"/>
      <c r="W102" s="40"/>
      <c r="X102" s="40"/>
      <c r="Y102" s="40"/>
      <c r="Z102" s="40"/>
      <c r="AA102" s="40"/>
      <c r="AB102" s="40"/>
      <c r="AC102" s="40"/>
      <c r="AD102" s="40"/>
      <c r="AE102" s="40"/>
      <c r="AR102" s="178" t="s">
        <v>254</v>
      </c>
      <c r="AT102" s="178" t="s">
        <v>134</v>
      </c>
      <c r="AU102" s="178" t="s">
        <v>15</v>
      </c>
      <c r="AY102" s="21" t="s">
        <v>131</v>
      </c>
      <c r="BE102" s="179">
        <f>IF(N102="základní",J102,0)</f>
        <v>0</v>
      </c>
      <c r="BF102" s="179">
        <f>IF(N102="snížená",J102,0)</f>
        <v>0</v>
      </c>
      <c r="BG102" s="179">
        <f>IF(N102="zákl. přenesená",J102,0)</f>
        <v>0</v>
      </c>
      <c r="BH102" s="179">
        <f>IF(N102="sníž. přenesená",J102,0)</f>
        <v>0</v>
      </c>
      <c r="BI102" s="179">
        <f>IF(N102="nulová",J102,0)</f>
        <v>0</v>
      </c>
      <c r="BJ102" s="21" t="s">
        <v>15</v>
      </c>
      <c r="BK102" s="179">
        <f>ROUND(I102*H102,2)</f>
        <v>0</v>
      </c>
      <c r="BL102" s="21" t="s">
        <v>254</v>
      </c>
      <c r="BM102" s="178" t="s">
        <v>316</v>
      </c>
    </row>
    <row r="103" spans="1:65" s="2" customFormat="1" ht="16.5" customHeight="1">
      <c r="A103" s="40"/>
      <c r="B103" s="166"/>
      <c r="C103" s="167" t="s">
        <v>240</v>
      </c>
      <c r="D103" s="167" t="s">
        <v>134</v>
      </c>
      <c r="E103" s="168" t="s">
        <v>2075</v>
      </c>
      <c r="F103" s="169" t="s">
        <v>2076</v>
      </c>
      <c r="G103" s="170" t="s">
        <v>184</v>
      </c>
      <c r="H103" s="171">
        <v>3</v>
      </c>
      <c r="I103" s="172"/>
      <c r="J103" s="173">
        <f>ROUND(I103*H103,2)</f>
        <v>0</v>
      </c>
      <c r="K103" s="169" t="s">
        <v>3</v>
      </c>
      <c r="L103" s="41"/>
      <c r="M103" s="174" t="s">
        <v>3</v>
      </c>
      <c r="N103" s="175" t="s">
        <v>42</v>
      </c>
      <c r="O103" s="74"/>
      <c r="P103" s="176">
        <f>O103*H103</f>
        <v>0</v>
      </c>
      <c r="Q103" s="176">
        <v>0</v>
      </c>
      <c r="R103" s="176">
        <f>Q103*H103</f>
        <v>0</v>
      </c>
      <c r="S103" s="176">
        <v>0</v>
      </c>
      <c r="T103" s="177">
        <f>S103*H103</f>
        <v>0</v>
      </c>
      <c r="U103" s="40"/>
      <c r="V103" s="40"/>
      <c r="W103" s="40"/>
      <c r="X103" s="40"/>
      <c r="Y103" s="40"/>
      <c r="Z103" s="40"/>
      <c r="AA103" s="40"/>
      <c r="AB103" s="40"/>
      <c r="AC103" s="40"/>
      <c r="AD103" s="40"/>
      <c r="AE103" s="40"/>
      <c r="AR103" s="178" t="s">
        <v>254</v>
      </c>
      <c r="AT103" s="178" t="s">
        <v>134</v>
      </c>
      <c r="AU103" s="178" t="s">
        <v>15</v>
      </c>
      <c r="AY103" s="21" t="s">
        <v>131</v>
      </c>
      <c r="BE103" s="179">
        <f>IF(N103="základní",J103,0)</f>
        <v>0</v>
      </c>
      <c r="BF103" s="179">
        <f>IF(N103="snížená",J103,0)</f>
        <v>0</v>
      </c>
      <c r="BG103" s="179">
        <f>IF(N103="zákl. přenesená",J103,0)</f>
        <v>0</v>
      </c>
      <c r="BH103" s="179">
        <f>IF(N103="sníž. přenesená",J103,0)</f>
        <v>0</v>
      </c>
      <c r="BI103" s="179">
        <f>IF(N103="nulová",J103,0)</f>
        <v>0</v>
      </c>
      <c r="BJ103" s="21" t="s">
        <v>15</v>
      </c>
      <c r="BK103" s="179">
        <f>ROUND(I103*H103,2)</f>
        <v>0</v>
      </c>
      <c r="BL103" s="21" t="s">
        <v>254</v>
      </c>
      <c r="BM103" s="178" t="s">
        <v>332</v>
      </c>
    </row>
    <row r="104" spans="1:65" s="2" customFormat="1" ht="16.5" customHeight="1">
      <c r="A104" s="40"/>
      <c r="B104" s="166"/>
      <c r="C104" s="167" t="s">
        <v>247</v>
      </c>
      <c r="D104" s="167" t="s">
        <v>134</v>
      </c>
      <c r="E104" s="168" t="s">
        <v>2077</v>
      </c>
      <c r="F104" s="169" t="s">
        <v>2078</v>
      </c>
      <c r="G104" s="170" t="s">
        <v>786</v>
      </c>
      <c r="H104" s="230"/>
      <c r="I104" s="172"/>
      <c r="J104" s="173">
        <f>ROUND(I104*H104,2)</f>
        <v>0</v>
      </c>
      <c r="K104" s="169" t="s">
        <v>3</v>
      </c>
      <c r="L104" s="41"/>
      <c r="M104" s="174" t="s">
        <v>3</v>
      </c>
      <c r="N104" s="175" t="s">
        <v>42</v>
      </c>
      <c r="O104" s="74"/>
      <c r="P104" s="176">
        <f>O104*H104</f>
        <v>0</v>
      </c>
      <c r="Q104" s="176">
        <v>0</v>
      </c>
      <c r="R104" s="176">
        <f>Q104*H104</f>
        <v>0</v>
      </c>
      <c r="S104" s="176">
        <v>0</v>
      </c>
      <c r="T104" s="177">
        <f>S104*H104</f>
        <v>0</v>
      </c>
      <c r="U104" s="40"/>
      <c r="V104" s="40"/>
      <c r="W104" s="40"/>
      <c r="X104" s="40"/>
      <c r="Y104" s="40"/>
      <c r="Z104" s="40"/>
      <c r="AA104" s="40"/>
      <c r="AB104" s="40"/>
      <c r="AC104" s="40"/>
      <c r="AD104" s="40"/>
      <c r="AE104" s="40"/>
      <c r="AR104" s="178" t="s">
        <v>254</v>
      </c>
      <c r="AT104" s="178" t="s">
        <v>134</v>
      </c>
      <c r="AU104" s="178" t="s">
        <v>15</v>
      </c>
      <c r="AY104" s="21" t="s">
        <v>131</v>
      </c>
      <c r="BE104" s="179">
        <f>IF(N104="základní",J104,0)</f>
        <v>0</v>
      </c>
      <c r="BF104" s="179">
        <f>IF(N104="snížená",J104,0)</f>
        <v>0</v>
      </c>
      <c r="BG104" s="179">
        <f>IF(N104="zákl. přenesená",J104,0)</f>
        <v>0</v>
      </c>
      <c r="BH104" s="179">
        <f>IF(N104="sníž. přenesená",J104,0)</f>
        <v>0</v>
      </c>
      <c r="BI104" s="179">
        <f>IF(N104="nulová",J104,0)</f>
        <v>0</v>
      </c>
      <c r="BJ104" s="21" t="s">
        <v>15</v>
      </c>
      <c r="BK104" s="179">
        <f>ROUND(I104*H104,2)</f>
        <v>0</v>
      </c>
      <c r="BL104" s="21" t="s">
        <v>254</v>
      </c>
      <c r="BM104" s="178" t="s">
        <v>347</v>
      </c>
    </row>
    <row r="105" spans="1:63" s="12" customFormat="1" ht="25.9" customHeight="1">
      <c r="A105" s="12"/>
      <c r="B105" s="153"/>
      <c r="C105" s="12"/>
      <c r="D105" s="154" t="s">
        <v>70</v>
      </c>
      <c r="E105" s="155" t="s">
        <v>2079</v>
      </c>
      <c r="F105" s="155" t="s">
        <v>2080</v>
      </c>
      <c r="G105" s="12"/>
      <c r="H105" s="12"/>
      <c r="I105" s="156"/>
      <c r="J105" s="157">
        <f>BK105</f>
        <v>0</v>
      </c>
      <c r="K105" s="12"/>
      <c r="L105" s="153"/>
      <c r="M105" s="158"/>
      <c r="N105" s="159"/>
      <c r="O105" s="159"/>
      <c r="P105" s="160">
        <f>SUM(P106:P110)</f>
        <v>0</v>
      </c>
      <c r="Q105" s="159"/>
      <c r="R105" s="160">
        <f>SUM(R106:R110)</f>
        <v>0</v>
      </c>
      <c r="S105" s="159"/>
      <c r="T105" s="161">
        <f>SUM(T106:T110)</f>
        <v>0</v>
      </c>
      <c r="U105" s="12"/>
      <c r="V105" s="12"/>
      <c r="W105" s="12"/>
      <c r="X105" s="12"/>
      <c r="Y105" s="12"/>
      <c r="Z105" s="12"/>
      <c r="AA105" s="12"/>
      <c r="AB105" s="12"/>
      <c r="AC105" s="12"/>
      <c r="AD105" s="12"/>
      <c r="AE105" s="12"/>
      <c r="AR105" s="154" t="s">
        <v>79</v>
      </c>
      <c r="AT105" s="162" t="s">
        <v>70</v>
      </c>
      <c r="AU105" s="162" t="s">
        <v>71</v>
      </c>
      <c r="AY105" s="154" t="s">
        <v>131</v>
      </c>
      <c r="BK105" s="163">
        <f>SUM(BK106:BK110)</f>
        <v>0</v>
      </c>
    </row>
    <row r="106" spans="1:65" s="2" customFormat="1" ht="16.5" customHeight="1">
      <c r="A106" s="40"/>
      <c r="B106" s="166"/>
      <c r="C106" s="167" t="s">
        <v>254</v>
      </c>
      <c r="D106" s="167" t="s">
        <v>134</v>
      </c>
      <c r="E106" s="168" t="s">
        <v>2081</v>
      </c>
      <c r="F106" s="169" t="s">
        <v>2082</v>
      </c>
      <c r="G106" s="170" t="s">
        <v>184</v>
      </c>
      <c r="H106" s="171">
        <v>1</v>
      </c>
      <c r="I106" s="172"/>
      <c r="J106" s="173">
        <f>ROUND(I106*H106,2)</f>
        <v>0</v>
      </c>
      <c r="K106" s="169" t="s">
        <v>3</v>
      </c>
      <c r="L106" s="41"/>
      <c r="M106" s="174" t="s">
        <v>3</v>
      </c>
      <c r="N106" s="175" t="s">
        <v>42</v>
      </c>
      <c r="O106" s="74"/>
      <c r="P106" s="176">
        <f>O106*H106</f>
        <v>0</v>
      </c>
      <c r="Q106" s="176">
        <v>0</v>
      </c>
      <c r="R106" s="176">
        <f>Q106*H106</f>
        <v>0</v>
      </c>
      <c r="S106" s="176">
        <v>0</v>
      </c>
      <c r="T106" s="177">
        <f>S106*H106</f>
        <v>0</v>
      </c>
      <c r="U106" s="40"/>
      <c r="V106" s="40"/>
      <c r="W106" s="40"/>
      <c r="X106" s="40"/>
      <c r="Y106" s="40"/>
      <c r="Z106" s="40"/>
      <c r="AA106" s="40"/>
      <c r="AB106" s="40"/>
      <c r="AC106" s="40"/>
      <c r="AD106" s="40"/>
      <c r="AE106" s="40"/>
      <c r="AR106" s="178" t="s">
        <v>254</v>
      </c>
      <c r="AT106" s="178" t="s">
        <v>134</v>
      </c>
      <c r="AU106" s="178" t="s">
        <v>15</v>
      </c>
      <c r="AY106" s="21" t="s">
        <v>131</v>
      </c>
      <c r="BE106" s="179">
        <f>IF(N106="základní",J106,0)</f>
        <v>0</v>
      </c>
      <c r="BF106" s="179">
        <f>IF(N106="snížená",J106,0)</f>
        <v>0</v>
      </c>
      <c r="BG106" s="179">
        <f>IF(N106="zákl. přenesená",J106,0)</f>
        <v>0</v>
      </c>
      <c r="BH106" s="179">
        <f>IF(N106="sníž. přenesená",J106,0)</f>
        <v>0</v>
      </c>
      <c r="BI106" s="179">
        <f>IF(N106="nulová",J106,0)</f>
        <v>0</v>
      </c>
      <c r="BJ106" s="21" t="s">
        <v>15</v>
      </c>
      <c r="BK106" s="179">
        <f>ROUND(I106*H106,2)</f>
        <v>0</v>
      </c>
      <c r="BL106" s="21" t="s">
        <v>254</v>
      </c>
      <c r="BM106" s="178" t="s">
        <v>639</v>
      </c>
    </row>
    <row r="107" spans="1:65" s="2" customFormat="1" ht="16.5" customHeight="1">
      <c r="A107" s="40"/>
      <c r="B107" s="166"/>
      <c r="C107" s="167" t="s">
        <v>259</v>
      </c>
      <c r="D107" s="167" t="s">
        <v>134</v>
      </c>
      <c r="E107" s="168" t="s">
        <v>2083</v>
      </c>
      <c r="F107" s="169" t="s">
        <v>2084</v>
      </c>
      <c r="G107" s="170" t="s">
        <v>184</v>
      </c>
      <c r="H107" s="171">
        <v>1</v>
      </c>
      <c r="I107" s="172"/>
      <c r="J107" s="173">
        <f>ROUND(I107*H107,2)</f>
        <v>0</v>
      </c>
      <c r="K107" s="169" t="s">
        <v>3</v>
      </c>
      <c r="L107" s="41"/>
      <c r="M107" s="174" t="s">
        <v>3</v>
      </c>
      <c r="N107" s="175" t="s">
        <v>42</v>
      </c>
      <c r="O107" s="74"/>
      <c r="P107" s="176">
        <f>O107*H107</f>
        <v>0</v>
      </c>
      <c r="Q107" s="176">
        <v>0</v>
      </c>
      <c r="R107" s="176">
        <f>Q107*H107</f>
        <v>0</v>
      </c>
      <c r="S107" s="176">
        <v>0</v>
      </c>
      <c r="T107" s="177">
        <f>S107*H107</f>
        <v>0</v>
      </c>
      <c r="U107" s="40"/>
      <c r="V107" s="40"/>
      <c r="W107" s="40"/>
      <c r="X107" s="40"/>
      <c r="Y107" s="40"/>
      <c r="Z107" s="40"/>
      <c r="AA107" s="40"/>
      <c r="AB107" s="40"/>
      <c r="AC107" s="40"/>
      <c r="AD107" s="40"/>
      <c r="AE107" s="40"/>
      <c r="AR107" s="178" t="s">
        <v>254</v>
      </c>
      <c r="AT107" s="178" t="s">
        <v>134</v>
      </c>
      <c r="AU107" s="178" t="s">
        <v>15</v>
      </c>
      <c r="AY107" s="21" t="s">
        <v>131</v>
      </c>
      <c r="BE107" s="179">
        <f>IF(N107="základní",J107,0)</f>
        <v>0</v>
      </c>
      <c r="BF107" s="179">
        <f>IF(N107="snížená",J107,0)</f>
        <v>0</v>
      </c>
      <c r="BG107" s="179">
        <f>IF(N107="zákl. přenesená",J107,0)</f>
        <v>0</v>
      </c>
      <c r="BH107" s="179">
        <f>IF(N107="sníž. přenesená",J107,0)</f>
        <v>0</v>
      </c>
      <c r="BI107" s="179">
        <f>IF(N107="nulová",J107,0)</f>
        <v>0</v>
      </c>
      <c r="BJ107" s="21" t="s">
        <v>15</v>
      </c>
      <c r="BK107" s="179">
        <f>ROUND(I107*H107,2)</f>
        <v>0</v>
      </c>
      <c r="BL107" s="21" t="s">
        <v>254</v>
      </c>
      <c r="BM107" s="178" t="s">
        <v>656</v>
      </c>
    </row>
    <row r="108" spans="1:65" s="2" customFormat="1" ht="16.5" customHeight="1">
      <c r="A108" s="40"/>
      <c r="B108" s="166"/>
      <c r="C108" s="167" t="s">
        <v>263</v>
      </c>
      <c r="D108" s="167" t="s">
        <v>134</v>
      </c>
      <c r="E108" s="168" t="s">
        <v>2085</v>
      </c>
      <c r="F108" s="169" t="s">
        <v>2086</v>
      </c>
      <c r="G108" s="170" t="s">
        <v>184</v>
      </c>
      <c r="H108" s="171">
        <v>1</v>
      </c>
      <c r="I108" s="172"/>
      <c r="J108" s="173">
        <f>ROUND(I108*H108,2)</f>
        <v>0</v>
      </c>
      <c r="K108" s="169" t="s">
        <v>3</v>
      </c>
      <c r="L108" s="41"/>
      <c r="M108" s="174" t="s">
        <v>3</v>
      </c>
      <c r="N108" s="175" t="s">
        <v>42</v>
      </c>
      <c r="O108" s="74"/>
      <c r="P108" s="176">
        <f>O108*H108</f>
        <v>0</v>
      </c>
      <c r="Q108" s="176">
        <v>0</v>
      </c>
      <c r="R108" s="176">
        <f>Q108*H108</f>
        <v>0</v>
      </c>
      <c r="S108" s="176">
        <v>0</v>
      </c>
      <c r="T108" s="177">
        <f>S108*H108</f>
        <v>0</v>
      </c>
      <c r="U108" s="40"/>
      <c r="V108" s="40"/>
      <c r="W108" s="40"/>
      <c r="X108" s="40"/>
      <c r="Y108" s="40"/>
      <c r="Z108" s="40"/>
      <c r="AA108" s="40"/>
      <c r="AB108" s="40"/>
      <c r="AC108" s="40"/>
      <c r="AD108" s="40"/>
      <c r="AE108" s="40"/>
      <c r="AR108" s="178" t="s">
        <v>254</v>
      </c>
      <c r="AT108" s="178" t="s">
        <v>134</v>
      </c>
      <c r="AU108" s="178" t="s">
        <v>15</v>
      </c>
      <c r="AY108" s="21" t="s">
        <v>131</v>
      </c>
      <c r="BE108" s="179">
        <f>IF(N108="základní",J108,0)</f>
        <v>0</v>
      </c>
      <c r="BF108" s="179">
        <f>IF(N108="snížená",J108,0)</f>
        <v>0</v>
      </c>
      <c r="BG108" s="179">
        <f>IF(N108="zákl. přenesená",J108,0)</f>
        <v>0</v>
      </c>
      <c r="BH108" s="179">
        <f>IF(N108="sníž. přenesená",J108,0)</f>
        <v>0</v>
      </c>
      <c r="BI108" s="179">
        <f>IF(N108="nulová",J108,0)</f>
        <v>0</v>
      </c>
      <c r="BJ108" s="21" t="s">
        <v>15</v>
      </c>
      <c r="BK108" s="179">
        <f>ROUND(I108*H108,2)</f>
        <v>0</v>
      </c>
      <c r="BL108" s="21" t="s">
        <v>254</v>
      </c>
      <c r="BM108" s="178" t="s">
        <v>667</v>
      </c>
    </row>
    <row r="109" spans="1:65" s="2" customFormat="1" ht="16.5" customHeight="1">
      <c r="A109" s="40"/>
      <c r="B109" s="166"/>
      <c r="C109" s="167" t="s">
        <v>269</v>
      </c>
      <c r="D109" s="167" t="s">
        <v>134</v>
      </c>
      <c r="E109" s="168" t="s">
        <v>2087</v>
      </c>
      <c r="F109" s="169" t="s">
        <v>2088</v>
      </c>
      <c r="G109" s="170" t="s">
        <v>184</v>
      </c>
      <c r="H109" s="171">
        <v>3</v>
      </c>
      <c r="I109" s="172"/>
      <c r="J109" s="173">
        <f>ROUND(I109*H109,2)</f>
        <v>0</v>
      </c>
      <c r="K109" s="169" t="s">
        <v>3</v>
      </c>
      <c r="L109" s="41"/>
      <c r="M109" s="174" t="s">
        <v>3</v>
      </c>
      <c r="N109" s="175" t="s">
        <v>42</v>
      </c>
      <c r="O109" s="74"/>
      <c r="P109" s="176">
        <f>O109*H109</f>
        <v>0</v>
      </c>
      <c r="Q109" s="176">
        <v>0</v>
      </c>
      <c r="R109" s="176">
        <f>Q109*H109</f>
        <v>0</v>
      </c>
      <c r="S109" s="176">
        <v>0</v>
      </c>
      <c r="T109" s="177">
        <f>S109*H109</f>
        <v>0</v>
      </c>
      <c r="U109" s="40"/>
      <c r="V109" s="40"/>
      <c r="W109" s="40"/>
      <c r="X109" s="40"/>
      <c r="Y109" s="40"/>
      <c r="Z109" s="40"/>
      <c r="AA109" s="40"/>
      <c r="AB109" s="40"/>
      <c r="AC109" s="40"/>
      <c r="AD109" s="40"/>
      <c r="AE109" s="40"/>
      <c r="AR109" s="178" t="s">
        <v>254</v>
      </c>
      <c r="AT109" s="178" t="s">
        <v>134</v>
      </c>
      <c r="AU109" s="178" t="s">
        <v>15</v>
      </c>
      <c r="AY109" s="21" t="s">
        <v>131</v>
      </c>
      <c r="BE109" s="179">
        <f>IF(N109="základní",J109,0)</f>
        <v>0</v>
      </c>
      <c r="BF109" s="179">
        <f>IF(N109="snížená",J109,0)</f>
        <v>0</v>
      </c>
      <c r="BG109" s="179">
        <f>IF(N109="zákl. přenesená",J109,0)</f>
        <v>0</v>
      </c>
      <c r="BH109" s="179">
        <f>IF(N109="sníž. přenesená",J109,0)</f>
        <v>0</v>
      </c>
      <c r="BI109" s="179">
        <f>IF(N109="nulová",J109,0)</f>
        <v>0</v>
      </c>
      <c r="BJ109" s="21" t="s">
        <v>15</v>
      </c>
      <c r="BK109" s="179">
        <f>ROUND(I109*H109,2)</f>
        <v>0</v>
      </c>
      <c r="BL109" s="21" t="s">
        <v>254</v>
      </c>
      <c r="BM109" s="178" t="s">
        <v>678</v>
      </c>
    </row>
    <row r="110" spans="1:65" s="2" customFormat="1" ht="16.5" customHeight="1">
      <c r="A110" s="40"/>
      <c r="B110" s="166"/>
      <c r="C110" s="167" t="s">
        <v>275</v>
      </c>
      <c r="D110" s="167" t="s">
        <v>134</v>
      </c>
      <c r="E110" s="168" t="s">
        <v>2089</v>
      </c>
      <c r="F110" s="169" t="s">
        <v>2090</v>
      </c>
      <c r="G110" s="170" t="s">
        <v>786</v>
      </c>
      <c r="H110" s="230"/>
      <c r="I110" s="172"/>
      <c r="J110" s="173">
        <f>ROUND(I110*H110,2)</f>
        <v>0</v>
      </c>
      <c r="K110" s="169" t="s">
        <v>3</v>
      </c>
      <c r="L110" s="41"/>
      <c r="M110" s="174" t="s">
        <v>3</v>
      </c>
      <c r="N110" s="175" t="s">
        <v>42</v>
      </c>
      <c r="O110" s="74"/>
      <c r="P110" s="176">
        <f>O110*H110</f>
        <v>0</v>
      </c>
      <c r="Q110" s="176">
        <v>0</v>
      </c>
      <c r="R110" s="176">
        <f>Q110*H110</f>
        <v>0</v>
      </c>
      <c r="S110" s="176">
        <v>0</v>
      </c>
      <c r="T110" s="177">
        <f>S110*H110</f>
        <v>0</v>
      </c>
      <c r="U110" s="40"/>
      <c r="V110" s="40"/>
      <c r="W110" s="40"/>
      <c r="X110" s="40"/>
      <c r="Y110" s="40"/>
      <c r="Z110" s="40"/>
      <c r="AA110" s="40"/>
      <c r="AB110" s="40"/>
      <c r="AC110" s="40"/>
      <c r="AD110" s="40"/>
      <c r="AE110" s="40"/>
      <c r="AR110" s="178" t="s">
        <v>254</v>
      </c>
      <c r="AT110" s="178" t="s">
        <v>134</v>
      </c>
      <c r="AU110" s="178" t="s">
        <v>15</v>
      </c>
      <c r="AY110" s="21" t="s">
        <v>131</v>
      </c>
      <c r="BE110" s="179">
        <f>IF(N110="základní",J110,0)</f>
        <v>0</v>
      </c>
      <c r="BF110" s="179">
        <f>IF(N110="snížená",J110,0)</f>
        <v>0</v>
      </c>
      <c r="BG110" s="179">
        <f>IF(N110="zákl. přenesená",J110,0)</f>
        <v>0</v>
      </c>
      <c r="BH110" s="179">
        <f>IF(N110="sníž. přenesená",J110,0)</f>
        <v>0</v>
      </c>
      <c r="BI110" s="179">
        <f>IF(N110="nulová",J110,0)</f>
        <v>0</v>
      </c>
      <c r="BJ110" s="21" t="s">
        <v>15</v>
      </c>
      <c r="BK110" s="179">
        <f>ROUND(I110*H110,2)</f>
        <v>0</v>
      </c>
      <c r="BL110" s="21" t="s">
        <v>254</v>
      </c>
      <c r="BM110" s="178" t="s">
        <v>690</v>
      </c>
    </row>
    <row r="111" spans="1:63" s="12" customFormat="1" ht="25.9" customHeight="1">
      <c r="A111" s="12"/>
      <c r="B111" s="153"/>
      <c r="C111" s="12"/>
      <c r="D111" s="154" t="s">
        <v>70</v>
      </c>
      <c r="E111" s="155" t="s">
        <v>2091</v>
      </c>
      <c r="F111" s="155" t="s">
        <v>2092</v>
      </c>
      <c r="G111" s="12"/>
      <c r="H111" s="12"/>
      <c r="I111" s="156"/>
      <c r="J111" s="157">
        <f>BK111</f>
        <v>0</v>
      </c>
      <c r="K111" s="12"/>
      <c r="L111" s="153"/>
      <c r="M111" s="158"/>
      <c r="N111" s="159"/>
      <c r="O111" s="159"/>
      <c r="P111" s="160">
        <f>SUM(P112:P113)</f>
        <v>0</v>
      </c>
      <c r="Q111" s="159"/>
      <c r="R111" s="160">
        <f>SUM(R112:R113)</f>
        <v>0</v>
      </c>
      <c r="S111" s="159"/>
      <c r="T111" s="161">
        <f>SUM(T112:T113)</f>
        <v>0</v>
      </c>
      <c r="U111" s="12"/>
      <c r="V111" s="12"/>
      <c r="W111" s="12"/>
      <c r="X111" s="12"/>
      <c r="Y111" s="12"/>
      <c r="Z111" s="12"/>
      <c r="AA111" s="12"/>
      <c r="AB111" s="12"/>
      <c r="AC111" s="12"/>
      <c r="AD111" s="12"/>
      <c r="AE111" s="12"/>
      <c r="AR111" s="154" t="s">
        <v>15</v>
      </c>
      <c r="AT111" s="162" t="s">
        <v>70</v>
      </c>
      <c r="AU111" s="162" t="s">
        <v>71</v>
      </c>
      <c r="AY111" s="154" t="s">
        <v>131</v>
      </c>
      <c r="BK111" s="163">
        <f>SUM(BK112:BK113)</f>
        <v>0</v>
      </c>
    </row>
    <row r="112" spans="1:65" s="2" customFormat="1" ht="16.5" customHeight="1">
      <c r="A112" s="40"/>
      <c r="B112" s="166"/>
      <c r="C112" s="167" t="s">
        <v>8</v>
      </c>
      <c r="D112" s="167" t="s">
        <v>134</v>
      </c>
      <c r="E112" s="168" t="s">
        <v>2093</v>
      </c>
      <c r="F112" s="169" t="s">
        <v>2094</v>
      </c>
      <c r="G112" s="170" t="s">
        <v>2095</v>
      </c>
      <c r="H112" s="171">
        <v>1</v>
      </c>
      <c r="I112" s="172"/>
      <c r="J112" s="173">
        <f>ROUND(I112*H112,2)</f>
        <v>0</v>
      </c>
      <c r="K112" s="169" t="s">
        <v>3</v>
      </c>
      <c r="L112" s="41"/>
      <c r="M112" s="174" t="s">
        <v>3</v>
      </c>
      <c r="N112" s="175" t="s">
        <v>42</v>
      </c>
      <c r="O112" s="74"/>
      <c r="P112" s="176">
        <f>O112*H112</f>
        <v>0</v>
      </c>
      <c r="Q112" s="176">
        <v>0</v>
      </c>
      <c r="R112" s="176">
        <f>Q112*H112</f>
        <v>0</v>
      </c>
      <c r="S112" s="176">
        <v>0</v>
      </c>
      <c r="T112" s="177">
        <f>S112*H112</f>
        <v>0</v>
      </c>
      <c r="U112" s="40"/>
      <c r="V112" s="40"/>
      <c r="W112" s="40"/>
      <c r="X112" s="40"/>
      <c r="Y112" s="40"/>
      <c r="Z112" s="40"/>
      <c r="AA112" s="40"/>
      <c r="AB112" s="40"/>
      <c r="AC112" s="40"/>
      <c r="AD112" s="40"/>
      <c r="AE112" s="40"/>
      <c r="AR112" s="178" t="s">
        <v>87</v>
      </c>
      <c r="AT112" s="178" t="s">
        <v>134</v>
      </c>
      <c r="AU112" s="178" t="s">
        <v>15</v>
      </c>
      <c r="AY112" s="21" t="s">
        <v>131</v>
      </c>
      <c r="BE112" s="179">
        <f>IF(N112="základní",J112,0)</f>
        <v>0</v>
      </c>
      <c r="BF112" s="179">
        <f>IF(N112="snížená",J112,0)</f>
        <v>0</v>
      </c>
      <c r="BG112" s="179">
        <f>IF(N112="zákl. přenesená",J112,0)</f>
        <v>0</v>
      </c>
      <c r="BH112" s="179">
        <f>IF(N112="sníž. přenesená",J112,0)</f>
        <v>0</v>
      </c>
      <c r="BI112" s="179">
        <f>IF(N112="nulová",J112,0)</f>
        <v>0</v>
      </c>
      <c r="BJ112" s="21" t="s">
        <v>15</v>
      </c>
      <c r="BK112" s="179">
        <f>ROUND(I112*H112,2)</f>
        <v>0</v>
      </c>
      <c r="BL112" s="21" t="s">
        <v>87</v>
      </c>
      <c r="BM112" s="178" t="s">
        <v>701</v>
      </c>
    </row>
    <row r="113" spans="1:65" s="2" customFormat="1" ht="16.5" customHeight="1">
      <c r="A113" s="40"/>
      <c r="B113" s="166"/>
      <c r="C113" s="167" t="s">
        <v>285</v>
      </c>
      <c r="D113" s="167" t="s">
        <v>134</v>
      </c>
      <c r="E113" s="168" t="s">
        <v>2096</v>
      </c>
      <c r="F113" s="169" t="s">
        <v>2097</v>
      </c>
      <c r="G113" s="170" t="s">
        <v>1787</v>
      </c>
      <c r="H113" s="171">
        <v>1</v>
      </c>
      <c r="I113" s="172"/>
      <c r="J113" s="173">
        <f>ROUND(I113*H113,2)</f>
        <v>0</v>
      </c>
      <c r="K113" s="169" t="s">
        <v>3</v>
      </c>
      <c r="L113" s="41"/>
      <c r="M113" s="235" t="s">
        <v>3</v>
      </c>
      <c r="N113" s="236" t="s">
        <v>42</v>
      </c>
      <c r="O113" s="233"/>
      <c r="P113" s="237">
        <f>O113*H113</f>
        <v>0</v>
      </c>
      <c r="Q113" s="237">
        <v>0</v>
      </c>
      <c r="R113" s="237">
        <f>Q113*H113</f>
        <v>0</v>
      </c>
      <c r="S113" s="237">
        <v>0</v>
      </c>
      <c r="T113" s="238">
        <f>S113*H113</f>
        <v>0</v>
      </c>
      <c r="U113" s="40"/>
      <c r="V113" s="40"/>
      <c r="W113" s="40"/>
      <c r="X113" s="40"/>
      <c r="Y113" s="40"/>
      <c r="Z113" s="40"/>
      <c r="AA113" s="40"/>
      <c r="AB113" s="40"/>
      <c r="AC113" s="40"/>
      <c r="AD113" s="40"/>
      <c r="AE113" s="40"/>
      <c r="AR113" s="178" t="s">
        <v>87</v>
      </c>
      <c r="AT113" s="178" t="s">
        <v>134</v>
      </c>
      <c r="AU113" s="178" t="s">
        <v>15</v>
      </c>
      <c r="AY113" s="21" t="s">
        <v>131</v>
      </c>
      <c r="BE113" s="179">
        <f>IF(N113="základní",J113,0)</f>
        <v>0</v>
      </c>
      <c r="BF113" s="179">
        <f>IF(N113="snížená",J113,0)</f>
        <v>0</v>
      </c>
      <c r="BG113" s="179">
        <f>IF(N113="zákl. přenesená",J113,0)</f>
        <v>0</v>
      </c>
      <c r="BH113" s="179">
        <f>IF(N113="sníž. přenesená",J113,0)</f>
        <v>0</v>
      </c>
      <c r="BI113" s="179">
        <f>IF(N113="nulová",J113,0)</f>
        <v>0</v>
      </c>
      <c r="BJ113" s="21" t="s">
        <v>15</v>
      </c>
      <c r="BK113" s="179">
        <f>ROUND(I113*H113,2)</f>
        <v>0</v>
      </c>
      <c r="BL113" s="21" t="s">
        <v>87</v>
      </c>
      <c r="BM113" s="178" t="s">
        <v>709</v>
      </c>
    </row>
    <row r="114" spans="1:31" s="2" customFormat="1" ht="6.95" customHeight="1">
      <c r="A114" s="40"/>
      <c r="B114" s="57"/>
      <c r="C114" s="58"/>
      <c r="D114" s="58"/>
      <c r="E114" s="58"/>
      <c r="F114" s="58"/>
      <c r="G114" s="58"/>
      <c r="H114" s="58"/>
      <c r="I114" s="58"/>
      <c r="J114" s="58"/>
      <c r="K114" s="58"/>
      <c r="L114" s="41"/>
      <c r="M114" s="40"/>
      <c r="O114" s="40"/>
      <c r="P114" s="40"/>
      <c r="Q114" s="40"/>
      <c r="R114" s="40"/>
      <c r="S114" s="40"/>
      <c r="T114" s="40"/>
      <c r="U114" s="40"/>
      <c r="V114" s="40"/>
      <c r="W114" s="40"/>
      <c r="X114" s="40"/>
      <c r="Y114" s="40"/>
      <c r="Z114" s="40"/>
      <c r="AA114" s="40"/>
      <c r="AB114" s="40"/>
      <c r="AC114" s="40"/>
      <c r="AD114" s="40"/>
      <c r="AE114" s="40"/>
    </row>
  </sheetData>
  <autoFilter ref="C84:K113"/>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 t="s">
        <v>6</v>
      </c>
      <c r="M2" s="1"/>
      <c r="N2" s="1"/>
      <c r="O2" s="1"/>
      <c r="P2" s="1"/>
      <c r="Q2" s="1"/>
      <c r="R2" s="1"/>
      <c r="S2" s="1"/>
      <c r="T2" s="1"/>
      <c r="U2" s="1"/>
      <c r="V2" s="1"/>
      <c r="AT2" s="21" t="s">
        <v>92</v>
      </c>
    </row>
    <row r="3" spans="2:46" s="1" customFormat="1" ht="6.95" customHeight="1">
      <c r="B3" s="22"/>
      <c r="C3" s="23"/>
      <c r="D3" s="23"/>
      <c r="E3" s="23"/>
      <c r="F3" s="23"/>
      <c r="G3" s="23"/>
      <c r="H3" s="23"/>
      <c r="I3" s="23"/>
      <c r="J3" s="23"/>
      <c r="K3" s="23"/>
      <c r="L3" s="24"/>
      <c r="AT3" s="21" t="s">
        <v>79</v>
      </c>
    </row>
    <row r="4" spans="2:46" s="1" customFormat="1" ht="24.95" customHeight="1">
      <c r="B4" s="24"/>
      <c r="D4" s="25" t="s">
        <v>99</v>
      </c>
      <c r="L4" s="24"/>
      <c r="M4" s="116" t="s">
        <v>11</v>
      </c>
      <c r="AT4" s="21" t="s">
        <v>4</v>
      </c>
    </row>
    <row r="5" spans="2:12" s="1" customFormat="1" ht="6.95" customHeight="1">
      <c r="B5" s="24"/>
      <c r="L5" s="24"/>
    </row>
    <row r="6" spans="2:12" s="1" customFormat="1" ht="12" customHeight="1">
      <c r="B6" s="24"/>
      <c r="D6" s="34" t="s">
        <v>17</v>
      </c>
      <c r="L6" s="24"/>
    </row>
    <row r="7" spans="2:12" s="1" customFormat="1" ht="16.5" customHeight="1">
      <c r="B7" s="24"/>
      <c r="E7" s="117" t="str">
        <f>'Rekapitulace stavby'!K6</f>
        <v>Stavební úpravy a změna způsobu využití objektu pavilonu N</v>
      </c>
      <c r="F7" s="34"/>
      <c r="G7" s="34"/>
      <c r="H7" s="34"/>
      <c r="L7" s="24"/>
    </row>
    <row r="8" spans="1:31" s="2" customFormat="1" ht="12" customHeight="1">
      <c r="A8" s="40"/>
      <c r="B8" s="41"/>
      <c r="C8" s="40"/>
      <c r="D8" s="34" t="s">
        <v>100</v>
      </c>
      <c r="E8" s="40"/>
      <c r="F8" s="40"/>
      <c r="G8" s="40"/>
      <c r="H8" s="40"/>
      <c r="I8" s="40"/>
      <c r="J8" s="40"/>
      <c r="K8" s="40"/>
      <c r="L8" s="118"/>
      <c r="S8" s="40"/>
      <c r="T8" s="40"/>
      <c r="U8" s="40"/>
      <c r="V8" s="40"/>
      <c r="W8" s="40"/>
      <c r="X8" s="40"/>
      <c r="Y8" s="40"/>
      <c r="Z8" s="40"/>
      <c r="AA8" s="40"/>
      <c r="AB8" s="40"/>
      <c r="AC8" s="40"/>
      <c r="AD8" s="40"/>
      <c r="AE8" s="40"/>
    </row>
    <row r="9" spans="1:31" s="2" customFormat="1" ht="16.5" customHeight="1">
      <c r="A9" s="40"/>
      <c r="B9" s="41"/>
      <c r="C9" s="40"/>
      <c r="D9" s="40"/>
      <c r="E9" s="64" t="s">
        <v>2098</v>
      </c>
      <c r="F9" s="40"/>
      <c r="G9" s="40"/>
      <c r="H9" s="40"/>
      <c r="I9" s="40"/>
      <c r="J9" s="40"/>
      <c r="K9" s="40"/>
      <c r="L9" s="118"/>
      <c r="S9" s="40"/>
      <c r="T9" s="40"/>
      <c r="U9" s="40"/>
      <c r="V9" s="40"/>
      <c r="W9" s="40"/>
      <c r="X9" s="40"/>
      <c r="Y9" s="40"/>
      <c r="Z9" s="40"/>
      <c r="AA9" s="40"/>
      <c r="AB9" s="40"/>
      <c r="AC9" s="40"/>
      <c r="AD9" s="40"/>
      <c r="AE9" s="40"/>
    </row>
    <row r="10" spans="1:31" s="2" customFormat="1" ht="12">
      <c r="A10" s="40"/>
      <c r="B10" s="41"/>
      <c r="C10" s="40"/>
      <c r="D10" s="40"/>
      <c r="E10" s="40"/>
      <c r="F10" s="40"/>
      <c r="G10" s="40"/>
      <c r="H10" s="40"/>
      <c r="I10" s="40"/>
      <c r="J10" s="40"/>
      <c r="K10" s="40"/>
      <c r="L10" s="118"/>
      <c r="S10" s="40"/>
      <c r="T10" s="40"/>
      <c r="U10" s="40"/>
      <c r="V10" s="40"/>
      <c r="W10" s="40"/>
      <c r="X10" s="40"/>
      <c r="Y10" s="40"/>
      <c r="Z10" s="40"/>
      <c r="AA10" s="40"/>
      <c r="AB10" s="40"/>
      <c r="AC10" s="40"/>
      <c r="AD10" s="40"/>
      <c r="AE10" s="40"/>
    </row>
    <row r="11" spans="1:31" s="2" customFormat="1" ht="12" customHeight="1">
      <c r="A11" s="40"/>
      <c r="B11" s="41"/>
      <c r="C11" s="40"/>
      <c r="D11" s="34" t="s">
        <v>19</v>
      </c>
      <c r="E11" s="40"/>
      <c r="F11" s="29" t="s">
        <v>3</v>
      </c>
      <c r="G11" s="40"/>
      <c r="H11" s="40"/>
      <c r="I11" s="34" t="s">
        <v>20</v>
      </c>
      <c r="J11" s="29" t="s">
        <v>3</v>
      </c>
      <c r="K11" s="40"/>
      <c r="L11" s="118"/>
      <c r="S11" s="40"/>
      <c r="T11" s="40"/>
      <c r="U11" s="40"/>
      <c r="V11" s="40"/>
      <c r="W11" s="40"/>
      <c r="X11" s="40"/>
      <c r="Y11" s="40"/>
      <c r="Z11" s="40"/>
      <c r="AA11" s="40"/>
      <c r="AB11" s="40"/>
      <c r="AC11" s="40"/>
      <c r="AD11" s="40"/>
      <c r="AE11" s="40"/>
    </row>
    <row r="12" spans="1:31" s="2" customFormat="1" ht="12" customHeight="1">
      <c r="A12" s="40"/>
      <c r="B12" s="41"/>
      <c r="C12" s="40"/>
      <c r="D12" s="34" t="s">
        <v>21</v>
      </c>
      <c r="E12" s="40"/>
      <c r="F12" s="29" t="s">
        <v>22</v>
      </c>
      <c r="G12" s="40"/>
      <c r="H12" s="40"/>
      <c r="I12" s="34" t="s">
        <v>23</v>
      </c>
      <c r="J12" s="66" t="str">
        <f>'Rekapitulace stavby'!AN8</f>
        <v>12. 2. 2024</v>
      </c>
      <c r="K12" s="40"/>
      <c r="L12" s="118"/>
      <c r="S12" s="40"/>
      <c r="T12" s="40"/>
      <c r="U12" s="40"/>
      <c r="V12" s="40"/>
      <c r="W12" s="40"/>
      <c r="X12" s="40"/>
      <c r="Y12" s="40"/>
      <c r="Z12" s="40"/>
      <c r="AA12" s="40"/>
      <c r="AB12" s="40"/>
      <c r="AC12" s="40"/>
      <c r="AD12" s="40"/>
      <c r="AE12" s="40"/>
    </row>
    <row r="13" spans="1:31" s="2" customFormat="1" ht="10.8" customHeight="1">
      <c r="A13" s="40"/>
      <c r="B13" s="41"/>
      <c r="C13" s="40"/>
      <c r="D13" s="40"/>
      <c r="E13" s="40"/>
      <c r="F13" s="40"/>
      <c r="G13" s="40"/>
      <c r="H13" s="40"/>
      <c r="I13" s="40"/>
      <c r="J13" s="40"/>
      <c r="K13" s="40"/>
      <c r="L13" s="118"/>
      <c r="S13" s="40"/>
      <c r="T13" s="40"/>
      <c r="U13" s="40"/>
      <c r="V13" s="40"/>
      <c r="W13" s="40"/>
      <c r="X13" s="40"/>
      <c r="Y13" s="40"/>
      <c r="Z13" s="40"/>
      <c r="AA13" s="40"/>
      <c r="AB13" s="40"/>
      <c r="AC13" s="40"/>
      <c r="AD13" s="40"/>
      <c r="AE13" s="40"/>
    </row>
    <row r="14" spans="1:31" s="2" customFormat="1" ht="12" customHeight="1">
      <c r="A14" s="40"/>
      <c r="B14" s="41"/>
      <c r="C14" s="40"/>
      <c r="D14" s="34" t="s">
        <v>25</v>
      </c>
      <c r="E14" s="40"/>
      <c r="F14" s="40"/>
      <c r="G14" s="40"/>
      <c r="H14" s="40"/>
      <c r="I14" s="34" t="s">
        <v>26</v>
      </c>
      <c r="J14" s="29" t="str">
        <f>IF('Rekapitulace stavby'!AN10="","",'Rekapitulace stavby'!AN10)</f>
        <v/>
      </c>
      <c r="K14" s="40"/>
      <c r="L14" s="118"/>
      <c r="S14" s="40"/>
      <c r="T14" s="40"/>
      <c r="U14" s="40"/>
      <c r="V14" s="40"/>
      <c r="W14" s="40"/>
      <c r="X14" s="40"/>
      <c r="Y14" s="40"/>
      <c r="Z14" s="40"/>
      <c r="AA14" s="40"/>
      <c r="AB14" s="40"/>
      <c r="AC14" s="40"/>
      <c r="AD14" s="40"/>
      <c r="AE14" s="40"/>
    </row>
    <row r="15" spans="1:31" s="2" customFormat="1" ht="18" customHeight="1">
      <c r="A15" s="40"/>
      <c r="B15" s="41"/>
      <c r="C15" s="40"/>
      <c r="D15" s="40"/>
      <c r="E15" s="29" t="str">
        <f>IF('Rekapitulace stavby'!E11="","",'Rekapitulace stavby'!E11)</f>
        <v>Karlovarská krajská nemocnice a.s.</v>
      </c>
      <c r="F15" s="40"/>
      <c r="G15" s="40"/>
      <c r="H15" s="40"/>
      <c r="I15" s="34" t="s">
        <v>28</v>
      </c>
      <c r="J15" s="29" t="str">
        <f>IF('Rekapitulace stavby'!AN11="","",'Rekapitulace stavby'!AN11)</f>
        <v/>
      </c>
      <c r="K15" s="40"/>
      <c r="L15" s="118"/>
      <c r="S15" s="40"/>
      <c r="T15" s="40"/>
      <c r="U15" s="40"/>
      <c r="V15" s="40"/>
      <c r="W15" s="40"/>
      <c r="X15" s="40"/>
      <c r="Y15" s="40"/>
      <c r="Z15" s="40"/>
      <c r="AA15" s="40"/>
      <c r="AB15" s="40"/>
      <c r="AC15" s="40"/>
      <c r="AD15" s="40"/>
      <c r="AE15" s="40"/>
    </row>
    <row r="16" spans="1:31" s="2" customFormat="1" ht="6.95" customHeight="1">
      <c r="A16" s="40"/>
      <c r="B16" s="41"/>
      <c r="C16" s="40"/>
      <c r="D16" s="40"/>
      <c r="E16" s="40"/>
      <c r="F16" s="40"/>
      <c r="G16" s="40"/>
      <c r="H16" s="40"/>
      <c r="I16" s="40"/>
      <c r="J16" s="40"/>
      <c r="K16" s="40"/>
      <c r="L16" s="118"/>
      <c r="S16" s="40"/>
      <c r="T16" s="40"/>
      <c r="U16" s="40"/>
      <c r="V16" s="40"/>
      <c r="W16" s="40"/>
      <c r="X16" s="40"/>
      <c r="Y16" s="40"/>
      <c r="Z16" s="40"/>
      <c r="AA16" s="40"/>
      <c r="AB16" s="40"/>
      <c r="AC16" s="40"/>
      <c r="AD16" s="40"/>
      <c r="AE16" s="40"/>
    </row>
    <row r="17" spans="1:31" s="2" customFormat="1" ht="12" customHeight="1">
      <c r="A17" s="40"/>
      <c r="B17" s="41"/>
      <c r="C17" s="40"/>
      <c r="D17" s="34" t="s">
        <v>29</v>
      </c>
      <c r="E17" s="40"/>
      <c r="F17" s="40"/>
      <c r="G17" s="40"/>
      <c r="H17" s="40"/>
      <c r="I17" s="34" t="s">
        <v>26</v>
      </c>
      <c r="J17" s="35" t="str">
        <f>'Rekapitulace stavby'!AN13</f>
        <v>Vyplň údaj</v>
      </c>
      <c r="K17" s="40"/>
      <c r="L17" s="118"/>
      <c r="S17" s="40"/>
      <c r="T17" s="40"/>
      <c r="U17" s="40"/>
      <c r="V17" s="40"/>
      <c r="W17" s="40"/>
      <c r="X17" s="40"/>
      <c r="Y17" s="40"/>
      <c r="Z17" s="40"/>
      <c r="AA17" s="40"/>
      <c r="AB17" s="40"/>
      <c r="AC17" s="40"/>
      <c r="AD17" s="40"/>
      <c r="AE17" s="40"/>
    </row>
    <row r="18" spans="1:31" s="2" customFormat="1" ht="18" customHeight="1">
      <c r="A18" s="40"/>
      <c r="B18" s="41"/>
      <c r="C18" s="40"/>
      <c r="D18" s="40"/>
      <c r="E18" s="35" t="str">
        <f>'Rekapitulace stavby'!E14</f>
        <v>Vyplň údaj</v>
      </c>
      <c r="F18" s="29"/>
      <c r="G18" s="29"/>
      <c r="H18" s="29"/>
      <c r="I18" s="34" t="s">
        <v>28</v>
      </c>
      <c r="J18" s="35" t="str">
        <f>'Rekapitulace stavby'!AN14</f>
        <v>Vyplň údaj</v>
      </c>
      <c r="K18" s="40"/>
      <c r="L18" s="118"/>
      <c r="S18" s="40"/>
      <c r="T18" s="40"/>
      <c r="U18" s="40"/>
      <c r="V18" s="40"/>
      <c r="W18" s="40"/>
      <c r="X18" s="40"/>
      <c r="Y18" s="40"/>
      <c r="Z18" s="40"/>
      <c r="AA18" s="40"/>
      <c r="AB18" s="40"/>
      <c r="AC18" s="40"/>
      <c r="AD18" s="40"/>
      <c r="AE18" s="40"/>
    </row>
    <row r="19" spans="1:31" s="2" customFormat="1" ht="6.95" customHeight="1">
      <c r="A19" s="40"/>
      <c r="B19" s="41"/>
      <c r="C19" s="40"/>
      <c r="D19" s="40"/>
      <c r="E19" s="40"/>
      <c r="F19" s="40"/>
      <c r="G19" s="40"/>
      <c r="H19" s="40"/>
      <c r="I19" s="40"/>
      <c r="J19" s="40"/>
      <c r="K19" s="40"/>
      <c r="L19" s="118"/>
      <c r="S19" s="40"/>
      <c r="T19" s="40"/>
      <c r="U19" s="40"/>
      <c r="V19" s="40"/>
      <c r="W19" s="40"/>
      <c r="X19" s="40"/>
      <c r="Y19" s="40"/>
      <c r="Z19" s="40"/>
      <c r="AA19" s="40"/>
      <c r="AB19" s="40"/>
      <c r="AC19" s="40"/>
      <c r="AD19" s="40"/>
      <c r="AE19" s="40"/>
    </row>
    <row r="20" spans="1:31" s="2" customFormat="1" ht="12" customHeight="1">
      <c r="A20" s="40"/>
      <c r="B20" s="41"/>
      <c r="C20" s="40"/>
      <c r="D20" s="34" t="s">
        <v>31</v>
      </c>
      <c r="E20" s="40"/>
      <c r="F20" s="40"/>
      <c r="G20" s="40"/>
      <c r="H20" s="40"/>
      <c r="I20" s="34" t="s">
        <v>26</v>
      </c>
      <c r="J20" s="29" t="str">
        <f>IF('Rekapitulace stavby'!AN16="","",'Rekapitulace stavby'!AN16)</f>
        <v/>
      </c>
      <c r="K20" s="40"/>
      <c r="L20" s="118"/>
      <c r="S20" s="40"/>
      <c r="T20" s="40"/>
      <c r="U20" s="40"/>
      <c r="V20" s="40"/>
      <c r="W20" s="40"/>
      <c r="X20" s="40"/>
      <c r="Y20" s="40"/>
      <c r="Z20" s="40"/>
      <c r="AA20" s="40"/>
      <c r="AB20" s="40"/>
      <c r="AC20" s="40"/>
      <c r="AD20" s="40"/>
      <c r="AE20" s="40"/>
    </row>
    <row r="21" spans="1:31" s="2" customFormat="1" ht="18" customHeight="1">
      <c r="A21" s="40"/>
      <c r="B21" s="41"/>
      <c r="C21" s="40"/>
      <c r="D21" s="40"/>
      <c r="E21" s="29" t="str">
        <f>IF('Rekapitulace stavby'!E17="","",'Rekapitulace stavby'!E17)</f>
        <v>ard architects s.r.o.</v>
      </c>
      <c r="F21" s="40"/>
      <c r="G21" s="40"/>
      <c r="H21" s="40"/>
      <c r="I21" s="34" t="s">
        <v>28</v>
      </c>
      <c r="J21" s="29" t="str">
        <f>IF('Rekapitulace stavby'!AN17="","",'Rekapitulace stavby'!AN17)</f>
        <v/>
      </c>
      <c r="K21" s="40"/>
      <c r="L21" s="118"/>
      <c r="S21" s="40"/>
      <c r="T21" s="40"/>
      <c r="U21" s="40"/>
      <c r="V21" s="40"/>
      <c r="W21" s="40"/>
      <c r="X21" s="40"/>
      <c r="Y21" s="40"/>
      <c r="Z21" s="40"/>
      <c r="AA21" s="40"/>
      <c r="AB21" s="40"/>
      <c r="AC21" s="40"/>
      <c r="AD21" s="40"/>
      <c r="AE21" s="40"/>
    </row>
    <row r="22" spans="1:31" s="2" customFormat="1" ht="6.95" customHeight="1">
      <c r="A22" s="40"/>
      <c r="B22" s="41"/>
      <c r="C22" s="40"/>
      <c r="D22" s="40"/>
      <c r="E22" s="40"/>
      <c r="F22" s="40"/>
      <c r="G22" s="40"/>
      <c r="H22" s="40"/>
      <c r="I22" s="40"/>
      <c r="J22" s="40"/>
      <c r="K22" s="40"/>
      <c r="L22" s="118"/>
      <c r="S22" s="40"/>
      <c r="T22" s="40"/>
      <c r="U22" s="40"/>
      <c r="V22" s="40"/>
      <c r="W22" s="40"/>
      <c r="X22" s="40"/>
      <c r="Y22" s="40"/>
      <c r="Z22" s="40"/>
      <c r="AA22" s="40"/>
      <c r="AB22" s="40"/>
      <c r="AC22" s="40"/>
      <c r="AD22" s="40"/>
      <c r="AE22" s="40"/>
    </row>
    <row r="23" spans="1:31" s="2" customFormat="1" ht="12" customHeight="1">
      <c r="A23" s="40"/>
      <c r="B23" s="41"/>
      <c r="C23" s="40"/>
      <c r="D23" s="34" t="s">
        <v>34</v>
      </c>
      <c r="E23" s="40"/>
      <c r="F23" s="40"/>
      <c r="G23" s="40"/>
      <c r="H23" s="40"/>
      <c r="I23" s="34" t="s">
        <v>26</v>
      </c>
      <c r="J23" s="29" t="str">
        <f>IF('Rekapitulace stavby'!AN19="","",'Rekapitulace stavby'!AN19)</f>
        <v/>
      </c>
      <c r="K23" s="40"/>
      <c r="L23" s="118"/>
      <c r="S23" s="40"/>
      <c r="T23" s="40"/>
      <c r="U23" s="40"/>
      <c r="V23" s="40"/>
      <c r="W23" s="40"/>
      <c r="X23" s="40"/>
      <c r="Y23" s="40"/>
      <c r="Z23" s="40"/>
      <c r="AA23" s="40"/>
      <c r="AB23" s="40"/>
      <c r="AC23" s="40"/>
      <c r="AD23" s="40"/>
      <c r="AE23" s="40"/>
    </row>
    <row r="24" spans="1:31" s="2" customFormat="1" ht="18" customHeight="1">
      <c r="A24" s="40"/>
      <c r="B24" s="41"/>
      <c r="C24" s="40"/>
      <c r="D24" s="40"/>
      <c r="E24" s="29" t="str">
        <f>IF('Rekapitulace stavby'!E20="","",'Rekapitulace stavby'!E20)</f>
        <v xml:space="preserve"> </v>
      </c>
      <c r="F24" s="40"/>
      <c r="G24" s="40"/>
      <c r="H24" s="40"/>
      <c r="I24" s="34" t="s">
        <v>28</v>
      </c>
      <c r="J24" s="29" t="str">
        <f>IF('Rekapitulace stavby'!AN20="","",'Rekapitulace stavby'!AN20)</f>
        <v/>
      </c>
      <c r="K24" s="40"/>
      <c r="L24" s="118"/>
      <c r="S24" s="40"/>
      <c r="T24" s="40"/>
      <c r="U24" s="40"/>
      <c r="V24" s="40"/>
      <c r="W24" s="40"/>
      <c r="X24" s="40"/>
      <c r="Y24" s="40"/>
      <c r="Z24" s="40"/>
      <c r="AA24" s="40"/>
      <c r="AB24" s="40"/>
      <c r="AC24" s="40"/>
      <c r="AD24" s="40"/>
      <c r="AE24" s="40"/>
    </row>
    <row r="25" spans="1:31" s="2" customFormat="1" ht="6.95" customHeight="1">
      <c r="A25" s="40"/>
      <c r="B25" s="41"/>
      <c r="C25" s="40"/>
      <c r="D25" s="40"/>
      <c r="E25" s="40"/>
      <c r="F25" s="40"/>
      <c r="G25" s="40"/>
      <c r="H25" s="40"/>
      <c r="I25" s="40"/>
      <c r="J25" s="40"/>
      <c r="K25" s="40"/>
      <c r="L25" s="118"/>
      <c r="S25" s="40"/>
      <c r="T25" s="40"/>
      <c r="U25" s="40"/>
      <c r="V25" s="40"/>
      <c r="W25" s="40"/>
      <c r="X25" s="40"/>
      <c r="Y25" s="40"/>
      <c r="Z25" s="40"/>
      <c r="AA25" s="40"/>
      <c r="AB25" s="40"/>
      <c r="AC25" s="40"/>
      <c r="AD25" s="40"/>
      <c r="AE25" s="40"/>
    </row>
    <row r="26" spans="1:31" s="2" customFormat="1" ht="12" customHeight="1">
      <c r="A26" s="40"/>
      <c r="B26" s="41"/>
      <c r="C26" s="40"/>
      <c r="D26" s="34" t="s">
        <v>35</v>
      </c>
      <c r="E26" s="40"/>
      <c r="F26" s="40"/>
      <c r="G26" s="40"/>
      <c r="H26" s="40"/>
      <c r="I26" s="40"/>
      <c r="J26" s="40"/>
      <c r="K26" s="40"/>
      <c r="L26" s="118"/>
      <c r="S26" s="40"/>
      <c r="T26" s="40"/>
      <c r="U26" s="40"/>
      <c r="V26" s="40"/>
      <c r="W26" s="40"/>
      <c r="X26" s="40"/>
      <c r="Y26" s="40"/>
      <c r="Z26" s="40"/>
      <c r="AA26" s="40"/>
      <c r="AB26" s="40"/>
      <c r="AC26" s="40"/>
      <c r="AD26" s="40"/>
      <c r="AE26" s="40"/>
    </row>
    <row r="27" spans="1:31" s="8" customFormat="1" ht="16.5" customHeight="1">
      <c r="A27" s="119"/>
      <c r="B27" s="120"/>
      <c r="C27" s="119"/>
      <c r="D27" s="119"/>
      <c r="E27" s="38" t="s">
        <v>3</v>
      </c>
      <c r="F27" s="38"/>
      <c r="G27" s="38"/>
      <c r="H27" s="38"/>
      <c r="I27" s="119"/>
      <c r="J27" s="119"/>
      <c r="K27" s="119"/>
      <c r="L27" s="121"/>
      <c r="S27" s="119"/>
      <c r="T27" s="119"/>
      <c r="U27" s="119"/>
      <c r="V27" s="119"/>
      <c r="W27" s="119"/>
      <c r="X27" s="119"/>
      <c r="Y27" s="119"/>
      <c r="Z27" s="119"/>
      <c r="AA27" s="119"/>
      <c r="AB27" s="119"/>
      <c r="AC27" s="119"/>
      <c r="AD27" s="119"/>
      <c r="AE27" s="119"/>
    </row>
    <row r="28" spans="1:31" s="2" customFormat="1" ht="6.95" customHeight="1">
      <c r="A28" s="40"/>
      <c r="B28" s="41"/>
      <c r="C28" s="40"/>
      <c r="D28" s="40"/>
      <c r="E28" s="40"/>
      <c r="F28" s="40"/>
      <c r="G28" s="40"/>
      <c r="H28" s="40"/>
      <c r="I28" s="40"/>
      <c r="J28" s="40"/>
      <c r="K28" s="40"/>
      <c r="L28" s="118"/>
      <c r="S28" s="40"/>
      <c r="T28" s="40"/>
      <c r="U28" s="40"/>
      <c r="V28" s="40"/>
      <c r="W28" s="40"/>
      <c r="X28" s="40"/>
      <c r="Y28" s="40"/>
      <c r="Z28" s="40"/>
      <c r="AA28" s="40"/>
      <c r="AB28" s="40"/>
      <c r="AC28" s="40"/>
      <c r="AD28" s="40"/>
      <c r="AE28" s="40"/>
    </row>
    <row r="29" spans="1:31" s="2" customFormat="1" ht="6.95" customHeight="1">
      <c r="A29" s="40"/>
      <c r="B29" s="41"/>
      <c r="C29" s="40"/>
      <c r="D29" s="86"/>
      <c r="E29" s="86"/>
      <c r="F29" s="86"/>
      <c r="G29" s="86"/>
      <c r="H29" s="86"/>
      <c r="I29" s="86"/>
      <c r="J29" s="86"/>
      <c r="K29" s="86"/>
      <c r="L29" s="118"/>
      <c r="S29" s="40"/>
      <c r="T29" s="40"/>
      <c r="U29" s="40"/>
      <c r="V29" s="40"/>
      <c r="W29" s="40"/>
      <c r="X29" s="40"/>
      <c r="Y29" s="40"/>
      <c r="Z29" s="40"/>
      <c r="AA29" s="40"/>
      <c r="AB29" s="40"/>
      <c r="AC29" s="40"/>
      <c r="AD29" s="40"/>
      <c r="AE29" s="40"/>
    </row>
    <row r="30" spans="1:31" s="2" customFormat="1" ht="25.4" customHeight="1">
      <c r="A30" s="40"/>
      <c r="B30" s="41"/>
      <c r="C30" s="40"/>
      <c r="D30" s="122" t="s">
        <v>37</v>
      </c>
      <c r="E30" s="40"/>
      <c r="F30" s="40"/>
      <c r="G30" s="40"/>
      <c r="H30" s="40"/>
      <c r="I30" s="40"/>
      <c r="J30" s="92">
        <f>ROUND(J83,2)</f>
        <v>0</v>
      </c>
      <c r="K30" s="40"/>
      <c r="L30" s="118"/>
      <c r="S30" s="40"/>
      <c r="T30" s="40"/>
      <c r="U30" s="40"/>
      <c r="V30" s="40"/>
      <c r="W30" s="40"/>
      <c r="X30" s="40"/>
      <c r="Y30" s="40"/>
      <c r="Z30" s="40"/>
      <c r="AA30" s="40"/>
      <c r="AB30" s="40"/>
      <c r="AC30" s="40"/>
      <c r="AD30" s="40"/>
      <c r="AE30" s="40"/>
    </row>
    <row r="31" spans="1:31" s="2" customFormat="1" ht="6.95" customHeight="1">
      <c r="A31" s="40"/>
      <c r="B31" s="41"/>
      <c r="C31" s="40"/>
      <c r="D31" s="86"/>
      <c r="E31" s="86"/>
      <c r="F31" s="86"/>
      <c r="G31" s="86"/>
      <c r="H31" s="86"/>
      <c r="I31" s="86"/>
      <c r="J31" s="86"/>
      <c r="K31" s="86"/>
      <c r="L31" s="118"/>
      <c r="S31" s="40"/>
      <c r="T31" s="40"/>
      <c r="U31" s="40"/>
      <c r="V31" s="40"/>
      <c r="W31" s="40"/>
      <c r="X31" s="40"/>
      <c r="Y31" s="40"/>
      <c r="Z31" s="40"/>
      <c r="AA31" s="40"/>
      <c r="AB31" s="40"/>
      <c r="AC31" s="40"/>
      <c r="AD31" s="40"/>
      <c r="AE31" s="40"/>
    </row>
    <row r="32" spans="1:31" s="2" customFormat="1" ht="14.4" customHeight="1">
      <c r="A32" s="40"/>
      <c r="B32" s="41"/>
      <c r="C32" s="40"/>
      <c r="D32" s="40"/>
      <c r="E32" s="40"/>
      <c r="F32" s="45" t="s">
        <v>39</v>
      </c>
      <c r="G32" s="40"/>
      <c r="H32" s="40"/>
      <c r="I32" s="45" t="s">
        <v>38</v>
      </c>
      <c r="J32" s="45" t="s">
        <v>40</v>
      </c>
      <c r="K32" s="40"/>
      <c r="L32" s="118"/>
      <c r="S32" s="40"/>
      <c r="T32" s="40"/>
      <c r="U32" s="40"/>
      <c r="V32" s="40"/>
      <c r="W32" s="40"/>
      <c r="X32" s="40"/>
      <c r="Y32" s="40"/>
      <c r="Z32" s="40"/>
      <c r="AA32" s="40"/>
      <c r="AB32" s="40"/>
      <c r="AC32" s="40"/>
      <c r="AD32" s="40"/>
      <c r="AE32" s="40"/>
    </row>
    <row r="33" spans="1:31" s="2" customFormat="1" ht="14.4" customHeight="1">
      <c r="A33" s="40"/>
      <c r="B33" s="41"/>
      <c r="C33" s="40"/>
      <c r="D33" s="123" t="s">
        <v>41</v>
      </c>
      <c r="E33" s="34" t="s">
        <v>42</v>
      </c>
      <c r="F33" s="124">
        <f>ROUND((SUM(BE83:BE116)),2)</f>
        <v>0</v>
      </c>
      <c r="G33" s="40"/>
      <c r="H33" s="40"/>
      <c r="I33" s="125">
        <v>0.21</v>
      </c>
      <c r="J33" s="124">
        <f>ROUND(((SUM(BE83:BE116))*I33),2)</f>
        <v>0</v>
      </c>
      <c r="K33" s="40"/>
      <c r="L33" s="118"/>
      <c r="S33" s="40"/>
      <c r="T33" s="40"/>
      <c r="U33" s="40"/>
      <c r="V33" s="40"/>
      <c r="W33" s="40"/>
      <c r="X33" s="40"/>
      <c r="Y33" s="40"/>
      <c r="Z33" s="40"/>
      <c r="AA33" s="40"/>
      <c r="AB33" s="40"/>
      <c r="AC33" s="40"/>
      <c r="AD33" s="40"/>
      <c r="AE33" s="40"/>
    </row>
    <row r="34" spans="1:31" s="2" customFormat="1" ht="14.4" customHeight="1">
      <c r="A34" s="40"/>
      <c r="B34" s="41"/>
      <c r="C34" s="40"/>
      <c r="D34" s="40"/>
      <c r="E34" s="34" t="s">
        <v>43</v>
      </c>
      <c r="F34" s="124">
        <f>ROUND((SUM(BF83:BF116)),2)</f>
        <v>0</v>
      </c>
      <c r="G34" s="40"/>
      <c r="H34" s="40"/>
      <c r="I34" s="125">
        <v>0.12</v>
      </c>
      <c r="J34" s="124">
        <f>ROUND(((SUM(BF83:BF116))*I34),2)</f>
        <v>0</v>
      </c>
      <c r="K34" s="40"/>
      <c r="L34" s="118"/>
      <c r="S34" s="40"/>
      <c r="T34" s="40"/>
      <c r="U34" s="40"/>
      <c r="V34" s="40"/>
      <c r="W34" s="40"/>
      <c r="X34" s="40"/>
      <c r="Y34" s="40"/>
      <c r="Z34" s="40"/>
      <c r="AA34" s="40"/>
      <c r="AB34" s="40"/>
      <c r="AC34" s="40"/>
      <c r="AD34" s="40"/>
      <c r="AE34" s="40"/>
    </row>
    <row r="35" spans="1:31" s="2" customFormat="1" ht="14.4" customHeight="1" hidden="1">
      <c r="A35" s="40"/>
      <c r="B35" s="41"/>
      <c r="C35" s="40"/>
      <c r="D35" s="40"/>
      <c r="E35" s="34" t="s">
        <v>44</v>
      </c>
      <c r="F35" s="124">
        <f>ROUND((SUM(BG83:BG116)),2)</f>
        <v>0</v>
      </c>
      <c r="G35" s="40"/>
      <c r="H35" s="40"/>
      <c r="I35" s="125">
        <v>0.21</v>
      </c>
      <c r="J35" s="124">
        <f>0</f>
        <v>0</v>
      </c>
      <c r="K35" s="40"/>
      <c r="L35" s="118"/>
      <c r="S35" s="40"/>
      <c r="T35" s="40"/>
      <c r="U35" s="40"/>
      <c r="V35" s="40"/>
      <c r="W35" s="40"/>
      <c r="X35" s="40"/>
      <c r="Y35" s="40"/>
      <c r="Z35" s="40"/>
      <c r="AA35" s="40"/>
      <c r="AB35" s="40"/>
      <c r="AC35" s="40"/>
      <c r="AD35" s="40"/>
      <c r="AE35" s="40"/>
    </row>
    <row r="36" spans="1:31" s="2" customFormat="1" ht="14.4" customHeight="1" hidden="1">
      <c r="A36" s="40"/>
      <c r="B36" s="41"/>
      <c r="C36" s="40"/>
      <c r="D36" s="40"/>
      <c r="E36" s="34" t="s">
        <v>45</v>
      </c>
      <c r="F36" s="124">
        <f>ROUND((SUM(BH83:BH116)),2)</f>
        <v>0</v>
      </c>
      <c r="G36" s="40"/>
      <c r="H36" s="40"/>
      <c r="I36" s="125">
        <v>0.12</v>
      </c>
      <c r="J36" s="124">
        <f>0</f>
        <v>0</v>
      </c>
      <c r="K36" s="40"/>
      <c r="L36" s="118"/>
      <c r="S36" s="40"/>
      <c r="T36" s="40"/>
      <c r="U36" s="40"/>
      <c r="V36" s="40"/>
      <c r="W36" s="40"/>
      <c r="X36" s="40"/>
      <c r="Y36" s="40"/>
      <c r="Z36" s="40"/>
      <c r="AA36" s="40"/>
      <c r="AB36" s="40"/>
      <c r="AC36" s="40"/>
      <c r="AD36" s="40"/>
      <c r="AE36" s="40"/>
    </row>
    <row r="37" spans="1:31" s="2" customFormat="1" ht="14.4" customHeight="1" hidden="1">
      <c r="A37" s="40"/>
      <c r="B37" s="41"/>
      <c r="C37" s="40"/>
      <c r="D37" s="40"/>
      <c r="E37" s="34" t="s">
        <v>46</v>
      </c>
      <c r="F37" s="124">
        <f>ROUND((SUM(BI83:BI116)),2)</f>
        <v>0</v>
      </c>
      <c r="G37" s="40"/>
      <c r="H37" s="40"/>
      <c r="I37" s="125">
        <v>0</v>
      </c>
      <c r="J37" s="124">
        <f>0</f>
        <v>0</v>
      </c>
      <c r="K37" s="40"/>
      <c r="L37" s="118"/>
      <c r="S37" s="40"/>
      <c r="T37" s="40"/>
      <c r="U37" s="40"/>
      <c r="V37" s="40"/>
      <c r="W37" s="40"/>
      <c r="X37" s="40"/>
      <c r="Y37" s="40"/>
      <c r="Z37" s="40"/>
      <c r="AA37" s="40"/>
      <c r="AB37" s="40"/>
      <c r="AC37" s="40"/>
      <c r="AD37" s="40"/>
      <c r="AE37" s="40"/>
    </row>
    <row r="38" spans="1:31" s="2" customFormat="1" ht="6.95" customHeight="1">
      <c r="A38" s="40"/>
      <c r="B38" s="41"/>
      <c r="C38" s="40"/>
      <c r="D38" s="40"/>
      <c r="E38" s="40"/>
      <c r="F38" s="40"/>
      <c r="G38" s="40"/>
      <c r="H38" s="40"/>
      <c r="I38" s="40"/>
      <c r="J38" s="40"/>
      <c r="K38" s="40"/>
      <c r="L38" s="118"/>
      <c r="S38" s="40"/>
      <c r="T38" s="40"/>
      <c r="U38" s="40"/>
      <c r="V38" s="40"/>
      <c r="W38" s="40"/>
      <c r="X38" s="40"/>
      <c r="Y38" s="40"/>
      <c r="Z38" s="40"/>
      <c r="AA38" s="40"/>
      <c r="AB38" s="40"/>
      <c r="AC38" s="40"/>
      <c r="AD38" s="40"/>
      <c r="AE38" s="40"/>
    </row>
    <row r="39" spans="1:31" s="2" customFormat="1" ht="25.4" customHeight="1">
      <c r="A39" s="40"/>
      <c r="B39" s="41"/>
      <c r="C39" s="126"/>
      <c r="D39" s="127" t="s">
        <v>47</v>
      </c>
      <c r="E39" s="78"/>
      <c r="F39" s="78"/>
      <c r="G39" s="128" t="s">
        <v>48</v>
      </c>
      <c r="H39" s="129" t="s">
        <v>49</v>
      </c>
      <c r="I39" s="78"/>
      <c r="J39" s="130">
        <f>SUM(J30:J37)</f>
        <v>0</v>
      </c>
      <c r="K39" s="131"/>
      <c r="L39" s="118"/>
      <c r="S39" s="40"/>
      <c r="T39" s="40"/>
      <c r="U39" s="40"/>
      <c r="V39" s="40"/>
      <c r="W39" s="40"/>
      <c r="X39" s="40"/>
      <c r="Y39" s="40"/>
      <c r="Z39" s="40"/>
      <c r="AA39" s="40"/>
      <c r="AB39" s="40"/>
      <c r="AC39" s="40"/>
      <c r="AD39" s="40"/>
      <c r="AE39" s="40"/>
    </row>
    <row r="40" spans="1:31" s="2" customFormat="1" ht="14.4" customHeight="1">
      <c r="A40" s="40"/>
      <c r="B40" s="57"/>
      <c r="C40" s="58"/>
      <c r="D40" s="58"/>
      <c r="E40" s="58"/>
      <c r="F40" s="58"/>
      <c r="G40" s="58"/>
      <c r="H40" s="58"/>
      <c r="I40" s="58"/>
      <c r="J40" s="58"/>
      <c r="K40" s="58"/>
      <c r="L40" s="118"/>
      <c r="S40" s="40"/>
      <c r="T40" s="40"/>
      <c r="U40" s="40"/>
      <c r="V40" s="40"/>
      <c r="W40" s="40"/>
      <c r="X40" s="40"/>
      <c r="Y40" s="40"/>
      <c r="Z40" s="40"/>
      <c r="AA40" s="40"/>
      <c r="AB40" s="40"/>
      <c r="AC40" s="40"/>
      <c r="AD40" s="40"/>
      <c r="AE40" s="40"/>
    </row>
    <row r="44" spans="1:31" s="2" customFormat="1" ht="6.95" customHeight="1">
      <c r="A44" s="40"/>
      <c r="B44" s="59"/>
      <c r="C44" s="60"/>
      <c r="D44" s="60"/>
      <c r="E44" s="60"/>
      <c r="F44" s="60"/>
      <c r="G44" s="60"/>
      <c r="H44" s="60"/>
      <c r="I44" s="60"/>
      <c r="J44" s="60"/>
      <c r="K44" s="60"/>
      <c r="L44" s="118"/>
      <c r="S44" s="40"/>
      <c r="T44" s="40"/>
      <c r="U44" s="40"/>
      <c r="V44" s="40"/>
      <c r="W44" s="40"/>
      <c r="X44" s="40"/>
      <c r="Y44" s="40"/>
      <c r="Z44" s="40"/>
      <c r="AA44" s="40"/>
      <c r="AB44" s="40"/>
      <c r="AC44" s="40"/>
      <c r="AD44" s="40"/>
      <c r="AE44" s="40"/>
    </row>
    <row r="45" spans="1:31" s="2" customFormat="1" ht="24.95" customHeight="1">
      <c r="A45" s="40"/>
      <c r="B45" s="41"/>
      <c r="C45" s="25" t="s">
        <v>102</v>
      </c>
      <c r="D45" s="40"/>
      <c r="E45" s="40"/>
      <c r="F45" s="40"/>
      <c r="G45" s="40"/>
      <c r="H45" s="40"/>
      <c r="I45" s="40"/>
      <c r="J45" s="40"/>
      <c r="K45" s="40"/>
      <c r="L45" s="118"/>
      <c r="S45" s="40"/>
      <c r="T45" s="40"/>
      <c r="U45" s="40"/>
      <c r="V45" s="40"/>
      <c r="W45" s="40"/>
      <c r="X45" s="40"/>
      <c r="Y45" s="40"/>
      <c r="Z45" s="40"/>
      <c r="AA45" s="40"/>
      <c r="AB45" s="40"/>
      <c r="AC45" s="40"/>
      <c r="AD45" s="40"/>
      <c r="AE45" s="40"/>
    </row>
    <row r="46" spans="1:31" s="2" customFormat="1" ht="6.95" customHeight="1">
      <c r="A46" s="40"/>
      <c r="B46" s="41"/>
      <c r="C46" s="40"/>
      <c r="D46" s="40"/>
      <c r="E46" s="40"/>
      <c r="F46" s="40"/>
      <c r="G46" s="40"/>
      <c r="H46" s="40"/>
      <c r="I46" s="40"/>
      <c r="J46" s="40"/>
      <c r="K46" s="40"/>
      <c r="L46" s="118"/>
      <c r="S46" s="40"/>
      <c r="T46" s="40"/>
      <c r="U46" s="40"/>
      <c r="V46" s="40"/>
      <c r="W46" s="40"/>
      <c r="X46" s="40"/>
      <c r="Y46" s="40"/>
      <c r="Z46" s="40"/>
      <c r="AA46" s="40"/>
      <c r="AB46" s="40"/>
      <c r="AC46" s="40"/>
      <c r="AD46" s="40"/>
      <c r="AE46" s="40"/>
    </row>
    <row r="47" spans="1:31" s="2" customFormat="1" ht="12" customHeight="1">
      <c r="A47" s="40"/>
      <c r="B47" s="41"/>
      <c r="C47" s="34" t="s">
        <v>17</v>
      </c>
      <c r="D47" s="40"/>
      <c r="E47" s="40"/>
      <c r="F47" s="40"/>
      <c r="G47" s="40"/>
      <c r="H47" s="40"/>
      <c r="I47" s="40"/>
      <c r="J47" s="40"/>
      <c r="K47" s="40"/>
      <c r="L47" s="118"/>
      <c r="S47" s="40"/>
      <c r="T47" s="40"/>
      <c r="U47" s="40"/>
      <c r="V47" s="40"/>
      <c r="W47" s="40"/>
      <c r="X47" s="40"/>
      <c r="Y47" s="40"/>
      <c r="Z47" s="40"/>
      <c r="AA47" s="40"/>
      <c r="AB47" s="40"/>
      <c r="AC47" s="40"/>
      <c r="AD47" s="40"/>
      <c r="AE47" s="40"/>
    </row>
    <row r="48" spans="1:31" s="2" customFormat="1" ht="16.5" customHeight="1">
      <c r="A48" s="40"/>
      <c r="B48" s="41"/>
      <c r="C48" s="40"/>
      <c r="D48" s="40"/>
      <c r="E48" s="117" t="str">
        <f>E7</f>
        <v>Stavební úpravy a změna způsobu využití objektu pavilonu N</v>
      </c>
      <c r="F48" s="34"/>
      <c r="G48" s="34"/>
      <c r="H48" s="34"/>
      <c r="I48" s="40"/>
      <c r="J48" s="40"/>
      <c r="K48" s="40"/>
      <c r="L48" s="118"/>
      <c r="S48" s="40"/>
      <c r="T48" s="40"/>
      <c r="U48" s="40"/>
      <c r="V48" s="40"/>
      <c r="W48" s="40"/>
      <c r="X48" s="40"/>
      <c r="Y48" s="40"/>
      <c r="Z48" s="40"/>
      <c r="AA48" s="40"/>
      <c r="AB48" s="40"/>
      <c r="AC48" s="40"/>
      <c r="AD48" s="40"/>
      <c r="AE48" s="40"/>
    </row>
    <row r="49" spans="1:31" s="2" customFormat="1" ht="12" customHeight="1">
      <c r="A49" s="40"/>
      <c r="B49" s="41"/>
      <c r="C49" s="34" t="s">
        <v>100</v>
      </c>
      <c r="D49" s="40"/>
      <c r="E49" s="40"/>
      <c r="F49" s="40"/>
      <c r="G49" s="40"/>
      <c r="H49" s="40"/>
      <c r="I49" s="40"/>
      <c r="J49" s="40"/>
      <c r="K49" s="40"/>
      <c r="L49" s="118"/>
      <c r="S49" s="40"/>
      <c r="T49" s="40"/>
      <c r="U49" s="40"/>
      <c r="V49" s="40"/>
      <c r="W49" s="40"/>
      <c r="X49" s="40"/>
      <c r="Y49" s="40"/>
      <c r="Z49" s="40"/>
      <c r="AA49" s="40"/>
      <c r="AB49" s="40"/>
      <c r="AC49" s="40"/>
      <c r="AD49" s="40"/>
      <c r="AE49" s="40"/>
    </row>
    <row r="50" spans="1:31" s="2" customFormat="1" ht="16.5" customHeight="1">
      <c r="A50" s="40"/>
      <c r="B50" s="41"/>
      <c r="C50" s="40"/>
      <c r="D50" s="40"/>
      <c r="E50" s="64" t="str">
        <f>E9</f>
        <v>5 - Vzduchotechnika a chlazení</v>
      </c>
      <c r="F50" s="40"/>
      <c r="G50" s="40"/>
      <c r="H50" s="40"/>
      <c r="I50" s="40"/>
      <c r="J50" s="40"/>
      <c r="K50" s="40"/>
      <c r="L50" s="118"/>
      <c r="S50" s="40"/>
      <c r="T50" s="40"/>
      <c r="U50" s="40"/>
      <c r="V50" s="40"/>
      <c r="W50" s="40"/>
      <c r="X50" s="40"/>
      <c r="Y50" s="40"/>
      <c r="Z50" s="40"/>
      <c r="AA50" s="40"/>
      <c r="AB50" s="40"/>
      <c r="AC50" s="40"/>
      <c r="AD50" s="40"/>
      <c r="AE50" s="40"/>
    </row>
    <row r="51" spans="1:31" s="2" customFormat="1" ht="6.95" customHeight="1">
      <c r="A51" s="40"/>
      <c r="B51" s="41"/>
      <c r="C51" s="40"/>
      <c r="D51" s="40"/>
      <c r="E51" s="40"/>
      <c r="F51" s="40"/>
      <c r="G51" s="40"/>
      <c r="H51" s="40"/>
      <c r="I51" s="40"/>
      <c r="J51" s="40"/>
      <c r="K51" s="40"/>
      <c r="L51" s="118"/>
      <c r="S51" s="40"/>
      <c r="T51" s="40"/>
      <c r="U51" s="40"/>
      <c r="V51" s="40"/>
      <c r="W51" s="40"/>
      <c r="X51" s="40"/>
      <c r="Y51" s="40"/>
      <c r="Z51" s="40"/>
      <c r="AA51" s="40"/>
      <c r="AB51" s="40"/>
      <c r="AC51" s="40"/>
      <c r="AD51" s="40"/>
      <c r="AE51" s="40"/>
    </row>
    <row r="52" spans="1:31" s="2" customFormat="1" ht="12" customHeight="1">
      <c r="A52" s="40"/>
      <c r="B52" s="41"/>
      <c r="C52" s="34" t="s">
        <v>21</v>
      </c>
      <c r="D52" s="40"/>
      <c r="E52" s="40"/>
      <c r="F52" s="29" t="str">
        <f>F12</f>
        <v xml:space="preserve"> </v>
      </c>
      <c r="G52" s="40"/>
      <c r="H52" s="40"/>
      <c r="I52" s="34" t="s">
        <v>23</v>
      </c>
      <c r="J52" s="66" t="str">
        <f>IF(J12="","",J12)</f>
        <v>12. 2. 2024</v>
      </c>
      <c r="K52" s="40"/>
      <c r="L52" s="118"/>
      <c r="S52" s="40"/>
      <c r="T52" s="40"/>
      <c r="U52" s="40"/>
      <c r="V52" s="40"/>
      <c r="W52" s="40"/>
      <c r="X52" s="40"/>
      <c r="Y52" s="40"/>
      <c r="Z52" s="40"/>
      <c r="AA52" s="40"/>
      <c r="AB52" s="40"/>
      <c r="AC52" s="40"/>
      <c r="AD52" s="40"/>
      <c r="AE52" s="40"/>
    </row>
    <row r="53" spans="1:31" s="2" customFormat="1" ht="6.95" customHeight="1">
      <c r="A53" s="40"/>
      <c r="B53" s="41"/>
      <c r="C53" s="40"/>
      <c r="D53" s="40"/>
      <c r="E53" s="40"/>
      <c r="F53" s="40"/>
      <c r="G53" s="40"/>
      <c r="H53" s="40"/>
      <c r="I53" s="40"/>
      <c r="J53" s="40"/>
      <c r="K53" s="40"/>
      <c r="L53" s="118"/>
      <c r="S53" s="40"/>
      <c r="T53" s="40"/>
      <c r="U53" s="40"/>
      <c r="V53" s="40"/>
      <c r="W53" s="40"/>
      <c r="X53" s="40"/>
      <c r="Y53" s="40"/>
      <c r="Z53" s="40"/>
      <c r="AA53" s="40"/>
      <c r="AB53" s="40"/>
      <c r="AC53" s="40"/>
      <c r="AD53" s="40"/>
      <c r="AE53" s="40"/>
    </row>
    <row r="54" spans="1:31" s="2" customFormat="1" ht="15.15" customHeight="1">
      <c r="A54" s="40"/>
      <c r="B54" s="41"/>
      <c r="C54" s="34" t="s">
        <v>25</v>
      </c>
      <c r="D54" s="40"/>
      <c r="E54" s="40"/>
      <c r="F54" s="29" t="str">
        <f>E15</f>
        <v>Karlovarská krajská nemocnice a.s.</v>
      </c>
      <c r="G54" s="40"/>
      <c r="H54" s="40"/>
      <c r="I54" s="34" t="s">
        <v>31</v>
      </c>
      <c r="J54" s="38" t="str">
        <f>E21</f>
        <v>ard architects s.r.o.</v>
      </c>
      <c r="K54" s="40"/>
      <c r="L54" s="118"/>
      <c r="S54" s="40"/>
      <c r="T54" s="40"/>
      <c r="U54" s="40"/>
      <c r="V54" s="40"/>
      <c r="W54" s="40"/>
      <c r="X54" s="40"/>
      <c r="Y54" s="40"/>
      <c r="Z54" s="40"/>
      <c r="AA54" s="40"/>
      <c r="AB54" s="40"/>
      <c r="AC54" s="40"/>
      <c r="AD54" s="40"/>
      <c r="AE54" s="40"/>
    </row>
    <row r="55" spans="1:31" s="2" customFormat="1" ht="15.15" customHeight="1">
      <c r="A55" s="40"/>
      <c r="B55" s="41"/>
      <c r="C55" s="34" t="s">
        <v>29</v>
      </c>
      <c r="D55" s="40"/>
      <c r="E55" s="40"/>
      <c r="F55" s="29" t="str">
        <f>IF(E18="","",E18)</f>
        <v>Vyplň údaj</v>
      </c>
      <c r="G55" s="40"/>
      <c r="H55" s="40"/>
      <c r="I55" s="34" t="s">
        <v>34</v>
      </c>
      <c r="J55" s="38" t="str">
        <f>E24</f>
        <v xml:space="preserve"> </v>
      </c>
      <c r="K55" s="40"/>
      <c r="L55" s="118"/>
      <c r="S55" s="40"/>
      <c r="T55" s="40"/>
      <c r="U55" s="40"/>
      <c r="V55" s="40"/>
      <c r="W55" s="40"/>
      <c r="X55" s="40"/>
      <c r="Y55" s="40"/>
      <c r="Z55" s="40"/>
      <c r="AA55" s="40"/>
      <c r="AB55" s="40"/>
      <c r="AC55" s="40"/>
      <c r="AD55" s="40"/>
      <c r="AE55" s="40"/>
    </row>
    <row r="56" spans="1:31" s="2" customFormat="1" ht="10.3" customHeight="1">
      <c r="A56" s="40"/>
      <c r="B56" s="41"/>
      <c r="C56" s="40"/>
      <c r="D56" s="40"/>
      <c r="E56" s="40"/>
      <c r="F56" s="40"/>
      <c r="G56" s="40"/>
      <c r="H56" s="40"/>
      <c r="I56" s="40"/>
      <c r="J56" s="40"/>
      <c r="K56" s="40"/>
      <c r="L56" s="118"/>
      <c r="S56" s="40"/>
      <c r="T56" s="40"/>
      <c r="U56" s="40"/>
      <c r="V56" s="40"/>
      <c r="W56" s="40"/>
      <c r="X56" s="40"/>
      <c r="Y56" s="40"/>
      <c r="Z56" s="40"/>
      <c r="AA56" s="40"/>
      <c r="AB56" s="40"/>
      <c r="AC56" s="40"/>
      <c r="AD56" s="40"/>
      <c r="AE56" s="40"/>
    </row>
    <row r="57" spans="1:31" s="2" customFormat="1" ht="29.25" customHeight="1">
      <c r="A57" s="40"/>
      <c r="B57" s="41"/>
      <c r="C57" s="132" t="s">
        <v>103</v>
      </c>
      <c r="D57" s="126"/>
      <c r="E57" s="126"/>
      <c r="F57" s="126"/>
      <c r="G57" s="126"/>
      <c r="H57" s="126"/>
      <c r="I57" s="126"/>
      <c r="J57" s="133" t="s">
        <v>104</v>
      </c>
      <c r="K57" s="126"/>
      <c r="L57" s="118"/>
      <c r="S57" s="40"/>
      <c r="T57" s="40"/>
      <c r="U57" s="40"/>
      <c r="V57" s="40"/>
      <c r="W57" s="40"/>
      <c r="X57" s="40"/>
      <c r="Y57" s="40"/>
      <c r="Z57" s="40"/>
      <c r="AA57" s="40"/>
      <c r="AB57" s="40"/>
      <c r="AC57" s="40"/>
      <c r="AD57" s="40"/>
      <c r="AE57" s="40"/>
    </row>
    <row r="58" spans="1:31" s="2" customFormat="1" ht="10.3" customHeight="1">
      <c r="A58" s="40"/>
      <c r="B58" s="41"/>
      <c r="C58" s="40"/>
      <c r="D58" s="40"/>
      <c r="E58" s="40"/>
      <c r="F58" s="40"/>
      <c r="G58" s="40"/>
      <c r="H58" s="40"/>
      <c r="I58" s="40"/>
      <c r="J58" s="40"/>
      <c r="K58" s="40"/>
      <c r="L58" s="118"/>
      <c r="S58" s="40"/>
      <c r="T58" s="40"/>
      <c r="U58" s="40"/>
      <c r="V58" s="40"/>
      <c r="W58" s="40"/>
      <c r="X58" s="40"/>
      <c r="Y58" s="40"/>
      <c r="Z58" s="40"/>
      <c r="AA58" s="40"/>
      <c r="AB58" s="40"/>
      <c r="AC58" s="40"/>
      <c r="AD58" s="40"/>
      <c r="AE58" s="40"/>
    </row>
    <row r="59" spans="1:47" s="2" customFormat="1" ht="22.8" customHeight="1">
      <c r="A59" s="40"/>
      <c r="B59" s="41"/>
      <c r="C59" s="134" t="s">
        <v>69</v>
      </c>
      <c r="D59" s="40"/>
      <c r="E59" s="40"/>
      <c r="F59" s="40"/>
      <c r="G59" s="40"/>
      <c r="H59" s="40"/>
      <c r="I59" s="40"/>
      <c r="J59" s="92">
        <f>J83</f>
        <v>0</v>
      </c>
      <c r="K59" s="40"/>
      <c r="L59" s="118"/>
      <c r="S59" s="40"/>
      <c r="T59" s="40"/>
      <c r="U59" s="40"/>
      <c r="V59" s="40"/>
      <c r="W59" s="40"/>
      <c r="X59" s="40"/>
      <c r="Y59" s="40"/>
      <c r="Z59" s="40"/>
      <c r="AA59" s="40"/>
      <c r="AB59" s="40"/>
      <c r="AC59" s="40"/>
      <c r="AD59" s="40"/>
      <c r="AE59" s="40"/>
      <c r="AU59" s="21" t="s">
        <v>105</v>
      </c>
    </row>
    <row r="60" spans="1:31" s="9" customFormat="1" ht="24.95" customHeight="1">
      <c r="A60" s="9"/>
      <c r="B60" s="135"/>
      <c r="C60" s="9"/>
      <c r="D60" s="136" t="s">
        <v>2099</v>
      </c>
      <c r="E60" s="137"/>
      <c r="F60" s="137"/>
      <c r="G60" s="137"/>
      <c r="H60" s="137"/>
      <c r="I60" s="137"/>
      <c r="J60" s="138">
        <f>J84</f>
        <v>0</v>
      </c>
      <c r="K60" s="9"/>
      <c r="L60" s="135"/>
      <c r="S60" s="9"/>
      <c r="T60" s="9"/>
      <c r="U60" s="9"/>
      <c r="V60" s="9"/>
      <c r="W60" s="9"/>
      <c r="X60" s="9"/>
      <c r="Y60" s="9"/>
      <c r="Z60" s="9"/>
      <c r="AA60" s="9"/>
      <c r="AB60" s="9"/>
      <c r="AC60" s="9"/>
      <c r="AD60" s="9"/>
      <c r="AE60" s="9"/>
    </row>
    <row r="61" spans="1:31" s="9" customFormat="1" ht="24.95" customHeight="1">
      <c r="A61" s="9"/>
      <c r="B61" s="135"/>
      <c r="C61" s="9"/>
      <c r="D61" s="136" t="s">
        <v>2100</v>
      </c>
      <c r="E61" s="137"/>
      <c r="F61" s="137"/>
      <c r="G61" s="137"/>
      <c r="H61" s="137"/>
      <c r="I61" s="137"/>
      <c r="J61" s="138">
        <f>J98</f>
        <v>0</v>
      </c>
      <c r="K61" s="9"/>
      <c r="L61" s="135"/>
      <c r="S61" s="9"/>
      <c r="T61" s="9"/>
      <c r="U61" s="9"/>
      <c r="V61" s="9"/>
      <c r="W61" s="9"/>
      <c r="X61" s="9"/>
      <c r="Y61" s="9"/>
      <c r="Z61" s="9"/>
      <c r="AA61" s="9"/>
      <c r="AB61" s="9"/>
      <c r="AC61" s="9"/>
      <c r="AD61" s="9"/>
      <c r="AE61" s="9"/>
    </row>
    <row r="62" spans="1:31" s="9" customFormat="1" ht="24.95" customHeight="1">
      <c r="A62" s="9"/>
      <c r="B62" s="135"/>
      <c r="C62" s="9"/>
      <c r="D62" s="136" t="s">
        <v>2101</v>
      </c>
      <c r="E62" s="137"/>
      <c r="F62" s="137"/>
      <c r="G62" s="137"/>
      <c r="H62" s="137"/>
      <c r="I62" s="137"/>
      <c r="J62" s="138">
        <f>J104</f>
        <v>0</v>
      </c>
      <c r="K62" s="9"/>
      <c r="L62" s="135"/>
      <c r="S62" s="9"/>
      <c r="T62" s="9"/>
      <c r="U62" s="9"/>
      <c r="V62" s="9"/>
      <c r="W62" s="9"/>
      <c r="X62" s="9"/>
      <c r="Y62" s="9"/>
      <c r="Z62" s="9"/>
      <c r="AA62" s="9"/>
      <c r="AB62" s="9"/>
      <c r="AC62" s="9"/>
      <c r="AD62" s="9"/>
      <c r="AE62" s="9"/>
    </row>
    <row r="63" spans="1:31" s="9" customFormat="1" ht="24.95" customHeight="1">
      <c r="A63" s="9"/>
      <c r="B63" s="135"/>
      <c r="C63" s="9"/>
      <c r="D63" s="136" t="s">
        <v>2102</v>
      </c>
      <c r="E63" s="137"/>
      <c r="F63" s="137"/>
      <c r="G63" s="137"/>
      <c r="H63" s="137"/>
      <c r="I63" s="137"/>
      <c r="J63" s="138">
        <f>J115</f>
        <v>0</v>
      </c>
      <c r="K63" s="9"/>
      <c r="L63" s="135"/>
      <c r="S63" s="9"/>
      <c r="T63" s="9"/>
      <c r="U63" s="9"/>
      <c r="V63" s="9"/>
      <c r="W63" s="9"/>
      <c r="X63" s="9"/>
      <c r="Y63" s="9"/>
      <c r="Z63" s="9"/>
      <c r="AA63" s="9"/>
      <c r="AB63" s="9"/>
      <c r="AC63" s="9"/>
      <c r="AD63" s="9"/>
      <c r="AE63" s="9"/>
    </row>
    <row r="64" spans="1:31" s="2" customFormat="1" ht="21.8" customHeight="1">
      <c r="A64" s="40"/>
      <c r="B64" s="41"/>
      <c r="C64" s="40"/>
      <c r="D64" s="40"/>
      <c r="E64" s="40"/>
      <c r="F64" s="40"/>
      <c r="G64" s="40"/>
      <c r="H64" s="40"/>
      <c r="I64" s="40"/>
      <c r="J64" s="40"/>
      <c r="K64" s="40"/>
      <c r="L64" s="118"/>
      <c r="S64" s="40"/>
      <c r="T64" s="40"/>
      <c r="U64" s="40"/>
      <c r="V64" s="40"/>
      <c r="W64" s="40"/>
      <c r="X64" s="40"/>
      <c r="Y64" s="40"/>
      <c r="Z64" s="40"/>
      <c r="AA64" s="40"/>
      <c r="AB64" s="40"/>
      <c r="AC64" s="40"/>
      <c r="AD64" s="40"/>
      <c r="AE64" s="40"/>
    </row>
    <row r="65" spans="1:31" s="2" customFormat="1" ht="6.95" customHeight="1">
      <c r="A65" s="40"/>
      <c r="B65" s="57"/>
      <c r="C65" s="58"/>
      <c r="D65" s="58"/>
      <c r="E65" s="58"/>
      <c r="F65" s="58"/>
      <c r="G65" s="58"/>
      <c r="H65" s="58"/>
      <c r="I65" s="58"/>
      <c r="J65" s="58"/>
      <c r="K65" s="58"/>
      <c r="L65" s="118"/>
      <c r="S65" s="40"/>
      <c r="T65" s="40"/>
      <c r="U65" s="40"/>
      <c r="V65" s="40"/>
      <c r="W65" s="40"/>
      <c r="X65" s="40"/>
      <c r="Y65" s="40"/>
      <c r="Z65" s="40"/>
      <c r="AA65" s="40"/>
      <c r="AB65" s="40"/>
      <c r="AC65" s="40"/>
      <c r="AD65" s="40"/>
      <c r="AE65" s="40"/>
    </row>
    <row r="69" spans="1:31" s="2" customFormat="1" ht="6.95" customHeight="1">
      <c r="A69" s="40"/>
      <c r="B69" s="59"/>
      <c r="C69" s="60"/>
      <c r="D69" s="60"/>
      <c r="E69" s="60"/>
      <c r="F69" s="60"/>
      <c r="G69" s="60"/>
      <c r="H69" s="60"/>
      <c r="I69" s="60"/>
      <c r="J69" s="60"/>
      <c r="K69" s="60"/>
      <c r="L69" s="118"/>
      <c r="S69" s="40"/>
      <c r="T69" s="40"/>
      <c r="U69" s="40"/>
      <c r="V69" s="40"/>
      <c r="W69" s="40"/>
      <c r="X69" s="40"/>
      <c r="Y69" s="40"/>
      <c r="Z69" s="40"/>
      <c r="AA69" s="40"/>
      <c r="AB69" s="40"/>
      <c r="AC69" s="40"/>
      <c r="AD69" s="40"/>
      <c r="AE69" s="40"/>
    </row>
    <row r="70" spans="1:31" s="2" customFormat="1" ht="24.95" customHeight="1">
      <c r="A70" s="40"/>
      <c r="B70" s="41"/>
      <c r="C70" s="25" t="s">
        <v>116</v>
      </c>
      <c r="D70" s="40"/>
      <c r="E70" s="40"/>
      <c r="F70" s="40"/>
      <c r="G70" s="40"/>
      <c r="H70" s="40"/>
      <c r="I70" s="40"/>
      <c r="J70" s="40"/>
      <c r="K70" s="40"/>
      <c r="L70" s="118"/>
      <c r="S70" s="40"/>
      <c r="T70" s="40"/>
      <c r="U70" s="40"/>
      <c r="V70" s="40"/>
      <c r="W70" s="40"/>
      <c r="X70" s="40"/>
      <c r="Y70" s="40"/>
      <c r="Z70" s="40"/>
      <c r="AA70" s="40"/>
      <c r="AB70" s="40"/>
      <c r="AC70" s="40"/>
      <c r="AD70" s="40"/>
      <c r="AE70" s="40"/>
    </row>
    <row r="71" spans="1:31" s="2" customFormat="1" ht="6.95" customHeight="1">
      <c r="A71" s="40"/>
      <c r="B71" s="41"/>
      <c r="C71" s="40"/>
      <c r="D71" s="40"/>
      <c r="E71" s="40"/>
      <c r="F71" s="40"/>
      <c r="G71" s="40"/>
      <c r="H71" s="40"/>
      <c r="I71" s="40"/>
      <c r="J71" s="40"/>
      <c r="K71" s="40"/>
      <c r="L71" s="118"/>
      <c r="S71" s="40"/>
      <c r="T71" s="40"/>
      <c r="U71" s="40"/>
      <c r="V71" s="40"/>
      <c r="W71" s="40"/>
      <c r="X71" s="40"/>
      <c r="Y71" s="40"/>
      <c r="Z71" s="40"/>
      <c r="AA71" s="40"/>
      <c r="AB71" s="40"/>
      <c r="AC71" s="40"/>
      <c r="AD71" s="40"/>
      <c r="AE71" s="40"/>
    </row>
    <row r="72" spans="1:31" s="2" customFormat="1" ht="12" customHeight="1">
      <c r="A72" s="40"/>
      <c r="B72" s="41"/>
      <c r="C72" s="34" t="s">
        <v>17</v>
      </c>
      <c r="D72" s="40"/>
      <c r="E72" s="40"/>
      <c r="F72" s="40"/>
      <c r="G72" s="40"/>
      <c r="H72" s="40"/>
      <c r="I72" s="40"/>
      <c r="J72" s="40"/>
      <c r="K72" s="40"/>
      <c r="L72" s="118"/>
      <c r="S72" s="40"/>
      <c r="T72" s="40"/>
      <c r="U72" s="40"/>
      <c r="V72" s="40"/>
      <c r="W72" s="40"/>
      <c r="X72" s="40"/>
      <c r="Y72" s="40"/>
      <c r="Z72" s="40"/>
      <c r="AA72" s="40"/>
      <c r="AB72" s="40"/>
      <c r="AC72" s="40"/>
      <c r="AD72" s="40"/>
      <c r="AE72" s="40"/>
    </row>
    <row r="73" spans="1:31" s="2" customFormat="1" ht="16.5" customHeight="1">
      <c r="A73" s="40"/>
      <c r="B73" s="41"/>
      <c r="C73" s="40"/>
      <c r="D73" s="40"/>
      <c r="E73" s="117" t="str">
        <f>E7</f>
        <v>Stavební úpravy a změna způsobu využití objektu pavilonu N</v>
      </c>
      <c r="F73" s="34"/>
      <c r="G73" s="34"/>
      <c r="H73" s="34"/>
      <c r="I73" s="40"/>
      <c r="J73" s="40"/>
      <c r="K73" s="40"/>
      <c r="L73" s="118"/>
      <c r="S73" s="40"/>
      <c r="T73" s="40"/>
      <c r="U73" s="40"/>
      <c r="V73" s="40"/>
      <c r="W73" s="40"/>
      <c r="X73" s="40"/>
      <c r="Y73" s="40"/>
      <c r="Z73" s="40"/>
      <c r="AA73" s="40"/>
      <c r="AB73" s="40"/>
      <c r="AC73" s="40"/>
      <c r="AD73" s="40"/>
      <c r="AE73" s="40"/>
    </row>
    <row r="74" spans="1:31" s="2" customFormat="1" ht="12" customHeight="1">
      <c r="A74" s="40"/>
      <c r="B74" s="41"/>
      <c r="C74" s="34" t="s">
        <v>100</v>
      </c>
      <c r="D74" s="40"/>
      <c r="E74" s="40"/>
      <c r="F74" s="40"/>
      <c r="G74" s="40"/>
      <c r="H74" s="40"/>
      <c r="I74" s="40"/>
      <c r="J74" s="40"/>
      <c r="K74" s="40"/>
      <c r="L74" s="118"/>
      <c r="S74" s="40"/>
      <c r="T74" s="40"/>
      <c r="U74" s="40"/>
      <c r="V74" s="40"/>
      <c r="W74" s="40"/>
      <c r="X74" s="40"/>
      <c r="Y74" s="40"/>
      <c r="Z74" s="40"/>
      <c r="AA74" s="40"/>
      <c r="AB74" s="40"/>
      <c r="AC74" s="40"/>
      <c r="AD74" s="40"/>
      <c r="AE74" s="40"/>
    </row>
    <row r="75" spans="1:31" s="2" customFormat="1" ht="16.5" customHeight="1">
      <c r="A75" s="40"/>
      <c r="B75" s="41"/>
      <c r="C75" s="40"/>
      <c r="D75" s="40"/>
      <c r="E75" s="64" t="str">
        <f>E9</f>
        <v>5 - Vzduchotechnika a chlazení</v>
      </c>
      <c r="F75" s="40"/>
      <c r="G75" s="40"/>
      <c r="H75" s="40"/>
      <c r="I75" s="40"/>
      <c r="J75" s="40"/>
      <c r="K75" s="40"/>
      <c r="L75" s="118"/>
      <c r="S75" s="40"/>
      <c r="T75" s="40"/>
      <c r="U75" s="40"/>
      <c r="V75" s="40"/>
      <c r="W75" s="40"/>
      <c r="X75" s="40"/>
      <c r="Y75" s="40"/>
      <c r="Z75" s="40"/>
      <c r="AA75" s="40"/>
      <c r="AB75" s="40"/>
      <c r="AC75" s="40"/>
      <c r="AD75" s="40"/>
      <c r="AE75" s="40"/>
    </row>
    <row r="76" spans="1:31" s="2" customFormat="1" ht="6.95" customHeight="1">
      <c r="A76" s="40"/>
      <c r="B76" s="41"/>
      <c r="C76" s="40"/>
      <c r="D76" s="40"/>
      <c r="E76" s="40"/>
      <c r="F76" s="40"/>
      <c r="G76" s="40"/>
      <c r="H76" s="40"/>
      <c r="I76" s="40"/>
      <c r="J76" s="40"/>
      <c r="K76" s="40"/>
      <c r="L76" s="118"/>
      <c r="S76" s="40"/>
      <c r="T76" s="40"/>
      <c r="U76" s="40"/>
      <c r="V76" s="40"/>
      <c r="W76" s="40"/>
      <c r="X76" s="40"/>
      <c r="Y76" s="40"/>
      <c r="Z76" s="40"/>
      <c r="AA76" s="40"/>
      <c r="AB76" s="40"/>
      <c r="AC76" s="40"/>
      <c r="AD76" s="40"/>
      <c r="AE76" s="40"/>
    </row>
    <row r="77" spans="1:31" s="2" customFormat="1" ht="12" customHeight="1">
      <c r="A77" s="40"/>
      <c r="B77" s="41"/>
      <c r="C77" s="34" t="s">
        <v>21</v>
      </c>
      <c r="D77" s="40"/>
      <c r="E77" s="40"/>
      <c r="F77" s="29" t="str">
        <f>F12</f>
        <v xml:space="preserve"> </v>
      </c>
      <c r="G77" s="40"/>
      <c r="H77" s="40"/>
      <c r="I77" s="34" t="s">
        <v>23</v>
      </c>
      <c r="J77" s="66" t="str">
        <f>IF(J12="","",J12)</f>
        <v>12. 2. 2024</v>
      </c>
      <c r="K77" s="40"/>
      <c r="L77" s="118"/>
      <c r="S77" s="40"/>
      <c r="T77" s="40"/>
      <c r="U77" s="40"/>
      <c r="V77" s="40"/>
      <c r="W77" s="40"/>
      <c r="X77" s="40"/>
      <c r="Y77" s="40"/>
      <c r="Z77" s="40"/>
      <c r="AA77" s="40"/>
      <c r="AB77" s="40"/>
      <c r="AC77" s="40"/>
      <c r="AD77" s="40"/>
      <c r="AE77" s="40"/>
    </row>
    <row r="78" spans="1:31" s="2" customFormat="1" ht="6.95" customHeight="1">
      <c r="A78" s="40"/>
      <c r="B78" s="41"/>
      <c r="C78" s="40"/>
      <c r="D78" s="40"/>
      <c r="E78" s="40"/>
      <c r="F78" s="40"/>
      <c r="G78" s="40"/>
      <c r="H78" s="40"/>
      <c r="I78" s="40"/>
      <c r="J78" s="40"/>
      <c r="K78" s="40"/>
      <c r="L78" s="118"/>
      <c r="S78" s="40"/>
      <c r="T78" s="40"/>
      <c r="U78" s="40"/>
      <c r="V78" s="40"/>
      <c r="W78" s="40"/>
      <c r="X78" s="40"/>
      <c r="Y78" s="40"/>
      <c r="Z78" s="40"/>
      <c r="AA78" s="40"/>
      <c r="AB78" s="40"/>
      <c r="AC78" s="40"/>
      <c r="AD78" s="40"/>
      <c r="AE78" s="40"/>
    </row>
    <row r="79" spans="1:31" s="2" customFormat="1" ht="15.15" customHeight="1">
      <c r="A79" s="40"/>
      <c r="B79" s="41"/>
      <c r="C79" s="34" t="s">
        <v>25</v>
      </c>
      <c r="D79" s="40"/>
      <c r="E79" s="40"/>
      <c r="F79" s="29" t="str">
        <f>E15</f>
        <v>Karlovarská krajská nemocnice a.s.</v>
      </c>
      <c r="G79" s="40"/>
      <c r="H79" s="40"/>
      <c r="I79" s="34" t="s">
        <v>31</v>
      </c>
      <c r="J79" s="38" t="str">
        <f>E21</f>
        <v>ard architects s.r.o.</v>
      </c>
      <c r="K79" s="40"/>
      <c r="L79" s="118"/>
      <c r="S79" s="40"/>
      <c r="T79" s="40"/>
      <c r="U79" s="40"/>
      <c r="V79" s="40"/>
      <c r="W79" s="40"/>
      <c r="X79" s="40"/>
      <c r="Y79" s="40"/>
      <c r="Z79" s="40"/>
      <c r="AA79" s="40"/>
      <c r="AB79" s="40"/>
      <c r="AC79" s="40"/>
      <c r="AD79" s="40"/>
      <c r="AE79" s="40"/>
    </row>
    <row r="80" spans="1:31" s="2" customFormat="1" ht="15.15" customHeight="1">
      <c r="A80" s="40"/>
      <c r="B80" s="41"/>
      <c r="C80" s="34" t="s">
        <v>29</v>
      </c>
      <c r="D80" s="40"/>
      <c r="E80" s="40"/>
      <c r="F80" s="29" t="str">
        <f>IF(E18="","",E18)</f>
        <v>Vyplň údaj</v>
      </c>
      <c r="G80" s="40"/>
      <c r="H80" s="40"/>
      <c r="I80" s="34" t="s">
        <v>34</v>
      </c>
      <c r="J80" s="38" t="str">
        <f>E24</f>
        <v xml:space="preserve"> </v>
      </c>
      <c r="K80" s="40"/>
      <c r="L80" s="118"/>
      <c r="S80" s="40"/>
      <c r="T80" s="40"/>
      <c r="U80" s="40"/>
      <c r="V80" s="40"/>
      <c r="W80" s="40"/>
      <c r="X80" s="40"/>
      <c r="Y80" s="40"/>
      <c r="Z80" s="40"/>
      <c r="AA80" s="40"/>
      <c r="AB80" s="40"/>
      <c r="AC80" s="40"/>
      <c r="AD80" s="40"/>
      <c r="AE80" s="40"/>
    </row>
    <row r="81" spans="1:31" s="2" customFormat="1" ht="10.3" customHeight="1">
      <c r="A81" s="40"/>
      <c r="B81" s="41"/>
      <c r="C81" s="40"/>
      <c r="D81" s="40"/>
      <c r="E81" s="40"/>
      <c r="F81" s="40"/>
      <c r="G81" s="40"/>
      <c r="H81" s="40"/>
      <c r="I81" s="40"/>
      <c r="J81" s="40"/>
      <c r="K81" s="40"/>
      <c r="L81" s="118"/>
      <c r="S81" s="40"/>
      <c r="T81" s="40"/>
      <c r="U81" s="40"/>
      <c r="V81" s="40"/>
      <c r="W81" s="40"/>
      <c r="X81" s="40"/>
      <c r="Y81" s="40"/>
      <c r="Z81" s="40"/>
      <c r="AA81" s="40"/>
      <c r="AB81" s="40"/>
      <c r="AC81" s="40"/>
      <c r="AD81" s="40"/>
      <c r="AE81" s="40"/>
    </row>
    <row r="82" spans="1:31" s="11" customFormat="1" ht="29.25" customHeight="1">
      <c r="A82" s="143"/>
      <c r="B82" s="144"/>
      <c r="C82" s="145" t="s">
        <v>117</v>
      </c>
      <c r="D82" s="146" t="s">
        <v>56</v>
      </c>
      <c r="E82" s="146" t="s">
        <v>52</v>
      </c>
      <c r="F82" s="146" t="s">
        <v>53</v>
      </c>
      <c r="G82" s="146" t="s">
        <v>118</v>
      </c>
      <c r="H82" s="146" t="s">
        <v>119</v>
      </c>
      <c r="I82" s="146" t="s">
        <v>120</v>
      </c>
      <c r="J82" s="146" t="s">
        <v>104</v>
      </c>
      <c r="K82" s="147" t="s">
        <v>121</v>
      </c>
      <c r="L82" s="148"/>
      <c r="M82" s="82" t="s">
        <v>3</v>
      </c>
      <c r="N82" s="83" t="s">
        <v>41</v>
      </c>
      <c r="O82" s="83" t="s">
        <v>122</v>
      </c>
      <c r="P82" s="83" t="s">
        <v>123</v>
      </c>
      <c r="Q82" s="83" t="s">
        <v>124</v>
      </c>
      <c r="R82" s="83" t="s">
        <v>125</v>
      </c>
      <c r="S82" s="83" t="s">
        <v>126</v>
      </c>
      <c r="T82" s="84" t="s">
        <v>127</v>
      </c>
      <c r="U82" s="143"/>
      <c r="V82" s="143"/>
      <c r="W82" s="143"/>
      <c r="X82" s="143"/>
      <c r="Y82" s="143"/>
      <c r="Z82" s="143"/>
      <c r="AA82" s="143"/>
      <c r="AB82" s="143"/>
      <c r="AC82" s="143"/>
      <c r="AD82" s="143"/>
      <c r="AE82" s="143"/>
    </row>
    <row r="83" spans="1:63" s="2" customFormat="1" ht="22.8" customHeight="1">
      <c r="A83" s="40"/>
      <c r="B83" s="41"/>
      <c r="C83" s="89" t="s">
        <v>128</v>
      </c>
      <c r="D83" s="40"/>
      <c r="E83" s="40"/>
      <c r="F83" s="40"/>
      <c r="G83" s="40"/>
      <c r="H83" s="40"/>
      <c r="I83" s="40"/>
      <c r="J83" s="149">
        <f>BK83</f>
        <v>0</v>
      </c>
      <c r="K83" s="40"/>
      <c r="L83" s="41"/>
      <c r="M83" s="85"/>
      <c r="N83" s="70"/>
      <c r="O83" s="86"/>
      <c r="P83" s="150">
        <f>P84+P98+P104+P115</f>
        <v>0</v>
      </c>
      <c r="Q83" s="86"/>
      <c r="R83" s="150">
        <f>R84+R98+R104+R115</f>
        <v>0</v>
      </c>
      <c r="S83" s="86"/>
      <c r="T83" s="151">
        <f>T84+T98+T104+T115</f>
        <v>0</v>
      </c>
      <c r="U83" s="40"/>
      <c r="V83" s="40"/>
      <c r="W83" s="40"/>
      <c r="X83" s="40"/>
      <c r="Y83" s="40"/>
      <c r="Z83" s="40"/>
      <c r="AA83" s="40"/>
      <c r="AB83" s="40"/>
      <c r="AC83" s="40"/>
      <c r="AD83" s="40"/>
      <c r="AE83" s="40"/>
      <c r="AT83" s="21" t="s">
        <v>70</v>
      </c>
      <c r="AU83" s="21" t="s">
        <v>105</v>
      </c>
      <c r="BK83" s="152">
        <f>BK84+BK98+BK104+BK115</f>
        <v>0</v>
      </c>
    </row>
    <row r="84" spans="1:63" s="12" customFormat="1" ht="25.9" customHeight="1">
      <c r="A84" s="12"/>
      <c r="B84" s="153"/>
      <c r="C84" s="12"/>
      <c r="D84" s="154" t="s">
        <v>70</v>
      </c>
      <c r="E84" s="155" t="s">
        <v>1415</v>
      </c>
      <c r="F84" s="155" t="s">
        <v>2103</v>
      </c>
      <c r="G84" s="12"/>
      <c r="H84" s="12"/>
      <c r="I84" s="156"/>
      <c r="J84" s="157">
        <f>BK84</f>
        <v>0</v>
      </c>
      <c r="K84" s="12"/>
      <c r="L84" s="153"/>
      <c r="M84" s="158"/>
      <c r="N84" s="159"/>
      <c r="O84" s="159"/>
      <c r="P84" s="160">
        <f>SUM(P85:P97)</f>
        <v>0</v>
      </c>
      <c r="Q84" s="159"/>
      <c r="R84" s="160">
        <f>SUM(R85:R97)</f>
        <v>0</v>
      </c>
      <c r="S84" s="159"/>
      <c r="T84" s="161">
        <f>SUM(T85:T97)</f>
        <v>0</v>
      </c>
      <c r="U84" s="12"/>
      <c r="V84" s="12"/>
      <c r="W84" s="12"/>
      <c r="X84" s="12"/>
      <c r="Y84" s="12"/>
      <c r="Z84" s="12"/>
      <c r="AA84" s="12"/>
      <c r="AB84" s="12"/>
      <c r="AC84" s="12"/>
      <c r="AD84" s="12"/>
      <c r="AE84" s="12"/>
      <c r="AR84" s="154" t="s">
        <v>15</v>
      </c>
      <c r="AT84" s="162" t="s">
        <v>70</v>
      </c>
      <c r="AU84" s="162" t="s">
        <v>71</v>
      </c>
      <c r="AY84" s="154" t="s">
        <v>131</v>
      </c>
      <c r="BK84" s="163">
        <f>SUM(BK85:BK97)</f>
        <v>0</v>
      </c>
    </row>
    <row r="85" spans="1:65" s="2" customFormat="1" ht="167.1" customHeight="1">
      <c r="A85" s="40"/>
      <c r="B85" s="166"/>
      <c r="C85" s="167" t="s">
        <v>71</v>
      </c>
      <c r="D85" s="167" t="s">
        <v>134</v>
      </c>
      <c r="E85" s="168" t="s">
        <v>2104</v>
      </c>
      <c r="F85" s="169" t="s">
        <v>2105</v>
      </c>
      <c r="G85" s="170" t="s">
        <v>1418</v>
      </c>
      <c r="H85" s="171">
        <v>2</v>
      </c>
      <c r="I85" s="172"/>
      <c r="J85" s="173">
        <f>ROUND(I85*H85,2)</f>
        <v>0</v>
      </c>
      <c r="K85" s="169" t="s">
        <v>3</v>
      </c>
      <c r="L85" s="41"/>
      <c r="M85" s="174" t="s">
        <v>3</v>
      </c>
      <c r="N85" s="175" t="s">
        <v>42</v>
      </c>
      <c r="O85" s="74"/>
      <c r="P85" s="176">
        <f>O85*H85</f>
        <v>0</v>
      </c>
      <c r="Q85" s="176">
        <v>0</v>
      </c>
      <c r="R85" s="176">
        <f>Q85*H85</f>
        <v>0</v>
      </c>
      <c r="S85" s="176">
        <v>0</v>
      </c>
      <c r="T85" s="177">
        <f>S85*H85</f>
        <v>0</v>
      </c>
      <c r="U85" s="40"/>
      <c r="V85" s="40"/>
      <c r="W85" s="40"/>
      <c r="X85" s="40"/>
      <c r="Y85" s="40"/>
      <c r="Z85" s="40"/>
      <c r="AA85" s="40"/>
      <c r="AB85" s="40"/>
      <c r="AC85" s="40"/>
      <c r="AD85" s="40"/>
      <c r="AE85" s="40"/>
      <c r="AR85" s="178" t="s">
        <v>87</v>
      </c>
      <c r="AT85" s="178" t="s">
        <v>134</v>
      </c>
      <c r="AU85" s="178" t="s">
        <v>15</v>
      </c>
      <c r="AY85" s="21" t="s">
        <v>131</v>
      </c>
      <c r="BE85" s="179">
        <f>IF(N85="základní",J85,0)</f>
        <v>0</v>
      </c>
      <c r="BF85" s="179">
        <f>IF(N85="snížená",J85,0)</f>
        <v>0</v>
      </c>
      <c r="BG85" s="179">
        <f>IF(N85="zákl. přenesená",J85,0)</f>
        <v>0</v>
      </c>
      <c r="BH85" s="179">
        <f>IF(N85="sníž. přenesená",J85,0)</f>
        <v>0</v>
      </c>
      <c r="BI85" s="179">
        <f>IF(N85="nulová",J85,0)</f>
        <v>0</v>
      </c>
      <c r="BJ85" s="21" t="s">
        <v>15</v>
      </c>
      <c r="BK85" s="179">
        <f>ROUND(I85*H85,2)</f>
        <v>0</v>
      </c>
      <c r="BL85" s="21" t="s">
        <v>87</v>
      </c>
      <c r="BM85" s="178" t="s">
        <v>79</v>
      </c>
    </row>
    <row r="86" spans="1:65" s="2" customFormat="1" ht="167.1" customHeight="1">
      <c r="A86" s="40"/>
      <c r="B86" s="166"/>
      <c r="C86" s="167" t="s">
        <v>71</v>
      </c>
      <c r="D86" s="167" t="s">
        <v>134</v>
      </c>
      <c r="E86" s="168" t="s">
        <v>2106</v>
      </c>
      <c r="F86" s="169" t="s">
        <v>2107</v>
      </c>
      <c r="G86" s="170" t="s">
        <v>1418</v>
      </c>
      <c r="H86" s="171">
        <v>1</v>
      </c>
      <c r="I86" s="172"/>
      <c r="J86" s="173">
        <f>ROUND(I86*H86,2)</f>
        <v>0</v>
      </c>
      <c r="K86" s="169" t="s">
        <v>3</v>
      </c>
      <c r="L86" s="41"/>
      <c r="M86" s="174" t="s">
        <v>3</v>
      </c>
      <c r="N86" s="175" t="s">
        <v>42</v>
      </c>
      <c r="O86" s="74"/>
      <c r="P86" s="176">
        <f>O86*H86</f>
        <v>0</v>
      </c>
      <c r="Q86" s="176">
        <v>0</v>
      </c>
      <c r="R86" s="176">
        <f>Q86*H86</f>
        <v>0</v>
      </c>
      <c r="S86" s="176">
        <v>0</v>
      </c>
      <c r="T86" s="177">
        <f>S86*H86</f>
        <v>0</v>
      </c>
      <c r="U86" s="40"/>
      <c r="V86" s="40"/>
      <c r="W86" s="40"/>
      <c r="X86" s="40"/>
      <c r="Y86" s="40"/>
      <c r="Z86" s="40"/>
      <c r="AA86" s="40"/>
      <c r="AB86" s="40"/>
      <c r="AC86" s="40"/>
      <c r="AD86" s="40"/>
      <c r="AE86" s="40"/>
      <c r="AR86" s="178" t="s">
        <v>87</v>
      </c>
      <c r="AT86" s="178" t="s">
        <v>134</v>
      </c>
      <c r="AU86" s="178" t="s">
        <v>15</v>
      </c>
      <c r="AY86" s="21" t="s">
        <v>131</v>
      </c>
      <c r="BE86" s="179">
        <f>IF(N86="základní",J86,0)</f>
        <v>0</v>
      </c>
      <c r="BF86" s="179">
        <f>IF(N86="snížená",J86,0)</f>
        <v>0</v>
      </c>
      <c r="BG86" s="179">
        <f>IF(N86="zákl. přenesená",J86,0)</f>
        <v>0</v>
      </c>
      <c r="BH86" s="179">
        <f>IF(N86="sníž. přenesená",J86,0)</f>
        <v>0</v>
      </c>
      <c r="BI86" s="179">
        <f>IF(N86="nulová",J86,0)</f>
        <v>0</v>
      </c>
      <c r="BJ86" s="21" t="s">
        <v>15</v>
      </c>
      <c r="BK86" s="179">
        <f>ROUND(I86*H86,2)</f>
        <v>0</v>
      </c>
      <c r="BL86" s="21" t="s">
        <v>87</v>
      </c>
      <c r="BM86" s="178" t="s">
        <v>87</v>
      </c>
    </row>
    <row r="87" spans="1:65" s="2" customFormat="1" ht="167.1" customHeight="1">
      <c r="A87" s="40"/>
      <c r="B87" s="166"/>
      <c r="C87" s="167" t="s">
        <v>71</v>
      </c>
      <c r="D87" s="167" t="s">
        <v>134</v>
      </c>
      <c r="E87" s="168" t="s">
        <v>2108</v>
      </c>
      <c r="F87" s="169" t="s">
        <v>2107</v>
      </c>
      <c r="G87" s="170" t="s">
        <v>1418</v>
      </c>
      <c r="H87" s="171">
        <v>2</v>
      </c>
      <c r="I87" s="172"/>
      <c r="J87" s="173">
        <f>ROUND(I87*H87,2)</f>
        <v>0</v>
      </c>
      <c r="K87" s="169" t="s">
        <v>3</v>
      </c>
      <c r="L87" s="41"/>
      <c r="M87" s="174" t="s">
        <v>3</v>
      </c>
      <c r="N87" s="175" t="s">
        <v>42</v>
      </c>
      <c r="O87" s="74"/>
      <c r="P87" s="176">
        <f>O87*H87</f>
        <v>0</v>
      </c>
      <c r="Q87" s="176">
        <v>0</v>
      </c>
      <c r="R87" s="176">
        <f>Q87*H87</f>
        <v>0</v>
      </c>
      <c r="S87" s="176">
        <v>0</v>
      </c>
      <c r="T87" s="177">
        <f>S87*H87</f>
        <v>0</v>
      </c>
      <c r="U87" s="40"/>
      <c r="V87" s="40"/>
      <c r="W87" s="40"/>
      <c r="X87" s="40"/>
      <c r="Y87" s="40"/>
      <c r="Z87" s="40"/>
      <c r="AA87" s="40"/>
      <c r="AB87" s="40"/>
      <c r="AC87" s="40"/>
      <c r="AD87" s="40"/>
      <c r="AE87" s="40"/>
      <c r="AR87" s="178" t="s">
        <v>87</v>
      </c>
      <c r="AT87" s="178" t="s">
        <v>134</v>
      </c>
      <c r="AU87" s="178" t="s">
        <v>15</v>
      </c>
      <c r="AY87" s="21" t="s">
        <v>131</v>
      </c>
      <c r="BE87" s="179">
        <f>IF(N87="základní",J87,0)</f>
        <v>0</v>
      </c>
      <c r="BF87" s="179">
        <f>IF(N87="snížená",J87,0)</f>
        <v>0</v>
      </c>
      <c r="BG87" s="179">
        <f>IF(N87="zákl. přenesená",J87,0)</f>
        <v>0</v>
      </c>
      <c r="BH87" s="179">
        <f>IF(N87="sníž. přenesená",J87,0)</f>
        <v>0</v>
      </c>
      <c r="BI87" s="179">
        <f>IF(N87="nulová",J87,0)</f>
        <v>0</v>
      </c>
      <c r="BJ87" s="21" t="s">
        <v>15</v>
      </c>
      <c r="BK87" s="179">
        <f>ROUND(I87*H87,2)</f>
        <v>0</v>
      </c>
      <c r="BL87" s="21" t="s">
        <v>87</v>
      </c>
      <c r="BM87" s="178" t="s">
        <v>93</v>
      </c>
    </row>
    <row r="88" spans="1:65" s="2" customFormat="1" ht="168" customHeight="1">
      <c r="A88" s="40"/>
      <c r="B88" s="166"/>
      <c r="C88" s="167" t="s">
        <v>71</v>
      </c>
      <c r="D88" s="167" t="s">
        <v>134</v>
      </c>
      <c r="E88" s="168" t="s">
        <v>2109</v>
      </c>
      <c r="F88" s="169" t="s">
        <v>2110</v>
      </c>
      <c r="G88" s="170" t="s">
        <v>1418</v>
      </c>
      <c r="H88" s="171">
        <v>1</v>
      </c>
      <c r="I88" s="172"/>
      <c r="J88" s="173">
        <f>ROUND(I88*H88,2)</f>
        <v>0</v>
      </c>
      <c r="K88" s="169" t="s">
        <v>3</v>
      </c>
      <c r="L88" s="41"/>
      <c r="M88" s="174" t="s">
        <v>3</v>
      </c>
      <c r="N88" s="175" t="s">
        <v>42</v>
      </c>
      <c r="O88" s="74"/>
      <c r="P88" s="176">
        <f>O88*H88</f>
        <v>0</v>
      </c>
      <c r="Q88" s="176">
        <v>0</v>
      </c>
      <c r="R88" s="176">
        <f>Q88*H88</f>
        <v>0</v>
      </c>
      <c r="S88" s="176">
        <v>0</v>
      </c>
      <c r="T88" s="177">
        <f>S88*H88</f>
        <v>0</v>
      </c>
      <c r="U88" s="40"/>
      <c r="V88" s="40"/>
      <c r="W88" s="40"/>
      <c r="X88" s="40"/>
      <c r="Y88" s="40"/>
      <c r="Z88" s="40"/>
      <c r="AA88" s="40"/>
      <c r="AB88" s="40"/>
      <c r="AC88" s="40"/>
      <c r="AD88" s="40"/>
      <c r="AE88" s="40"/>
      <c r="AR88" s="178" t="s">
        <v>87</v>
      </c>
      <c r="AT88" s="178" t="s">
        <v>134</v>
      </c>
      <c r="AU88" s="178" t="s">
        <v>15</v>
      </c>
      <c r="AY88" s="21" t="s">
        <v>131</v>
      </c>
      <c r="BE88" s="179">
        <f>IF(N88="základní",J88,0)</f>
        <v>0</v>
      </c>
      <c r="BF88" s="179">
        <f>IF(N88="snížená",J88,0)</f>
        <v>0</v>
      </c>
      <c r="BG88" s="179">
        <f>IF(N88="zákl. přenesená",J88,0)</f>
        <v>0</v>
      </c>
      <c r="BH88" s="179">
        <f>IF(N88="sníž. přenesená",J88,0)</f>
        <v>0</v>
      </c>
      <c r="BI88" s="179">
        <f>IF(N88="nulová",J88,0)</f>
        <v>0</v>
      </c>
      <c r="BJ88" s="21" t="s">
        <v>15</v>
      </c>
      <c r="BK88" s="179">
        <f>ROUND(I88*H88,2)</f>
        <v>0</v>
      </c>
      <c r="BL88" s="21" t="s">
        <v>87</v>
      </c>
      <c r="BM88" s="178" t="s">
        <v>198</v>
      </c>
    </row>
    <row r="89" spans="1:65" s="2" customFormat="1" ht="145.5" customHeight="1">
      <c r="A89" s="40"/>
      <c r="B89" s="166"/>
      <c r="C89" s="167" t="s">
        <v>71</v>
      </c>
      <c r="D89" s="167" t="s">
        <v>134</v>
      </c>
      <c r="E89" s="168" t="s">
        <v>2111</v>
      </c>
      <c r="F89" s="169" t="s">
        <v>2112</v>
      </c>
      <c r="G89" s="170" t="s">
        <v>1418</v>
      </c>
      <c r="H89" s="171">
        <v>3</v>
      </c>
      <c r="I89" s="172"/>
      <c r="J89" s="173">
        <f>ROUND(I89*H89,2)</f>
        <v>0</v>
      </c>
      <c r="K89" s="169" t="s">
        <v>3</v>
      </c>
      <c r="L89" s="41"/>
      <c r="M89" s="174" t="s">
        <v>3</v>
      </c>
      <c r="N89" s="175" t="s">
        <v>42</v>
      </c>
      <c r="O89" s="74"/>
      <c r="P89" s="176">
        <f>O89*H89</f>
        <v>0</v>
      </c>
      <c r="Q89" s="176">
        <v>0</v>
      </c>
      <c r="R89" s="176">
        <f>Q89*H89</f>
        <v>0</v>
      </c>
      <c r="S89" s="176">
        <v>0</v>
      </c>
      <c r="T89" s="177">
        <f>S89*H89</f>
        <v>0</v>
      </c>
      <c r="U89" s="40"/>
      <c r="V89" s="40"/>
      <c r="W89" s="40"/>
      <c r="X89" s="40"/>
      <c r="Y89" s="40"/>
      <c r="Z89" s="40"/>
      <c r="AA89" s="40"/>
      <c r="AB89" s="40"/>
      <c r="AC89" s="40"/>
      <c r="AD89" s="40"/>
      <c r="AE89" s="40"/>
      <c r="AR89" s="178" t="s">
        <v>87</v>
      </c>
      <c r="AT89" s="178" t="s">
        <v>134</v>
      </c>
      <c r="AU89" s="178" t="s">
        <v>15</v>
      </c>
      <c r="AY89" s="21" t="s">
        <v>131</v>
      </c>
      <c r="BE89" s="179">
        <f>IF(N89="základní",J89,0)</f>
        <v>0</v>
      </c>
      <c r="BF89" s="179">
        <f>IF(N89="snížená",J89,0)</f>
        <v>0</v>
      </c>
      <c r="BG89" s="179">
        <f>IF(N89="zákl. přenesená",J89,0)</f>
        <v>0</v>
      </c>
      <c r="BH89" s="179">
        <f>IF(N89="sníž. přenesená",J89,0)</f>
        <v>0</v>
      </c>
      <c r="BI89" s="179">
        <f>IF(N89="nulová",J89,0)</f>
        <v>0</v>
      </c>
      <c r="BJ89" s="21" t="s">
        <v>15</v>
      </c>
      <c r="BK89" s="179">
        <f>ROUND(I89*H89,2)</f>
        <v>0</v>
      </c>
      <c r="BL89" s="21" t="s">
        <v>87</v>
      </c>
      <c r="BM89" s="178" t="s">
        <v>213</v>
      </c>
    </row>
    <row r="90" spans="1:65" s="2" customFormat="1" ht="145.5" customHeight="1">
      <c r="A90" s="40"/>
      <c r="B90" s="166"/>
      <c r="C90" s="167" t="s">
        <v>71</v>
      </c>
      <c r="D90" s="167" t="s">
        <v>134</v>
      </c>
      <c r="E90" s="168" t="s">
        <v>2113</v>
      </c>
      <c r="F90" s="169" t="s">
        <v>2112</v>
      </c>
      <c r="G90" s="170" t="s">
        <v>1418</v>
      </c>
      <c r="H90" s="171">
        <v>3</v>
      </c>
      <c r="I90" s="172"/>
      <c r="J90" s="173">
        <f>ROUND(I90*H90,2)</f>
        <v>0</v>
      </c>
      <c r="K90" s="169" t="s">
        <v>3</v>
      </c>
      <c r="L90" s="41"/>
      <c r="M90" s="174" t="s">
        <v>3</v>
      </c>
      <c r="N90" s="175" t="s">
        <v>42</v>
      </c>
      <c r="O90" s="74"/>
      <c r="P90" s="176">
        <f>O90*H90</f>
        <v>0</v>
      </c>
      <c r="Q90" s="176">
        <v>0</v>
      </c>
      <c r="R90" s="176">
        <f>Q90*H90</f>
        <v>0</v>
      </c>
      <c r="S90" s="176">
        <v>0</v>
      </c>
      <c r="T90" s="177">
        <f>S90*H90</f>
        <v>0</v>
      </c>
      <c r="U90" s="40"/>
      <c r="V90" s="40"/>
      <c r="W90" s="40"/>
      <c r="X90" s="40"/>
      <c r="Y90" s="40"/>
      <c r="Z90" s="40"/>
      <c r="AA90" s="40"/>
      <c r="AB90" s="40"/>
      <c r="AC90" s="40"/>
      <c r="AD90" s="40"/>
      <c r="AE90" s="40"/>
      <c r="AR90" s="178" t="s">
        <v>87</v>
      </c>
      <c r="AT90" s="178" t="s">
        <v>134</v>
      </c>
      <c r="AU90" s="178" t="s">
        <v>15</v>
      </c>
      <c r="AY90" s="21" t="s">
        <v>131</v>
      </c>
      <c r="BE90" s="179">
        <f>IF(N90="základní",J90,0)</f>
        <v>0</v>
      </c>
      <c r="BF90" s="179">
        <f>IF(N90="snížená",J90,0)</f>
        <v>0</v>
      </c>
      <c r="BG90" s="179">
        <f>IF(N90="zákl. přenesená",J90,0)</f>
        <v>0</v>
      </c>
      <c r="BH90" s="179">
        <f>IF(N90="sníž. přenesená",J90,0)</f>
        <v>0</v>
      </c>
      <c r="BI90" s="179">
        <f>IF(N90="nulová",J90,0)</f>
        <v>0</v>
      </c>
      <c r="BJ90" s="21" t="s">
        <v>15</v>
      </c>
      <c r="BK90" s="179">
        <f>ROUND(I90*H90,2)</f>
        <v>0</v>
      </c>
      <c r="BL90" s="21" t="s">
        <v>87</v>
      </c>
      <c r="BM90" s="178" t="s">
        <v>9</v>
      </c>
    </row>
    <row r="91" spans="1:65" s="2" customFormat="1" ht="55.5" customHeight="1">
      <c r="A91" s="40"/>
      <c r="B91" s="166"/>
      <c r="C91" s="167" t="s">
        <v>71</v>
      </c>
      <c r="D91" s="167" t="s">
        <v>134</v>
      </c>
      <c r="E91" s="168" t="s">
        <v>2114</v>
      </c>
      <c r="F91" s="169" t="s">
        <v>2115</v>
      </c>
      <c r="G91" s="170" t="s">
        <v>1418</v>
      </c>
      <c r="H91" s="171">
        <v>11</v>
      </c>
      <c r="I91" s="172"/>
      <c r="J91" s="173">
        <f>ROUND(I91*H91,2)</f>
        <v>0</v>
      </c>
      <c r="K91" s="169" t="s">
        <v>3</v>
      </c>
      <c r="L91" s="41"/>
      <c r="M91" s="174" t="s">
        <v>3</v>
      </c>
      <c r="N91" s="175" t="s">
        <v>42</v>
      </c>
      <c r="O91" s="74"/>
      <c r="P91" s="176">
        <f>O91*H91</f>
        <v>0</v>
      </c>
      <c r="Q91" s="176">
        <v>0</v>
      </c>
      <c r="R91" s="176">
        <f>Q91*H91</f>
        <v>0</v>
      </c>
      <c r="S91" s="176">
        <v>0</v>
      </c>
      <c r="T91" s="177">
        <f>S91*H91</f>
        <v>0</v>
      </c>
      <c r="U91" s="40"/>
      <c r="V91" s="40"/>
      <c r="W91" s="40"/>
      <c r="X91" s="40"/>
      <c r="Y91" s="40"/>
      <c r="Z91" s="40"/>
      <c r="AA91" s="40"/>
      <c r="AB91" s="40"/>
      <c r="AC91" s="40"/>
      <c r="AD91" s="40"/>
      <c r="AE91" s="40"/>
      <c r="AR91" s="178" t="s">
        <v>87</v>
      </c>
      <c r="AT91" s="178" t="s">
        <v>134</v>
      </c>
      <c r="AU91" s="178" t="s">
        <v>15</v>
      </c>
      <c r="AY91" s="21" t="s">
        <v>131</v>
      </c>
      <c r="BE91" s="179">
        <f>IF(N91="základní",J91,0)</f>
        <v>0</v>
      </c>
      <c r="BF91" s="179">
        <f>IF(N91="snížená",J91,0)</f>
        <v>0</v>
      </c>
      <c r="BG91" s="179">
        <f>IF(N91="zákl. přenesená",J91,0)</f>
        <v>0</v>
      </c>
      <c r="BH91" s="179">
        <f>IF(N91="sníž. přenesená",J91,0)</f>
        <v>0</v>
      </c>
      <c r="BI91" s="179">
        <f>IF(N91="nulová",J91,0)</f>
        <v>0</v>
      </c>
      <c r="BJ91" s="21" t="s">
        <v>15</v>
      </c>
      <c r="BK91" s="179">
        <f>ROUND(I91*H91,2)</f>
        <v>0</v>
      </c>
      <c r="BL91" s="21" t="s">
        <v>87</v>
      </c>
      <c r="BM91" s="178" t="s">
        <v>240</v>
      </c>
    </row>
    <row r="92" spans="1:65" s="2" customFormat="1" ht="37.8" customHeight="1">
      <c r="A92" s="40"/>
      <c r="B92" s="166"/>
      <c r="C92" s="167" t="s">
        <v>71</v>
      </c>
      <c r="D92" s="167" t="s">
        <v>134</v>
      </c>
      <c r="E92" s="168" t="s">
        <v>2116</v>
      </c>
      <c r="F92" s="169" t="s">
        <v>2117</v>
      </c>
      <c r="G92" s="170" t="s">
        <v>1418</v>
      </c>
      <c r="H92" s="171">
        <v>14</v>
      </c>
      <c r="I92" s="172"/>
      <c r="J92" s="173">
        <f>ROUND(I92*H92,2)</f>
        <v>0</v>
      </c>
      <c r="K92" s="169" t="s">
        <v>3</v>
      </c>
      <c r="L92" s="41"/>
      <c r="M92" s="174" t="s">
        <v>3</v>
      </c>
      <c r="N92" s="175" t="s">
        <v>42</v>
      </c>
      <c r="O92" s="74"/>
      <c r="P92" s="176">
        <f>O92*H92</f>
        <v>0</v>
      </c>
      <c r="Q92" s="176">
        <v>0</v>
      </c>
      <c r="R92" s="176">
        <f>Q92*H92</f>
        <v>0</v>
      </c>
      <c r="S92" s="176">
        <v>0</v>
      </c>
      <c r="T92" s="177">
        <f>S92*H92</f>
        <v>0</v>
      </c>
      <c r="U92" s="40"/>
      <c r="V92" s="40"/>
      <c r="W92" s="40"/>
      <c r="X92" s="40"/>
      <c r="Y92" s="40"/>
      <c r="Z92" s="40"/>
      <c r="AA92" s="40"/>
      <c r="AB92" s="40"/>
      <c r="AC92" s="40"/>
      <c r="AD92" s="40"/>
      <c r="AE92" s="40"/>
      <c r="AR92" s="178" t="s">
        <v>87</v>
      </c>
      <c r="AT92" s="178" t="s">
        <v>134</v>
      </c>
      <c r="AU92" s="178" t="s">
        <v>15</v>
      </c>
      <c r="AY92" s="21" t="s">
        <v>131</v>
      </c>
      <c r="BE92" s="179">
        <f>IF(N92="základní",J92,0)</f>
        <v>0</v>
      </c>
      <c r="BF92" s="179">
        <f>IF(N92="snížená",J92,0)</f>
        <v>0</v>
      </c>
      <c r="BG92" s="179">
        <f>IF(N92="zákl. přenesená",J92,0)</f>
        <v>0</v>
      </c>
      <c r="BH92" s="179">
        <f>IF(N92="sníž. přenesená",J92,0)</f>
        <v>0</v>
      </c>
      <c r="BI92" s="179">
        <f>IF(N92="nulová",J92,0)</f>
        <v>0</v>
      </c>
      <c r="BJ92" s="21" t="s">
        <v>15</v>
      </c>
      <c r="BK92" s="179">
        <f>ROUND(I92*H92,2)</f>
        <v>0</v>
      </c>
      <c r="BL92" s="21" t="s">
        <v>87</v>
      </c>
      <c r="BM92" s="178" t="s">
        <v>254</v>
      </c>
    </row>
    <row r="93" spans="1:65" s="2" customFormat="1" ht="33" customHeight="1">
      <c r="A93" s="40"/>
      <c r="B93" s="166"/>
      <c r="C93" s="167" t="s">
        <v>71</v>
      </c>
      <c r="D93" s="167" t="s">
        <v>134</v>
      </c>
      <c r="E93" s="168" t="s">
        <v>2118</v>
      </c>
      <c r="F93" s="169" t="s">
        <v>2119</v>
      </c>
      <c r="G93" s="170" t="s">
        <v>1418</v>
      </c>
      <c r="H93" s="171">
        <v>1</v>
      </c>
      <c r="I93" s="172"/>
      <c r="J93" s="173">
        <f>ROUND(I93*H93,2)</f>
        <v>0</v>
      </c>
      <c r="K93" s="169" t="s">
        <v>3</v>
      </c>
      <c r="L93" s="41"/>
      <c r="M93" s="174" t="s">
        <v>3</v>
      </c>
      <c r="N93" s="175" t="s">
        <v>42</v>
      </c>
      <c r="O93" s="74"/>
      <c r="P93" s="176">
        <f>O93*H93</f>
        <v>0</v>
      </c>
      <c r="Q93" s="176">
        <v>0</v>
      </c>
      <c r="R93" s="176">
        <f>Q93*H93</f>
        <v>0</v>
      </c>
      <c r="S93" s="176">
        <v>0</v>
      </c>
      <c r="T93" s="177">
        <f>S93*H93</f>
        <v>0</v>
      </c>
      <c r="U93" s="40"/>
      <c r="V93" s="40"/>
      <c r="W93" s="40"/>
      <c r="X93" s="40"/>
      <c r="Y93" s="40"/>
      <c r="Z93" s="40"/>
      <c r="AA93" s="40"/>
      <c r="AB93" s="40"/>
      <c r="AC93" s="40"/>
      <c r="AD93" s="40"/>
      <c r="AE93" s="40"/>
      <c r="AR93" s="178" t="s">
        <v>87</v>
      </c>
      <c r="AT93" s="178" t="s">
        <v>134</v>
      </c>
      <c r="AU93" s="178" t="s">
        <v>15</v>
      </c>
      <c r="AY93" s="21" t="s">
        <v>131</v>
      </c>
      <c r="BE93" s="179">
        <f>IF(N93="základní",J93,0)</f>
        <v>0</v>
      </c>
      <c r="BF93" s="179">
        <f>IF(N93="snížená",J93,0)</f>
        <v>0</v>
      </c>
      <c r="BG93" s="179">
        <f>IF(N93="zákl. přenesená",J93,0)</f>
        <v>0</v>
      </c>
      <c r="BH93" s="179">
        <f>IF(N93="sníž. přenesená",J93,0)</f>
        <v>0</v>
      </c>
      <c r="BI93" s="179">
        <f>IF(N93="nulová",J93,0)</f>
        <v>0</v>
      </c>
      <c r="BJ93" s="21" t="s">
        <v>15</v>
      </c>
      <c r="BK93" s="179">
        <f>ROUND(I93*H93,2)</f>
        <v>0</v>
      </c>
      <c r="BL93" s="21" t="s">
        <v>87</v>
      </c>
      <c r="BM93" s="178" t="s">
        <v>263</v>
      </c>
    </row>
    <row r="94" spans="1:65" s="2" customFormat="1" ht="37.8" customHeight="1">
      <c r="A94" s="40"/>
      <c r="B94" s="166"/>
      <c r="C94" s="167" t="s">
        <v>71</v>
      </c>
      <c r="D94" s="167" t="s">
        <v>134</v>
      </c>
      <c r="E94" s="168" t="s">
        <v>2120</v>
      </c>
      <c r="F94" s="169" t="s">
        <v>2121</v>
      </c>
      <c r="G94" s="170" t="s">
        <v>192</v>
      </c>
      <c r="H94" s="171">
        <v>3</v>
      </c>
      <c r="I94" s="172"/>
      <c r="J94" s="173">
        <f>ROUND(I94*H94,2)</f>
        <v>0</v>
      </c>
      <c r="K94" s="169" t="s">
        <v>3</v>
      </c>
      <c r="L94" s="41"/>
      <c r="M94" s="174" t="s">
        <v>3</v>
      </c>
      <c r="N94" s="175" t="s">
        <v>42</v>
      </c>
      <c r="O94" s="74"/>
      <c r="P94" s="176">
        <f>O94*H94</f>
        <v>0</v>
      </c>
      <c r="Q94" s="176">
        <v>0</v>
      </c>
      <c r="R94" s="176">
        <f>Q94*H94</f>
        <v>0</v>
      </c>
      <c r="S94" s="176">
        <v>0</v>
      </c>
      <c r="T94" s="177">
        <f>S94*H94</f>
        <v>0</v>
      </c>
      <c r="U94" s="40"/>
      <c r="V94" s="40"/>
      <c r="W94" s="40"/>
      <c r="X94" s="40"/>
      <c r="Y94" s="40"/>
      <c r="Z94" s="40"/>
      <c r="AA94" s="40"/>
      <c r="AB94" s="40"/>
      <c r="AC94" s="40"/>
      <c r="AD94" s="40"/>
      <c r="AE94" s="40"/>
      <c r="AR94" s="178" t="s">
        <v>87</v>
      </c>
      <c r="AT94" s="178" t="s">
        <v>134</v>
      </c>
      <c r="AU94" s="178" t="s">
        <v>15</v>
      </c>
      <c r="AY94" s="21" t="s">
        <v>131</v>
      </c>
      <c r="BE94" s="179">
        <f>IF(N94="základní",J94,0)</f>
        <v>0</v>
      </c>
      <c r="BF94" s="179">
        <f>IF(N94="snížená",J94,0)</f>
        <v>0</v>
      </c>
      <c r="BG94" s="179">
        <f>IF(N94="zákl. přenesená",J94,0)</f>
        <v>0</v>
      </c>
      <c r="BH94" s="179">
        <f>IF(N94="sníž. přenesená",J94,0)</f>
        <v>0</v>
      </c>
      <c r="BI94" s="179">
        <f>IF(N94="nulová",J94,0)</f>
        <v>0</v>
      </c>
      <c r="BJ94" s="21" t="s">
        <v>15</v>
      </c>
      <c r="BK94" s="179">
        <f>ROUND(I94*H94,2)</f>
        <v>0</v>
      </c>
      <c r="BL94" s="21" t="s">
        <v>87</v>
      </c>
      <c r="BM94" s="178" t="s">
        <v>275</v>
      </c>
    </row>
    <row r="95" spans="1:65" s="2" customFormat="1" ht="55.5" customHeight="1">
      <c r="A95" s="40"/>
      <c r="B95" s="166"/>
      <c r="C95" s="167" t="s">
        <v>71</v>
      </c>
      <c r="D95" s="167" t="s">
        <v>134</v>
      </c>
      <c r="E95" s="168" t="s">
        <v>2122</v>
      </c>
      <c r="F95" s="169" t="s">
        <v>2123</v>
      </c>
      <c r="G95" s="170" t="s">
        <v>192</v>
      </c>
      <c r="H95" s="171">
        <v>1</v>
      </c>
      <c r="I95" s="172"/>
      <c r="J95" s="173">
        <f>ROUND(I95*H95,2)</f>
        <v>0</v>
      </c>
      <c r="K95" s="169" t="s">
        <v>3</v>
      </c>
      <c r="L95" s="41"/>
      <c r="M95" s="174" t="s">
        <v>3</v>
      </c>
      <c r="N95" s="175" t="s">
        <v>42</v>
      </c>
      <c r="O95" s="74"/>
      <c r="P95" s="176">
        <f>O95*H95</f>
        <v>0</v>
      </c>
      <c r="Q95" s="176">
        <v>0</v>
      </c>
      <c r="R95" s="176">
        <f>Q95*H95</f>
        <v>0</v>
      </c>
      <c r="S95" s="176">
        <v>0</v>
      </c>
      <c r="T95" s="177">
        <f>S95*H95</f>
        <v>0</v>
      </c>
      <c r="U95" s="40"/>
      <c r="V95" s="40"/>
      <c r="W95" s="40"/>
      <c r="X95" s="40"/>
      <c r="Y95" s="40"/>
      <c r="Z95" s="40"/>
      <c r="AA95" s="40"/>
      <c r="AB95" s="40"/>
      <c r="AC95" s="40"/>
      <c r="AD95" s="40"/>
      <c r="AE95" s="40"/>
      <c r="AR95" s="178" t="s">
        <v>87</v>
      </c>
      <c r="AT95" s="178" t="s">
        <v>134</v>
      </c>
      <c r="AU95" s="178" t="s">
        <v>15</v>
      </c>
      <c r="AY95" s="21" t="s">
        <v>131</v>
      </c>
      <c r="BE95" s="179">
        <f>IF(N95="základní",J95,0)</f>
        <v>0</v>
      </c>
      <c r="BF95" s="179">
        <f>IF(N95="snížená",J95,0)</f>
        <v>0</v>
      </c>
      <c r="BG95" s="179">
        <f>IF(N95="zákl. přenesená",J95,0)</f>
        <v>0</v>
      </c>
      <c r="BH95" s="179">
        <f>IF(N95="sníž. přenesená",J95,0)</f>
        <v>0</v>
      </c>
      <c r="BI95" s="179">
        <f>IF(N95="nulová",J95,0)</f>
        <v>0</v>
      </c>
      <c r="BJ95" s="21" t="s">
        <v>15</v>
      </c>
      <c r="BK95" s="179">
        <f>ROUND(I95*H95,2)</f>
        <v>0</v>
      </c>
      <c r="BL95" s="21" t="s">
        <v>87</v>
      </c>
      <c r="BM95" s="178" t="s">
        <v>285</v>
      </c>
    </row>
    <row r="96" spans="1:65" s="2" customFormat="1" ht="55.5" customHeight="1">
      <c r="A96" s="40"/>
      <c r="B96" s="166"/>
      <c r="C96" s="167" t="s">
        <v>71</v>
      </c>
      <c r="D96" s="167" t="s">
        <v>134</v>
      </c>
      <c r="E96" s="168" t="s">
        <v>2124</v>
      </c>
      <c r="F96" s="169" t="s">
        <v>2125</v>
      </c>
      <c r="G96" s="170" t="s">
        <v>192</v>
      </c>
      <c r="H96" s="171">
        <v>30</v>
      </c>
      <c r="I96" s="172"/>
      <c r="J96" s="173">
        <f>ROUND(I96*H96,2)</f>
        <v>0</v>
      </c>
      <c r="K96" s="169" t="s">
        <v>3</v>
      </c>
      <c r="L96" s="41"/>
      <c r="M96" s="174" t="s">
        <v>3</v>
      </c>
      <c r="N96" s="175" t="s">
        <v>42</v>
      </c>
      <c r="O96" s="74"/>
      <c r="P96" s="176">
        <f>O96*H96</f>
        <v>0</v>
      </c>
      <c r="Q96" s="176">
        <v>0</v>
      </c>
      <c r="R96" s="176">
        <f>Q96*H96</f>
        <v>0</v>
      </c>
      <c r="S96" s="176">
        <v>0</v>
      </c>
      <c r="T96" s="177">
        <f>S96*H96</f>
        <v>0</v>
      </c>
      <c r="U96" s="40"/>
      <c r="V96" s="40"/>
      <c r="W96" s="40"/>
      <c r="X96" s="40"/>
      <c r="Y96" s="40"/>
      <c r="Z96" s="40"/>
      <c r="AA96" s="40"/>
      <c r="AB96" s="40"/>
      <c r="AC96" s="40"/>
      <c r="AD96" s="40"/>
      <c r="AE96" s="40"/>
      <c r="AR96" s="178" t="s">
        <v>87</v>
      </c>
      <c r="AT96" s="178" t="s">
        <v>134</v>
      </c>
      <c r="AU96" s="178" t="s">
        <v>15</v>
      </c>
      <c r="AY96" s="21" t="s">
        <v>131</v>
      </c>
      <c r="BE96" s="179">
        <f>IF(N96="základní",J96,0)</f>
        <v>0</v>
      </c>
      <c r="BF96" s="179">
        <f>IF(N96="snížená",J96,0)</f>
        <v>0</v>
      </c>
      <c r="BG96" s="179">
        <f>IF(N96="zákl. přenesená",J96,0)</f>
        <v>0</v>
      </c>
      <c r="BH96" s="179">
        <f>IF(N96="sníž. přenesená",J96,0)</f>
        <v>0</v>
      </c>
      <c r="BI96" s="179">
        <f>IF(N96="nulová",J96,0)</f>
        <v>0</v>
      </c>
      <c r="BJ96" s="21" t="s">
        <v>15</v>
      </c>
      <c r="BK96" s="179">
        <f>ROUND(I96*H96,2)</f>
        <v>0</v>
      </c>
      <c r="BL96" s="21" t="s">
        <v>87</v>
      </c>
      <c r="BM96" s="178" t="s">
        <v>301</v>
      </c>
    </row>
    <row r="97" spans="1:65" s="2" customFormat="1" ht="55.5" customHeight="1">
      <c r="A97" s="40"/>
      <c r="B97" s="166"/>
      <c r="C97" s="167" t="s">
        <v>71</v>
      </c>
      <c r="D97" s="167" t="s">
        <v>134</v>
      </c>
      <c r="E97" s="168" t="s">
        <v>2126</v>
      </c>
      <c r="F97" s="169" t="s">
        <v>2127</v>
      </c>
      <c r="G97" s="170" t="s">
        <v>192</v>
      </c>
      <c r="H97" s="171">
        <v>2</v>
      </c>
      <c r="I97" s="172"/>
      <c r="J97" s="173">
        <f>ROUND(I97*H97,2)</f>
        <v>0</v>
      </c>
      <c r="K97" s="169" t="s">
        <v>3</v>
      </c>
      <c r="L97" s="41"/>
      <c r="M97" s="174" t="s">
        <v>3</v>
      </c>
      <c r="N97" s="175" t="s">
        <v>42</v>
      </c>
      <c r="O97" s="74"/>
      <c r="P97" s="176">
        <f>O97*H97</f>
        <v>0</v>
      </c>
      <c r="Q97" s="176">
        <v>0</v>
      </c>
      <c r="R97" s="176">
        <f>Q97*H97</f>
        <v>0</v>
      </c>
      <c r="S97" s="176">
        <v>0</v>
      </c>
      <c r="T97" s="177">
        <f>S97*H97</f>
        <v>0</v>
      </c>
      <c r="U97" s="40"/>
      <c r="V97" s="40"/>
      <c r="W97" s="40"/>
      <c r="X97" s="40"/>
      <c r="Y97" s="40"/>
      <c r="Z97" s="40"/>
      <c r="AA97" s="40"/>
      <c r="AB97" s="40"/>
      <c r="AC97" s="40"/>
      <c r="AD97" s="40"/>
      <c r="AE97" s="40"/>
      <c r="AR97" s="178" t="s">
        <v>87</v>
      </c>
      <c r="AT97" s="178" t="s">
        <v>134</v>
      </c>
      <c r="AU97" s="178" t="s">
        <v>15</v>
      </c>
      <c r="AY97" s="21" t="s">
        <v>131</v>
      </c>
      <c r="BE97" s="179">
        <f>IF(N97="základní",J97,0)</f>
        <v>0</v>
      </c>
      <c r="BF97" s="179">
        <f>IF(N97="snížená",J97,0)</f>
        <v>0</v>
      </c>
      <c r="BG97" s="179">
        <f>IF(N97="zákl. přenesená",J97,0)</f>
        <v>0</v>
      </c>
      <c r="BH97" s="179">
        <f>IF(N97="sníž. přenesená",J97,0)</f>
        <v>0</v>
      </c>
      <c r="BI97" s="179">
        <f>IF(N97="nulová",J97,0)</f>
        <v>0</v>
      </c>
      <c r="BJ97" s="21" t="s">
        <v>15</v>
      </c>
      <c r="BK97" s="179">
        <f>ROUND(I97*H97,2)</f>
        <v>0</v>
      </c>
      <c r="BL97" s="21" t="s">
        <v>87</v>
      </c>
      <c r="BM97" s="178" t="s">
        <v>316</v>
      </c>
    </row>
    <row r="98" spans="1:63" s="12" customFormat="1" ht="25.9" customHeight="1">
      <c r="A98" s="12"/>
      <c r="B98" s="153"/>
      <c r="C98" s="12"/>
      <c r="D98" s="154" t="s">
        <v>70</v>
      </c>
      <c r="E98" s="155" t="s">
        <v>2128</v>
      </c>
      <c r="F98" s="155" t="s">
        <v>2129</v>
      </c>
      <c r="G98" s="12"/>
      <c r="H98" s="12"/>
      <c r="I98" s="156"/>
      <c r="J98" s="157">
        <f>BK98</f>
        <v>0</v>
      </c>
      <c r="K98" s="12"/>
      <c r="L98" s="153"/>
      <c r="M98" s="158"/>
      <c r="N98" s="159"/>
      <c r="O98" s="159"/>
      <c r="P98" s="160">
        <f>SUM(P99:P103)</f>
        <v>0</v>
      </c>
      <c r="Q98" s="159"/>
      <c r="R98" s="160">
        <f>SUM(R99:R103)</f>
        <v>0</v>
      </c>
      <c r="S98" s="159"/>
      <c r="T98" s="161">
        <f>SUM(T99:T103)</f>
        <v>0</v>
      </c>
      <c r="U98" s="12"/>
      <c r="V98" s="12"/>
      <c r="W98" s="12"/>
      <c r="X98" s="12"/>
      <c r="Y98" s="12"/>
      <c r="Z98" s="12"/>
      <c r="AA98" s="12"/>
      <c r="AB98" s="12"/>
      <c r="AC98" s="12"/>
      <c r="AD98" s="12"/>
      <c r="AE98" s="12"/>
      <c r="AR98" s="154" t="s">
        <v>15</v>
      </c>
      <c r="AT98" s="162" t="s">
        <v>70</v>
      </c>
      <c r="AU98" s="162" t="s">
        <v>71</v>
      </c>
      <c r="AY98" s="154" t="s">
        <v>131</v>
      </c>
      <c r="BK98" s="163">
        <f>SUM(BK99:BK103)</f>
        <v>0</v>
      </c>
    </row>
    <row r="99" spans="1:65" s="2" customFormat="1" ht="44.25" customHeight="1">
      <c r="A99" s="40"/>
      <c r="B99" s="166"/>
      <c r="C99" s="167" t="s">
        <v>71</v>
      </c>
      <c r="D99" s="167" t="s">
        <v>134</v>
      </c>
      <c r="E99" s="168" t="s">
        <v>2130</v>
      </c>
      <c r="F99" s="169" t="s">
        <v>2131</v>
      </c>
      <c r="G99" s="170" t="s">
        <v>1418</v>
      </c>
      <c r="H99" s="171">
        <v>1</v>
      </c>
      <c r="I99" s="172"/>
      <c r="J99" s="173">
        <f>ROUND(I99*H99,2)</f>
        <v>0</v>
      </c>
      <c r="K99" s="169" t="s">
        <v>3</v>
      </c>
      <c r="L99" s="41"/>
      <c r="M99" s="174" t="s">
        <v>3</v>
      </c>
      <c r="N99" s="175" t="s">
        <v>42</v>
      </c>
      <c r="O99" s="74"/>
      <c r="P99" s="176">
        <f>O99*H99</f>
        <v>0</v>
      </c>
      <c r="Q99" s="176">
        <v>0</v>
      </c>
      <c r="R99" s="176">
        <f>Q99*H99</f>
        <v>0</v>
      </c>
      <c r="S99" s="176">
        <v>0</v>
      </c>
      <c r="T99" s="177">
        <f>S99*H99</f>
        <v>0</v>
      </c>
      <c r="U99" s="40"/>
      <c r="V99" s="40"/>
      <c r="W99" s="40"/>
      <c r="X99" s="40"/>
      <c r="Y99" s="40"/>
      <c r="Z99" s="40"/>
      <c r="AA99" s="40"/>
      <c r="AB99" s="40"/>
      <c r="AC99" s="40"/>
      <c r="AD99" s="40"/>
      <c r="AE99" s="40"/>
      <c r="AR99" s="178" t="s">
        <v>87</v>
      </c>
      <c r="AT99" s="178" t="s">
        <v>134</v>
      </c>
      <c r="AU99" s="178" t="s">
        <v>15</v>
      </c>
      <c r="AY99" s="21" t="s">
        <v>131</v>
      </c>
      <c r="BE99" s="179">
        <f>IF(N99="základní",J99,0)</f>
        <v>0</v>
      </c>
      <c r="BF99" s="179">
        <f>IF(N99="snížená",J99,0)</f>
        <v>0</v>
      </c>
      <c r="BG99" s="179">
        <f>IF(N99="zákl. přenesená",J99,0)</f>
        <v>0</v>
      </c>
      <c r="BH99" s="179">
        <f>IF(N99="sníž. přenesená",J99,0)</f>
        <v>0</v>
      </c>
      <c r="BI99" s="179">
        <f>IF(N99="nulová",J99,0)</f>
        <v>0</v>
      </c>
      <c r="BJ99" s="21" t="s">
        <v>15</v>
      </c>
      <c r="BK99" s="179">
        <f>ROUND(I99*H99,2)</f>
        <v>0</v>
      </c>
      <c r="BL99" s="21" t="s">
        <v>87</v>
      </c>
      <c r="BM99" s="178" t="s">
        <v>332</v>
      </c>
    </row>
    <row r="100" spans="1:65" s="2" customFormat="1" ht="44.25" customHeight="1">
      <c r="A100" s="40"/>
      <c r="B100" s="166"/>
      <c r="C100" s="167" t="s">
        <v>71</v>
      </c>
      <c r="D100" s="167" t="s">
        <v>134</v>
      </c>
      <c r="E100" s="168" t="s">
        <v>2132</v>
      </c>
      <c r="F100" s="169" t="s">
        <v>2133</v>
      </c>
      <c r="G100" s="170" t="s">
        <v>1418</v>
      </c>
      <c r="H100" s="171">
        <v>1</v>
      </c>
      <c r="I100" s="172"/>
      <c r="J100" s="173">
        <f>ROUND(I100*H100,2)</f>
        <v>0</v>
      </c>
      <c r="K100" s="169" t="s">
        <v>3</v>
      </c>
      <c r="L100" s="41"/>
      <c r="M100" s="174" t="s">
        <v>3</v>
      </c>
      <c r="N100" s="175" t="s">
        <v>42</v>
      </c>
      <c r="O100" s="74"/>
      <c r="P100" s="176">
        <f>O100*H100</f>
        <v>0</v>
      </c>
      <c r="Q100" s="176">
        <v>0</v>
      </c>
      <c r="R100" s="176">
        <f>Q100*H100</f>
        <v>0</v>
      </c>
      <c r="S100" s="176">
        <v>0</v>
      </c>
      <c r="T100" s="177">
        <f>S100*H100</f>
        <v>0</v>
      </c>
      <c r="U100" s="40"/>
      <c r="V100" s="40"/>
      <c r="W100" s="40"/>
      <c r="X100" s="40"/>
      <c r="Y100" s="40"/>
      <c r="Z100" s="40"/>
      <c r="AA100" s="40"/>
      <c r="AB100" s="40"/>
      <c r="AC100" s="40"/>
      <c r="AD100" s="40"/>
      <c r="AE100" s="40"/>
      <c r="AR100" s="178" t="s">
        <v>87</v>
      </c>
      <c r="AT100" s="178" t="s">
        <v>134</v>
      </c>
      <c r="AU100" s="178" t="s">
        <v>15</v>
      </c>
      <c r="AY100" s="21" t="s">
        <v>131</v>
      </c>
      <c r="BE100" s="179">
        <f>IF(N100="základní",J100,0)</f>
        <v>0</v>
      </c>
      <c r="BF100" s="179">
        <f>IF(N100="snížená",J100,0)</f>
        <v>0</v>
      </c>
      <c r="BG100" s="179">
        <f>IF(N100="zákl. přenesená",J100,0)</f>
        <v>0</v>
      </c>
      <c r="BH100" s="179">
        <f>IF(N100="sníž. přenesená",J100,0)</f>
        <v>0</v>
      </c>
      <c r="BI100" s="179">
        <f>IF(N100="nulová",J100,0)</f>
        <v>0</v>
      </c>
      <c r="BJ100" s="21" t="s">
        <v>15</v>
      </c>
      <c r="BK100" s="179">
        <f>ROUND(I100*H100,2)</f>
        <v>0</v>
      </c>
      <c r="BL100" s="21" t="s">
        <v>87</v>
      </c>
      <c r="BM100" s="178" t="s">
        <v>347</v>
      </c>
    </row>
    <row r="101" spans="1:65" s="2" customFormat="1" ht="37.8" customHeight="1">
      <c r="A101" s="40"/>
      <c r="B101" s="166"/>
      <c r="C101" s="167" t="s">
        <v>71</v>
      </c>
      <c r="D101" s="167" t="s">
        <v>134</v>
      </c>
      <c r="E101" s="168" t="s">
        <v>2134</v>
      </c>
      <c r="F101" s="169" t="s">
        <v>2135</v>
      </c>
      <c r="G101" s="170" t="s">
        <v>1418</v>
      </c>
      <c r="H101" s="171">
        <v>2</v>
      </c>
      <c r="I101" s="172"/>
      <c r="J101" s="173">
        <f>ROUND(I101*H101,2)</f>
        <v>0</v>
      </c>
      <c r="K101" s="169" t="s">
        <v>3</v>
      </c>
      <c r="L101" s="41"/>
      <c r="M101" s="174" t="s">
        <v>3</v>
      </c>
      <c r="N101" s="175" t="s">
        <v>42</v>
      </c>
      <c r="O101" s="74"/>
      <c r="P101" s="176">
        <f>O101*H101</f>
        <v>0</v>
      </c>
      <c r="Q101" s="176">
        <v>0</v>
      </c>
      <c r="R101" s="176">
        <f>Q101*H101</f>
        <v>0</v>
      </c>
      <c r="S101" s="176">
        <v>0</v>
      </c>
      <c r="T101" s="177">
        <f>S101*H101</f>
        <v>0</v>
      </c>
      <c r="U101" s="40"/>
      <c r="V101" s="40"/>
      <c r="W101" s="40"/>
      <c r="X101" s="40"/>
      <c r="Y101" s="40"/>
      <c r="Z101" s="40"/>
      <c r="AA101" s="40"/>
      <c r="AB101" s="40"/>
      <c r="AC101" s="40"/>
      <c r="AD101" s="40"/>
      <c r="AE101" s="40"/>
      <c r="AR101" s="178" t="s">
        <v>87</v>
      </c>
      <c r="AT101" s="178" t="s">
        <v>134</v>
      </c>
      <c r="AU101" s="178" t="s">
        <v>15</v>
      </c>
      <c r="AY101" s="21" t="s">
        <v>131</v>
      </c>
      <c r="BE101" s="179">
        <f>IF(N101="základní",J101,0)</f>
        <v>0</v>
      </c>
      <c r="BF101" s="179">
        <f>IF(N101="snížená",J101,0)</f>
        <v>0</v>
      </c>
      <c r="BG101" s="179">
        <f>IF(N101="zákl. přenesená",J101,0)</f>
        <v>0</v>
      </c>
      <c r="BH101" s="179">
        <f>IF(N101="sníž. přenesená",J101,0)</f>
        <v>0</v>
      </c>
      <c r="BI101" s="179">
        <f>IF(N101="nulová",J101,0)</f>
        <v>0</v>
      </c>
      <c r="BJ101" s="21" t="s">
        <v>15</v>
      </c>
      <c r="BK101" s="179">
        <f>ROUND(I101*H101,2)</f>
        <v>0</v>
      </c>
      <c r="BL101" s="21" t="s">
        <v>87</v>
      </c>
      <c r="BM101" s="178" t="s">
        <v>639</v>
      </c>
    </row>
    <row r="102" spans="1:65" s="2" customFormat="1" ht="37.8" customHeight="1">
      <c r="A102" s="40"/>
      <c r="B102" s="166"/>
      <c r="C102" s="167" t="s">
        <v>71</v>
      </c>
      <c r="D102" s="167" t="s">
        <v>134</v>
      </c>
      <c r="E102" s="168" t="s">
        <v>2136</v>
      </c>
      <c r="F102" s="169" t="s">
        <v>2137</v>
      </c>
      <c r="G102" s="170" t="s">
        <v>1418</v>
      </c>
      <c r="H102" s="171">
        <v>4</v>
      </c>
      <c r="I102" s="172"/>
      <c r="J102" s="173">
        <f>ROUND(I102*H102,2)</f>
        <v>0</v>
      </c>
      <c r="K102" s="169" t="s">
        <v>3</v>
      </c>
      <c r="L102" s="41"/>
      <c r="M102" s="174" t="s">
        <v>3</v>
      </c>
      <c r="N102" s="175" t="s">
        <v>42</v>
      </c>
      <c r="O102" s="74"/>
      <c r="P102" s="176">
        <f>O102*H102</f>
        <v>0</v>
      </c>
      <c r="Q102" s="176">
        <v>0</v>
      </c>
      <c r="R102" s="176">
        <f>Q102*H102</f>
        <v>0</v>
      </c>
      <c r="S102" s="176">
        <v>0</v>
      </c>
      <c r="T102" s="177">
        <f>S102*H102</f>
        <v>0</v>
      </c>
      <c r="U102" s="40"/>
      <c r="V102" s="40"/>
      <c r="W102" s="40"/>
      <c r="X102" s="40"/>
      <c r="Y102" s="40"/>
      <c r="Z102" s="40"/>
      <c r="AA102" s="40"/>
      <c r="AB102" s="40"/>
      <c r="AC102" s="40"/>
      <c r="AD102" s="40"/>
      <c r="AE102" s="40"/>
      <c r="AR102" s="178" t="s">
        <v>87</v>
      </c>
      <c r="AT102" s="178" t="s">
        <v>134</v>
      </c>
      <c r="AU102" s="178" t="s">
        <v>15</v>
      </c>
      <c r="AY102" s="21" t="s">
        <v>131</v>
      </c>
      <c r="BE102" s="179">
        <f>IF(N102="základní",J102,0)</f>
        <v>0</v>
      </c>
      <c r="BF102" s="179">
        <f>IF(N102="snížená",J102,0)</f>
        <v>0</v>
      </c>
      <c r="BG102" s="179">
        <f>IF(N102="zákl. přenesená",J102,0)</f>
        <v>0</v>
      </c>
      <c r="BH102" s="179">
        <f>IF(N102="sníž. přenesená",J102,0)</f>
        <v>0</v>
      </c>
      <c r="BI102" s="179">
        <f>IF(N102="nulová",J102,0)</f>
        <v>0</v>
      </c>
      <c r="BJ102" s="21" t="s">
        <v>15</v>
      </c>
      <c r="BK102" s="179">
        <f>ROUND(I102*H102,2)</f>
        <v>0</v>
      </c>
      <c r="BL102" s="21" t="s">
        <v>87</v>
      </c>
      <c r="BM102" s="178" t="s">
        <v>656</v>
      </c>
    </row>
    <row r="103" spans="1:65" s="2" customFormat="1" ht="55.5" customHeight="1">
      <c r="A103" s="40"/>
      <c r="B103" s="166"/>
      <c r="C103" s="167" t="s">
        <v>71</v>
      </c>
      <c r="D103" s="167" t="s">
        <v>134</v>
      </c>
      <c r="E103" s="168" t="s">
        <v>2138</v>
      </c>
      <c r="F103" s="169" t="s">
        <v>2139</v>
      </c>
      <c r="G103" s="170" t="s">
        <v>192</v>
      </c>
      <c r="H103" s="171">
        <v>65</v>
      </c>
      <c r="I103" s="172"/>
      <c r="J103" s="173">
        <f>ROUND(I103*H103,2)</f>
        <v>0</v>
      </c>
      <c r="K103" s="169" t="s">
        <v>3</v>
      </c>
      <c r="L103" s="41"/>
      <c r="M103" s="174" t="s">
        <v>3</v>
      </c>
      <c r="N103" s="175" t="s">
        <v>42</v>
      </c>
      <c r="O103" s="74"/>
      <c r="P103" s="176">
        <f>O103*H103</f>
        <v>0</v>
      </c>
      <c r="Q103" s="176">
        <v>0</v>
      </c>
      <c r="R103" s="176">
        <f>Q103*H103</f>
        <v>0</v>
      </c>
      <c r="S103" s="176">
        <v>0</v>
      </c>
      <c r="T103" s="177">
        <f>S103*H103</f>
        <v>0</v>
      </c>
      <c r="U103" s="40"/>
      <c r="V103" s="40"/>
      <c r="W103" s="40"/>
      <c r="X103" s="40"/>
      <c r="Y103" s="40"/>
      <c r="Z103" s="40"/>
      <c r="AA103" s="40"/>
      <c r="AB103" s="40"/>
      <c r="AC103" s="40"/>
      <c r="AD103" s="40"/>
      <c r="AE103" s="40"/>
      <c r="AR103" s="178" t="s">
        <v>87</v>
      </c>
      <c r="AT103" s="178" t="s">
        <v>134</v>
      </c>
      <c r="AU103" s="178" t="s">
        <v>15</v>
      </c>
      <c r="AY103" s="21" t="s">
        <v>131</v>
      </c>
      <c r="BE103" s="179">
        <f>IF(N103="základní",J103,0)</f>
        <v>0</v>
      </c>
      <c r="BF103" s="179">
        <f>IF(N103="snížená",J103,0)</f>
        <v>0</v>
      </c>
      <c r="BG103" s="179">
        <f>IF(N103="zákl. přenesená",J103,0)</f>
        <v>0</v>
      </c>
      <c r="BH103" s="179">
        <f>IF(N103="sníž. přenesená",J103,0)</f>
        <v>0</v>
      </c>
      <c r="BI103" s="179">
        <f>IF(N103="nulová",J103,0)</f>
        <v>0</v>
      </c>
      <c r="BJ103" s="21" t="s">
        <v>15</v>
      </c>
      <c r="BK103" s="179">
        <f>ROUND(I103*H103,2)</f>
        <v>0</v>
      </c>
      <c r="BL103" s="21" t="s">
        <v>87</v>
      </c>
      <c r="BM103" s="178" t="s">
        <v>667</v>
      </c>
    </row>
    <row r="104" spans="1:63" s="12" customFormat="1" ht="25.9" customHeight="1">
      <c r="A104" s="12"/>
      <c r="B104" s="153"/>
      <c r="C104" s="12"/>
      <c r="D104" s="154" t="s">
        <v>70</v>
      </c>
      <c r="E104" s="155" t="s">
        <v>2140</v>
      </c>
      <c r="F104" s="155" t="s">
        <v>2141</v>
      </c>
      <c r="G104" s="12"/>
      <c r="H104" s="12"/>
      <c r="I104" s="156"/>
      <c r="J104" s="157">
        <f>BK104</f>
        <v>0</v>
      </c>
      <c r="K104" s="12"/>
      <c r="L104" s="153"/>
      <c r="M104" s="158"/>
      <c r="N104" s="159"/>
      <c r="O104" s="159"/>
      <c r="P104" s="160">
        <f>SUM(P105:P114)</f>
        <v>0</v>
      </c>
      <c r="Q104" s="159"/>
      <c r="R104" s="160">
        <f>SUM(R105:R114)</f>
        <v>0</v>
      </c>
      <c r="S104" s="159"/>
      <c r="T104" s="161">
        <f>SUM(T105:T114)</f>
        <v>0</v>
      </c>
      <c r="U104" s="12"/>
      <c r="V104" s="12"/>
      <c r="W104" s="12"/>
      <c r="X104" s="12"/>
      <c r="Y104" s="12"/>
      <c r="Z104" s="12"/>
      <c r="AA104" s="12"/>
      <c r="AB104" s="12"/>
      <c r="AC104" s="12"/>
      <c r="AD104" s="12"/>
      <c r="AE104" s="12"/>
      <c r="AR104" s="154" t="s">
        <v>15</v>
      </c>
      <c r="AT104" s="162" t="s">
        <v>70</v>
      </c>
      <c r="AU104" s="162" t="s">
        <v>71</v>
      </c>
      <c r="AY104" s="154" t="s">
        <v>131</v>
      </c>
      <c r="BK104" s="163">
        <f>SUM(BK105:BK114)</f>
        <v>0</v>
      </c>
    </row>
    <row r="105" spans="1:65" s="2" customFormat="1" ht="24.15" customHeight="1">
      <c r="A105" s="40"/>
      <c r="B105" s="166"/>
      <c r="C105" s="167" t="s">
        <v>71</v>
      </c>
      <c r="D105" s="167" t="s">
        <v>134</v>
      </c>
      <c r="E105" s="168" t="s">
        <v>2142</v>
      </c>
      <c r="F105" s="169" t="s">
        <v>2143</v>
      </c>
      <c r="G105" s="170" t="s">
        <v>2144</v>
      </c>
      <c r="H105" s="171">
        <v>1</v>
      </c>
      <c r="I105" s="172"/>
      <c r="J105" s="173">
        <f>ROUND(I105*H105,2)</f>
        <v>0</v>
      </c>
      <c r="K105" s="169" t="s">
        <v>3</v>
      </c>
      <c r="L105" s="41"/>
      <c r="M105" s="174" t="s">
        <v>3</v>
      </c>
      <c r="N105" s="175" t="s">
        <v>42</v>
      </c>
      <c r="O105" s="74"/>
      <c r="P105" s="176">
        <f>O105*H105</f>
        <v>0</v>
      </c>
      <c r="Q105" s="176">
        <v>0</v>
      </c>
      <c r="R105" s="176">
        <f>Q105*H105</f>
        <v>0</v>
      </c>
      <c r="S105" s="176">
        <v>0</v>
      </c>
      <c r="T105" s="177">
        <f>S105*H105</f>
        <v>0</v>
      </c>
      <c r="U105" s="40"/>
      <c r="V105" s="40"/>
      <c r="W105" s="40"/>
      <c r="X105" s="40"/>
      <c r="Y105" s="40"/>
      <c r="Z105" s="40"/>
      <c r="AA105" s="40"/>
      <c r="AB105" s="40"/>
      <c r="AC105" s="40"/>
      <c r="AD105" s="40"/>
      <c r="AE105" s="40"/>
      <c r="AR105" s="178" t="s">
        <v>87</v>
      </c>
      <c r="AT105" s="178" t="s">
        <v>134</v>
      </c>
      <c r="AU105" s="178" t="s">
        <v>15</v>
      </c>
      <c r="AY105" s="21" t="s">
        <v>131</v>
      </c>
      <c r="BE105" s="179">
        <f>IF(N105="základní",J105,0)</f>
        <v>0</v>
      </c>
      <c r="BF105" s="179">
        <f>IF(N105="snížená",J105,0)</f>
        <v>0</v>
      </c>
      <c r="BG105" s="179">
        <f>IF(N105="zákl. přenesená",J105,0)</f>
        <v>0</v>
      </c>
      <c r="BH105" s="179">
        <f>IF(N105="sníž. přenesená",J105,0)</f>
        <v>0</v>
      </c>
      <c r="BI105" s="179">
        <f>IF(N105="nulová",J105,0)</f>
        <v>0</v>
      </c>
      <c r="BJ105" s="21" t="s">
        <v>15</v>
      </c>
      <c r="BK105" s="179">
        <f>ROUND(I105*H105,2)</f>
        <v>0</v>
      </c>
      <c r="BL105" s="21" t="s">
        <v>87</v>
      </c>
      <c r="BM105" s="178" t="s">
        <v>678</v>
      </c>
    </row>
    <row r="106" spans="1:65" s="2" customFormat="1" ht="24.15" customHeight="1">
      <c r="A106" s="40"/>
      <c r="B106" s="166"/>
      <c r="C106" s="167" t="s">
        <v>71</v>
      </c>
      <c r="D106" s="167" t="s">
        <v>134</v>
      </c>
      <c r="E106" s="168" t="s">
        <v>2145</v>
      </c>
      <c r="F106" s="169" t="s">
        <v>2146</v>
      </c>
      <c r="G106" s="170" t="s">
        <v>2144</v>
      </c>
      <c r="H106" s="171">
        <v>1</v>
      </c>
      <c r="I106" s="172"/>
      <c r="J106" s="173">
        <f>ROUND(I106*H106,2)</f>
        <v>0</v>
      </c>
      <c r="K106" s="169" t="s">
        <v>3</v>
      </c>
      <c r="L106" s="41"/>
      <c r="M106" s="174" t="s">
        <v>3</v>
      </c>
      <c r="N106" s="175" t="s">
        <v>42</v>
      </c>
      <c r="O106" s="74"/>
      <c r="P106" s="176">
        <f>O106*H106</f>
        <v>0</v>
      </c>
      <c r="Q106" s="176">
        <v>0</v>
      </c>
      <c r="R106" s="176">
        <f>Q106*H106</f>
        <v>0</v>
      </c>
      <c r="S106" s="176">
        <v>0</v>
      </c>
      <c r="T106" s="177">
        <f>S106*H106</f>
        <v>0</v>
      </c>
      <c r="U106" s="40"/>
      <c r="V106" s="40"/>
      <c r="W106" s="40"/>
      <c r="X106" s="40"/>
      <c r="Y106" s="40"/>
      <c r="Z106" s="40"/>
      <c r="AA106" s="40"/>
      <c r="AB106" s="40"/>
      <c r="AC106" s="40"/>
      <c r="AD106" s="40"/>
      <c r="AE106" s="40"/>
      <c r="AR106" s="178" t="s">
        <v>87</v>
      </c>
      <c r="AT106" s="178" t="s">
        <v>134</v>
      </c>
      <c r="AU106" s="178" t="s">
        <v>15</v>
      </c>
      <c r="AY106" s="21" t="s">
        <v>131</v>
      </c>
      <c r="BE106" s="179">
        <f>IF(N106="základní",J106,0)</f>
        <v>0</v>
      </c>
      <c r="BF106" s="179">
        <f>IF(N106="snížená",J106,0)</f>
        <v>0</v>
      </c>
      <c r="BG106" s="179">
        <f>IF(N106="zákl. přenesená",J106,0)</f>
        <v>0</v>
      </c>
      <c r="BH106" s="179">
        <f>IF(N106="sníž. přenesená",J106,0)</f>
        <v>0</v>
      </c>
      <c r="BI106" s="179">
        <f>IF(N106="nulová",J106,0)</f>
        <v>0</v>
      </c>
      <c r="BJ106" s="21" t="s">
        <v>15</v>
      </c>
      <c r="BK106" s="179">
        <f>ROUND(I106*H106,2)</f>
        <v>0</v>
      </c>
      <c r="BL106" s="21" t="s">
        <v>87</v>
      </c>
      <c r="BM106" s="178" t="s">
        <v>690</v>
      </c>
    </row>
    <row r="107" spans="1:65" s="2" customFormat="1" ht="24.15" customHeight="1">
      <c r="A107" s="40"/>
      <c r="B107" s="166"/>
      <c r="C107" s="167" t="s">
        <v>71</v>
      </c>
      <c r="D107" s="167" t="s">
        <v>134</v>
      </c>
      <c r="E107" s="168" t="s">
        <v>2147</v>
      </c>
      <c r="F107" s="169" t="s">
        <v>2148</v>
      </c>
      <c r="G107" s="170" t="s">
        <v>2144</v>
      </c>
      <c r="H107" s="171">
        <v>1</v>
      </c>
      <c r="I107" s="172"/>
      <c r="J107" s="173">
        <f>ROUND(I107*H107,2)</f>
        <v>0</v>
      </c>
      <c r="K107" s="169" t="s">
        <v>3</v>
      </c>
      <c r="L107" s="41"/>
      <c r="M107" s="174" t="s">
        <v>3</v>
      </c>
      <c r="N107" s="175" t="s">
        <v>42</v>
      </c>
      <c r="O107" s="74"/>
      <c r="P107" s="176">
        <f>O107*H107</f>
        <v>0</v>
      </c>
      <c r="Q107" s="176">
        <v>0</v>
      </c>
      <c r="R107" s="176">
        <f>Q107*H107</f>
        <v>0</v>
      </c>
      <c r="S107" s="176">
        <v>0</v>
      </c>
      <c r="T107" s="177">
        <f>S107*H107</f>
        <v>0</v>
      </c>
      <c r="U107" s="40"/>
      <c r="V107" s="40"/>
      <c r="W107" s="40"/>
      <c r="X107" s="40"/>
      <c r="Y107" s="40"/>
      <c r="Z107" s="40"/>
      <c r="AA107" s="40"/>
      <c r="AB107" s="40"/>
      <c r="AC107" s="40"/>
      <c r="AD107" s="40"/>
      <c r="AE107" s="40"/>
      <c r="AR107" s="178" t="s">
        <v>87</v>
      </c>
      <c r="AT107" s="178" t="s">
        <v>134</v>
      </c>
      <c r="AU107" s="178" t="s">
        <v>15</v>
      </c>
      <c r="AY107" s="21" t="s">
        <v>131</v>
      </c>
      <c r="BE107" s="179">
        <f>IF(N107="základní",J107,0)</f>
        <v>0</v>
      </c>
      <c r="BF107" s="179">
        <f>IF(N107="snížená",J107,0)</f>
        <v>0</v>
      </c>
      <c r="BG107" s="179">
        <f>IF(N107="zákl. přenesená",J107,0)</f>
        <v>0</v>
      </c>
      <c r="BH107" s="179">
        <f>IF(N107="sníž. přenesená",J107,0)</f>
        <v>0</v>
      </c>
      <c r="BI107" s="179">
        <f>IF(N107="nulová",J107,0)</f>
        <v>0</v>
      </c>
      <c r="BJ107" s="21" t="s">
        <v>15</v>
      </c>
      <c r="BK107" s="179">
        <f>ROUND(I107*H107,2)</f>
        <v>0</v>
      </c>
      <c r="BL107" s="21" t="s">
        <v>87</v>
      </c>
      <c r="BM107" s="178" t="s">
        <v>701</v>
      </c>
    </row>
    <row r="108" spans="1:65" s="2" customFormat="1" ht="24.15" customHeight="1">
      <c r="A108" s="40"/>
      <c r="B108" s="166"/>
      <c r="C108" s="167" t="s">
        <v>71</v>
      </c>
      <c r="D108" s="167" t="s">
        <v>134</v>
      </c>
      <c r="E108" s="168" t="s">
        <v>2149</v>
      </c>
      <c r="F108" s="169" t="s">
        <v>2150</v>
      </c>
      <c r="G108" s="170" t="s">
        <v>2144</v>
      </c>
      <c r="H108" s="171">
        <v>1</v>
      </c>
      <c r="I108" s="172"/>
      <c r="J108" s="173">
        <f>ROUND(I108*H108,2)</f>
        <v>0</v>
      </c>
      <c r="K108" s="169" t="s">
        <v>3</v>
      </c>
      <c r="L108" s="41"/>
      <c r="M108" s="174" t="s">
        <v>3</v>
      </c>
      <c r="N108" s="175" t="s">
        <v>42</v>
      </c>
      <c r="O108" s="74"/>
      <c r="P108" s="176">
        <f>O108*H108</f>
        <v>0</v>
      </c>
      <c r="Q108" s="176">
        <v>0</v>
      </c>
      <c r="R108" s="176">
        <f>Q108*H108</f>
        <v>0</v>
      </c>
      <c r="S108" s="176">
        <v>0</v>
      </c>
      <c r="T108" s="177">
        <f>S108*H108</f>
        <v>0</v>
      </c>
      <c r="U108" s="40"/>
      <c r="V108" s="40"/>
      <c r="W108" s="40"/>
      <c r="X108" s="40"/>
      <c r="Y108" s="40"/>
      <c r="Z108" s="40"/>
      <c r="AA108" s="40"/>
      <c r="AB108" s="40"/>
      <c r="AC108" s="40"/>
      <c r="AD108" s="40"/>
      <c r="AE108" s="40"/>
      <c r="AR108" s="178" t="s">
        <v>87</v>
      </c>
      <c r="AT108" s="178" t="s">
        <v>134</v>
      </c>
      <c r="AU108" s="178" t="s">
        <v>15</v>
      </c>
      <c r="AY108" s="21" t="s">
        <v>131</v>
      </c>
      <c r="BE108" s="179">
        <f>IF(N108="základní",J108,0)</f>
        <v>0</v>
      </c>
      <c r="BF108" s="179">
        <f>IF(N108="snížená",J108,0)</f>
        <v>0</v>
      </c>
      <c r="BG108" s="179">
        <f>IF(N108="zákl. přenesená",J108,0)</f>
        <v>0</v>
      </c>
      <c r="BH108" s="179">
        <f>IF(N108="sníž. přenesená",J108,0)</f>
        <v>0</v>
      </c>
      <c r="BI108" s="179">
        <f>IF(N108="nulová",J108,0)</f>
        <v>0</v>
      </c>
      <c r="BJ108" s="21" t="s">
        <v>15</v>
      </c>
      <c r="BK108" s="179">
        <f>ROUND(I108*H108,2)</f>
        <v>0</v>
      </c>
      <c r="BL108" s="21" t="s">
        <v>87</v>
      </c>
      <c r="BM108" s="178" t="s">
        <v>709</v>
      </c>
    </row>
    <row r="109" spans="1:65" s="2" customFormat="1" ht="24.15" customHeight="1">
      <c r="A109" s="40"/>
      <c r="B109" s="166"/>
      <c r="C109" s="167" t="s">
        <v>71</v>
      </c>
      <c r="D109" s="167" t="s">
        <v>134</v>
      </c>
      <c r="E109" s="168" t="s">
        <v>2151</v>
      </c>
      <c r="F109" s="169" t="s">
        <v>2152</v>
      </c>
      <c r="G109" s="170" t="s">
        <v>2144</v>
      </c>
      <c r="H109" s="171">
        <v>1</v>
      </c>
      <c r="I109" s="172"/>
      <c r="J109" s="173">
        <f>ROUND(I109*H109,2)</f>
        <v>0</v>
      </c>
      <c r="K109" s="169" t="s">
        <v>3</v>
      </c>
      <c r="L109" s="41"/>
      <c r="M109" s="174" t="s">
        <v>3</v>
      </c>
      <c r="N109" s="175" t="s">
        <v>42</v>
      </c>
      <c r="O109" s="74"/>
      <c r="P109" s="176">
        <f>O109*H109</f>
        <v>0</v>
      </c>
      <c r="Q109" s="176">
        <v>0</v>
      </c>
      <c r="R109" s="176">
        <f>Q109*H109</f>
        <v>0</v>
      </c>
      <c r="S109" s="176">
        <v>0</v>
      </c>
      <c r="T109" s="177">
        <f>S109*H109</f>
        <v>0</v>
      </c>
      <c r="U109" s="40"/>
      <c r="V109" s="40"/>
      <c r="W109" s="40"/>
      <c r="X109" s="40"/>
      <c r="Y109" s="40"/>
      <c r="Z109" s="40"/>
      <c r="AA109" s="40"/>
      <c r="AB109" s="40"/>
      <c r="AC109" s="40"/>
      <c r="AD109" s="40"/>
      <c r="AE109" s="40"/>
      <c r="AR109" s="178" t="s">
        <v>87</v>
      </c>
      <c r="AT109" s="178" t="s">
        <v>134</v>
      </c>
      <c r="AU109" s="178" t="s">
        <v>15</v>
      </c>
      <c r="AY109" s="21" t="s">
        <v>131</v>
      </c>
      <c r="BE109" s="179">
        <f>IF(N109="základní",J109,0)</f>
        <v>0</v>
      </c>
      <c r="BF109" s="179">
        <f>IF(N109="snížená",J109,0)</f>
        <v>0</v>
      </c>
      <c r="BG109" s="179">
        <f>IF(N109="zákl. přenesená",J109,0)</f>
        <v>0</v>
      </c>
      <c r="BH109" s="179">
        <f>IF(N109="sníž. přenesená",J109,0)</f>
        <v>0</v>
      </c>
      <c r="BI109" s="179">
        <f>IF(N109="nulová",J109,0)</f>
        <v>0</v>
      </c>
      <c r="BJ109" s="21" t="s">
        <v>15</v>
      </c>
      <c r="BK109" s="179">
        <f>ROUND(I109*H109,2)</f>
        <v>0</v>
      </c>
      <c r="BL109" s="21" t="s">
        <v>87</v>
      </c>
      <c r="BM109" s="178" t="s">
        <v>726</v>
      </c>
    </row>
    <row r="110" spans="1:65" s="2" customFormat="1" ht="24.15" customHeight="1">
      <c r="A110" s="40"/>
      <c r="B110" s="166"/>
      <c r="C110" s="167" t="s">
        <v>71</v>
      </c>
      <c r="D110" s="167" t="s">
        <v>134</v>
      </c>
      <c r="E110" s="168" t="s">
        <v>2153</v>
      </c>
      <c r="F110" s="169" t="s">
        <v>2154</v>
      </c>
      <c r="G110" s="170" t="s">
        <v>2144</v>
      </c>
      <c r="H110" s="171">
        <v>1</v>
      </c>
      <c r="I110" s="172"/>
      <c r="J110" s="173">
        <f>ROUND(I110*H110,2)</f>
        <v>0</v>
      </c>
      <c r="K110" s="169" t="s">
        <v>3</v>
      </c>
      <c r="L110" s="41"/>
      <c r="M110" s="174" t="s">
        <v>3</v>
      </c>
      <c r="N110" s="175" t="s">
        <v>42</v>
      </c>
      <c r="O110" s="74"/>
      <c r="P110" s="176">
        <f>O110*H110</f>
        <v>0</v>
      </c>
      <c r="Q110" s="176">
        <v>0</v>
      </c>
      <c r="R110" s="176">
        <f>Q110*H110</f>
        <v>0</v>
      </c>
      <c r="S110" s="176">
        <v>0</v>
      </c>
      <c r="T110" s="177">
        <f>S110*H110</f>
        <v>0</v>
      </c>
      <c r="U110" s="40"/>
      <c r="V110" s="40"/>
      <c r="W110" s="40"/>
      <c r="X110" s="40"/>
      <c r="Y110" s="40"/>
      <c r="Z110" s="40"/>
      <c r="AA110" s="40"/>
      <c r="AB110" s="40"/>
      <c r="AC110" s="40"/>
      <c r="AD110" s="40"/>
      <c r="AE110" s="40"/>
      <c r="AR110" s="178" t="s">
        <v>87</v>
      </c>
      <c r="AT110" s="178" t="s">
        <v>134</v>
      </c>
      <c r="AU110" s="178" t="s">
        <v>15</v>
      </c>
      <c r="AY110" s="21" t="s">
        <v>131</v>
      </c>
      <c r="BE110" s="179">
        <f>IF(N110="základní",J110,0)</f>
        <v>0</v>
      </c>
      <c r="BF110" s="179">
        <f>IF(N110="snížená",J110,0)</f>
        <v>0</v>
      </c>
      <c r="BG110" s="179">
        <f>IF(N110="zákl. přenesená",J110,0)</f>
        <v>0</v>
      </c>
      <c r="BH110" s="179">
        <f>IF(N110="sníž. přenesená",J110,0)</f>
        <v>0</v>
      </c>
      <c r="BI110" s="179">
        <f>IF(N110="nulová",J110,0)</f>
        <v>0</v>
      </c>
      <c r="BJ110" s="21" t="s">
        <v>15</v>
      </c>
      <c r="BK110" s="179">
        <f>ROUND(I110*H110,2)</f>
        <v>0</v>
      </c>
      <c r="BL110" s="21" t="s">
        <v>87</v>
      </c>
      <c r="BM110" s="178" t="s">
        <v>737</v>
      </c>
    </row>
    <row r="111" spans="1:65" s="2" customFormat="1" ht="24.15" customHeight="1">
      <c r="A111" s="40"/>
      <c r="B111" s="166"/>
      <c r="C111" s="167" t="s">
        <v>71</v>
      </c>
      <c r="D111" s="167" t="s">
        <v>134</v>
      </c>
      <c r="E111" s="168" t="s">
        <v>2155</v>
      </c>
      <c r="F111" s="169" t="s">
        <v>2156</v>
      </c>
      <c r="G111" s="170" t="s">
        <v>2144</v>
      </c>
      <c r="H111" s="171">
        <v>1</v>
      </c>
      <c r="I111" s="172"/>
      <c r="J111" s="173">
        <f>ROUND(I111*H111,2)</f>
        <v>0</v>
      </c>
      <c r="K111" s="169" t="s">
        <v>3</v>
      </c>
      <c r="L111" s="41"/>
      <c r="M111" s="174" t="s">
        <v>3</v>
      </c>
      <c r="N111" s="175" t="s">
        <v>42</v>
      </c>
      <c r="O111" s="74"/>
      <c r="P111" s="176">
        <f>O111*H111</f>
        <v>0</v>
      </c>
      <c r="Q111" s="176">
        <v>0</v>
      </c>
      <c r="R111" s="176">
        <f>Q111*H111</f>
        <v>0</v>
      </c>
      <c r="S111" s="176">
        <v>0</v>
      </c>
      <c r="T111" s="177">
        <f>S111*H111</f>
        <v>0</v>
      </c>
      <c r="U111" s="40"/>
      <c r="V111" s="40"/>
      <c r="W111" s="40"/>
      <c r="X111" s="40"/>
      <c r="Y111" s="40"/>
      <c r="Z111" s="40"/>
      <c r="AA111" s="40"/>
      <c r="AB111" s="40"/>
      <c r="AC111" s="40"/>
      <c r="AD111" s="40"/>
      <c r="AE111" s="40"/>
      <c r="AR111" s="178" t="s">
        <v>87</v>
      </c>
      <c r="AT111" s="178" t="s">
        <v>134</v>
      </c>
      <c r="AU111" s="178" t="s">
        <v>15</v>
      </c>
      <c r="AY111" s="21" t="s">
        <v>131</v>
      </c>
      <c r="BE111" s="179">
        <f>IF(N111="základní",J111,0)</f>
        <v>0</v>
      </c>
      <c r="BF111" s="179">
        <f>IF(N111="snížená",J111,0)</f>
        <v>0</v>
      </c>
      <c r="BG111" s="179">
        <f>IF(N111="zákl. přenesená",J111,0)</f>
        <v>0</v>
      </c>
      <c r="BH111" s="179">
        <f>IF(N111="sníž. přenesená",J111,0)</f>
        <v>0</v>
      </c>
      <c r="BI111" s="179">
        <f>IF(N111="nulová",J111,0)</f>
        <v>0</v>
      </c>
      <c r="BJ111" s="21" t="s">
        <v>15</v>
      </c>
      <c r="BK111" s="179">
        <f>ROUND(I111*H111,2)</f>
        <v>0</v>
      </c>
      <c r="BL111" s="21" t="s">
        <v>87</v>
      </c>
      <c r="BM111" s="178" t="s">
        <v>747</v>
      </c>
    </row>
    <row r="112" spans="1:65" s="2" customFormat="1" ht="24.15" customHeight="1">
      <c r="A112" s="40"/>
      <c r="B112" s="166"/>
      <c r="C112" s="167" t="s">
        <v>71</v>
      </c>
      <c r="D112" s="167" t="s">
        <v>134</v>
      </c>
      <c r="E112" s="168" t="s">
        <v>2157</v>
      </c>
      <c r="F112" s="169" t="s">
        <v>2158</v>
      </c>
      <c r="G112" s="170" t="s">
        <v>2144</v>
      </c>
      <c r="H112" s="171">
        <v>1</v>
      </c>
      <c r="I112" s="172"/>
      <c r="J112" s="173">
        <f>ROUND(I112*H112,2)</f>
        <v>0</v>
      </c>
      <c r="K112" s="169" t="s">
        <v>3</v>
      </c>
      <c r="L112" s="41"/>
      <c r="M112" s="174" t="s">
        <v>3</v>
      </c>
      <c r="N112" s="175" t="s">
        <v>42</v>
      </c>
      <c r="O112" s="74"/>
      <c r="P112" s="176">
        <f>O112*H112</f>
        <v>0</v>
      </c>
      <c r="Q112" s="176">
        <v>0</v>
      </c>
      <c r="R112" s="176">
        <f>Q112*H112</f>
        <v>0</v>
      </c>
      <c r="S112" s="176">
        <v>0</v>
      </c>
      <c r="T112" s="177">
        <f>S112*H112</f>
        <v>0</v>
      </c>
      <c r="U112" s="40"/>
      <c r="V112" s="40"/>
      <c r="W112" s="40"/>
      <c r="X112" s="40"/>
      <c r="Y112" s="40"/>
      <c r="Z112" s="40"/>
      <c r="AA112" s="40"/>
      <c r="AB112" s="40"/>
      <c r="AC112" s="40"/>
      <c r="AD112" s="40"/>
      <c r="AE112" s="40"/>
      <c r="AR112" s="178" t="s">
        <v>87</v>
      </c>
      <c r="AT112" s="178" t="s">
        <v>134</v>
      </c>
      <c r="AU112" s="178" t="s">
        <v>15</v>
      </c>
      <c r="AY112" s="21" t="s">
        <v>131</v>
      </c>
      <c r="BE112" s="179">
        <f>IF(N112="základní",J112,0)</f>
        <v>0</v>
      </c>
      <c r="BF112" s="179">
        <f>IF(N112="snížená",J112,0)</f>
        <v>0</v>
      </c>
      <c r="BG112" s="179">
        <f>IF(N112="zákl. přenesená",J112,0)</f>
        <v>0</v>
      </c>
      <c r="BH112" s="179">
        <f>IF(N112="sníž. přenesená",J112,0)</f>
        <v>0</v>
      </c>
      <c r="BI112" s="179">
        <f>IF(N112="nulová",J112,0)</f>
        <v>0</v>
      </c>
      <c r="BJ112" s="21" t="s">
        <v>15</v>
      </c>
      <c r="BK112" s="179">
        <f>ROUND(I112*H112,2)</f>
        <v>0</v>
      </c>
      <c r="BL112" s="21" t="s">
        <v>87</v>
      </c>
      <c r="BM112" s="178" t="s">
        <v>759</v>
      </c>
    </row>
    <row r="113" spans="1:65" s="2" customFormat="1" ht="24.15" customHeight="1">
      <c r="A113" s="40"/>
      <c r="B113" s="166"/>
      <c r="C113" s="167" t="s">
        <v>71</v>
      </c>
      <c r="D113" s="167" t="s">
        <v>134</v>
      </c>
      <c r="E113" s="168" t="s">
        <v>2159</v>
      </c>
      <c r="F113" s="169" t="s">
        <v>2160</v>
      </c>
      <c r="G113" s="170" t="s">
        <v>2144</v>
      </c>
      <c r="H113" s="171">
        <v>1</v>
      </c>
      <c r="I113" s="172"/>
      <c r="J113" s="173">
        <f>ROUND(I113*H113,2)</f>
        <v>0</v>
      </c>
      <c r="K113" s="169" t="s">
        <v>3</v>
      </c>
      <c r="L113" s="41"/>
      <c r="M113" s="174" t="s">
        <v>3</v>
      </c>
      <c r="N113" s="175" t="s">
        <v>42</v>
      </c>
      <c r="O113" s="74"/>
      <c r="P113" s="176">
        <f>O113*H113</f>
        <v>0</v>
      </c>
      <c r="Q113" s="176">
        <v>0</v>
      </c>
      <c r="R113" s="176">
        <f>Q113*H113</f>
        <v>0</v>
      </c>
      <c r="S113" s="176">
        <v>0</v>
      </c>
      <c r="T113" s="177">
        <f>S113*H113</f>
        <v>0</v>
      </c>
      <c r="U113" s="40"/>
      <c r="V113" s="40"/>
      <c r="W113" s="40"/>
      <c r="X113" s="40"/>
      <c r="Y113" s="40"/>
      <c r="Z113" s="40"/>
      <c r="AA113" s="40"/>
      <c r="AB113" s="40"/>
      <c r="AC113" s="40"/>
      <c r="AD113" s="40"/>
      <c r="AE113" s="40"/>
      <c r="AR113" s="178" t="s">
        <v>87</v>
      </c>
      <c r="AT113" s="178" t="s">
        <v>134</v>
      </c>
      <c r="AU113" s="178" t="s">
        <v>15</v>
      </c>
      <c r="AY113" s="21" t="s">
        <v>131</v>
      </c>
      <c r="BE113" s="179">
        <f>IF(N113="základní",J113,0)</f>
        <v>0</v>
      </c>
      <c r="BF113" s="179">
        <f>IF(N113="snížená",J113,0)</f>
        <v>0</v>
      </c>
      <c r="BG113" s="179">
        <f>IF(N113="zákl. přenesená",J113,0)</f>
        <v>0</v>
      </c>
      <c r="BH113" s="179">
        <f>IF(N113="sníž. přenesená",J113,0)</f>
        <v>0</v>
      </c>
      <c r="BI113" s="179">
        <f>IF(N113="nulová",J113,0)</f>
        <v>0</v>
      </c>
      <c r="BJ113" s="21" t="s">
        <v>15</v>
      </c>
      <c r="BK113" s="179">
        <f>ROUND(I113*H113,2)</f>
        <v>0</v>
      </c>
      <c r="BL113" s="21" t="s">
        <v>87</v>
      </c>
      <c r="BM113" s="178" t="s">
        <v>767</v>
      </c>
    </row>
    <row r="114" spans="1:65" s="2" customFormat="1" ht="24.15" customHeight="1">
      <c r="A114" s="40"/>
      <c r="B114" s="166"/>
      <c r="C114" s="167" t="s">
        <v>71</v>
      </c>
      <c r="D114" s="167" t="s">
        <v>134</v>
      </c>
      <c r="E114" s="168" t="s">
        <v>2161</v>
      </c>
      <c r="F114" s="169" t="s">
        <v>2162</v>
      </c>
      <c r="G114" s="170" t="s">
        <v>2144</v>
      </c>
      <c r="H114" s="171">
        <v>1</v>
      </c>
      <c r="I114" s="172"/>
      <c r="J114" s="173">
        <f>ROUND(I114*H114,2)</f>
        <v>0</v>
      </c>
      <c r="K114" s="169" t="s">
        <v>3</v>
      </c>
      <c r="L114" s="41"/>
      <c r="M114" s="174" t="s">
        <v>3</v>
      </c>
      <c r="N114" s="175" t="s">
        <v>42</v>
      </c>
      <c r="O114" s="74"/>
      <c r="P114" s="176">
        <f>O114*H114</f>
        <v>0</v>
      </c>
      <c r="Q114" s="176">
        <v>0</v>
      </c>
      <c r="R114" s="176">
        <f>Q114*H114</f>
        <v>0</v>
      </c>
      <c r="S114" s="176">
        <v>0</v>
      </c>
      <c r="T114" s="177">
        <f>S114*H114</f>
        <v>0</v>
      </c>
      <c r="U114" s="40"/>
      <c r="V114" s="40"/>
      <c r="W114" s="40"/>
      <c r="X114" s="40"/>
      <c r="Y114" s="40"/>
      <c r="Z114" s="40"/>
      <c r="AA114" s="40"/>
      <c r="AB114" s="40"/>
      <c r="AC114" s="40"/>
      <c r="AD114" s="40"/>
      <c r="AE114" s="40"/>
      <c r="AR114" s="178" t="s">
        <v>87</v>
      </c>
      <c r="AT114" s="178" t="s">
        <v>134</v>
      </c>
      <c r="AU114" s="178" t="s">
        <v>15</v>
      </c>
      <c r="AY114" s="21" t="s">
        <v>131</v>
      </c>
      <c r="BE114" s="179">
        <f>IF(N114="základní",J114,0)</f>
        <v>0</v>
      </c>
      <c r="BF114" s="179">
        <f>IF(N114="snížená",J114,0)</f>
        <v>0</v>
      </c>
      <c r="BG114" s="179">
        <f>IF(N114="zákl. přenesená",J114,0)</f>
        <v>0</v>
      </c>
      <c r="BH114" s="179">
        <f>IF(N114="sníž. přenesená",J114,0)</f>
        <v>0</v>
      </c>
      <c r="BI114" s="179">
        <f>IF(N114="nulová",J114,0)</f>
        <v>0</v>
      </c>
      <c r="BJ114" s="21" t="s">
        <v>15</v>
      </c>
      <c r="BK114" s="179">
        <f>ROUND(I114*H114,2)</f>
        <v>0</v>
      </c>
      <c r="BL114" s="21" t="s">
        <v>87</v>
      </c>
      <c r="BM114" s="178" t="s">
        <v>779</v>
      </c>
    </row>
    <row r="115" spans="1:63" s="12" customFormat="1" ht="25.9" customHeight="1">
      <c r="A115" s="12"/>
      <c r="B115" s="153"/>
      <c r="C115" s="12"/>
      <c r="D115" s="154" t="s">
        <v>70</v>
      </c>
      <c r="E115" s="155" t="s">
        <v>2163</v>
      </c>
      <c r="F115" s="155" t="s">
        <v>2164</v>
      </c>
      <c r="G115" s="12"/>
      <c r="H115" s="12"/>
      <c r="I115" s="156"/>
      <c r="J115" s="157">
        <f>BK115</f>
        <v>0</v>
      </c>
      <c r="K115" s="12"/>
      <c r="L115" s="153"/>
      <c r="M115" s="158"/>
      <c r="N115" s="159"/>
      <c r="O115" s="159"/>
      <c r="P115" s="160">
        <f>P116</f>
        <v>0</v>
      </c>
      <c r="Q115" s="159"/>
      <c r="R115" s="160">
        <f>R116</f>
        <v>0</v>
      </c>
      <c r="S115" s="159"/>
      <c r="T115" s="161">
        <f>T116</f>
        <v>0</v>
      </c>
      <c r="U115" s="12"/>
      <c r="V115" s="12"/>
      <c r="W115" s="12"/>
      <c r="X115" s="12"/>
      <c r="Y115" s="12"/>
      <c r="Z115" s="12"/>
      <c r="AA115" s="12"/>
      <c r="AB115" s="12"/>
      <c r="AC115" s="12"/>
      <c r="AD115" s="12"/>
      <c r="AE115" s="12"/>
      <c r="AR115" s="154" t="s">
        <v>15</v>
      </c>
      <c r="AT115" s="162" t="s">
        <v>70</v>
      </c>
      <c r="AU115" s="162" t="s">
        <v>71</v>
      </c>
      <c r="AY115" s="154" t="s">
        <v>131</v>
      </c>
      <c r="BK115" s="163">
        <f>BK116</f>
        <v>0</v>
      </c>
    </row>
    <row r="116" spans="1:65" s="2" customFormat="1" ht="24.15" customHeight="1">
      <c r="A116" s="40"/>
      <c r="B116" s="166"/>
      <c r="C116" s="167" t="s">
        <v>71</v>
      </c>
      <c r="D116" s="167" t="s">
        <v>134</v>
      </c>
      <c r="E116" s="168" t="s">
        <v>2165</v>
      </c>
      <c r="F116" s="169" t="s">
        <v>2164</v>
      </c>
      <c r="G116" s="170" t="s">
        <v>2144</v>
      </c>
      <c r="H116" s="171">
        <v>1</v>
      </c>
      <c r="I116" s="172"/>
      <c r="J116" s="173">
        <f>ROUND(I116*H116,2)</f>
        <v>0</v>
      </c>
      <c r="K116" s="169" t="s">
        <v>3</v>
      </c>
      <c r="L116" s="41"/>
      <c r="M116" s="235" t="s">
        <v>3</v>
      </c>
      <c r="N116" s="236" t="s">
        <v>42</v>
      </c>
      <c r="O116" s="233"/>
      <c r="P116" s="237">
        <f>O116*H116</f>
        <v>0</v>
      </c>
      <c r="Q116" s="237">
        <v>0</v>
      </c>
      <c r="R116" s="237">
        <f>Q116*H116</f>
        <v>0</v>
      </c>
      <c r="S116" s="237">
        <v>0</v>
      </c>
      <c r="T116" s="238">
        <f>S116*H116</f>
        <v>0</v>
      </c>
      <c r="U116" s="40"/>
      <c r="V116" s="40"/>
      <c r="W116" s="40"/>
      <c r="X116" s="40"/>
      <c r="Y116" s="40"/>
      <c r="Z116" s="40"/>
      <c r="AA116" s="40"/>
      <c r="AB116" s="40"/>
      <c r="AC116" s="40"/>
      <c r="AD116" s="40"/>
      <c r="AE116" s="40"/>
      <c r="AR116" s="178" t="s">
        <v>87</v>
      </c>
      <c r="AT116" s="178" t="s">
        <v>134</v>
      </c>
      <c r="AU116" s="178" t="s">
        <v>15</v>
      </c>
      <c r="AY116" s="21" t="s">
        <v>131</v>
      </c>
      <c r="BE116" s="179">
        <f>IF(N116="základní",J116,0)</f>
        <v>0</v>
      </c>
      <c r="BF116" s="179">
        <f>IF(N116="snížená",J116,0)</f>
        <v>0</v>
      </c>
      <c r="BG116" s="179">
        <f>IF(N116="zákl. přenesená",J116,0)</f>
        <v>0</v>
      </c>
      <c r="BH116" s="179">
        <f>IF(N116="sníž. přenesená",J116,0)</f>
        <v>0</v>
      </c>
      <c r="BI116" s="179">
        <f>IF(N116="nulová",J116,0)</f>
        <v>0</v>
      </c>
      <c r="BJ116" s="21" t="s">
        <v>15</v>
      </c>
      <c r="BK116" s="179">
        <f>ROUND(I116*H116,2)</f>
        <v>0</v>
      </c>
      <c r="BL116" s="21" t="s">
        <v>87</v>
      </c>
      <c r="BM116" s="178" t="s">
        <v>789</v>
      </c>
    </row>
    <row r="117" spans="1:31" s="2" customFormat="1" ht="6.95" customHeight="1">
      <c r="A117" s="40"/>
      <c r="B117" s="57"/>
      <c r="C117" s="58"/>
      <c r="D117" s="58"/>
      <c r="E117" s="58"/>
      <c r="F117" s="58"/>
      <c r="G117" s="58"/>
      <c r="H117" s="58"/>
      <c r="I117" s="58"/>
      <c r="J117" s="58"/>
      <c r="K117" s="58"/>
      <c r="L117" s="41"/>
      <c r="M117" s="40"/>
      <c r="O117" s="40"/>
      <c r="P117" s="40"/>
      <c r="Q117" s="40"/>
      <c r="R117" s="40"/>
      <c r="S117" s="40"/>
      <c r="T117" s="40"/>
      <c r="U117" s="40"/>
      <c r="V117" s="40"/>
      <c r="W117" s="40"/>
      <c r="X117" s="40"/>
      <c r="Y117" s="40"/>
      <c r="Z117" s="40"/>
      <c r="AA117" s="40"/>
      <c r="AB117" s="40"/>
      <c r="AC117" s="40"/>
      <c r="AD117" s="40"/>
      <c r="AE117" s="40"/>
    </row>
  </sheetData>
  <autoFilter ref="C82:K116"/>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 t="s">
        <v>6</v>
      </c>
      <c r="M2" s="1"/>
      <c r="N2" s="1"/>
      <c r="O2" s="1"/>
      <c r="P2" s="1"/>
      <c r="Q2" s="1"/>
      <c r="R2" s="1"/>
      <c r="S2" s="1"/>
      <c r="T2" s="1"/>
      <c r="U2" s="1"/>
      <c r="V2" s="1"/>
      <c r="AT2" s="21" t="s">
        <v>95</v>
      </c>
    </row>
    <row r="3" spans="2:46" s="1" customFormat="1" ht="6.95" customHeight="1">
      <c r="B3" s="22"/>
      <c r="C3" s="23"/>
      <c r="D3" s="23"/>
      <c r="E3" s="23"/>
      <c r="F3" s="23"/>
      <c r="G3" s="23"/>
      <c r="H3" s="23"/>
      <c r="I3" s="23"/>
      <c r="J3" s="23"/>
      <c r="K3" s="23"/>
      <c r="L3" s="24"/>
      <c r="AT3" s="21" t="s">
        <v>79</v>
      </c>
    </row>
    <row r="4" spans="2:46" s="1" customFormat="1" ht="24.95" customHeight="1">
      <c r="B4" s="24"/>
      <c r="D4" s="25" t="s">
        <v>99</v>
      </c>
      <c r="L4" s="24"/>
      <c r="M4" s="116" t="s">
        <v>11</v>
      </c>
      <c r="AT4" s="21" t="s">
        <v>4</v>
      </c>
    </row>
    <row r="5" spans="2:12" s="1" customFormat="1" ht="6.95" customHeight="1">
      <c r="B5" s="24"/>
      <c r="L5" s="24"/>
    </row>
    <row r="6" spans="2:12" s="1" customFormat="1" ht="12" customHeight="1">
      <c r="B6" s="24"/>
      <c r="D6" s="34" t="s">
        <v>17</v>
      </c>
      <c r="L6" s="24"/>
    </row>
    <row r="7" spans="2:12" s="1" customFormat="1" ht="16.5" customHeight="1">
      <c r="B7" s="24"/>
      <c r="E7" s="117" t="str">
        <f>'Rekapitulace stavby'!K6</f>
        <v>Stavební úpravy a změna způsobu využití objektu pavilonu N</v>
      </c>
      <c r="F7" s="34"/>
      <c r="G7" s="34"/>
      <c r="H7" s="34"/>
      <c r="L7" s="24"/>
    </row>
    <row r="8" spans="1:31" s="2" customFormat="1" ht="12" customHeight="1">
      <c r="A8" s="40"/>
      <c r="B8" s="41"/>
      <c r="C8" s="40"/>
      <c r="D8" s="34" t="s">
        <v>100</v>
      </c>
      <c r="E8" s="40"/>
      <c r="F8" s="40"/>
      <c r="G8" s="40"/>
      <c r="H8" s="40"/>
      <c r="I8" s="40"/>
      <c r="J8" s="40"/>
      <c r="K8" s="40"/>
      <c r="L8" s="118"/>
      <c r="S8" s="40"/>
      <c r="T8" s="40"/>
      <c r="U8" s="40"/>
      <c r="V8" s="40"/>
      <c r="W8" s="40"/>
      <c r="X8" s="40"/>
      <c r="Y8" s="40"/>
      <c r="Z8" s="40"/>
      <c r="AA8" s="40"/>
      <c r="AB8" s="40"/>
      <c r="AC8" s="40"/>
      <c r="AD8" s="40"/>
      <c r="AE8" s="40"/>
    </row>
    <row r="9" spans="1:31" s="2" customFormat="1" ht="16.5" customHeight="1">
      <c r="A9" s="40"/>
      <c r="B9" s="41"/>
      <c r="C9" s="40"/>
      <c r="D9" s="40"/>
      <c r="E9" s="64" t="s">
        <v>2166</v>
      </c>
      <c r="F9" s="40"/>
      <c r="G9" s="40"/>
      <c r="H9" s="40"/>
      <c r="I9" s="40"/>
      <c r="J9" s="40"/>
      <c r="K9" s="40"/>
      <c r="L9" s="118"/>
      <c r="S9" s="40"/>
      <c r="T9" s="40"/>
      <c r="U9" s="40"/>
      <c r="V9" s="40"/>
      <c r="W9" s="40"/>
      <c r="X9" s="40"/>
      <c r="Y9" s="40"/>
      <c r="Z9" s="40"/>
      <c r="AA9" s="40"/>
      <c r="AB9" s="40"/>
      <c r="AC9" s="40"/>
      <c r="AD9" s="40"/>
      <c r="AE9" s="40"/>
    </row>
    <row r="10" spans="1:31" s="2" customFormat="1" ht="12">
      <c r="A10" s="40"/>
      <c r="B10" s="41"/>
      <c r="C10" s="40"/>
      <c r="D10" s="40"/>
      <c r="E10" s="40"/>
      <c r="F10" s="40"/>
      <c r="G10" s="40"/>
      <c r="H10" s="40"/>
      <c r="I10" s="40"/>
      <c r="J10" s="40"/>
      <c r="K10" s="40"/>
      <c r="L10" s="118"/>
      <c r="S10" s="40"/>
      <c r="T10" s="40"/>
      <c r="U10" s="40"/>
      <c r="V10" s="40"/>
      <c r="W10" s="40"/>
      <c r="X10" s="40"/>
      <c r="Y10" s="40"/>
      <c r="Z10" s="40"/>
      <c r="AA10" s="40"/>
      <c r="AB10" s="40"/>
      <c r="AC10" s="40"/>
      <c r="AD10" s="40"/>
      <c r="AE10" s="40"/>
    </row>
    <row r="11" spans="1:31" s="2" customFormat="1" ht="12" customHeight="1">
      <c r="A11" s="40"/>
      <c r="B11" s="41"/>
      <c r="C11" s="40"/>
      <c r="D11" s="34" t="s">
        <v>19</v>
      </c>
      <c r="E11" s="40"/>
      <c r="F11" s="29" t="s">
        <v>3</v>
      </c>
      <c r="G11" s="40"/>
      <c r="H11" s="40"/>
      <c r="I11" s="34" t="s">
        <v>20</v>
      </c>
      <c r="J11" s="29" t="s">
        <v>3</v>
      </c>
      <c r="K11" s="40"/>
      <c r="L11" s="118"/>
      <c r="S11" s="40"/>
      <c r="T11" s="40"/>
      <c r="U11" s="40"/>
      <c r="V11" s="40"/>
      <c r="W11" s="40"/>
      <c r="X11" s="40"/>
      <c r="Y11" s="40"/>
      <c r="Z11" s="40"/>
      <c r="AA11" s="40"/>
      <c r="AB11" s="40"/>
      <c r="AC11" s="40"/>
      <c r="AD11" s="40"/>
      <c r="AE11" s="40"/>
    </row>
    <row r="12" spans="1:31" s="2" customFormat="1" ht="12" customHeight="1">
      <c r="A12" s="40"/>
      <c r="B12" s="41"/>
      <c r="C12" s="40"/>
      <c r="D12" s="34" t="s">
        <v>21</v>
      </c>
      <c r="E12" s="40"/>
      <c r="F12" s="29" t="s">
        <v>22</v>
      </c>
      <c r="G12" s="40"/>
      <c r="H12" s="40"/>
      <c r="I12" s="34" t="s">
        <v>23</v>
      </c>
      <c r="J12" s="66" t="str">
        <f>'Rekapitulace stavby'!AN8</f>
        <v>12. 2. 2024</v>
      </c>
      <c r="K12" s="40"/>
      <c r="L12" s="118"/>
      <c r="S12" s="40"/>
      <c r="T12" s="40"/>
      <c r="U12" s="40"/>
      <c r="V12" s="40"/>
      <c r="W12" s="40"/>
      <c r="X12" s="40"/>
      <c r="Y12" s="40"/>
      <c r="Z12" s="40"/>
      <c r="AA12" s="40"/>
      <c r="AB12" s="40"/>
      <c r="AC12" s="40"/>
      <c r="AD12" s="40"/>
      <c r="AE12" s="40"/>
    </row>
    <row r="13" spans="1:31" s="2" customFormat="1" ht="10.8" customHeight="1">
      <c r="A13" s="40"/>
      <c r="B13" s="41"/>
      <c r="C13" s="40"/>
      <c r="D13" s="40"/>
      <c r="E13" s="40"/>
      <c r="F13" s="40"/>
      <c r="G13" s="40"/>
      <c r="H13" s="40"/>
      <c r="I13" s="40"/>
      <c r="J13" s="40"/>
      <c r="K13" s="40"/>
      <c r="L13" s="118"/>
      <c r="S13" s="40"/>
      <c r="T13" s="40"/>
      <c r="U13" s="40"/>
      <c r="V13" s="40"/>
      <c r="W13" s="40"/>
      <c r="X13" s="40"/>
      <c r="Y13" s="40"/>
      <c r="Z13" s="40"/>
      <c r="AA13" s="40"/>
      <c r="AB13" s="40"/>
      <c r="AC13" s="40"/>
      <c r="AD13" s="40"/>
      <c r="AE13" s="40"/>
    </row>
    <row r="14" spans="1:31" s="2" customFormat="1" ht="12" customHeight="1">
      <c r="A14" s="40"/>
      <c r="B14" s="41"/>
      <c r="C14" s="40"/>
      <c r="D14" s="34" t="s">
        <v>25</v>
      </c>
      <c r="E14" s="40"/>
      <c r="F14" s="40"/>
      <c r="G14" s="40"/>
      <c r="H14" s="40"/>
      <c r="I14" s="34" t="s">
        <v>26</v>
      </c>
      <c r="J14" s="29" t="str">
        <f>IF('Rekapitulace stavby'!AN10="","",'Rekapitulace stavby'!AN10)</f>
        <v/>
      </c>
      <c r="K14" s="40"/>
      <c r="L14" s="118"/>
      <c r="S14" s="40"/>
      <c r="T14" s="40"/>
      <c r="U14" s="40"/>
      <c r="V14" s="40"/>
      <c r="W14" s="40"/>
      <c r="X14" s="40"/>
      <c r="Y14" s="40"/>
      <c r="Z14" s="40"/>
      <c r="AA14" s="40"/>
      <c r="AB14" s="40"/>
      <c r="AC14" s="40"/>
      <c r="AD14" s="40"/>
      <c r="AE14" s="40"/>
    </row>
    <row r="15" spans="1:31" s="2" customFormat="1" ht="18" customHeight="1">
      <c r="A15" s="40"/>
      <c r="B15" s="41"/>
      <c r="C15" s="40"/>
      <c r="D15" s="40"/>
      <c r="E15" s="29" t="str">
        <f>IF('Rekapitulace stavby'!E11="","",'Rekapitulace stavby'!E11)</f>
        <v>Karlovarská krajská nemocnice a.s.</v>
      </c>
      <c r="F15" s="40"/>
      <c r="G15" s="40"/>
      <c r="H15" s="40"/>
      <c r="I15" s="34" t="s">
        <v>28</v>
      </c>
      <c r="J15" s="29" t="str">
        <f>IF('Rekapitulace stavby'!AN11="","",'Rekapitulace stavby'!AN11)</f>
        <v/>
      </c>
      <c r="K15" s="40"/>
      <c r="L15" s="118"/>
      <c r="S15" s="40"/>
      <c r="T15" s="40"/>
      <c r="U15" s="40"/>
      <c r="V15" s="40"/>
      <c r="W15" s="40"/>
      <c r="X15" s="40"/>
      <c r="Y15" s="40"/>
      <c r="Z15" s="40"/>
      <c r="AA15" s="40"/>
      <c r="AB15" s="40"/>
      <c r="AC15" s="40"/>
      <c r="AD15" s="40"/>
      <c r="AE15" s="40"/>
    </row>
    <row r="16" spans="1:31" s="2" customFormat="1" ht="6.95" customHeight="1">
      <c r="A16" s="40"/>
      <c r="B16" s="41"/>
      <c r="C16" s="40"/>
      <c r="D16" s="40"/>
      <c r="E16" s="40"/>
      <c r="F16" s="40"/>
      <c r="G16" s="40"/>
      <c r="H16" s="40"/>
      <c r="I16" s="40"/>
      <c r="J16" s="40"/>
      <c r="K16" s="40"/>
      <c r="L16" s="118"/>
      <c r="S16" s="40"/>
      <c r="T16" s="40"/>
      <c r="U16" s="40"/>
      <c r="V16" s="40"/>
      <c r="W16" s="40"/>
      <c r="X16" s="40"/>
      <c r="Y16" s="40"/>
      <c r="Z16" s="40"/>
      <c r="AA16" s="40"/>
      <c r="AB16" s="40"/>
      <c r="AC16" s="40"/>
      <c r="AD16" s="40"/>
      <c r="AE16" s="40"/>
    </row>
    <row r="17" spans="1:31" s="2" customFormat="1" ht="12" customHeight="1">
      <c r="A17" s="40"/>
      <c r="B17" s="41"/>
      <c r="C17" s="40"/>
      <c r="D17" s="34" t="s">
        <v>29</v>
      </c>
      <c r="E17" s="40"/>
      <c r="F17" s="40"/>
      <c r="G17" s="40"/>
      <c r="H17" s="40"/>
      <c r="I17" s="34" t="s">
        <v>26</v>
      </c>
      <c r="J17" s="35" t="str">
        <f>'Rekapitulace stavby'!AN13</f>
        <v>Vyplň údaj</v>
      </c>
      <c r="K17" s="40"/>
      <c r="L17" s="118"/>
      <c r="S17" s="40"/>
      <c r="T17" s="40"/>
      <c r="U17" s="40"/>
      <c r="V17" s="40"/>
      <c r="W17" s="40"/>
      <c r="X17" s="40"/>
      <c r="Y17" s="40"/>
      <c r="Z17" s="40"/>
      <c r="AA17" s="40"/>
      <c r="AB17" s="40"/>
      <c r="AC17" s="40"/>
      <c r="AD17" s="40"/>
      <c r="AE17" s="40"/>
    </row>
    <row r="18" spans="1:31" s="2" customFormat="1" ht="18" customHeight="1">
      <c r="A18" s="40"/>
      <c r="B18" s="41"/>
      <c r="C18" s="40"/>
      <c r="D18" s="40"/>
      <c r="E18" s="35" t="str">
        <f>'Rekapitulace stavby'!E14</f>
        <v>Vyplň údaj</v>
      </c>
      <c r="F18" s="29"/>
      <c r="G18" s="29"/>
      <c r="H18" s="29"/>
      <c r="I18" s="34" t="s">
        <v>28</v>
      </c>
      <c r="J18" s="35" t="str">
        <f>'Rekapitulace stavby'!AN14</f>
        <v>Vyplň údaj</v>
      </c>
      <c r="K18" s="40"/>
      <c r="L18" s="118"/>
      <c r="S18" s="40"/>
      <c r="T18" s="40"/>
      <c r="U18" s="40"/>
      <c r="V18" s="40"/>
      <c r="W18" s="40"/>
      <c r="X18" s="40"/>
      <c r="Y18" s="40"/>
      <c r="Z18" s="40"/>
      <c r="AA18" s="40"/>
      <c r="AB18" s="40"/>
      <c r="AC18" s="40"/>
      <c r="AD18" s="40"/>
      <c r="AE18" s="40"/>
    </row>
    <row r="19" spans="1:31" s="2" customFormat="1" ht="6.95" customHeight="1">
      <c r="A19" s="40"/>
      <c r="B19" s="41"/>
      <c r="C19" s="40"/>
      <c r="D19" s="40"/>
      <c r="E19" s="40"/>
      <c r="F19" s="40"/>
      <c r="G19" s="40"/>
      <c r="H19" s="40"/>
      <c r="I19" s="40"/>
      <c r="J19" s="40"/>
      <c r="K19" s="40"/>
      <c r="L19" s="118"/>
      <c r="S19" s="40"/>
      <c r="T19" s="40"/>
      <c r="U19" s="40"/>
      <c r="V19" s="40"/>
      <c r="W19" s="40"/>
      <c r="X19" s="40"/>
      <c r="Y19" s="40"/>
      <c r="Z19" s="40"/>
      <c r="AA19" s="40"/>
      <c r="AB19" s="40"/>
      <c r="AC19" s="40"/>
      <c r="AD19" s="40"/>
      <c r="AE19" s="40"/>
    </row>
    <row r="20" spans="1:31" s="2" customFormat="1" ht="12" customHeight="1">
      <c r="A20" s="40"/>
      <c r="B20" s="41"/>
      <c r="C20" s="40"/>
      <c r="D20" s="34" t="s">
        <v>31</v>
      </c>
      <c r="E20" s="40"/>
      <c r="F20" s="40"/>
      <c r="G20" s="40"/>
      <c r="H20" s="40"/>
      <c r="I20" s="34" t="s">
        <v>26</v>
      </c>
      <c r="J20" s="29" t="str">
        <f>IF('Rekapitulace stavby'!AN16="","",'Rekapitulace stavby'!AN16)</f>
        <v/>
      </c>
      <c r="K20" s="40"/>
      <c r="L20" s="118"/>
      <c r="S20" s="40"/>
      <c r="T20" s="40"/>
      <c r="U20" s="40"/>
      <c r="V20" s="40"/>
      <c r="W20" s="40"/>
      <c r="X20" s="40"/>
      <c r="Y20" s="40"/>
      <c r="Z20" s="40"/>
      <c r="AA20" s="40"/>
      <c r="AB20" s="40"/>
      <c r="AC20" s="40"/>
      <c r="AD20" s="40"/>
      <c r="AE20" s="40"/>
    </row>
    <row r="21" spans="1:31" s="2" customFormat="1" ht="18" customHeight="1">
      <c r="A21" s="40"/>
      <c r="B21" s="41"/>
      <c r="C21" s="40"/>
      <c r="D21" s="40"/>
      <c r="E21" s="29" t="str">
        <f>IF('Rekapitulace stavby'!E17="","",'Rekapitulace stavby'!E17)</f>
        <v>ard architects s.r.o.</v>
      </c>
      <c r="F21" s="40"/>
      <c r="G21" s="40"/>
      <c r="H21" s="40"/>
      <c r="I21" s="34" t="s">
        <v>28</v>
      </c>
      <c r="J21" s="29" t="str">
        <f>IF('Rekapitulace stavby'!AN17="","",'Rekapitulace stavby'!AN17)</f>
        <v/>
      </c>
      <c r="K21" s="40"/>
      <c r="L21" s="118"/>
      <c r="S21" s="40"/>
      <c r="T21" s="40"/>
      <c r="U21" s="40"/>
      <c r="V21" s="40"/>
      <c r="W21" s="40"/>
      <c r="X21" s="40"/>
      <c r="Y21" s="40"/>
      <c r="Z21" s="40"/>
      <c r="AA21" s="40"/>
      <c r="AB21" s="40"/>
      <c r="AC21" s="40"/>
      <c r="AD21" s="40"/>
      <c r="AE21" s="40"/>
    </row>
    <row r="22" spans="1:31" s="2" customFormat="1" ht="6.95" customHeight="1">
      <c r="A22" s="40"/>
      <c r="B22" s="41"/>
      <c r="C22" s="40"/>
      <c r="D22" s="40"/>
      <c r="E22" s="40"/>
      <c r="F22" s="40"/>
      <c r="G22" s="40"/>
      <c r="H22" s="40"/>
      <c r="I22" s="40"/>
      <c r="J22" s="40"/>
      <c r="K22" s="40"/>
      <c r="L22" s="118"/>
      <c r="S22" s="40"/>
      <c r="T22" s="40"/>
      <c r="U22" s="40"/>
      <c r="V22" s="40"/>
      <c r="W22" s="40"/>
      <c r="X22" s="40"/>
      <c r="Y22" s="40"/>
      <c r="Z22" s="40"/>
      <c r="AA22" s="40"/>
      <c r="AB22" s="40"/>
      <c r="AC22" s="40"/>
      <c r="AD22" s="40"/>
      <c r="AE22" s="40"/>
    </row>
    <row r="23" spans="1:31" s="2" customFormat="1" ht="12" customHeight="1">
      <c r="A23" s="40"/>
      <c r="B23" s="41"/>
      <c r="C23" s="40"/>
      <c r="D23" s="34" t="s">
        <v>34</v>
      </c>
      <c r="E23" s="40"/>
      <c r="F23" s="40"/>
      <c r="G23" s="40"/>
      <c r="H23" s="40"/>
      <c r="I23" s="34" t="s">
        <v>26</v>
      </c>
      <c r="J23" s="29" t="str">
        <f>IF('Rekapitulace stavby'!AN19="","",'Rekapitulace stavby'!AN19)</f>
        <v/>
      </c>
      <c r="K23" s="40"/>
      <c r="L23" s="118"/>
      <c r="S23" s="40"/>
      <c r="T23" s="40"/>
      <c r="U23" s="40"/>
      <c r="V23" s="40"/>
      <c r="W23" s="40"/>
      <c r="X23" s="40"/>
      <c r="Y23" s="40"/>
      <c r="Z23" s="40"/>
      <c r="AA23" s="40"/>
      <c r="AB23" s="40"/>
      <c r="AC23" s="40"/>
      <c r="AD23" s="40"/>
      <c r="AE23" s="40"/>
    </row>
    <row r="24" spans="1:31" s="2" customFormat="1" ht="18" customHeight="1">
      <c r="A24" s="40"/>
      <c r="B24" s="41"/>
      <c r="C24" s="40"/>
      <c r="D24" s="40"/>
      <c r="E24" s="29" t="str">
        <f>IF('Rekapitulace stavby'!E20="","",'Rekapitulace stavby'!E20)</f>
        <v xml:space="preserve"> </v>
      </c>
      <c r="F24" s="40"/>
      <c r="G24" s="40"/>
      <c r="H24" s="40"/>
      <c r="I24" s="34" t="s">
        <v>28</v>
      </c>
      <c r="J24" s="29" t="str">
        <f>IF('Rekapitulace stavby'!AN20="","",'Rekapitulace stavby'!AN20)</f>
        <v/>
      </c>
      <c r="K24" s="40"/>
      <c r="L24" s="118"/>
      <c r="S24" s="40"/>
      <c r="T24" s="40"/>
      <c r="U24" s="40"/>
      <c r="V24" s="40"/>
      <c r="W24" s="40"/>
      <c r="X24" s="40"/>
      <c r="Y24" s="40"/>
      <c r="Z24" s="40"/>
      <c r="AA24" s="40"/>
      <c r="AB24" s="40"/>
      <c r="AC24" s="40"/>
      <c r="AD24" s="40"/>
      <c r="AE24" s="40"/>
    </row>
    <row r="25" spans="1:31" s="2" customFormat="1" ht="6.95" customHeight="1">
      <c r="A25" s="40"/>
      <c r="B25" s="41"/>
      <c r="C25" s="40"/>
      <c r="D25" s="40"/>
      <c r="E25" s="40"/>
      <c r="F25" s="40"/>
      <c r="G25" s="40"/>
      <c r="H25" s="40"/>
      <c r="I25" s="40"/>
      <c r="J25" s="40"/>
      <c r="K25" s="40"/>
      <c r="L25" s="118"/>
      <c r="S25" s="40"/>
      <c r="T25" s="40"/>
      <c r="U25" s="40"/>
      <c r="V25" s="40"/>
      <c r="W25" s="40"/>
      <c r="X25" s="40"/>
      <c r="Y25" s="40"/>
      <c r="Z25" s="40"/>
      <c r="AA25" s="40"/>
      <c r="AB25" s="40"/>
      <c r="AC25" s="40"/>
      <c r="AD25" s="40"/>
      <c r="AE25" s="40"/>
    </row>
    <row r="26" spans="1:31" s="2" customFormat="1" ht="12" customHeight="1">
      <c r="A26" s="40"/>
      <c r="B26" s="41"/>
      <c r="C26" s="40"/>
      <c r="D26" s="34" t="s">
        <v>35</v>
      </c>
      <c r="E26" s="40"/>
      <c r="F26" s="40"/>
      <c r="G26" s="40"/>
      <c r="H26" s="40"/>
      <c r="I26" s="40"/>
      <c r="J26" s="40"/>
      <c r="K26" s="40"/>
      <c r="L26" s="118"/>
      <c r="S26" s="40"/>
      <c r="T26" s="40"/>
      <c r="U26" s="40"/>
      <c r="V26" s="40"/>
      <c r="W26" s="40"/>
      <c r="X26" s="40"/>
      <c r="Y26" s="40"/>
      <c r="Z26" s="40"/>
      <c r="AA26" s="40"/>
      <c r="AB26" s="40"/>
      <c r="AC26" s="40"/>
      <c r="AD26" s="40"/>
      <c r="AE26" s="40"/>
    </row>
    <row r="27" spans="1:31" s="8" customFormat="1" ht="16.5" customHeight="1">
      <c r="A27" s="119"/>
      <c r="B27" s="120"/>
      <c r="C27" s="119"/>
      <c r="D27" s="119"/>
      <c r="E27" s="38" t="s">
        <v>3</v>
      </c>
      <c r="F27" s="38"/>
      <c r="G27" s="38"/>
      <c r="H27" s="38"/>
      <c r="I27" s="119"/>
      <c r="J27" s="119"/>
      <c r="K27" s="119"/>
      <c r="L27" s="121"/>
      <c r="S27" s="119"/>
      <c r="T27" s="119"/>
      <c r="U27" s="119"/>
      <c r="V27" s="119"/>
      <c r="W27" s="119"/>
      <c r="X27" s="119"/>
      <c r="Y27" s="119"/>
      <c r="Z27" s="119"/>
      <c r="AA27" s="119"/>
      <c r="AB27" s="119"/>
      <c r="AC27" s="119"/>
      <c r="AD27" s="119"/>
      <c r="AE27" s="119"/>
    </row>
    <row r="28" spans="1:31" s="2" customFormat="1" ht="6.95" customHeight="1">
      <c r="A28" s="40"/>
      <c r="B28" s="41"/>
      <c r="C28" s="40"/>
      <c r="D28" s="40"/>
      <c r="E28" s="40"/>
      <c r="F28" s="40"/>
      <c r="G28" s="40"/>
      <c r="H28" s="40"/>
      <c r="I28" s="40"/>
      <c r="J28" s="40"/>
      <c r="K28" s="40"/>
      <c r="L28" s="118"/>
      <c r="S28" s="40"/>
      <c r="T28" s="40"/>
      <c r="U28" s="40"/>
      <c r="V28" s="40"/>
      <c r="W28" s="40"/>
      <c r="X28" s="40"/>
      <c r="Y28" s="40"/>
      <c r="Z28" s="40"/>
      <c r="AA28" s="40"/>
      <c r="AB28" s="40"/>
      <c r="AC28" s="40"/>
      <c r="AD28" s="40"/>
      <c r="AE28" s="40"/>
    </row>
    <row r="29" spans="1:31" s="2" customFormat="1" ht="6.95" customHeight="1">
      <c r="A29" s="40"/>
      <c r="B29" s="41"/>
      <c r="C29" s="40"/>
      <c r="D29" s="86"/>
      <c r="E29" s="86"/>
      <c r="F29" s="86"/>
      <c r="G29" s="86"/>
      <c r="H29" s="86"/>
      <c r="I29" s="86"/>
      <c r="J29" s="86"/>
      <c r="K29" s="86"/>
      <c r="L29" s="118"/>
      <c r="S29" s="40"/>
      <c r="T29" s="40"/>
      <c r="U29" s="40"/>
      <c r="V29" s="40"/>
      <c r="W29" s="40"/>
      <c r="X29" s="40"/>
      <c r="Y29" s="40"/>
      <c r="Z29" s="40"/>
      <c r="AA29" s="40"/>
      <c r="AB29" s="40"/>
      <c r="AC29" s="40"/>
      <c r="AD29" s="40"/>
      <c r="AE29" s="40"/>
    </row>
    <row r="30" spans="1:31" s="2" customFormat="1" ht="25.4" customHeight="1">
      <c r="A30" s="40"/>
      <c r="B30" s="41"/>
      <c r="C30" s="40"/>
      <c r="D30" s="122" t="s">
        <v>37</v>
      </c>
      <c r="E30" s="40"/>
      <c r="F30" s="40"/>
      <c r="G30" s="40"/>
      <c r="H30" s="40"/>
      <c r="I30" s="40"/>
      <c r="J30" s="92">
        <f>ROUND(J84,2)</f>
        <v>0</v>
      </c>
      <c r="K30" s="40"/>
      <c r="L30" s="118"/>
      <c r="S30" s="40"/>
      <c r="T30" s="40"/>
      <c r="U30" s="40"/>
      <c r="V30" s="40"/>
      <c r="W30" s="40"/>
      <c r="X30" s="40"/>
      <c r="Y30" s="40"/>
      <c r="Z30" s="40"/>
      <c r="AA30" s="40"/>
      <c r="AB30" s="40"/>
      <c r="AC30" s="40"/>
      <c r="AD30" s="40"/>
      <c r="AE30" s="40"/>
    </row>
    <row r="31" spans="1:31" s="2" customFormat="1" ht="6.95" customHeight="1">
      <c r="A31" s="40"/>
      <c r="B31" s="41"/>
      <c r="C31" s="40"/>
      <c r="D31" s="86"/>
      <c r="E31" s="86"/>
      <c r="F31" s="86"/>
      <c r="G31" s="86"/>
      <c r="H31" s="86"/>
      <c r="I31" s="86"/>
      <c r="J31" s="86"/>
      <c r="K31" s="86"/>
      <c r="L31" s="118"/>
      <c r="S31" s="40"/>
      <c r="T31" s="40"/>
      <c r="U31" s="40"/>
      <c r="V31" s="40"/>
      <c r="W31" s="40"/>
      <c r="X31" s="40"/>
      <c r="Y31" s="40"/>
      <c r="Z31" s="40"/>
      <c r="AA31" s="40"/>
      <c r="AB31" s="40"/>
      <c r="AC31" s="40"/>
      <c r="AD31" s="40"/>
      <c r="AE31" s="40"/>
    </row>
    <row r="32" spans="1:31" s="2" customFormat="1" ht="14.4" customHeight="1">
      <c r="A32" s="40"/>
      <c r="B32" s="41"/>
      <c r="C32" s="40"/>
      <c r="D32" s="40"/>
      <c r="E32" s="40"/>
      <c r="F32" s="45" t="s">
        <v>39</v>
      </c>
      <c r="G32" s="40"/>
      <c r="H32" s="40"/>
      <c r="I32" s="45" t="s">
        <v>38</v>
      </c>
      <c r="J32" s="45" t="s">
        <v>40</v>
      </c>
      <c r="K32" s="40"/>
      <c r="L32" s="118"/>
      <c r="S32" s="40"/>
      <c r="T32" s="40"/>
      <c r="U32" s="40"/>
      <c r="V32" s="40"/>
      <c r="W32" s="40"/>
      <c r="X32" s="40"/>
      <c r="Y32" s="40"/>
      <c r="Z32" s="40"/>
      <c r="AA32" s="40"/>
      <c r="AB32" s="40"/>
      <c r="AC32" s="40"/>
      <c r="AD32" s="40"/>
      <c r="AE32" s="40"/>
    </row>
    <row r="33" spans="1:31" s="2" customFormat="1" ht="14.4" customHeight="1">
      <c r="A33" s="40"/>
      <c r="B33" s="41"/>
      <c r="C33" s="40"/>
      <c r="D33" s="123" t="s">
        <v>41</v>
      </c>
      <c r="E33" s="34" t="s">
        <v>42</v>
      </c>
      <c r="F33" s="124">
        <f>ROUND((SUM(BE84:BE189)),2)</f>
        <v>0</v>
      </c>
      <c r="G33" s="40"/>
      <c r="H33" s="40"/>
      <c r="I33" s="125">
        <v>0.21</v>
      </c>
      <c r="J33" s="124">
        <f>ROUND(((SUM(BE84:BE189))*I33),2)</f>
        <v>0</v>
      </c>
      <c r="K33" s="40"/>
      <c r="L33" s="118"/>
      <c r="S33" s="40"/>
      <c r="T33" s="40"/>
      <c r="U33" s="40"/>
      <c r="V33" s="40"/>
      <c r="W33" s="40"/>
      <c r="X33" s="40"/>
      <c r="Y33" s="40"/>
      <c r="Z33" s="40"/>
      <c r="AA33" s="40"/>
      <c r="AB33" s="40"/>
      <c r="AC33" s="40"/>
      <c r="AD33" s="40"/>
      <c r="AE33" s="40"/>
    </row>
    <row r="34" spans="1:31" s="2" customFormat="1" ht="14.4" customHeight="1">
      <c r="A34" s="40"/>
      <c r="B34" s="41"/>
      <c r="C34" s="40"/>
      <c r="D34" s="40"/>
      <c r="E34" s="34" t="s">
        <v>43</v>
      </c>
      <c r="F34" s="124">
        <f>ROUND((SUM(BF84:BF189)),2)</f>
        <v>0</v>
      </c>
      <c r="G34" s="40"/>
      <c r="H34" s="40"/>
      <c r="I34" s="125">
        <v>0.12</v>
      </c>
      <c r="J34" s="124">
        <f>ROUND(((SUM(BF84:BF189))*I34),2)</f>
        <v>0</v>
      </c>
      <c r="K34" s="40"/>
      <c r="L34" s="118"/>
      <c r="S34" s="40"/>
      <c r="T34" s="40"/>
      <c r="U34" s="40"/>
      <c r="V34" s="40"/>
      <c r="W34" s="40"/>
      <c r="X34" s="40"/>
      <c r="Y34" s="40"/>
      <c r="Z34" s="40"/>
      <c r="AA34" s="40"/>
      <c r="AB34" s="40"/>
      <c r="AC34" s="40"/>
      <c r="AD34" s="40"/>
      <c r="AE34" s="40"/>
    </row>
    <row r="35" spans="1:31" s="2" customFormat="1" ht="14.4" customHeight="1" hidden="1">
      <c r="A35" s="40"/>
      <c r="B35" s="41"/>
      <c r="C35" s="40"/>
      <c r="D35" s="40"/>
      <c r="E35" s="34" t="s">
        <v>44</v>
      </c>
      <c r="F35" s="124">
        <f>ROUND((SUM(BG84:BG189)),2)</f>
        <v>0</v>
      </c>
      <c r="G35" s="40"/>
      <c r="H35" s="40"/>
      <c r="I35" s="125">
        <v>0.21</v>
      </c>
      <c r="J35" s="124">
        <f>0</f>
        <v>0</v>
      </c>
      <c r="K35" s="40"/>
      <c r="L35" s="118"/>
      <c r="S35" s="40"/>
      <c r="T35" s="40"/>
      <c r="U35" s="40"/>
      <c r="V35" s="40"/>
      <c r="W35" s="40"/>
      <c r="X35" s="40"/>
      <c r="Y35" s="40"/>
      <c r="Z35" s="40"/>
      <c r="AA35" s="40"/>
      <c r="AB35" s="40"/>
      <c r="AC35" s="40"/>
      <c r="AD35" s="40"/>
      <c r="AE35" s="40"/>
    </row>
    <row r="36" spans="1:31" s="2" customFormat="1" ht="14.4" customHeight="1" hidden="1">
      <c r="A36" s="40"/>
      <c r="B36" s="41"/>
      <c r="C36" s="40"/>
      <c r="D36" s="40"/>
      <c r="E36" s="34" t="s">
        <v>45</v>
      </c>
      <c r="F36" s="124">
        <f>ROUND((SUM(BH84:BH189)),2)</f>
        <v>0</v>
      </c>
      <c r="G36" s="40"/>
      <c r="H36" s="40"/>
      <c r="I36" s="125">
        <v>0.12</v>
      </c>
      <c r="J36" s="124">
        <f>0</f>
        <v>0</v>
      </c>
      <c r="K36" s="40"/>
      <c r="L36" s="118"/>
      <c r="S36" s="40"/>
      <c r="T36" s="40"/>
      <c r="U36" s="40"/>
      <c r="V36" s="40"/>
      <c r="W36" s="40"/>
      <c r="X36" s="40"/>
      <c r="Y36" s="40"/>
      <c r="Z36" s="40"/>
      <c r="AA36" s="40"/>
      <c r="AB36" s="40"/>
      <c r="AC36" s="40"/>
      <c r="AD36" s="40"/>
      <c r="AE36" s="40"/>
    </row>
    <row r="37" spans="1:31" s="2" customFormat="1" ht="14.4" customHeight="1" hidden="1">
      <c r="A37" s="40"/>
      <c r="B37" s="41"/>
      <c r="C37" s="40"/>
      <c r="D37" s="40"/>
      <c r="E37" s="34" t="s">
        <v>46</v>
      </c>
      <c r="F37" s="124">
        <f>ROUND((SUM(BI84:BI189)),2)</f>
        <v>0</v>
      </c>
      <c r="G37" s="40"/>
      <c r="H37" s="40"/>
      <c r="I37" s="125">
        <v>0</v>
      </c>
      <c r="J37" s="124">
        <f>0</f>
        <v>0</v>
      </c>
      <c r="K37" s="40"/>
      <c r="L37" s="118"/>
      <c r="S37" s="40"/>
      <c r="T37" s="40"/>
      <c r="U37" s="40"/>
      <c r="V37" s="40"/>
      <c r="W37" s="40"/>
      <c r="X37" s="40"/>
      <c r="Y37" s="40"/>
      <c r="Z37" s="40"/>
      <c r="AA37" s="40"/>
      <c r="AB37" s="40"/>
      <c r="AC37" s="40"/>
      <c r="AD37" s="40"/>
      <c r="AE37" s="40"/>
    </row>
    <row r="38" spans="1:31" s="2" customFormat="1" ht="6.95" customHeight="1">
      <c r="A38" s="40"/>
      <c r="B38" s="41"/>
      <c r="C38" s="40"/>
      <c r="D38" s="40"/>
      <c r="E38" s="40"/>
      <c r="F38" s="40"/>
      <c r="G38" s="40"/>
      <c r="H38" s="40"/>
      <c r="I38" s="40"/>
      <c r="J38" s="40"/>
      <c r="K38" s="40"/>
      <c r="L38" s="118"/>
      <c r="S38" s="40"/>
      <c r="T38" s="40"/>
      <c r="U38" s="40"/>
      <c r="V38" s="40"/>
      <c r="W38" s="40"/>
      <c r="X38" s="40"/>
      <c r="Y38" s="40"/>
      <c r="Z38" s="40"/>
      <c r="AA38" s="40"/>
      <c r="AB38" s="40"/>
      <c r="AC38" s="40"/>
      <c r="AD38" s="40"/>
      <c r="AE38" s="40"/>
    </row>
    <row r="39" spans="1:31" s="2" customFormat="1" ht="25.4" customHeight="1">
      <c r="A39" s="40"/>
      <c r="B39" s="41"/>
      <c r="C39" s="126"/>
      <c r="D39" s="127" t="s">
        <v>47</v>
      </c>
      <c r="E39" s="78"/>
      <c r="F39" s="78"/>
      <c r="G39" s="128" t="s">
        <v>48</v>
      </c>
      <c r="H39" s="129" t="s">
        <v>49</v>
      </c>
      <c r="I39" s="78"/>
      <c r="J39" s="130">
        <f>SUM(J30:J37)</f>
        <v>0</v>
      </c>
      <c r="K39" s="131"/>
      <c r="L39" s="118"/>
      <c r="S39" s="40"/>
      <c r="T39" s="40"/>
      <c r="U39" s="40"/>
      <c r="V39" s="40"/>
      <c r="W39" s="40"/>
      <c r="X39" s="40"/>
      <c r="Y39" s="40"/>
      <c r="Z39" s="40"/>
      <c r="AA39" s="40"/>
      <c r="AB39" s="40"/>
      <c r="AC39" s="40"/>
      <c r="AD39" s="40"/>
      <c r="AE39" s="40"/>
    </row>
    <row r="40" spans="1:31" s="2" customFormat="1" ht="14.4" customHeight="1">
      <c r="A40" s="40"/>
      <c r="B40" s="57"/>
      <c r="C40" s="58"/>
      <c r="D40" s="58"/>
      <c r="E40" s="58"/>
      <c r="F40" s="58"/>
      <c r="G40" s="58"/>
      <c r="H40" s="58"/>
      <c r="I40" s="58"/>
      <c r="J40" s="58"/>
      <c r="K40" s="58"/>
      <c r="L40" s="118"/>
      <c r="S40" s="40"/>
      <c r="T40" s="40"/>
      <c r="U40" s="40"/>
      <c r="V40" s="40"/>
      <c r="W40" s="40"/>
      <c r="X40" s="40"/>
      <c r="Y40" s="40"/>
      <c r="Z40" s="40"/>
      <c r="AA40" s="40"/>
      <c r="AB40" s="40"/>
      <c r="AC40" s="40"/>
      <c r="AD40" s="40"/>
      <c r="AE40" s="40"/>
    </row>
    <row r="44" spans="1:31" s="2" customFormat="1" ht="6.95" customHeight="1">
      <c r="A44" s="40"/>
      <c r="B44" s="59"/>
      <c r="C44" s="60"/>
      <c r="D44" s="60"/>
      <c r="E44" s="60"/>
      <c r="F44" s="60"/>
      <c r="G44" s="60"/>
      <c r="H44" s="60"/>
      <c r="I44" s="60"/>
      <c r="J44" s="60"/>
      <c r="K44" s="60"/>
      <c r="L44" s="118"/>
      <c r="S44" s="40"/>
      <c r="T44" s="40"/>
      <c r="U44" s="40"/>
      <c r="V44" s="40"/>
      <c r="W44" s="40"/>
      <c r="X44" s="40"/>
      <c r="Y44" s="40"/>
      <c r="Z44" s="40"/>
      <c r="AA44" s="40"/>
      <c r="AB44" s="40"/>
      <c r="AC44" s="40"/>
      <c r="AD44" s="40"/>
      <c r="AE44" s="40"/>
    </row>
    <row r="45" spans="1:31" s="2" customFormat="1" ht="24.95" customHeight="1">
      <c r="A45" s="40"/>
      <c r="B45" s="41"/>
      <c r="C45" s="25" t="s">
        <v>102</v>
      </c>
      <c r="D45" s="40"/>
      <c r="E45" s="40"/>
      <c r="F45" s="40"/>
      <c r="G45" s="40"/>
      <c r="H45" s="40"/>
      <c r="I45" s="40"/>
      <c r="J45" s="40"/>
      <c r="K45" s="40"/>
      <c r="L45" s="118"/>
      <c r="S45" s="40"/>
      <c r="T45" s="40"/>
      <c r="U45" s="40"/>
      <c r="V45" s="40"/>
      <c r="W45" s="40"/>
      <c r="X45" s="40"/>
      <c r="Y45" s="40"/>
      <c r="Z45" s="40"/>
      <c r="AA45" s="40"/>
      <c r="AB45" s="40"/>
      <c r="AC45" s="40"/>
      <c r="AD45" s="40"/>
      <c r="AE45" s="40"/>
    </row>
    <row r="46" spans="1:31" s="2" customFormat="1" ht="6.95" customHeight="1">
      <c r="A46" s="40"/>
      <c r="B46" s="41"/>
      <c r="C46" s="40"/>
      <c r="D46" s="40"/>
      <c r="E46" s="40"/>
      <c r="F46" s="40"/>
      <c r="G46" s="40"/>
      <c r="H46" s="40"/>
      <c r="I46" s="40"/>
      <c r="J46" s="40"/>
      <c r="K46" s="40"/>
      <c r="L46" s="118"/>
      <c r="S46" s="40"/>
      <c r="T46" s="40"/>
      <c r="U46" s="40"/>
      <c r="V46" s="40"/>
      <c r="W46" s="40"/>
      <c r="X46" s="40"/>
      <c r="Y46" s="40"/>
      <c r="Z46" s="40"/>
      <c r="AA46" s="40"/>
      <c r="AB46" s="40"/>
      <c r="AC46" s="40"/>
      <c r="AD46" s="40"/>
      <c r="AE46" s="40"/>
    </row>
    <row r="47" spans="1:31" s="2" customFormat="1" ht="12" customHeight="1">
      <c r="A47" s="40"/>
      <c r="B47" s="41"/>
      <c r="C47" s="34" t="s">
        <v>17</v>
      </c>
      <c r="D47" s="40"/>
      <c r="E47" s="40"/>
      <c r="F47" s="40"/>
      <c r="G47" s="40"/>
      <c r="H47" s="40"/>
      <c r="I47" s="40"/>
      <c r="J47" s="40"/>
      <c r="K47" s="40"/>
      <c r="L47" s="118"/>
      <c r="S47" s="40"/>
      <c r="T47" s="40"/>
      <c r="U47" s="40"/>
      <c r="V47" s="40"/>
      <c r="W47" s="40"/>
      <c r="X47" s="40"/>
      <c r="Y47" s="40"/>
      <c r="Z47" s="40"/>
      <c r="AA47" s="40"/>
      <c r="AB47" s="40"/>
      <c r="AC47" s="40"/>
      <c r="AD47" s="40"/>
      <c r="AE47" s="40"/>
    </row>
    <row r="48" spans="1:31" s="2" customFormat="1" ht="16.5" customHeight="1">
      <c r="A48" s="40"/>
      <c r="B48" s="41"/>
      <c r="C48" s="40"/>
      <c r="D48" s="40"/>
      <c r="E48" s="117" t="str">
        <f>E7</f>
        <v>Stavební úpravy a změna způsobu využití objektu pavilonu N</v>
      </c>
      <c r="F48" s="34"/>
      <c r="G48" s="34"/>
      <c r="H48" s="34"/>
      <c r="I48" s="40"/>
      <c r="J48" s="40"/>
      <c r="K48" s="40"/>
      <c r="L48" s="118"/>
      <c r="S48" s="40"/>
      <c r="T48" s="40"/>
      <c r="U48" s="40"/>
      <c r="V48" s="40"/>
      <c r="W48" s="40"/>
      <c r="X48" s="40"/>
      <c r="Y48" s="40"/>
      <c r="Z48" s="40"/>
      <c r="AA48" s="40"/>
      <c r="AB48" s="40"/>
      <c r="AC48" s="40"/>
      <c r="AD48" s="40"/>
      <c r="AE48" s="40"/>
    </row>
    <row r="49" spans="1:31" s="2" customFormat="1" ht="12" customHeight="1">
      <c r="A49" s="40"/>
      <c r="B49" s="41"/>
      <c r="C49" s="34" t="s">
        <v>100</v>
      </c>
      <c r="D49" s="40"/>
      <c r="E49" s="40"/>
      <c r="F49" s="40"/>
      <c r="G49" s="40"/>
      <c r="H49" s="40"/>
      <c r="I49" s="40"/>
      <c r="J49" s="40"/>
      <c r="K49" s="40"/>
      <c r="L49" s="118"/>
      <c r="S49" s="40"/>
      <c r="T49" s="40"/>
      <c r="U49" s="40"/>
      <c r="V49" s="40"/>
      <c r="W49" s="40"/>
      <c r="X49" s="40"/>
      <c r="Y49" s="40"/>
      <c r="Z49" s="40"/>
      <c r="AA49" s="40"/>
      <c r="AB49" s="40"/>
      <c r="AC49" s="40"/>
      <c r="AD49" s="40"/>
      <c r="AE49" s="40"/>
    </row>
    <row r="50" spans="1:31" s="2" customFormat="1" ht="16.5" customHeight="1">
      <c r="A50" s="40"/>
      <c r="B50" s="41"/>
      <c r="C50" s="40"/>
      <c r="D50" s="40"/>
      <c r="E50" s="64" t="str">
        <f>E9</f>
        <v>6 - Zdravotně technické instalace</v>
      </c>
      <c r="F50" s="40"/>
      <c r="G50" s="40"/>
      <c r="H50" s="40"/>
      <c r="I50" s="40"/>
      <c r="J50" s="40"/>
      <c r="K50" s="40"/>
      <c r="L50" s="118"/>
      <c r="S50" s="40"/>
      <c r="T50" s="40"/>
      <c r="U50" s="40"/>
      <c r="V50" s="40"/>
      <c r="W50" s="40"/>
      <c r="X50" s="40"/>
      <c r="Y50" s="40"/>
      <c r="Z50" s="40"/>
      <c r="AA50" s="40"/>
      <c r="AB50" s="40"/>
      <c r="AC50" s="40"/>
      <c r="AD50" s="40"/>
      <c r="AE50" s="40"/>
    </row>
    <row r="51" spans="1:31" s="2" customFormat="1" ht="6.95" customHeight="1">
      <c r="A51" s="40"/>
      <c r="B51" s="41"/>
      <c r="C51" s="40"/>
      <c r="D51" s="40"/>
      <c r="E51" s="40"/>
      <c r="F51" s="40"/>
      <c r="G51" s="40"/>
      <c r="H51" s="40"/>
      <c r="I51" s="40"/>
      <c r="J51" s="40"/>
      <c r="K51" s="40"/>
      <c r="L51" s="118"/>
      <c r="S51" s="40"/>
      <c r="T51" s="40"/>
      <c r="U51" s="40"/>
      <c r="V51" s="40"/>
      <c r="W51" s="40"/>
      <c r="X51" s="40"/>
      <c r="Y51" s="40"/>
      <c r="Z51" s="40"/>
      <c r="AA51" s="40"/>
      <c r="AB51" s="40"/>
      <c r="AC51" s="40"/>
      <c r="AD51" s="40"/>
      <c r="AE51" s="40"/>
    </row>
    <row r="52" spans="1:31" s="2" customFormat="1" ht="12" customHeight="1">
      <c r="A52" s="40"/>
      <c r="B52" s="41"/>
      <c r="C52" s="34" t="s">
        <v>21</v>
      </c>
      <c r="D52" s="40"/>
      <c r="E52" s="40"/>
      <c r="F52" s="29" t="str">
        <f>F12</f>
        <v xml:space="preserve"> </v>
      </c>
      <c r="G52" s="40"/>
      <c r="H52" s="40"/>
      <c r="I52" s="34" t="s">
        <v>23</v>
      </c>
      <c r="J52" s="66" t="str">
        <f>IF(J12="","",J12)</f>
        <v>12. 2. 2024</v>
      </c>
      <c r="K52" s="40"/>
      <c r="L52" s="118"/>
      <c r="S52" s="40"/>
      <c r="T52" s="40"/>
      <c r="U52" s="40"/>
      <c r="V52" s="40"/>
      <c r="W52" s="40"/>
      <c r="X52" s="40"/>
      <c r="Y52" s="40"/>
      <c r="Z52" s="40"/>
      <c r="AA52" s="40"/>
      <c r="AB52" s="40"/>
      <c r="AC52" s="40"/>
      <c r="AD52" s="40"/>
      <c r="AE52" s="40"/>
    </row>
    <row r="53" spans="1:31" s="2" customFormat="1" ht="6.95" customHeight="1">
      <c r="A53" s="40"/>
      <c r="B53" s="41"/>
      <c r="C53" s="40"/>
      <c r="D53" s="40"/>
      <c r="E53" s="40"/>
      <c r="F53" s="40"/>
      <c r="G53" s="40"/>
      <c r="H53" s="40"/>
      <c r="I53" s="40"/>
      <c r="J53" s="40"/>
      <c r="K53" s="40"/>
      <c r="L53" s="118"/>
      <c r="S53" s="40"/>
      <c r="T53" s="40"/>
      <c r="U53" s="40"/>
      <c r="V53" s="40"/>
      <c r="W53" s="40"/>
      <c r="X53" s="40"/>
      <c r="Y53" s="40"/>
      <c r="Z53" s="40"/>
      <c r="AA53" s="40"/>
      <c r="AB53" s="40"/>
      <c r="AC53" s="40"/>
      <c r="AD53" s="40"/>
      <c r="AE53" s="40"/>
    </row>
    <row r="54" spans="1:31" s="2" customFormat="1" ht="15.15" customHeight="1">
      <c r="A54" s="40"/>
      <c r="B54" s="41"/>
      <c r="C54" s="34" t="s">
        <v>25</v>
      </c>
      <c r="D54" s="40"/>
      <c r="E54" s="40"/>
      <c r="F54" s="29" t="str">
        <f>E15</f>
        <v>Karlovarská krajská nemocnice a.s.</v>
      </c>
      <c r="G54" s="40"/>
      <c r="H54" s="40"/>
      <c r="I54" s="34" t="s">
        <v>31</v>
      </c>
      <c r="J54" s="38" t="str">
        <f>E21</f>
        <v>ard architects s.r.o.</v>
      </c>
      <c r="K54" s="40"/>
      <c r="L54" s="118"/>
      <c r="S54" s="40"/>
      <c r="T54" s="40"/>
      <c r="U54" s="40"/>
      <c r="V54" s="40"/>
      <c r="W54" s="40"/>
      <c r="X54" s="40"/>
      <c r="Y54" s="40"/>
      <c r="Z54" s="40"/>
      <c r="AA54" s="40"/>
      <c r="AB54" s="40"/>
      <c r="AC54" s="40"/>
      <c r="AD54" s="40"/>
      <c r="AE54" s="40"/>
    </row>
    <row r="55" spans="1:31" s="2" customFormat="1" ht="15.15" customHeight="1">
      <c r="A55" s="40"/>
      <c r="B55" s="41"/>
      <c r="C55" s="34" t="s">
        <v>29</v>
      </c>
      <c r="D55" s="40"/>
      <c r="E55" s="40"/>
      <c r="F55" s="29" t="str">
        <f>IF(E18="","",E18)</f>
        <v>Vyplň údaj</v>
      </c>
      <c r="G55" s="40"/>
      <c r="H55" s="40"/>
      <c r="I55" s="34" t="s">
        <v>34</v>
      </c>
      <c r="J55" s="38" t="str">
        <f>E24</f>
        <v xml:space="preserve"> </v>
      </c>
      <c r="K55" s="40"/>
      <c r="L55" s="118"/>
      <c r="S55" s="40"/>
      <c r="T55" s="40"/>
      <c r="U55" s="40"/>
      <c r="V55" s="40"/>
      <c r="W55" s="40"/>
      <c r="X55" s="40"/>
      <c r="Y55" s="40"/>
      <c r="Z55" s="40"/>
      <c r="AA55" s="40"/>
      <c r="AB55" s="40"/>
      <c r="AC55" s="40"/>
      <c r="AD55" s="40"/>
      <c r="AE55" s="40"/>
    </row>
    <row r="56" spans="1:31" s="2" customFormat="1" ht="10.3" customHeight="1">
      <c r="A56" s="40"/>
      <c r="B56" s="41"/>
      <c r="C56" s="40"/>
      <c r="D56" s="40"/>
      <c r="E56" s="40"/>
      <c r="F56" s="40"/>
      <c r="G56" s="40"/>
      <c r="H56" s="40"/>
      <c r="I56" s="40"/>
      <c r="J56" s="40"/>
      <c r="K56" s="40"/>
      <c r="L56" s="118"/>
      <c r="S56" s="40"/>
      <c r="T56" s="40"/>
      <c r="U56" s="40"/>
      <c r="V56" s="40"/>
      <c r="W56" s="40"/>
      <c r="X56" s="40"/>
      <c r="Y56" s="40"/>
      <c r="Z56" s="40"/>
      <c r="AA56" s="40"/>
      <c r="AB56" s="40"/>
      <c r="AC56" s="40"/>
      <c r="AD56" s="40"/>
      <c r="AE56" s="40"/>
    </row>
    <row r="57" spans="1:31" s="2" customFormat="1" ht="29.25" customHeight="1">
      <c r="A57" s="40"/>
      <c r="B57" s="41"/>
      <c r="C57" s="132" t="s">
        <v>103</v>
      </c>
      <c r="D57" s="126"/>
      <c r="E57" s="126"/>
      <c r="F57" s="126"/>
      <c r="G57" s="126"/>
      <c r="H57" s="126"/>
      <c r="I57" s="126"/>
      <c r="J57" s="133" t="s">
        <v>104</v>
      </c>
      <c r="K57" s="126"/>
      <c r="L57" s="118"/>
      <c r="S57" s="40"/>
      <c r="T57" s="40"/>
      <c r="U57" s="40"/>
      <c r="V57" s="40"/>
      <c r="W57" s="40"/>
      <c r="X57" s="40"/>
      <c r="Y57" s="40"/>
      <c r="Z57" s="40"/>
      <c r="AA57" s="40"/>
      <c r="AB57" s="40"/>
      <c r="AC57" s="40"/>
      <c r="AD57" s="40"/>
      <c r="AE57" s="40"/>
    </row>
    <row r="58" spans="1:31" s="2" customFormat="1" ht="10.3" customHeight="1">
      <c r="A58" s="40"/>
      <c r="B58" s="41"/>
      <c r="C58" s="40"/>
      <c r="D58" s="40"/>
      <c r="E58" s="40"/>
      <c r="F58" s="40"/>
      <c r="G58" s="40"/>
      <c r="H58" s="40"/>
      <c r="I58" s="40"/>
      <c r="J58" s="40"/>
      <c r="K58" s="40"/>
      <c r="L58" s="118"/>
      <c r="S58" s="40"/>
      <c r="T58" s="40"/>
      <c r="U58" s="40"/>
      <c r="V58" s="40"/>
      <c r="W58" s="40"/>
      <c r="X58" s="40"/>
      <c r="Y58" s="40"/>
      <c r="Z58" s="40"/>
      <c r="AA58" s="40"/>
      <c r="AB58" s="40"/>
      <c r="AC58" s="40"/>
      <c r="AD58" s="40"/>
      <c r="AE58" s="40"/>
    </row>
    <row r="59" spans="1:47" s="2" customFormat="1" ht="22.8" customHeight="1">
      <c r="A59" s="40"/>
      <c r="B59" s="41"/>
      <c r="C59" s="134" t="s">
        <v>69</v>
      </c>
      <c r="D59" s="40"/>
      <c r="E59" s="40"/>
      <c r="F59" s="40"/>
      <c r="G59" s="40"/>
      <c r="H59" s="40"/>
      <c r="I59" s="40"/>
      <c r="J59" s="92">
        <f>J84</f>
        <v>0</v>
      </c>
      <c r="K59" s="40"/>
      <c r="L59" s="118"/>
      <c r="S59" s="40"/>
      <c r="T59" s="40"/>
      <c r="U59" s="40"/>
      <c r="V59" s="40"/>
      <c r="W59" s="40"/>
      <c r="X59" s="40"/>
      <c r="Y59" s="40"/>
      <c r="Z59" s="40"/>
      <c r="AA59" s="40"/>
      <c r="AB59" s="40"/>
      <c r="AC59" s="40"/>
      <c r="AD59" s="40"/>
      <c r="AE59" s="40"/>
      <c r="AU59" s="21" t="s">
        <v>105</v>
      </c>
    </row>
    <row r="60" spans="1:31" s="9" customFormat="1" ht="24.95" customHeight="1">
      <c r="A60" s="9"/>
      <c r="B60" s="135"/>
      <c r="C60" s="9"/>
      <c r="D60" s="136" t="s">
        <v>2167</v>
      </c>
      <c r="E60" s="137"/>
      <c r="F60" s="137"/>
      <c r="G60" s="137"/>
      <c r="H60" s="137"/>
      <c r="I60" s="137"/>
      <c r="J60" s="138">
        <f>J85</f>
        <v>0</v>
      </c>
      <c r="K60" s="9"/>
      <c r="L60" s="135"/>
      <c r="S60" s="9"/>
      <c r="T60" s="9"/>
      <c r="U60" s="9"/>
      <c r="V60" s="9"/>
      <c r="W60" s="9"/>
      <c r="X60" s="9"/>
      <c r="Y60" s="9"/>
      <c r="Z60" s="9"/>
      <c r="AA60" s="9"/>
      <c r="AB60" s="9"/>
      <c r="AC60" s="9"/>
      <c r="AD60" s="9"/>
      <c r="AE60" s="9"/>
    </row>
    <row r="61" spans="1:31" s="9" customFormat="1" ht="24.95" customHeight="1">
      <c r="A61" s="9"/>
      <c r="B61" s="135"/>
      <c r="C61" s="9"/>
      <c r="D61" s="136" t="s">
        <v>2168</v>
      </c>
      <c r="E61" s="137"/>
      <c r="F61" s="137"/>
      <c r="G61" s="137"/>
      <c r="H61" s="137"/>
      <c r="I61" s="137"/>
      <c r="J61" s="138">
        <f>J100</f>
        <v>0</v>
      </c>
      <c r="K61" s="9"/>
      <c r="L61" s="135"/>
      <c r="S61" s="9"/>
      <c r="T61" s="9"/>
      <c r="U61" s="9"/>
      <c r="V61" s="9"/>
      <c r="W61" s="9"/>
      <c r="X61" s="9"/>
      <c r="Y61" s="9"/>
      <c r="Z61" s="9"/>
      <c r="AA61" s="9"/>
      <c r="AB61" s="9"/>
      <c r="AC61" s="9"/>
      <c r="AD61" s="9"/>
      <c r="AE61" s="9"/>
    </row>
    <row r="62" spans="1:31" s="9" customFormat="1" ht="24.95" customHeight="1">
      <c r="A62" s="9"/>
      <c r="B62" s="135"/>
      <c r="C62" s="9"/>
      <c r="D62" s="136" t="s">
        <v>2169</v>
      </c>
      <c r="E62" s="137"/>
      <c r="F62" s="137"/>
      <c r="G62" s="137"/>
      <c r="H62" s="137"/>
      <c r="I62" s="137"/>
      <c r="J62" s="138">
        <f>J128</f>
        <v>0</v>
      </c>
      <c r="K62" s="9"/>
      <c r="L62" s="135"/>
      <c r="S62" s="9"/>
      <c r="T62" s="9"/>
      <c r="U62" s="9"/>
      <c r="V62" s="9"/>
      <c r="W62" s="9"/>
      <c r="X62" s="9"/>
      <c r="Y62" s="9"/>
      <c r="Z62" s="9"/>
      <c r="AA62" s="9"/>
      <c r="AB62" s="9"/>
      <c r="AC62" s="9"/>
      <c r="AD62" s="9"/>
      <c r="AE62" s="9"/>
    </row>
    <row r="63" spans="1:31" s="9" customFormat="1" ht="24.95" customHeight="1">
      <c r="A63" s="9"/>
      <c r="B63" s="135"/>
      <c r="C63" s="9"/>
      <c r="D63" s="136" t="s">
        <v>2170</v>
      </c>
      <c r="E63" s="137"/>
      <c r="F63" s="137"/>
      <c r="G63" s="137"/>
      <c r="H63" s="137"/>
      <c r="I63" s="137"/>
      <c r="J63" s="138">
        <f>J151</f>
        <v>0</v>
      </c>
      <c r="K63" s="9"/>
      <c r="L63" s="135"/>
      <c r="S63" s="9"/>
      <c r="T63" s="9"/>
      <c r="U63" s="9"/>
      <c r="V63" s="9"/>
      <c r="W63" s="9"/>
      <c r="X63" s="9"/>
      <c r="Y63" s="9"/>
      <c r="Z63" s="9"/>
      <c r="AA63" s="9"/>
      <c r="AB63" s="9"/>
      <c r="AC63" s="9"/>
      <c r="AD63" s="9"/>
      <c r="AE63" s="9"/>
    </row>
    <row r="64" spans="1:31" s="9" customFormat="1" ht="24.95" customHeight="1">
      <c r="A64" s="9"/>
      <c r="B64" s="135"/>
      <c r="C64" s="9"/>
      <c r="D64" s="136" t="s">
        <v>2171</v>
      </c>
      <c r="E64" s="137"/>
      <c r="F64" s="137"/>
      <c r="G64" s="137"/>
      <c r="H64" s="137"/>
      <c r="I64" s="137"/>
      <c r="J64" s="138">
        <f>J183</f>
        <v>0</v>
      </c>
      <c r="K64" s="9"/>
      <c r="L64" s="135"/>
      <c r="S64" s="9"/>
      <c r="T64" s="9"/>
      <c r="U64" s="9"/>
      <c r="V64" s="9"/>
      <c r="W64" s="9"/>
      <c r="X64" s="9"/>
      <c r="Y64" s="9"/>
      <c r="Z64" s="9"/>
      <c r="AA64" s="9"/>
      <c r="AB64" s="9"/>
      <c r="AC64" s="9"/>
      <c r="AD64" s="9"/>
      <c r="AE64" s="9"/>
    </row>
    <row r="65" spans="1:31" s="2" customFormat="1" ht="21.8" customHeight="1">
      <c r="A65" s="40"/>
      <c r="B65" s="41"/>
      <c r="C65" s="40"/>
      <c r="D65" s="40"/>
      <c r="E65" s="40"/>
      <c r="F65" s="40"/>
      <c r="G65" s="40"/>
      <c r="H65" s="40"/>
      <c r="I65" s="40"/>
      <c r="J65" s="40"/>
      <c r="K65" s="40"/>
      <c r="L65" s="118"/>
      <c r="S65" s="40"/>
      <c r="T65" s="40"/>
      <c r="U65" s="40"/>
      <c r="V65" s="40"/>
      <c r="W65" s="40"/>
      <c r="X65" s="40"/>
      <c r="Y65" s="40"/>
      <c r="Z65" s="40"/>
      <c r="AA65" s="40"/>
      <c r="AB65" s="40"/>
      <c r="AC65" s="40"/>
      <c r="AD65" s="40"/>
      <c r="AE65" s="40"/>
    </row>
    <row r="66" spans="1:31" s="2" customFormat="1" ht="6.95" customHeight="1">
      <c r="A66" s="40"/>
      <c r="B66" s="57"/>
      <c r="C66" s="58"/>
      <c r="D66" s="58"/>
      <c r="E66" s="58"/>
      <c r="F66" s="58"/>
      <c r="G66" s="58"/>
      <c r="H66" s="58"/>
      <c r="I66" s="58"/>
      <c r="J66" s="58"/>
      <c r="K66" s="58"/>
      <c r="L66" s="118"/>
      <c r="S66" s="40"/>
      <c r="T66" s="40"/>
      <c r="U66" s="40"/>
      <c r="V66" s="40"/>
      <c r="W66" s="40"/>
      <c r="X66" s="40"/>
      <c r="Y66" s="40"/>
      <c r="Z66" s="40"/>
      <c r="AA66" s="40"/>
      <c r="AB66" s="40"/>
      <c r="AC66" s="40"/>
      <c r="AD66" s="40"/>
      <c r="AE66" s="40"/>
    </row>
    <row r="70" spans="1:31" s="2" customFormat="1" ht="6.95" customHeight="1">
      <c r="A70" s="40"/>
      <c r="B70" s="59"/>
      <c r="C70" s="60"/>
      <c r="D70" s="60"/>
      <c r="E70" s="60"/>
      <c r="F70" s="60"/>
      <c r="G70" s="60"/>
      <c r="H70" s="60"/>
      <c r="I70" s="60"/>
      <c r="J70" s="60"/>
      <c r="K70" s="60"/>
      <c r="L70" s="118"/>
      <c r="S70" s="40"/>
      <c r="T70" s="40"/>
      <c r="U70" s="40"/>
      <c r="V70" s="40"/>
      <c r="W70" s="40"/>
      <c r="X70" s="40"/>
      <c r="Y70" s="40"/>
      <c r="Z70" s="40"/>
      <c r="AA70" s="40"/>
      <c r="AB70" s="40"/>
      <c r="AC70" s="40"/>
      <c r="AD70" s="40"/>
      <c r="AE70" s="40"/>
    </row>
    <row r="71" spans="1:31" s="2" customFormat="1" ht="24.95" customHeight="1">
      <c r="A71" s="40"/>
      <c r="B71" s="41"/>
      <c r="C71" s="25" t="s">
        <v>116</v>
      </c>
      <c r="D71" s="40"/>
      <c r="E71" s="40"/>
      <c r="F71" s="40"/>
      <c r="G71" s="40"/>
      <c r="H71" s="40"/>
      <c r="I71" s="40"/>
      <c r="J71" s="40"/>
      <c r="K71" s="40"/>
      <c r="L71" s="118"/>
      <c r="S71" s="40"/>
      <c r="T71" s="40"/>
      <c r="U71" s="40"/>
      <c r="V71" s="40"/>
      <c r="W71" s="40"/>
      <c r="X71" s="40"/>
      <c r="Y71" s="40"/>
      <c r="Z71" s="40"/>
      <c r="AA71" s="40"/>
      <c r="AB71" s="40"/>
      <c r="AC71" s="40"/>
      <c r="AD71" s="40"/>
      <c r="AE71" s="40"/>
    </row>
    <row r="72" spans="1:31" s="2" customFormat="1" ht="6.95" customHeight="1">
      <c r="A72" s="40"/>
      <c r="B72" s="41"/>
      <c r="C72" s="40"/>
      <c r="D72" s="40"/>
      <c r="E72" s="40"/>
      <c r="F72" s="40"/>
      <c r="G72" s="40"/>
      <c r="H72" s="40"/>
      <c r="I72" s="40"/>
      <c r="J72" s="40"/>
      <c r="K72" s="40"/>
      <c r="L72" s="118"/>
      <c r="S72" s="40"/>
      <c r="T72" s="40"/>
      <c r="U72" s="40"/>
      <c r="V72" s="40"/>
      <c r="W72" s="40"/>
      <c r="X72" s="40"/>
      <c r="Y72" s="40"/>
      <c r="Z72" s="40"/>
      <c r="AA72" s="40"/>
      <c r="AB72" s="40"/>
      <c r="AC72" s="40"/>
      <c r="AD72" s="40"/>
      <c r="AE72" s="40"/>
    </row>
    <row r="73" spans="1:31" s="2" customFormat="1" ht="12" customHeight="1">
      <c r="A73" s="40"/>
      <c r="B73" s="41"/>
      <c r="C73" s="34" t="s">
        <v>17</v>
      </c>
      <c r="D73" s="40"/>
      <c r="E73" s="40"/>
      <c r="F73" s="40"/>
      <c r="G73" s="40"/>
      <c r="H73" s="40"/>
      <c r="I73" s="40"/>
      <c r="J73" s="40"/>
      <c r="K73" s="40"/>
      <c r="L73" s="118"/>
      <c r="S73" s="40"/>
      <c r="T73" s="40"/>
      <c r="U73" s="40"/>
      <c r="V73" s="40"/>
      <c r="W73" s="40"/>
      <c r="X73" s="40"/>
      <c r="Y73" s="40"/>
      <c r="Z73" s="40"/>
      <c r="AA73" s="40"/>
      <c r="AB73" s="40"/>
      <c r="AC73" s="40"/>
      <c r="AD73" s="40"/>
      <c r="AE73" s="40"/>
    </row>
    <row r="74" spans="1:31" s="2" customFormat="1" ht="16.5" customHeight="1">
      <c r="A74" s="40"/>
      <c r="B74" s="41"/>
      <c r="C74" s="40"/>
      <c r="D74" s="40"/>
      <c r="E74" s="117" t="str">
        <f>E7</f>
        <v>Stavební úpravy a změna způsobu využití objektu pavilonu N</v>
      </c>
      <c r="F74" s="34"/>
      <c r="G74" s="34"/>
      <c r="H74" s="34"/>
      <c r="I74" s="40"/>
      <c r="J74" s="40"/>
      <c r="K74" s="40"/>
      <c r="L74" s="118"/>
      <c r="S74" s="40"/>
      <c r="T74" s="40"/>
      <c r="U74" s="40"/>
      <c r="V74" s="40"/>
      <c r="W74" s="40"/>
      <c r="X74" s="40"/>
      <c r="Y74" s="40"/>
      <c r="Z74" s="40"/>
      <c r="AA74" s="40"/>
      <c r="AB74" s="40"/>
      <c r="AC74" s="40"/>
      <c r="AD74" s="40"/>
      <c r="AE74" s="40"/>
    </row>
    <row r="75" spans="1:31" s="2" customFormat="1" ht="12" customHeight="1">
      <c r="A75" s="40"/>
      <c r="B75" s="41"/>
      <c r="C75" s="34" t="s">
        <v>100</v>
      </c>
      <c r="D75" s="40"/>
      <c r="E75" s="40"/>
      <c r="F75" s="40"/>
      <c r="G75" s="40"/>
      <c r="H75" s="40"/>
      <c r="I75" s="40"/>
      <c r="J75" s="40"/>
      <c r="K75" s="40"/>
      <c r="L75" s="118"/>
      <c r="S75" s="40"/>
      <c r="T75" s="40"/>
      <c r="U75" s="40"/>
      <c r="V75" s="40"/>
      <c r="W75" s="40"/>
      <c r="X75" s="40"/>
      <c r="Y75" s="40"/>
      <c r="Z75" s="40"/>
      <c r="AA75" s="40"/>
      <c r="AB75" s="40"/>
      <c r="AC75" s="40"/>
      <c r="AD75" s="40"/>
      <c r="AE75" s="40"/>
    </row>
    <row r="76" spans="1:31" s="2" customFormat="1" ht="16.5" customHeight="1">
      <c r="A76" s="40"/>
      <c r="B76" s="41"/>
      <c r="C76" s="40"/>
      <c r="D76" s="40"/>
      <c r="E76" s="64" t="str">
        <f>E9</f>
        <v>6 - Zdravotně technické instalace</v>
      </c>
      <c r="F76" s="40"/>
      <c r="G76" s="40"/>
      <c r="H76" s="40"/>
      <c r="I76" s="40"/>
      <c r="J76" s="40"/>
      <c r="K76" s="40"/>
      <c r="L76" s="118"/>
      <c r="S76" s="40"/>
      <c r="T76" s="40"/>
      <c r="U76" s="40"/>
      <c r="V76" s="40"/>
      <c r="W76" s="40"/>
      <c r="X76" s="40"/>
      <c r="Y76" s="40"/>
      <c r="Z76" s="40"/>
      <c r="AA76" s="40"/>
      <c r="AB76" s="40"/>
      <c r="AC76" s="40"/>
      <c r="AD76" s="40"/>
      <c r="AE76" s="40"/>
    </row>
    <row r="77" spans="1:31" s="2" customFormat="1" ht="6.95" customHeight="1">
      <c r="A77" s="40"/>
      <c r="B77" s="41"/>
      <c r="C77" s="40"/>
      <c r="D77" s="40"/>
      <c r="E77" s="40"/>
      <c r="F77" s="40"/>
      <c r="G77" s="40"/>
      <c r="H77" s="40"/>
      <c r="I77" s="40"/>
      <c r="J77" s="40"/>
      <c r="K77" s="40"/>
      <c r="L77" s="118"/>
      <c r="S77" s="40"/>
      <c r="T77" s="40"/>
      <c r="U77" s="40"/>
      <c r="V77" s="40"/>
      <c r="W77" s="40"/>
      <c r="X77" s="40"/>
      <c r="Y77" s="40"/>
      <c r="Z77" s="40"/>
      <c r="AA77" s="40"/>
      <c r="AB77" s="40"/>
      <c r="AC77" s="40"/>
      <c r="AD77" s="40"/>
      <c r="AE77" s="40"/>
    </row>
    <row r="78" spans="1:31" s="2" customFormat="1" ht="12" customHeight="1">
      <c r="A78" s="40"/>
      <c r="B78" s="41"/>
      <c r="C78" s="34" t="s">
        <v>21</v>
      </c>
      <c r="D78" s="40"/>
      <c r="E78" s="40"/>
      <c r="F78" s="29" t="str">
        <f>F12</f>
        <v xml:space="preserve"> </v>
      </c>
      <c r="G78" s="40"/>
      <c r="H78" s="40"/>
      <c r="I78" s="34" t="s">
        <v>23</v>
      </c>
      <c r="J78" s="66" t="str">
        <f>IF(J12="","",J12)</f>
        <v>12. 2. 2024</v>
      </c>
      <c r="K78" s="40"/>
      <c r="L78" s="118"/>
      <c r="S78" s="40"/>
      <c r="T78" s="40"/>
      <c r="U78" s="40"/>
      <c r="V78" s="40"/>
      <c r="W78" s="40"/>
      <c r="X78" s="40"/>
      <c r="Y78" s="40"/>
      <c r="Z78" s="40"/>
      <c r="AA78" s="40"/>
      <c r="AB78" s="40"/>
      <c r="AC78" s="40"/>
      <c r="AD78" s="40"/>
      <c r="AE78" s="40"/>
    </row>
    <row r="79" spans="1:31" s="2" customFormat="1" ht="6.95" customHeight="1">
      <c r="A79" s="40"/>
      <c r="B79" s="41"/>
      <c r="C79" s="40"/>
      <c r="D79" s="40"/>
      <c r="E79" s="40"/>
      <c r="F79" s="40"/>
      <c r="G79" s="40"/>
      <c r="H79" s="40"/>
      <c r="I79" s="40"/>
      <c r="J79" s="40"/>
      <c r="K79" s="40"/>
      <c r="L79" s="118"/>
      <c r="S79" s="40"/>
      <c r="T79" s="40"/>
      <c r="U79" s="40"/>
      <c r="V79" s="40"/>
      <c r="W79" s="40"/>
      <c r="X79" s="40"/>
      <c r="Y79" s="40"/>
      <c r="Z79" s="40"/>
      <c r="AA79" s="40"/>
      <c r="AB79" s="40"/>
      <c r="AC79" s="40"/>
      <c r="AD79" s="40"/>
      <c r="AE79" s="40"/>
    </row>
    <row r="80" spans="1:31" s="2" customFormat="1" ht="15.15" customHeight="1">
      <c r="A80" s="40"/>
      <c r="B80" s="41"/>
      <c r="C80" s="34" t="s">
        <v>25</v>
      </c>
      <c r="D80" s="40"/>
      <c r="E80" s="40"/>
      <c r="F80" s="29" t="str">
        <f>E15</f>
        <v>Karlovarská krajská nemocnice a.s.</v>
      </c>
      <c r="G80" s="40"/>
      <c r="H80" s="40"/>
      <c r="I80" s="34" t="s">
        <v>31</v>
      </c>
      <c r="J80" s="38" t="str">
        <f>E21</f>
        <v>ard architects s.r.o.</v>
      </c>
      <c r="K80" s="40"/>
      <c r="L80" s="118"/>
      <c r="S80" s="40"/>
      <c r="T80" s="40"/>
      <c r="U80" s="40"/>
      <c r="V80" s="40"/>
      <c r="W80" s="40"/>
      <c r="X80" s="40"/>
      <c r="Y80" s="40"/>
      <c r="Z80" s="40"/>
      <c r="AA80" s="40"/>
      <c r="AB80" s="40"/>
      <c r="AC80" s="40"/>
      <c r="AD80" s="40"/>
      <c r="AE80" s="40"/>
    </row>
    <row r="81" spans="1:31" s="2" customFormat="1" ht="15.15" customHeight="1">
      <c r="A81" s="40"/>
      <c r="B81" s="41"/>
      <c r="C81" s="34" t="s">
        <v>29</v>
      </c>
      <c r="D81" s="40"/>
      <c r="E81" s="40"/>
      <c r="F81" s="29" t="str">
        <f>IF(E18="","",E18)</f>
        <v>Vyplň údaj</v>
      </c>
      <c r="G81" s="40"/>
      <c r="H81" s="40"/>
      <c r="I81" s="34" t="s">
        <v>34</v>
      </c>
      <c r="J81" s="38" t="str">
        <f>E24</f>
        <v xml:space="preserve"> </v>
      </c>
      <c r="K81" s="40"/>
      <c r="L81" s="118"/>
      <c r="S81" s="40"/>
      <c r="T81" s="40"/>
      <c r="U81" s="40"/>
      <c r="V81" s="40"/>
      <c r="W81" s="40"/>
      <c r="X81" s="40"/>
      <c r="Y81" s="40"/>
      <c r="Z81" s="40"/>
      <c r="AA81" s="40"/>
      <c r="AB81" s="40"/>
      <c r="AC81" s="40"/>
      <c r="AD81" s="40"/>
      <c r="AE81" s="40"/>
    </row>
    <row r="82" spans="1:31" s="2" customFormat="1" ht="10.3" customHeight="1">
      <c r="A82" s="40"/>
      <c r="B82" s="41"/>
      <c r="C82" s="40"/>
      <c r="D82" s="40"/>
      <c r="E82" s="40"/>
      <c r="F82" s="40"/>
      <c r="G82" s="40"/>
      <c r="H82" s="40"/>
      <c r="I82" s="40"/>
      <c r="J82" s="40"/>
      <c r="K82" s="40"/>
      <c r="L82" s="118"/>
      <c r="S82" s="40"/>
      <c r="T82" s="40"/>
      <c r="U82" s="40"/>
      <c r="V82" s="40"/>
      <c r="W82" s="40"/>
      <c r="X82" s="40"/>
      <c r="Y82" s="40"/>
      <c r="Z82" s="40"/>
      <c r="AA82" s="40"/>
      <c r="AB82" s="40"/>
      <c r="AC82" s="40"/>
      <c r="AD82" s="40"/>
      <c r="AE82" s="40"/>
    </row>
    <row r="83" spans="1:31" s="11" customFormat="1" ht="29.25" customHeight="1">
      <c r="A83" s="143"/>
      <c r="B83" s="144"/>
      <c r="C83" s="145" t="s">
        <v>117</v>
      </c>
      <c r="D83" s="146" t="s">
        <v>56</v>
      </c>
      <c r="E83" s="146" t="s">
        <v>52</v>
      </c>
      <c r="F83" s="146" t="s">
        <v>53</v>
      </c>
      <c r="G83" s="146" t="s">
        <v>118</v>
      </c>
      <c r="H83" s="146" t="s">
        <v>119</v>
      </c>
      <c r="I83" s="146" t="s">
        <v>120</v>
      </c>
      <c r="J83" s="146" t="s">
        <v>104</v>
      </c>
      <c r="K83" s="147" t="s">
        <v>121</v>
      </c>
      <c r="L83" s="148"/>
      <c r="M83" s="82" t="s">
        <v>3</v>
      </c>
      <c r="N83" s="83" t="s">
        <v>41</v>
      </c>
      <c r="O83" s="83" t="s">
        <v>122</v>
      </c>
      <c r="P83" s="83" t="s">
        <v>123</v>
      </c>
      <c r="Q83" s="83" t="s">
        <v>124</v>
      </c>
      <c r="R83" s="83" t="s">
        <v>125</v>
      </c>
      <c r="S83" s="83" t="s">
        <v>126</v>
      </c>
      <c r="T83" s="84" t="s">
        <v>127</v>
      </c>
      <c r="U83" s="143"/>
      <c r="V83" s="143"/>
      <c r="W83" s="143"/>
      <c r="X83" s="143"/>
      <c r="Y83" s="143"/>
      <c r="Z83" s="143"/>
      <c r="AA83" s="143"/>
      <c r="AB83" s="143"/>
      <c r="AC83" s="143"/>
      <c r="AD83" s="143"/>
      <c r="AE83" s="143"/>
    </row>
    <row r="84" spans="1:63" s="2" customFormat="1" ht="22.8" customHeight="1">
      <c r="A84" s="40"/>
      <c r="B84" s="41"/>
      <c r="C84" s="89" t="s">
        <v>128</v>
      </c>
      <c r="D84" s="40"/>
      <c r="E84" s="40"/>
      <c r="F84" s="40"/>
      <c r="G84" s="40"/>
      <c r="H84" s="40"/>
      <c r="I84" s="40"/>
      <c r="J84" s="149">
        <f>BK84</f>
        <v>0</v>
      </c>
      <c r="K84" s="40"/>
      <c r="L84" s="41"/>
      <c r="M84" s="85"/>
      <c r="N84" s="70"/>
      <c r="O84" s="86"/>
      <c r="P84" s="150">
        <f>P85+P100+P128+P151+P183</f>
        <v>0</v>
      </c>
      <c r="Q84" s="86"/>
      <c r="R84" s="150">
        <f>R85+R100+R128+R151+R183</f>
        <v>0</v>
      </c>
      <c r="S84" s="86"/>
      <c r="T84" s="151">
        <f>T85+T100+T128+T151+T183</f>
        <v>0</v>
      </c>
      <c r="U84" s="40"/>
      <c r="V84" s="40"/>
      <c r="W84" s="40"/>
      <c r="X84" s="40"/>
      <c r="Y84" s="40"/>
      <c r="Z84" s="40"/>
      <c r="AA84" s="40"/>
      <c r="AB84" s="40"/>
      <c r="AC84" s="40"/>
      <c r="AD84" s="40"/>
      <c r="AE84" s="40"/>
      <c r="AT84" s="21" t="s">
        <v>70</v>
      </c>
      <c r="AU84" s="21" t="s">
        <v>105</v>
      </c>
      <c r="BK84" s="152">
        <f>BK85+BK100+BK128+BK151+BK183</f>
        <v>0</v>
      </c>
    </row>
    <row r="85" spans="1:63" s="12" customFormat="1" ht="25.9" customHeight="1">
      <c r="A85" s="12"/>
      <c r="B85" s="153"/>
      <c r="C85" s="12"/>
      <c r="D85" s="154" t="s">
        <v>70</v>
      </c>
      <c r="E85" s="155" t="s">
        <v>15</v>
      </c>
      <c r="F85" s="155" t="s">
        <v>2172</v>
      </c>
      <c r="G85" s="12"/>
      <c r="H85" s="12"/>
      <c r="I85" s="156"/>
      <c r="J85" s="157">
        <f>BK85</f>
        <v>0</v>
      </c>
      <c r="K85" s="12"/>
      <c r="L85" s="153"/>
      <c r="M85" s="158"/>
      <c r="N85" s="159"/>
      <c r="O85" s="159"/>
      <c r="P85" s="160">
        <f>SUM(P86:P99)</f>
        <v>0</v>
      </c>
      <c r="Q85" s="159"/>
      <c r="R85" s="160">
        <f>SUM(R86:R99)</f>
        <v>0</v>
      </c>
      <c r="S85" s="159"/>
      <c r="T85" s="161">
        <f>SUM(T86:T99)</f>
        <v>0</v>
      </c>
      <c r="U85" s="12"/>
      <c r="V85" s="12"/>
      <c r="W85" s="12"/>
      <c r="X85" s="12"/>
      <c r="Y85" s="12"/>
      <c r="Z85" s="12"/>
      <c r="AA85" s="12"/>
      <c r="AB85" s="12"/>
      <c r="AC85" s="12"/>
      <c r="AD85" s="12"/>
      <c r="AE85" s="12"/>
      <c r="AR85" s="154" t="s">
        <v>15</v>
      </c>
      <c r="AT85" s="162" t="s">
        <v>70</v>
      </c>
      <c r="AU85" s="162" t="s">
        <v>71</v>
      </c>
      <c r="AY85" s="154" t="s">
        <v>131</v>
      </c>
      <c r="BK85" s="163">
        <f>SUM(BK86:BK99)</f>
        <v>0</v>
      </c>
    </row>
    <row r="86" spans="1:65" s="2" customFormat="1" ht="21.75" customHeight="1">
      <c r="A86" s="40"/>
      <c r="B86" s="166"/>
      <c r="C86" s="167" t="s">
        <v>15</v>
      </c>
      <c r="D86" s="167" t="s">
        <v>134</v>
      </c>
      <c r="E86" s="168" t="s">
        <v>2173</v>
      </c>
      <c r="F86" s="169" t="s">
        <v>2174</v>
      </c>
      <c r="G86" s="170" t="s">
        <v>137</v>
      </c>
      <c r="H86" s="171">
        <v>2.4</v>
      </c>
      <c r="I86" s="172"/>
      <c r="J86" s="173">
        <f>ROUND(I86*H86,2)</f>
        <v>0</v>
      </c>
      <c r="K86" s="169" t="s">
        <v>3</v>
      </c>
      <c r="L86" s="41"/>
      <c r="M86" s="174" t="s">
        <v>3</v>
      </c>
      <c r="N86" s="175" t="s">
        <v>42</v>
      </c>
      <c r="O86" s="74"/>
      <c r="P86" s="176">
        <f>O86*H86</f>
        <v>0</v>
      </c>
      <c r="Q86" s="176">
        <v>0</v>
      </c>
      <c r="R86" s="176">
        <f>Q86*H86</f>
        <v>0</v>
      </c>
      <c r="S86" s="176">
        <v>0</v>
      </c>
      <c r="T86" s="177">
        <f>S86*H86</f>
        <v>0</v>
      </c>
      <c r="U86" s="40"/>
      <c r="V86" s="40"/>
      <c r="W86" s="40"/>
      <c r="X86" s="40"/>
      <c r="Y86" s="40"/>
      <c r="Z86" s="40"/>
      <c r="AA86" s="40"/>
      <c r="AB86" s="40"/>
      <c r="AC86" s="40"/>
      <c r="AD86" s="40"/>
      <c r="AE86" s="40"/>
      <c r="AR86" s="178" t="s">
        <v>87</v>
      </c>
      <c r="AT86" s="178" t="s">
        <v>134</v>
      </c>
      <c r="AU86" s="178" t="s">
        <v>15</v>
      </c>
      <c r="AY86" s="21" t="s">
        <v>131</v>
      </c>
      <c r="BE86" s="179">
        <f>IF(N86="základní",J86,0)</f>
        <v>0</v>
      </c>
      <c r="BF86" s="179">
        <f>IF(N86="snížená",J86,0)</f>
        <v>0</v>
      </c>
      <c r="BG86" s="179">
        <f>IF(N86="zákl. přenesená",J86,0)</f>
        <v>0</v>
      </c>
      <c r="BH86" s="179">
        <f>IF(N86="sníž. přenesená",J86,0)</f>
        <v>0</v>
      </c>
      <c r="BI86" s="179">
        <f>IF(N86="nulová",J86,0)</f>
        <v>0</v>
      </c>
      <c r="BJ86" s="21" t="s">
        <v>15</v>
      </c>
      <c r="BK86" s="179">
        <f>ROUND(I86*H86,2)</f>
        <v>0</v>
      </c>
      <c r="BL86" s="21" t="s">
        <v>87</v>
      </c>
      <c r="BM86" s="178" t="s">
        <v>79</v>
      </c>
    </row>
    <row r="87" spans="1:51" s="14" customFormat="1" ht="12">
      <c r="A87" s="14"/>
      <c r="B87" s="193"/>
      <c r="C87" s="14"/>
      <c r="D87" s="186" t="s">
        <v>142</v>
      </c>
      <c r="E87" s="194" t="s">
        <v>3</v>
      </c>
      <c r="F87" s="195" t="s">
        <v>2175</v>
      </c>
      <c r="G87" s="14"/>
      <c r="H87" s="196">
        <v>2.4</v>
      </c>
      <c r="I87" s="197"/>
      <c r="J87" s="14"/>
      <c r="K87" s="14"/>
      <c r="L87" s="193"/>
      <c r="M87" s="198"/>
      <c r="N87" s="199"/>
      <c r="O87" s="199"/>
      <c r="P87" s="199"/>
      <c r="Q87" s="199"/>
      <c r="R87" s="199"/>
      <c r="S87" s="199"/>
      <c r="T87" s="200"/>
      <c r="U87" s="14"/>
      <c r="V87" s="14"/>
      <c r="W87" s="14"/>
      <c r="X87" s="14"/>
      <c r="Y87" s="14"/>
      <c r="Z87" s="14"/>
      <c r="AA87" s="14"/>
      <c r="AB87" s="14"/>
      <c r="AC87" s="14"/>
      <c r="AD87" s="14"/>
      <c r="AE87" s="14"/>
      <c r="AT87" s="194" t="s">
        <v>142</v>
      </c>
      <c r="AU87" s="194" t="s">
        <v>15</v>
      </c>
      <c r="AV87" s="14" t="s">
        <v>79</v>
      </c>
      <c r="AW87" s="14" t="s">
        <v>33</v>
      </c>
      <c r="AX87" s="14" t="s">
        <v>71</v>
      </c>
      <c r="AY87" s="194" t="s">
        <v>131</v>
      </c>
    </row>
    <row r="88" spans="1:51" s="15" customFormat="1" ht="12">
      <c r="A88" s="15"/>
      <c r="B88" s="201"/>
      <c r="C88" s="15"/>
      <c r="D88" s="186" t="s">
        <v>142</v>
      </c>
      <c r="E88" s="202" t="s">
        <v>3</v>
      </c>
      <c r="F88" s="203" t="s">
        <v>152</v>
      </c>
      <c r="G88" s="15"/>
      <c r="H88" s="204">
        <v>2.4</v>
      </c>
      <c r="I88" s="205"/>
      <c r="J88" s="15"/>
      <c r="K88" s="15"/>
      <c r="L88" s="201"/>
      <c r="M88" s="206"/>
      <c r="N88" s="207"/>
      <c r="O88" s="207"/>
      <c r="P88" s="207"/>
      <c r="Q88" s="207"/>
      <c r="R88" s="207"/>
      <c r="S88" s="207"/>
      <c r="T88" s="208"/>
      <c r="U88" s="15"/>
      <c r="V88" s="15"/>
      <c r="W88" s="15"/>
      <c r="X88" s="15"/>
      <c r="Y88" s="15"/>
      <c r="Z88" s="15"/>
      <c r="AA88" s="15"/>
      <c r="AB88" s="15"/>
      <c r="AC88" s="15"/>
      <c r="AD88" s="15"/>
      <c r="AE88" s="15"/>
      <c r="AT88" s="202" t="s">
        <v>142</v>
      </c>
      <c r="AU88" s="202" t="s">
        <v>15</v>
      </c>
      <c r="AV88" s="15" t="s">
        <v>87</v>
      </c>
      <c r="AW88" s="15" t="s">
        <v>33</v>
      </c>
      <c r="AX88" s="15" t="s">
        <v>15</v>
      </c>
      <c r="AY88" s="202" t="s">
        <v>131</v>
      </c>
    </row>
    <row r="89" spans="1:65" s="2" customFormat="1" ht="21.75" customHeight="1">
      <c r="A89" s="40"/>
      <c r="B89" s="166"/>
      <c r="C89" s="167" t="s">
        <v>79</v>
      </c>
      <c r="D89" s="167" t="s">
        <v>134</v>
      </c>
      <c r="E89" s="168" t="s">
        <v>2176</v>
      </c>
      <c r="F89" s="169" t="s">
        <v>2177</v>
      </c>
      <c r="G89" s="170" t="s">
        <v>137</v>
      </c>
      <c r="H89" s="171">
        <v>2.4</v>
      </c>
      <c r="I89" s="172"/>
      <c r="J89" s="173">
        <f>ROUND(I89*H89,2)</f>
        <v>0</v>
      </c>
      <c r="K89" s="169" t="s">
        <v>3</v>
      </c>
      <c r="L89" s="41"/>
      <c r="M89" s="174" t="s">
        <v>3</v>
      </c>
      <c r="N89" s="175" t="s">
        <v>42</v>
      </c>
      <c r="O89" s="74"/>
      <c r="P89" s="176">
        <f>O89*H89</f>
        <v>0</v>
      </c>
      <c r="Q89" s="176">
        <v>0</v>
      </c>
      <c r="R89" s="176">
        <f>Q89*H89</f>
        <v>0</v>
      </c>
      <c r="S89" s="176">
        <v>0</v>
      </c>
      <c r="T89" s="177">
        <f>S89*H89</f>
        <v>0</v>
      </c>
      <c r="U89" s="40"/>
      <c r="V89" s="40"/>
      <c r="W89" s="40"/>
      <c r="X89" s="40"/>
      <c r="Y89" s="40"/>
      <c r="Z89" s="40"/>
      <c r="AA89" s="40"/>
      <c r="AB89" s="40"/>
      <c r="AC89" s="40"/>
      <c r="AD89" s="40"/>
      <c r="AE89" s="40"/>
      <c r="AR89" s="178" t="s">
        <v>87</v>
      </c>
      <c r="AT89" s="178" t="s">
        <v>134</v>
      </c>
      <c r="AU89" s="178" t="s">
        <v>15</v>
      </c>
      <c r="AY89" s="21" t="s">
        <v>131</v>
      </c>
      <c r="BE89" s="179">
        <f>IF(N89="základní",J89,0)</f>
        <v>0</v>
      </c>
      <c r="BF89" s="179">
        <f>IF(N89="snížená",J89,0)</f>
        <v>0</v>
      </c>
      <c r="BG89" s="179">
        <f>IF(N89="zákl. přenesená",J89,0)</f>
        <v>0</v>
      </c>
      <c r="BH89" s="179">
        <f>IF(N89="sníž. přenesená",J89,0)</f>
        <v>0</v>
      </c>
      <c r="BI89" s="179">
        <f>IF(N89="nulová",J89,0)</f>
        <v>0</v>
      </c>
      <c r="BJ89" s="21" t="s">
        <v>15</v>
      </c>
      <c r="BK89" s="179">
        <f>ROUND(I89*H89,2)</f>
        <v>0</v>
      </c>
      <c r="BL89" s="21" t="s">
        <v>87</v>
      </c>
      <c r="BM89" s="178" t="s">
        <v>87</v>
      </c>
    </row>
    <row r="90" spans="1:51" s="14" customFormat="1" ht="12">
      <c r="A90" s="14"/>
      <c r="B90" s="193"/>
      <c r="C90" s="14"/>
      <c r="D90" s="186" t="s">
        <v>142</v>
      </c>
      <c r="E90" s="194" t="s">
        <v>3</v>
      </c>
      <c r="F90" s="195" t="s">
        <v>2175</v>
      </c>
      <c r="G90" s="14"/>
      <c r="H90" s="196">
        <v>2.4</v>
      </c>
      <c r="I90" s="197"/>
      <c r="J90" s="14"/>
      <c r="K90" s="14"/>
      <c r="L90" s="193"/>
      <c r="M90" s="198"/>
      <c r="N90" s="199"/>
      <c r="O90" s="199"/>
      <c r="P90" s="199"/>
      <c r="Q90" s="199"/>
      <c r="R90" s="199"/>
      <c r="S90" s="199"/>
      <c r="T90" s="200"/>
      <c r="U90" s="14"/>
      <c r="V90" s="14"/>
      <c r="W90" s="14"/>
      <c r="X90" s="14"/>
      <c r="Y90" s="14"/>
      <c r="Z90" s="14"/>
      <c r="AA90" s="14"/>
      <c r="AB90" s="14"/>
      <c r="AC90" s="14"/>
      <c r="AD90" s="14"/>
      <c r="AE90" s="14"/>
      <c r="AT90" s="194" t="s">
        <v>142</v>
      </c>
      <c r="AU90" s="194" t="s">
        <v>15</v>
      </c>
      <c r="AV90" s="14" t="s">
        <v>79</v>
      </c>
      <c r="AW90" s="14" t="s">
        <v>33</v>
      </c>
      <c r="AX90" s="14" t="s">
        <v>71</v>
      </c>
      <c r="AY90" s="194" t="s">
        <v>131</v>
      </c>
    </row>
    <row r="91" spans="1:51" s="15" customFormat="1" ht="12">
      <c r="A91" s="15"/>
      <c r="B91" s="201"/>
      <c r="C91" s="15"/>
      <c r="D91" s="186" t="s">
        <v>142</v>
      </c>
      <c r="E91" s="202" t="s">
        <v>3</v>
      </c>
      <c r="F91" s="203" t="s">
        <v>152</v>
      </c>
      <c r="G91" s="15"/>
      <c r="H91" s="204">
        <v>2.4</v>
      </c>
      <c r="I91" s="205"/>
      <c r="J91" s="15"/>
      <c r="K91" s="15"/>
      <c r="L91" s="201"/>
      <c r="M91" s="206"/>
      <c r="N91" s="207"/>
      <c r="O91" s="207"/>
      <c r="P91" s="207"/>
      <c r="Q91" s="207"/>
      <c r="R91" s="207"/>
      <c r="S91" s="207"/>
      <c r="T91" s="208"/>
      <c r="U91" s="15"/>
      <c r="V91" s="15"/>
      <c r="W91" s="15"/>
      <c r="X91" s="15"/>
      <c r="Y91" s="15"/>
      <c r="Z91" s="15"/>
      <c r="AA91" s="15"/>
      <c r="AB91" s="15"/>
      <c r="AC91" s="15"/>
      <c r="AD91" s="15"/>
      <c r="AE91" s="15"/>
      <c r="AT91" s="202" t="s">
        <v>142</v>
      </c>
      <c r="AU91" s="202" t="s">
        <v>15</v>
      </c>
      <c r="AV91" s="15" t="s">
        <v>87</v>
      </c>
      <c r="AW91" s="15" t="s">
        <v>33</v>
      </c>
      <c r="AX91" s="15" t="s">
        <v>15</v>
      </c>
      <c r="AY91" s="202" t="s">
        <v>131</v>
      </c>
    </row>
    <row r="92" spans="1:65" s="2" customFormat="1" ht="16.5" customHeight="1">
      <c r="A92" s="40"/>
      <c r="B92" s="166"/>
      <c r="C92" s="167" t="s">
        <v>84</v>
      </c>
      <c r="D92" s="167" t="s">
        <v>134</v>
      </c>
      <c r="E92" s="168" t="s">
        <v>2178</v>
      </c>
      <c r="F92" s="169" t="s">
        <v>2179</v>
      </c>
      <c r="G92" s="170" t="s">
        <v>137</v>
      </c>
      <c r="H92" s="171">
        <v>2.4</v>
      </c>
      <c r="I92" s="172"/>
      <c r="J92" s="173">
        <f>ROUND(I92*H92,2)</f>
        <v>0</v>
      </c>
      <c r="K92" s="169" t="s">
        <v>3</v>
      </c>
      <c r="L92" s="41"/>
      <c r="M92" s="174" t="s">
        <v>3</v>
      </c>
      <c r="N92" s="175" t="s">
        <v>42</v>
      </c>
      <c r="O92" s="74"/>
      <c r="P92" s="176">
        <f>O92*H92</f>
        <v>0</v>
      </c>
      <c r="Q92" s="176">
        <v>0</v>
      </c>
      <c r="R92" s="176">
        <f>Q92*H92</f>
        <v>0</v>
      </c>
      <c r="S92" s="176">
        <v>0</v>
      </c>
      <c r="T92" s="177">
        <f>S92*H92</f>
        <v>0</v>
      </c>
      <c r="U92" s="40"/>
      <c r="V92" s="40"/>
      <c r="W92" s="40"/>
      <c r="X92" s="40"/>
      <c r="Y92" s="40"/>
      <c r="Z92" s="40"/>
      <c r="AA92" s="40"/>
      <c r="AB92" s="40"/>
      <c r="AC92" s="40"/>
      <c r="AD92" s="40"/>
      <c r="AE92" s="40"/>
      <c r="AR92" s="178" t="s">
        <v>87</v>
      </c>
      <c r="AT92" s="178" t="s">
        <v>134</v>
      </c>
      <c r="AU92" s="178" t="s">
        <v>15</v>
      </c>
      <c r="AY92" s="21" t="s">
        <v>131</v>
      </c>
      <c r="BE92" s="179">
        <f>IF(N92="základní",J92,0)</f>
        <v>0</v>
      </c>
      <c r="BF92" s="179">
        <f>IF(N92="snížená",J92,0)</f>
        <v>0</v>
      </c>
      <c r="BG92" s="179">
        <f>IF(N92="zákl. přenesená",J92,0)</f>
        <v>0</v>
      </c>
      <c r="BH92" s="179">
        <f>IF(N92="sníž. přenesená",J92,0)</f>
        <v>0</v>
      </c>
      <c r="BI92" s="179">
        <f>IF(N92="nulová",J92,0)</f>
        <v>0</v>
      </c>
      <c r="BJ92" s="21" t="s">
        <v>15</v>
      </c>
      <c r="BK92" s="179">
        <f>ROUND(I92*H92,2)</f>
        <v>0</v>
      </c>
      <c r="BL92" s="21" t="s">
        <v>87</v>
      </c>
      <c r="BM92" s="178" t="s">
        <v>93</v>
      </c>
    </row>
    <row r="93" spans="1:51" s="14" customFormat="1" ht="12">
      <c r="A93" s="14"/>
      <c r="B93" s="193"/>
      <c r="C93" s="14"/>
      <c r="D93" s="186" t="s">
        <v>142</v>
      </c>
      <c r="E93" s="194" t="s">
        <v>3</v>
      </c>
      <c r="F93" s="195" t="s">
        <v>2175</v>
      </c>
      <c r="G93" s="14"/>
      <c r="H93" s="196">
        <v>2.4</v>
      </c>
      <c r="I93" s="197"/>
      <c r="J93" s="14"/>
      <c r="K93" s="14"/>
      <c r="L93" s="193"/>
      <c r="M93" s="198"/>
      <c r="N93" s="199"/>
      <c r="O93" s="199"/>
      <c r="P93" s="199"/>
      <c r="Q93" s="199"/>
      <c r="R93" s="199"/>
      <c r="S93" s="199"/>
      <c r="T93" s="200"/>
      <c r="U93" s="14"/>
      <c r="V93" s="14"/>
      <c r="W93" s="14"/>
      <c r="X93" s="14"/>
      <c r="Y93" s="14"/>
      <c r="Z93" s="14"/>
      <c r="AA93" s="14"/>
      <c r="AB93" s="14"/>
      <c r="AC93" s="14"/>
      <c r="AD93" s="14"/>
      <c r="AE93" s="14"/>
      <c r="AT93" s="194" t="s">
        <v>142</v>
      </c>
      <c r="AU93" s="194" t="s">
        <v>15</v>
      </c>
      <c r="AV93" s="14" t="s">
        <v>79</v>
      </c>
      <c r="AW93" s="14" t="s">
        <v>33</v>
      </c>
      <c r="AX93" s="14" t="s">
        <v>71</v>
      </c>
      <c r="AY93" s="194" t="s">
        <v>131</v>
      </c>
    </row>
    <row r="94" spans="1:51" s="15" customFormat="1" ht="12">
      <c r="A94" s="15"/>
      <c r="B94" s="201"/>
      <c r="C94" s="15"/>
      <c r="D94" s="186" t="s">
        <v>142</v>
      </c>
      <c r="E94" s="202" t="s">
        <v>3</v>
      </c>
      <c r="F94" s="203" t="s">
        <v>152</v>
      </c>
      <c r="G94" s="15"/>
      <c r="H94" s="204">
        <v>2.4</v>
      </c>
      <c r="I94" s="205"/>
      <c r="J94" s="15"/>
      <c r="K94" s="15"/>
      <c r="L94" s="201"/>
      <c r="M94" s="206"/>
      <c r="N94" s="207"/>
      <c r="O94" s="207"/>
      <c r="P94" s="207"/>
      <c r="Q94" s="207"/>
      <c r="R94" s="207"/>
      <c r="S94" s="207"/>
      <c r="T94" s="208"/>
      <c r="U94" s="15"/>
      <c r="V94" s="15"/>
      <c r="W94" s="15"/>
      <c r="X94" s="15"/>
      <c r="Y94" s="15"/>
      <c r="Z94" s="15"/>
      <c r="AA94" s="15"/>
      <c r="AB94" s="15"/>
      <c r="AC94" s="15"/>
      <c r="AD94" s="15"/>
      <c r="AE94" s="15"/>
      <c r="AT94" s="202" t="s">
        <v>142</v>
      </c>
      <c r="AU94" s="202" t="s">
        <v>15</v>
      </c>
      <c r="AV94" s="15" t="s">
        <v>87</v>
      </c>
      <c r="AW94" s="15" t="s">
        <v>33</v>
      </c>
      <c r="AX94" s="15" t="s">
        <v>15</v>
      </c>
      <c r="AY94" s="202" t="s">
        <v>131</v>
      </c>
    </row>
    <row r="95" spans="1:65" s="2" customFormat="1" ht="21.75" customHeight="1">
      <c r="A95" s="40"/>
      <c r="B95" s="166"/>
      <c r="C95" s="167" t="s">
        <v>87</v>
      </c>
      <c r="D95" s="167" t="s">
        <v>134</v>
      </c>
      <c r="E95" s="168" t="s">
        <v>2180</v>
      </c>
      <c r="F95" s="169" t="s">
        <v>2181</v>
      </c>
      <c r="G95" s="170" t="s">
        <v>137</v>
      </c>
      <c r="H95" s="171">
        <v>2.4</v>
      </c>
      <c r="I95" s="172"/>
      <c r="J95" s="173">
        <f>ROUND(I95*H95,2)</f>
        <v>0</v>
      </c>
      <c r="K95" s="169" t="s">
        <v>3</v>
      </c>
      <c r="L95" s="41"/>
      <c r="M95" s="174" t="s">
        <v>3</v>
      </c>
      <c r="N95" s="175" t="s">
        <v>42</v>
      </c>
      <c r="O95" s="74"/>
      <c r="P95" s="176">
        <f>O95*H95</f>
        <v>0</v>
      </c>
      <c r="Q95" s="176">
        <v>0</v>
      </c>
      <c r="R95" s="176">
        <f>Q95*H95</f>
        <v>0</v>
      </c>
      <c r="S95" s="176">
        <v>0</v>
      </c>
      <c r="T95" s="177">
        <f>S95*H95</f>
        <v>0</v>
      </c>
      <c r="U95" s="40"/>
      <c r="V95" s="40"/>
      <c r="W95" s="40"/>
      <c r="X95" s="40"/>
      <c r="Y95" s="40"/>
      <c r="Z95" s="40"/>
      <c r="AA95" s="40"/>
      <c r="AB95" s="40"/>
      <c r="AC95" s="40"/>
      <c r="AD95" s="40"/>
      <c r="AE95" s="40"/>
      <c r="AR95" s="178" t="s">
        <v>87</v>
      </c>
      <c r="AT95" s="178" t="s">
        <v>134</v>
      </c>
      <c r="AU95" s="178" t="s">
        <v>15</v>
      </c>
      <c r="AY95" s="21" t="s">
        <v>131</v>
      </c>
      <c r="BE95" s="179">
        <f>IF(N95="základní",J95,0)</f>
        <v>0</v>
      </c>
      <c r="BF95" s="179">
        <f>IF(N95="snížená",J95,0)</f>
        <v>0</v>
      </c>
      <c r="BG95" s="179">
        <f>IF(N95="zákl. přenesená",J95,0)</f>
        <v>0</v>
      </c>
      <c r="BH95" s="179">
        <f>IF(N95="sníž. přenesená",J95,0)</f>
        <v>0</v>
      </c>
      <c r="BI95" s="179">
        <f>IF(N95="nulová",J95,0)</f>
        <v>0</v>
      </c>
      <c r="BJ95" s="21" t="s">
        <v>15</v>
      </c>
      <c r="BK95" s="179">
        <f>ROUND(I95*H95,2)</f>
        <v>0</v>
      </c>
      <c r="BL95" s="21" t="s">
        <v>87</v>
      </c>
      <c r="BM95" s="178" t="s">
        <v>198</v>
      </c>
    </row>
    <row r="96" spans="1:65" s="2" customFormat="1" ht="16.5" customHeight="1">
      <c r="A96" s="40"/>
      <c r="B96" s="166"/>
      <c r="C96" s="167" t="s">
        <v>90</v>
      </c>
      <c r="D96" s="167" t="s">
        <v>134</v>
      </c>
      <c r="E96" s="168" t="s">
        <v>2182</v>
      </c>
      <c r="F96" s="169" t="s">
        <v>2183</v>
      </c>
      <c r="G96" s="170" t="s">
        <v>137</v>
      </c>
      <c r="H96" s="171">
        <v>2.4</v>
      </c>
      <c r="I96" s="172"/>
      <c r="J96" s="173">
        <f>ROUND(I96*H96,2)</f>
        <v>0</v>
      </c>
      <c r="K96" s="169" t="s">
        <v>3</v>
      </c>
      <c r="L96" s="41"/>
      <c r="M96" s="174" t="s">
        <v>3</v>
      </c>
      <c r="N96" s="175" t="s">
        <v>42</v>
      </c>
      <c r="O96" s="74"/>
      <c r="P96" s="176">
        <f>O96*H96</f>
        <v>0</v>
      </c>
      <c r="Q96" s="176">
        <v>0</v>
      </c>
      <c r="R96" s="176">
        <f>Q96*H96</f>
        <v>0</v>
      </c>
      <c r="S96" s="176">
        <v>0</v>
      </c>
      <c r="T96" s="177">
        <f>S96*H96</f>
        <v>0</v>
      </c>
      <c r="U96" s="40"/>
      <c r="V96" s="40"/>
      <c r="W96" s="40"/>
      <c r="X96" s="40"/>
      <c r="Y96" s="40"/>
      <c r="Z96" s="40"/>
      <c r="AA96" s="40"/>
      <c r="AB96" s="40"/>
      <c r="AC96" s="40"/>
      <c r="AD96" s="40"/>
      <c r="AE96" s="40"/>
      <c r="AR96" s="178" t="s">
        <v>87</v>
      </c>
      <c r="AT96" s="178" t="s">
        <v>134</v>
      </c>
      <c r="AU96" s="178" t="s">
        <v>15</v>
      </c>
      <c r="AY96" s="21" t="s">
        <v>131</v>
      </c>
      <c r="BE96" s="179">
        <f>IF(N96="základní",J96,0)</f>
        <v>0</v>
      </c>
      <c r="BF96" s="179">
        <f>IF(N96="snížená",J96,0)</f>
        <v>0</v>
      </c>
      <c r="BG96" s="179">
        <f>IF(N96="zákl. přenesená",J96,0)</f>
        <v>0</v>
      </c>
      <c r="BH96" s="179">
        <f>IF(N96="sníž. přenesená",J96,0)</f>
        <v>0</v>
      </c>
      <c r="BI96" s="179">
        <f>IF(N96="nulová",J96,0)</f>
        <v>0</v>
      </c>
      <c r="BJ96" s="21" t="s">
        <v>15</v>
      </c>
      <c r="BK96" s="179">
        <f>ROUND(I96*H96,2)</f>
        <v>0</v>
      </c>
      <c r="BL96" s="21" t="s">
        <v>87</v>
      </c>
      <c r="BM96" s="178" t="s">
        <v>213</v>
      </c>
    </row>
    <row r="97" spans="1:65" s="2" customFormat="1" ht="24.15" customHeight="1">
      <c r="A97" s="40"/>
      <c r="B97" s="166"/>
      <c r="C97" s="167" t="s">
        <v>93</v>
      </c>
      <c r="D97" s="167" t="s">
        <v>134</v>
      </c>
      <c r="E97" s="168" t="s">
        <v>2184</v>
      </c>
      <c r="F97" s="169" t="s">
        <v>2185</v>
      </c>
      <c r="G97" s="170" t="s">
        <v>137</v>
      </c>
      <c r="H97" s="171">
        <v>2.4</v>
      </c>
      <c r="I97" s="172"/>
      <c r="J97" s="173">
        <f>ROUND(I97*H97,2)</f>
        <v>0</v>
      </c>
      <c r="K97" s="169" t="s">
        <v>3</v>
      </c>
      <c r="L97" s="41"/>
      <c r="M97" s="174" t="s">
        <v>3</v>
      </c>
      <c r="N97" s="175" t="s">
        <v>42</v>
      </c>
      <c r="O97" s="74"/>
      <c r="P97" s="176">
        <f>O97*H97</f>
        <v>0</v>
      </c>
      <c r="Q97" s="176">
        <v>0</v>
      </c>
      <c r="R97" s="176">
        <f>Q97*H97</f>
        <v>0</v>
      </c>
      <c r="S97" s="176">
        <v>0</v>
      </c>
      <c r="T97" s="177">
        <f>S97*H97</f>
        <v>0</v>
      </c>
      <c r="U97" s="40"/>
      <c r="V97" s="40"/>
      <c r="W97" s="40"/>
      <c r="X97" s="40"/>
      <c r="Y97" s="40"/>
      <c r="Z97" s="40"/>
      <c r="AA97" s="40"/>
      <c r="AB97" s="40"/>
      <c r="AC97" s="40"/>
      <c r="AD97" s="40"/>
      <c r="AE97" s="40"/>
      <c r="AR97" s="178" t="s">
        <v>87</v>
      </c>
      <c r="AT97" s="178" t="s">
        <v>134</v>
      </c>
      <c r="AU97" s="178" t="s">
        <v>15</v>
      </c>
      <c r="AY97" s="21" t="s">
        <v>131</v>
      </c>
      <c r="BE97" s="179">
        <f>IF(N97="základní",J97,0)</f>
        <v>0</v>
      </c>
      <c r="BF97" s="179">
        <f>IF(N97="snížená",J97,0)</f>
        <v>0</v>
      </c>
      <c r="BG97" s="179">
        <f>IF(N97="zákl. přenesená",J97,0)</f>
        <v>0</v>
      </c>
      <c r="BH97" s="179">
        <f>IF(N97="sníž. přenesená",J97,0)</f>
        <v>0</v>
      </c>
      <c r="BI97" s="179">
        <f>IF(N97="nulová",J97,0)</f>
        <v>0</v>
      </c>
      <c r="BJ97" s="21" t="s">
        <v>15</v>
      </c>
      <c r="BK97" s="179">
        <f>ROUND(I97*H97,2)</f>
        <v>0</v>
      </c>
      <c r="BL97" s="21" t="s">
        <v>87</v>
      </c>
      <c r="BM97" s="178" t="s">
        <v>9</v>
      </c>
    </row>
    <row r="98" spans="1:51" s="14" customFormat="1" ht="12">
      <c r="A98" s="14"/>
      <c r="B98" s="193"/>
      <c r="C98" s="14"/>
      <c r="D98" s="186" t="s">
        <v>142</v>
      </c>
      <c r="E98" s="194" t="s">
        <v>3</v>
      </c>
      <c r="F98" s="195" t="s">
        <v>2175</v>
      </c>
      <c r="G98" s="14"/>
      <c r="H98" s="196">
        <v>2.4</v>
      </c>
      <c r="I98" s="197"/>
      <c r="J98" s="14"/>
      <c r="K98" s="14"/>
      <c r="L98" s="193"/>
      <c r="M98" s="198"/>
      <c r="N98" s="199"/>
      <c r="O98" s="199"/>
      <c r="P98" s="199"/>
      <c r="Q98" s="199"/>
      <c r="R98" s="199"/>
      <c r="S98" s="199"/>
      <c r="T98" s="200"/>
      <c r="U98" s="14"/>
      <c r="V98" s="14"/>
      <c r="W98" s="14"/>
      <c r="X98" s="14"/>
      <c r="Y98" s="14"/>
      <c r="Z98" s="14"/>
      <c r="AA98" s="14"/>
      <c r="AB98" s="14"/>
      <c r="AC98" s="14"/>
      <c r="AD98" s="14"/>
      <c r="AE98" s="14"/>
      <c r="AT98" s="194" t="s">
        <v>142</v>
      </c>
      <c r="AU98" s="194" t="s">
        <v>15</v>
      </c>
      <c r="AV98" s="14" t="s">
        <v>79</v>
      </c>
      <c r="AW98" s="14" t="s">
        <v>33</v>
      </c>
      <c r="AX98" s="14" t="s">
        <v>71</v>
      </c>
      <c r="AY98" s="194" t="s">
        <v>131</v>
      </c>
    </row>
    <row r="99" spans="1:51" s="15" customFormat="1" ht="12">
      <c r="A99" s="15"/>
      <c r="B99" s="201"/>
      <c r="C99" s="15"/>
      <c r="D99" s="186" t="s">
        <v>142</v>
      </c>
      <c r="E99" s="202" t="s">
        <v>3</v>
      </c>
      <c r="F99" s="203" t="s">
        <v>152</v>
      </c>
      <c r="G99" s="15"/>
      <c r="H99" s="204">
        <v>2.4</v>
      </c>
      <c r="I99" s="205"/>
      <c r="J99" s="15"/>
      <c r="K99" s="15"/>
      <c r="L99" s="201"/>
      <c r="M99" s="206"/>
      <c r="N99" s="207"/>
      <c r="O99" s="207"/>
      <c r="P99" s="207"/>
      <c r="Q99" s="207"/>
      <c r="R99" s="207"/>
      <c r="S99" s="207"/>
      <c r="T99" s="208"/>
      <c r="U99" s="15"/>
      <c r="V99" s="15"/>
      <c r="W99" s="15"/>
      <c r="X99" s="15"/>
      <c r="Y99" s="15"/>
      <c r="Z99" s="15"/>
      <c r="AA99" s="15"/>
      <c r="AB99" s="15"/>
      <c r="AC99" s="15"/>
      <c r="AD99" s="15"/>
      <c r="AE99" s="15"/>
      <c r="AT99" s="202" t="s">
        <v>142</v>
      </c>
      <c r="AU99" s="202" t="s">
        <v>15</v>
      </c>
      <c r="AV99" s="15" t="s">
        <v>87</v>
      </c>
      <c r="AW99" s="15" t="s">
        <v>33</v>
      </c>
      <c r="AX99" s="15" t="s">
        <v>15</v>
      </c>
      <c r="AY99" s="202" t="s">
        <v>131</v>
      </c>
    </row>
    <row r="100" spans="1:63" s="12" customFormat="1" ht="25.9" customHeight="1">
      <c r="A100" s="12"/>
      <c r="B100" s="153"/>
      <c r="C100" s="12"/>
      <c r="D100" s="154" t="s">
        <v>70</v>
      </c>
      <c r="E100" s="155" t="s">
        <v>2186</v>
      </c>
      <c r="F100" s="155" t="s">
        <v>2187</v>
      </c>
      <c r="G100" s="12"/>
      <c r="H100" s="12"/>
      <c r="I100" s="156"/>
      <c r="J100" s="157">
        <f>BK100</f>
        <v>0</v>
      </c>
      <c r="K100" s="12"/>
      <c r="L100" s="153"/>
      <c r="M100" s="158"/>
      <c r="N100" s="159"/>
      <c r="O100" s="159"/>
      <c r="P100" s="160">
        <f>SUM(P101:P127)</f>
        <v>0</v>
      </c>
      <c r="Q100" s="159"/>
      <c r="R100" s="160">
        <f>SUM(R101:R127)</f>
        <v>0</v>
      </c>
      <c r="S100" s="159"/>
      <c r="T100" s="161">
        <f>SUM(T101:T127)</f>
        <v>0</v>
      </c>
      <c r="U100" s="12"/>
      <c r="V100" s="12"/>
      <c r="W100" s="12"/>
      <c r="X100" s="12"/>
      <c r="Y100" s="12"/>
      <c r="Z100" s="12"/>
      <c r="AA100" s="12"/>
      <c r="AB100" s="12"/>
      <c r="AC100" s="12"/>
      <c r="AD100" s="12"/>
      <c r="AE100" s="12"/>
      <c r="AR100" s="154" t="s">
        <v>79</v>
      </c>
      <c r="AT100" s="162" t="s">
        <v>70</v>
      </c>
      <c r="AU100" s="162" t="s">
        <v>71</v>
      </c>
      <c r="AY100" s="154" t="s">
        <v>131</v>
      </c>
      <c r="BK100" s="163">
        <f>SUM(BK101:BK127)</f>
        <v>0</v>
      </c>
    </row>
    <row r="101" spans="1:65" s="2" customFormat="1" ht="21.75" customHeight="1">
      <c r="A101" s="40"/>
      <c r="B101" s="166"/>
      <c r="C101" s="167" t="s">
        <v>189</v>
      </c>
      <c r="D101" s="167" t="s">
        <v>134</v>
      </c>
      <c r="E101" s="168" t="s">
        <v>2188</v>
      </c>
      <c r="F101" s="169" t="s">
        <v>2189</v>
      </c>
      <c r="G101" s="170" t="s">
        <v>192</v>
      </c>
      <c r="H101" s="171">
        <v>2</v>
      </c>
      <c r="I101" s="172"/>
      <c r="J101" s="173">
        <f>ROUND(I101*H101,2)</f>
        <v>0</v>
      </c>
      <c r="K101" s="169" t="s">
        <v>3</v>
      </c>
      <c r="L101" s="41"/>
      <c r="M101" s="174" t="s">
        <v>3</v>
      </c>
      <c r="N101" s="175" t="s">
        <v>42</v>
      </c>
      <c r="O101" s="74"/>
      <c r="P101" s="176">
        <f>O101*H101</f>
        <v>0</v>
      </c>
      <c r="Q101" s="176">
        <v>0</v>
      </c>
      <c r="R101" s="176">
        <f>Q101*H101</f>
        <v>0</v>
      </c>
      <c r="S101" s="176">
        <v>0</v>
      </c>
      <c r="T101" s="177">
        <f>S101*H101</f>
        <v>0</v>
      </c>
      <c r="U101" s="40"/>
      <c r="V101" s="40"/>
      <c r="W101" s="40"/>
      <c r="X101" s="40"/>
      <c r="Y101" s="40"/>
      <c r="Z101" s="40"/>
      <c r="AA101" s="40"/>
      <c r="AB101" s="40"/>
      <c r="AC101" s="40"/>
      <c r="AD101" s="40"/>
      <c r="AE101" s="40"/>
      <c r="AR101" s="178" t="s">
        <v>254</v>
      </c>
      <c r="AT101" s="178" t="s">
        <v>134</v>
      </c>
      <c r="AU101" s="178" t="s">
        <v>15</v>
      </c>
      <c r="AY101" s="21" t="s">
        <v>131</v>
      </c>
      <c r="BE101" s="179">
        <f>IF(N101="základní",J101,0)</f>
        <v>0</v>
      </c>
      <c r="BF101" s="179">
        <f>IF(N101="snížená",J101,0)</f>
        <v>0</v>
      </c>
      <c r="BG101" s="179">
        <f>IF(N101="zákl. přenesená",J101,0)</f>
        <v>0</v>
      </c>
      <c r="BH101" s="179">
        <f>IF(N101="sníž. přenesená",J101,0)</f>
        <v>0</v>
      </c>
      <c r="BI101" s="179">
        <f>IF(N101="nulová",J101,0)</f>
        <v>0</v>
      </c>
      <c r="BJ101" s="21" t="s">
        <v>15</v>
      </c>
      <c r="BK101" s="179">
        <f>ROUND(I101*H101,2)</f>
        <v>0</v>
      </c>
      <c r="BL101" s="21" t="s">
        <v>254</v>
      </c>
      <c r="BM101" s="178" t="s">
        <v>240</v>
      </c>
    </row>
    <row r="102" spans="1:65" s="2" customFormat="1" ht="21.75" customHeight="1">
      <c r="A102" s="40"/>
      <c r="B102" s="166"/>
      <c r="C102" s="167" t="s">
        <v>198</v>
      </c>
      <c r="D102" s="167" t="s">
        <v>134</v>
      </c>
      <c r="E102" s="168" t="s">
        <v>2190</v>
      </c>
      <c r="F102" s="169" t="s">
        <v>2191</v>
      </c>
      <c r="G102" s="170" t="s">
        <v>192</v>
      </c>
      <c r="H102" s="171">
        <v>4</v>
      </c>
      <c r="I102" s="172"/>
      <c r="J102" s="173">
        <f>ROUND(I102*H102,2)</f>
        <v>0</v>
      </c>
      <c r="K102" s="169" t="s">
        <v>3</v>
      </c>
      <c r="L102" s="41"/>
      <c r="M102" s="174" t="s">
        <v>3</v>
      </c>
      <c r="N102" s="175" t="s">
        <v>42</v>
      </c>
      <c r="O102" s="74"/>
      <c r="P102" s="176">
        <f>O102*H102</f>
        <v>0</v>
      </c>
      <c r="Q102" s="176">
        <v>0</v>
      </c>
      <c r="R102" s="176">
        <f>Q102*H102</f>
        <v>0</v>
      </c>
      <c r="S102" s="176">
        <v>0</v>
      </c>
      <c r="T102" s="177">
        <f>S102*H102</f>
        <v>0</v>
      </c>
      <c r="U102" s="40"/>
      <c r="V102" s="40"/>
      <c r="W102" s="40"/>
      <c r="X102" s="40"/>
      <c r="Y102" s="40"/>
      <c r="Z102" s="40"/>
      <c r="AA102" s="40"/>
      <c r="AB102" s="40"/>
      <c r="AC102" s="40"/>
      <c r="AD102" s="40"/>
      <c r="AE102" s="40"/>
      <c r="AR102" s="178" t="s">
        <v>254</v>
      </c>
      <c r="AT102" s="178" t="s">
        <v>134</v>
      </c>
      <c r="AU102" s="178" t="s">
        <v>15</v>
      </c>
      <c r="AY102" s="21" t="s">
        <v>131</v>
      </c>
      <c r="BE102" s="179">
        <f>IF(N102="základní",J102,0)</f>
        <v>0</v>
      </c>
      <c r="BF102" s="179">
        <f>IF(N102="snížená",J102,0)</f>
        <v>0</v>
      </c>
      <c r="BG102" s="179">
        <f>IF(N102="zákl. přenesená",J102,0)</f>
        <v>0</v>
      </c>
      <c r="BH102" s="179">
        <f>IF(N102="sníž. přenesená",J102,0)</f>
        <v>0</v>
      </c>
      <c r="BI102" s="179">
        <f>IF(N102="nulová",J102,0)</f>
        <v>0</v>
      </c>
      <c r="BJ102" s="21" t="s">
        <v>15</v>
      </c>
      <c r="BK102" s="179">
        <f>ROUND(I102*H102,2)</f>
        <v>0</v>
      </c>
      <c r="BL102" s="21" t="s">
        <v>254</v>
      </c>
      <c r="BM102" s="178" t="s">
        <v>254</v>
      </c>
    </row>
    <row r="103" spans="1:65" s="2" customFormat="1" ht="21.75" customHeight="1">
      <c r="A103" s="40"/>
      <c r="B103" s="166"/>
      <c r="C103" s="167" t="s">
        <v>132</v>
      </c>
      <c r="D103" s="167" t="s">
        <v>134</v>
      </c>
      <c r="E103" s="168" t="s">
        <v>2192</v>
      </c>
      <c r="F103" s="169" t="s">
        <v>2193</v>
      </c>
      <c r="G103" s="170" t="s">
        <v>192</v>
      </c>
      <c r="H103" s="171">
        <v>1.5</v>
      </c>
      <c r="I103" s="172"/>
      <c r="J103" s="173">
        <f>ROUND(I103*H103,2)</f>
        <v>0</v>
      </c>
      <c r="K103" s="169" t="s">
        <v>3</v>
      </c>
      <c r="L103" s="41"/>
      <c r="M103" s="174" t="s">
        <v>3</v>
      </c>
      <c r="N103" s="175" t="s">
        <v>42</v>
      </c>
      <c r="O103" s="74"/>
      <c r="P103" s="176">
        <f>O103*H103</f>
        <v>0</v>
      </c>
      <c r="Q103" s="176">
        <v>0</v>
      </c>
      <c r="R103" s="176">
        <f>Q103*H103</f>
        <v>0</v>
      </c>
      <c r="S103" s="176">
        <v>0</v>
      </c>
      <c r="T103" s="177">
        <f>S103*H103</f>
        <v>0</v>
      </c>
      <c r="U103" s="40"/>
      <c r="V103" s="40"/>
      <c r="W103" s="40"/>
      <c r="X103" s="40"/>
      <c r="Y103" s="40"/>
      <c r="Z103" s="40"/>
      <c r="AA103" s="40"/>
      <c r="AB103" s="40"/>
      <c r="AC103" s="40"/>
      <c r="AD103" s="40"/>
      <c r="AE103" s="40"/>
      <c r="AR103" s="178" t="s">
        <v>254</v>
      </c>
      <c r="AT103" s="178" t="s">
        <v>134</v>
      </c>
      <c r="AU103" s="178" t="s">
        <v>15</v>
      </c>
      <c r="AY103" s="21" t="s">
        <v>131</v>
      </c>
      <c r="BE103" s="179">
        <f>IF(N103="základní",J103,0)</f>
        <v>0</v>
      </c>
      <c r="BF103" s="179">
        <f>IF(N103="snížená",J103,0)</f>
        <v>0</v>
      </c>
      <c r="BG103" s="179">
        <f>IF(N103="zákl. přenesená",J103,0)</f>
        <v>0</v>
      </c>
      <c r="BH103" s="179">
        <f>IF(N103="sníž. přenesená",J103,0)</f>
        <v>0</v>
      </c>
      <c r="BI103" s="179">
        <f>IF(N103="nulová",J103,0)</f>
        <v>0</v>
      </c>
      <c r="BJ103" s="21" t="s">
        <v>15</v>
      </c>
      <c r="BK103" s="179">
        <f>ROUND(I103*H103,2)</f>
        <v>0</v>
      </c>
      <c r="BL103" s="21" t="s">
        <v>254</v>
      </c>
      <c r="BM103" s="178" t="s">
        <v>263</v>
      </c>
    </row>
    <row r="104" spans="1:65" s="2" customFormat="1" ht="21.75" customHeight="1">
      <c r="A104" s="40"/>
      <c r="B104" s="166"/>
      <c r="C104" s="167" t="s">
        <v>213</v>
      </c>
      <c r="D104" s="167" t="s">
        <v>134</v>
      </c>
      <c r="E104" s="168" t="s">
        <v>2194</v>
      </c>
      <c r="F104" s="169" t="s">
        <v>2195</v>
      </c>
      <c r="G104" s="170" t="s">
        <v>184</v>
      </c>
      <c r="H104" s="171">
        <v>3</v>
      </c>
      <c r="I104" s="172"/>
      <c r="J104" s="173">
        <f>ROUND(I104*H104,2)</f>
        <v>0</v>
      </c>
      <c r="K104" s="169" t="s">
        <v>3</v>
      </c>
      <c r="L104" s="41"/>
      <c r="M104" s="174" t="s">
        <v>3</v>
      </c>
      <c r="N104" s="175" t="s">
        <v>42</v>
      </c>
      <c r="O104" s="74"/>
      <c r="P104" s="176">
        <f>O104*H104</f>
        <v>0</v>
      </c>
      <c r="Q104" s="176">
        <v>0</v>
      </c>
      <c r="R104" s="176">
        <f>Q104*H104</f>
        <v>0</v>
      </c>
      <c r="S104" s="176">
        <v>0</v>
      </c>
      <c r="T104" s="177">
        <f>S104*H104</f>
        <v>0</v>
      </c>
      <c r="U104" s="40"/>
      <c r="V104" s="40"/>
      <c r="W104" s="40"/>
      <c r="X104" s="40"/>
      <c r="Y104" s="40"/>
      <c r="Z104" s="40"/>
      <c r="AA104" s="40"/>
      <c r="AB104" s="40"/>
      <c r="AC104" s="40"/>
      <c r="AD104" s="40"/>
      <c r="AE104" s="40"/>
      <c r="AR104" s="178" t="s">
        <v>254</v>
      </c>
      <c r="AT104" s="178" t="s">
        <v>134</v>
      </c>
      <c r="AU104" s="178" t="s">
        <v>15</v>
      </c>
      <c r="AY104" s="21" t="s">
        <v>131</v>
      </c>
      <c r="BE104" s="179">
        <f>IF(N104="základní",J104,0)</f>
        <v>0</v>
      </c>
      <c r="BF104" s="179">
        <f>IF(N104="snížená",J104,0)</f>
        <v>0</v>
      </c>
      <c r="BG104" s="179">
        <f>IF(N104="zákl. přenesená",J104,0)</f>
        <v>0</v>
      </c>
      <c r="BH104" s="179">
        <f>IF(N104="sníž. přenesená",J104,0)</f>
        <v>0</v>
      </c>
      <c r="BI104" s="179">
        <f>IF(N104="nulová",J104,0)</f>
        <v>0</v>
      </c>
      <c r="BJ104" s="21" t="s">
        <v>15</v>
      </c>
      <c r="BK104" s="179">
        <f>ROUND(I104*H104,2)</f>
        <v>0</v>
      </c>
      <c r="BL104" s="21" t="s">
        <v>254</v>
      </c>
      <c r="BM104" s="178" t="s">
        <v>275</v>
      </c>
    </row>
    <row r="105" spans="1:65" s="2" customFormat="1" ht="16.5" customHeight="1">
      <c r="A105" s="40"/>
      <c r="B105" s="166"/>
      <c r="C105" s="167" t="s">
        <v>222</v>
      </c>
      <c r="D105" s="167" t="s">
        <v>134</v>
      </c>
      <c r="E105" s="168" t="s">
        <v>2196</v>
      </c>
      <c r="F105" s="169" t="s">
        <v>2197</v>
      </c>
      <c r="G105" s="170" t="s">
        <v>184</v>
      </c>
      <c r="H105" s="171">
        <v>6</v>
      </c>
      <c r="I105" s="172"/>
      <c r="J105" s="173">
        <f>ROUND(I105*H105,2)</f>
        <v>0</v>
      </c>
      <c r="K105" s="169" t="s">
        <v>3</v>
      </c>
      <c r="L105" s="41"/>
      <c r="M105" s="174" t="s">
        <v>3</v>
      </c>
      <c r="N105" s="175" t="s">
        <v>42</v>
      </c>
      <c r="O105" s="74"/>
      <c r="P105" s="176">
        <f>O105*H105</f>
        <v>0</v>
      </c>
      <c r="Q105" s="176">
        <v>0</v>
      </c>
      <c r="R105" s="176">
        <f>Q105*H105</f>
        <v>0</v>
      </c>
      <c r="S105" s="176">
        <v>0</v>
      </c>
      <c r="T105" s="177">
        <f>S105*H105</f>
        <v>0</v>
      </c>
      <c r="U105" s="40"/>
      <c r="V105" s="40"/>
      <c r="W105" s="40"/>
      <c r="X105" s="40"/>
      <c r="Y105" s="40"/>
      <c r="Z105" s="40"/>
      <c r="AA105" s="40"/>
      <c r="AB105" s="40"/>
      <c r="AC105" s="40"/>
      <c r="AD105" s="40"/>
      <c r="AE105" s="40"/>
      <c r="AR105" s="178" t="s">
        <v>254</v>
      </c>
      <c r="AT105" s="178" t="s">
        <v>134</v>
      </c>
      <c r="AU105" s="178" t="s">
        <v>15</v>
      </c>
      <c r="AY105" s="21" t="s">
        <v>131</v>
      </c>
      <c r="BE105" s="179">
        <f>IF(N105="základní",J105,0)</f>
        <v>0</v>
      </c>
      <c r="BF105" s="179">
        <f>IF(N105="snížená",J105,0)</f>
        <v>0</v>
      </c>
      <c r="BG105" s="179">
        <f>IF(N105="zákl. přenesená",J105,0)</f>
        <v>0</v>
      </c>
      <c r="BH105" s="179">
        <f>IF(N105="sníž. přenesená",J105,0)</f>
        <v>0</v>
      </c>
      <c r="BI105" s="179">
        <f>IF(N105="nulová",J105,0)</f>
        <v>0</v>
      </c>
      <c r="BJ105" s="21" t="s">
        <v>15</v>
      </c>
      <c r="BK105" s="179">
        <f>ROUND(I105*H105,2)</f>
        <v>0</v>
      </c>
      <c r="BL105" s="21" t="s">
        <v>254</v>
      </c>
      <c r="BM105" s="178" t="s">
        <v>285</v>
      </c>
    </row>
    <row r="106" spans="1:65" s="2" customFormat="1" ht="16.5" customHeight="1">
      <c r="A106" s="40"/>
      <c r="B106" s="166"/>
      <c r="C106" s="167" t="s">
        <v>9</v>
      </c>
      <c r="D106" s="167" t="s">
        <v>134</v>
      </c>
      <c r="E106" s="168" t="s">
        <v>2198</v>
      </c>
      <c r="F106" s="169" t="s">
        <v>2199</v>
      </c>
      <c r="G106" s="170" t="s">
        <v>192</v>
      </c>
      <c r="H106" s="171">
        <v>15</v>
      </c>
      <c r="I106" s="172"/>
      <c r="J106" s="173">
        <f>ROUND(I106*H106,2)</f>
        <v>0</v>
      </c>
      <c r="K106" s="169" t="s">
        <v>3</v>
      </c>
      <c r="L106" s="41"/>
      <c r="M106" s="174" t="s">
        <v>3</v>
      </c>
      <c r="N106" s="175" t="s">
        <v>42</v>
      </c>
      <c r="O106" s="74"/>
      <c r="P106" s="176">
        <f>O106*H106</f>
        <v>0</v>
      </c>
      <c r="Q106" s="176">
        <v>0</v>
      </c>
      <c r="R106" s="176">
        <f>Q106*H106</f>
        <v>0</v>
      </c>
      <c r="S106" s="176">
        <v>0</v>
      </c>
      <c r="T106" s="177">
        <f>S106*H106</f>
        <v>0</v>
      </c>
      <c r="U106" s="40"/>
      <c r="V106" s="40"/>
      <c r="W106" s="40"/>
      <c r="X106" s="40"/>
      <c r="Y106" s="40"/>
      <c r="Z106" s="40"/>
      <c r="AA106" s="40"/>
      <c r="AB106" s="40"/>
      <c r="AC106" s="40"/>
      <c r="AD106" s="40"/>
      <c r="AE106" s="40"/>
      <c r="AR106" s="178" t="s">
        <v>254</v>
      </c>
      <c r="AT106" s="178" t="s">
        <v>134</v>
      </c>
      <c r="AU106" s="178" t="s">
        <v>15</v>
      </c>
      <c r="AY106" s="21" t="s">
        <v>131</v>
      </c>
      <c r="BE106" s="179">
        <f>IF(N106="základní",J106,0)</f>
        <v>0</v>
      </c>
      <c r="BF106" s="179">
        <f>IF(N106="snížená",J106,0)</f>
        <v>0</v>
      </c>
      <c r="BG106" s="179">
        <f>IF(N106="zákl. přenesená",J106,0)</f>
        <v>0</v>
      </c>
      <c r="BH106" s="179">
        <f>IF(N106="sníž. přenesená",J106,0)</f>
        <v>0</v>
      </c>
      <c r="BI106" s="179">
        <f>IF(N106="nulová",J106,0)</f>
        <v>0</v>
      </c>
      <c r="BJ106" s="21" t="s">
        <v>15</v>
      </c>
      <c r="BK106" s="179">
        <f>ROUND(I106*H106,2)</f>
        <v>0</v>
      </c>
      <c r="BL106" s="21" t="s">
        <v>254</v>
      </c>
      <c r="BM106" s="178" t="s">
        <v>301</v>
      </c>
    </row>
    <row r="107" spans="1:65" s="2" customFormat="1" ht="16.5" customHeight="1">
      <c r="A107" s="40"/>
      <c r="B107" s="166"/>
      <c r="C107" s="167" t="s">
        <v>233</v>
      </c>
      <c r="D107" s="167" t="s">
        <v>134</v>
      </c>
      <c r="E107" s="168" t="s">
        <v>2200</v>
      </c>
      <c r="F107" s="169" t="s">
        <v>2201</v>
      </c>
      <c r="G107" s="170" t="s">
        <v>192</v>
      </c>
      <c r="H107" s="171">
        <v>3.5</v>
      </c>
      <c r="I107" s="172"/>
      <c r="J107" s="173">
        <f>ROUND(I107*H107,2)</f>
        <v>0</v>
      </c>
      <c r="K107" s="169" t="s">
        <v>3</v>
      </c>
      <c r="L107" s="41"/>
      <c r="M107" s="174" t="s">
        <v>3</v>
      </c>
      <c r="N107" s="175" t="s">
        <v>42</v>
      </c>
      <c r="O107" s="74"/>
      <c r="P107" s="176">
        <f>O107*H107</f>
        <v>0</v>
      </c>
      <c r="Q107" s="176">
        <v>0</v>
      </c>
      <c r="R107" s="176">
        <f>Q107*H107</f>
        <v>0</v>
      </c>
      <c r="S107" s="176">
        <v>0</v>
      </c>
      <c r="T107" s="177">
        <f>S107*H107</f>
        <v>0</v>
      </c>
      <c r="U107" s="40"/>
      <c r="V107" s="40"/>
      <c r="W107" s="40"/>
      <c r="X107" s="40"/>
      <c r="Y107" s="40"/>
      <c r="Z107" s="40"/>
      <c r="AA107" s="40"/>
      <c r="AB107" s="40"/>
      <c r="AC107" s="40"/>
      <c r="AD107" s="40"/>
      <c r="AE107" s="40"/>
      <c r="AR107" s="178" t="s">
        <v>254</v>
      </c>
      <c r="AT107" s="178" t="s">
        <v>134</v>
      </c>
      <c r="AU107" s="178" t="s">
        <v>15</v>
      </c>
      <c r="AY107" s="21" t="s">
        <v>131</v>
      </c>
      <c r="BE107" s="179">
        <f>IF(N107="základní",J107,0)</f>
        <v>0</v>
      </c>
      <c r="BF107" s="179">
        <f>IF(N107="snížená",J107,0)</f>
        <v>0</v>
      </c>
      <c r="BG107" s="179">
        <f>IF(N107="zákl. přenesená",J107,0)</f>
        <v>0</v>
      </c>
      <c r="BH107" s="179">
        <f>IF(N107="sníž. přenesená",J107,0)</f>
        <v>0</v>
      </c>
      <c r="BI107" s="179">
        <f>IF(N107="nulová",J107,0)</f>
        <v>0</v>
      </c>
      <c r="BJ107" s="21" t="s">
        <v>15</v>
      </c>
      <c r="BK107" s="179">
        <f>ROUND(I107*H107,2)</f>
        <v>0</v>
      </c>
      <c r="BL107" s="21" t="s">
        <v>254</v>
      </c>
      <c r="BM107" s="178" t="s">
        <v>316</v>
      </c>
    </row>
    <row r="108" spans="1:65" s="2" customFormat="1" ht="16.5" customHeight="1">
      <c r="A108" s="40"/>
      <c r="B108" s="166"/>
      <c r="C108" s="167" t="s">
        <v>240</v>
      </c>
      <c r="D108" s="167" t="s">
        <v>134</v>
      </c>
      <c r="E108" s="168" t="s">
        <v>2202</v>
      </c>
      <c r="F108" s="169" t="s">
        <v>2203</v>
      </c>
      <c r="G108" s="170" t="s">
        <v>192</v>
      </c>
      <c r="H108" s="171">
        <v>13</v>
      </c>
      <c r="I108" s="172"/>
      <c r="J108" s="173">
        <f>ROUND(I108*H108,2)</f>
        <v>0</v>
      </c>
      <c r="K108" s="169" t="s">
        <v>3</v>
      </c>
      <c r="L108" s="41"/>
      <c r="M108" s="174" t="s">
        <v>3</v>
      </c>
      <c r="N108" s="175" t="s">
        <v>42</v>
      </c>
      <c r="O108" s="74"/>
      <c r="P108" s="176">
        <f>O108*H108</f>
        <v>0</v>
      </c>
      <c r="Q108" s="176">
        <v>0</v>
      </c>
      <c r="R108" s="176">
        <f>Q108*H108</f>
        <v>0</v>
      </c>
      <c r="S108" s="176">
        <v>0</v>
      </c>
      <c r="T108" s="177">
        <f>S108*H108</f>
        <v>0</v>
      </c>
      <c r="U108" s="40"/>
      <c r="V108" s="40"/>
      <c r="W108" s="40"/>
      <c r="X108" s="40"/>
      <c r="Y108" s="40"/>
      <c r="Z108" s="40"/>
      <c r="AA108" s="40"/>
      <c r="AB108" s="40"/>
      <c r="AC108" s="40"/>
      <c r="AD108" s="40"/>
      <c r="AE108" s="40"/>
      <c r="AR108" s="178" t="s">
        <v>254</v>
      </c>
      <c r="AT108" s="178" t="s">
        <v>134</v>
      </c>
      <c r="AU108" s="178" t="s">
        <v>15</v>
      </c>
      <c r="AY108" s="21" t="s">
        <v>131</v>
      </c>
      <c r="BE108" s="179">
        <f>IF(N108="základní",J108,0)</f>
        <v>0</v>
      </c>
      <c r="BF108" s="179">
        <f>IF(N108="snížená",J108,0)</f>
        <v>0</v>
      </c>
      <c r="BG108" s="179">
        <f>IF(N108="zákl. přenesená",J108,0)</f>
        <v>0</v>
      </c>
      <c r="BH108" s="179">
        <f>IF(N108="sníž. přenesená",J108,0)</f>
        <v>0</v>
      </c>
      <c r="BI108" s="179">
        <f>IF(N108="nulová",J108,0)</f>
        <v>0</v>
      </c>
      <c r="BJ108" s="21" t="s">
        <v>15</v>
      </c>
      <c r="BK108" s="179">
        <f>ROUND(I108*H108,2)</f>
        <v>0</v>
      </c>
      <c r="BL108" s="21" t="s">
        <v>254</v>
      </c>
      <c r="BM108" s="178" t="s">
        <v>332</v>
      </c>
    </row>
    <row r="109" spans="1:65" s="2" customFormat="1" ht="16.5" customHeight="1">
      <c r="A109" s="40"/>
      <c r="B109" s="166"/>
      <c r="C109" s="167" t="s">
        <v>247</v>
      </c>
      <c r="D109" s="167" t="s">
        <v>134</v>
      </c>
      <c r="E109" s="168" t="s">
        <v>2204</v>
      </c>
      <c r="F109" s="169" t="s">
        <v>2205</v>
      </c>
      <c r="G109" s="170" t="s">
        <v>192</v>
      </c>
      <c r="H109" s="171">
        <v>13</v>
      </c>
      <c r="I109" s="172"/>
      <c r="J109" s="173">
        <f>ROUND(I109*H109,2)</f>
        <v>0</v>
      </c>
      <c r="K109" s="169" t="s">
        <v>3</v>
      </c>
      <c r="L109" s="41"/>
      <c r="M109" s="174" t="s">
        <v>3</v>
      </c>
      <c r="N109" s="175" t="s">
        <v>42</v>
      </c>
      <c r="O109" s="74"/>
      <c r="P109" s="176">
        <f>O109*H109</f>
        <v>0</v>
      </c>
      <c r="Q109" s="176">
        <v>0</v>
      </c>
      <c r="R109" s="176">
        <f>Q109*H109</f>
        <v>0</v>
      </c>
      <c r="S109" s="176">
        <v>0</v>
      </c>
      <c r="T109" s="177">
        <f>S109*H109</f>
        <v>0</v>
      </c>
      <c r="U109" s="40"/>
      <c r="V109" s="40"/>
      <c r="W109" s="40"/>
      <c r="X109" s="40"/>
      <c r="Y109" s="40"/>
      <c r="Z109" s="40"/>
      <c r="AA109" s="40"/>
      <c r="AB109" s="40"/>
      <c r="AC109" s="40"/>
      <c r="AD109" s="40"/>
      <c r="AE109" s="40"/>
      <c r="AR109" s="178" t="s">
        <v>254</v>
      </c>
      <c r="AT109" s="178" t="s">
        <v>134</v>
      </c>
      <c r="AU109" s="178" t="s">
        <v>15</v>
      </c>
      <c r="AY109" s="21" t="s">
        <v>131</v>
      </c>
      <c r="BE109" s="179">
        <f>IF(N109="základní",J109,0)</f>
        <v>0</v>
      </c>
      <c r="BF109" s="179">
        <f>IF(N109="snížená",J109,0)</f>
        <v>0</v>
      </c>
      <c r="BG109" s="179">
        <f>IF(N109="zákl. přenesená",J109,0)</f>
        <v>0</v>
      </c>
      <c r="BH109" s="179">
        <f>IF(N109="sníž. přenesená",J109,0)</f>
        <v>0</v>
      </c>
      <c r="BI109" s="179">
        <f>IF(N109="nulová",J109,0)</f>
        <v>0</v>
      </c>
      <c r="BJ109" s="21" t="s">
        <v>15</v>
      </c>
      <c r="BK109" s="179">
        <f>ROUND(I109*H109,2)</f>
        <v>0</v>
      </c>
      <c r="BL109" s="21" t="s">
        <v>254</v>
      </c>
      <c r="BM109" s="178" t="s">
        <v>347</v>
      </c>
    </row>
    <row r="110" spans="1:65" s="2" customFormat="1" ht="16.5" customHeight="1">
      <c r="A110" s="40"/>
      <c r="B110" s="166"/>
      <c r="C110" s="167" t="s">
        <v>254</v>
      </c>
      <c r="D110" s="167" t="s">
        <v>134</v>
      </c>
      <c r="E110" s="168" t="s">
        <v>2206</v>
      </c>
      <c r="F110" s="169" t="s">
        <v>2207</v>
      </c>
      <c r="G110" s="170" t="s">
        <v>192</v>
      </c>
      <c r="H110" s="171">
        <v>7</v>
      </c>
      <c r="I110" s="172"/>
      <c r="J110" s="173">
        <f>ROUND(I110*H110,2)</f>
        <v>0</v>
      </c>
      <c r="K110" s="169" t="s">
        <v>3</v>
      </c>
      <c r="L110" s="41"/>
      <c r="M110" s="174" t="s">
        <v>3</v>
      </c>
      <c r="N110" s="175" t="s">
        <v>42</v>
      </c>
      <c r="O110" s="74"/>
      <c r="P110" s="176">
        <f>O110*H110</f>
        <v>0</v>
      </c>
      <c r="Q110" s="176">
        <v>0</v>
      </c>
      <c r="R110" s="176">
        <f>Q110*H110</f>
        <v>0</v>
      </c>
      <c r="S110" s="176">
        <v>0</v>
      </c>
      <c r="T110" s="177">
        <f>S110*H110</f>
        <v>0</v>
      </c>
      <c r="U110" s="40"/>
      <c r="V110" s="40"/>
      <c r="W110" s="40"/>
      <c r="X110" s="40"/>
      <c r="Y110" s="40"/>
      <c r="Z110" s="40"/>
      <c r="AA110" s="40"/>
      <c r="AB110" s="40"/>
      <c r="AC110" s="40"/>
      <c r="AD110" s="40"/>
      <c r="AE110" s="40"/>
      <c r="AR110" s="178" t="s">
        <v>254</v>
      </c>
      <c r="AT110" s="178" t="s">
        <v>134</v>
      </c>
      <c r="AU110" s="178" t="s">
        <v>15</v>
      </c>
      <c r="AY110" s="21" t="s">
        <v>131</v>
      </c>
      <c r="BE110" s="179">
        <f>IF(N110="základní",J110,0)</f>
        <v>0</v>
      </c>
      <c r="BF110" s="179">
        <f>IF(N110="snížená",J110,0)</f>
        <v>0</v>
      </c>
      <c r="BG110" s="179">
        <f>IF(N110="zákl. přenesená",J110,0)</f>
        <v>0</v>
      </c>
      <c r="BH110" s="179">
        <f>IF(N110="sníž. přenesená",J110,0)</f>
        <v>0</v>
      </c>
      <c r="BI110" s="179">
        <f>IF(N110="nulová",J110,0)</f>
        <v>0</v>
      </c>
      <c r="BJ110" s="21" t="s">
        <v>15</v>
      </c>
      <c r="BK110" s="179">
        <f>ROUND(I110*H110,2)</f>
        <v>0</v>
      </c>
      <c r="BL110" s="21" t="s">
        <v>254</v>
      </c>
      <c r="BM110" s="178" t="s">
        <v>639</v>
      </c>
    </row>
    <row r="111" spans="1:65" s="2" customFormat="1" ht="16.5" customHeight="1">
      <c r="A111" s="40"/>
      <c r="B111" s="166"/>
      <c r="C111" s="167" t="s">
        <v>259</v>
      </c>
      <c r="D111" s="167" t="s">
        <v>134</v>
      </c>
      <c r="E111" s="168" t="s">
        <v>2208</v>
      </c>
      <c r="F111" s="169" t="s">
        <v>2209</v>
      </c>
      <c r="G111" s="170" t="s">
        <v>192</v>
      </c>
      <c r="H111" s="171">
        <v>14</v>
      </c>
      <c r="I111" s="172"/>
      <c r="J111" s="173">
        <f>ROUND(I111*H111,2)</f>
        <v>0</v>
      </c>
      <c r="K111" s="169" t="s">
        <v>3</v>
      </c>
      <c r="L111" s="41"/>
      <c r="M111" s="174" t="s">
        <v>3</v>
      </c>
      <c r="N111" s="175" t="s">
        <v>42</v>
      </c>
      <c r="O111" s="74"/>
      <c r="P111" s="176">
        <f>O111*H111</f>
        <v>0</v>
      </c>
      <c r="Q111" s="176">
        <v>0</v>
      </c>
      <c r="R111" s="176">
        <f>Q111*H111</f>
        <v>0</v>
      </c>
      <c r="S111" s="176">
        <v>0</v>
      </c>
      <c r="T111" s="177">
        <f>S111*H111</f>
        <v>0</v>
      </c>
      <c r="U111" s="40"/>
      <c r="V111" s="40"/>
      <c r="W111" s="40"/>
      <c r="X111" s="40"/>
      <c r="Y111" s="40"/>
      <c r="Z111" s="40"/>
      <c r="AA111" s="40"/>
      <c r="AB111" s="40"/>
      <c r="AC111" s="40"/>
      <c r="AD111" s="40"/>
      <c r="AE111" s="40"/>
      <c r="AR111" s="178" t="s">
        <v>254</v>
      </c>
      <c r="AT111" s="178" t="s">
        <v>134</v>
      </c>
      <c r="AU111" s="178" t="s">
        <v>15</v>
      </c>
      <c r="AY111" s="21" t="s">
        <v>131</v>
      </c>
      <c r="BE111" s="179">
        <f>IF(N111="základní",J111,0)</f>
        <v>0</v>
      </c>
      <c r="BF111" s="179">
        <f>IF(N111="snížená",J111,0)</f>
        <v>0</v>
      </c>
      <c r="BG111" s="179">
        <f>IF(N111="zákl. přenesená",J111,0)</f>
        <v>0</v>
      </c>
      <c r="BH111" s="179">
        <f>IF(N111="sníž. přenesená",J111,0)</f>
        <v>0</v>
      </c>
      <c r="BI111" s="179">
        <f>IF(N111="nulová",J111,0)</f>
        <v>0</v>
      </c>
      <c r="BJ111" s="21" t="s">
        <v>15</v>
      </c>
      <c r="BK111" s="179">
        <f>ROUND(I111*H111,2)</f>
        <v>0</v>
      </c>
      <c r="BL111" s="21" t="s">
        <v>254</v>
      </c>
      <c r="BM111" s="178" t="s">
        <v>656</v>
      </c>
    </row>
    <row r="112" spans="1:65" s="2" customFormat="1" ht="16.5" customHeight="1">
      <c r="A112" s="40"/>
      <c r="B112" s="166"/>
      <c r="C112" s="167" t="s">
        <v>263</v>
      </c>
      <c r="D112" s="167" t="s">
        <v>134</v>
      </c>
      <c r="E112" s="168" t="s">
        <v>2210</v>
      </c>
      <c r="F112" s="169" t="s">
        <v>2211</v>
      </c>
      <c r="G112" s="170" t="s">
        <v>192</v>
      </c>
      <c r="H112" s="171">
        <v>18</v>
      </c>
      <c r="I112" s="172"/>
      <c r="J112" s="173">
        <f>ROUND(I112*H112,2)</f>
        <v>0</v>
      </c>
      <c r="K112" s="169" t="s">
        <v>3</v>
      </c>
      <c r="L112" s="41"/>
      <c r="M112" s="174" t="s">
        <v>3</v>
      </c>
      <c r="N112" s="175" t="s">
        <v>42</v>
      </c>
      <c r="O112" s="74"/>
      <c r="P112" s="176">
        <f>O112*H112</f>
        <v>0</v>
      </c>
      <c r="Q112" s="176">
        <v>0</v>
      </c>
      <c r="R112" s="176">
        <f>Q112*H112</f>
        <v>0</v>
      </c>
      <c r="S112" s="176">
        <v>0</v>
      </c>
      <c r="T112" s="177">
        <f>S112*H112</f>
        <v>0</v>
      </c>
      <c r="U112" s="40"/>
      <c r="V112" s="40"/>
      <c r="W112" s="40"/>
      <c r="X112" s="40"/>
      <c r="Y112" s="40"/>
      <c r="Z112" s="40"/>
      <c r="AA112" s="40"/>
      <c r="AB112" s="40"/>
      <c r="AC112" s="40"/>
      <c r="AD112" s="40"/>
      <c r="AE112" s="40"/>
      <c r="AR112" s="178" t="s">
        <v>254</v>
      </c>
      <c r="AT112" s="178" t="s">
        <v>134</v>
      </c>
      <c r="AU112" s="178" t="s">
        <v>15</v>
      </c>
      <c r="AY112" s="21" t="s">
        <v>131</v>
      </c>
      <c r="BE112" s="179">
        <f>IF(N112="základní",J112,0)</f>
        <v>0</v>
      </c>
      <c r="BF112" s="179">
        <f>IF(N112="snížená",J112,0)</f>
        <v>0</v>
      </c>
      <c r="BG112" s="179">
        <f>IF(N112="zákl. přenesená",J112,0)</f>
        <v>0</v>
      </c>
      <c r="BH112" s="179">
        <f>IF(N112="sníž. přenesená",J112,0)</f>
        <v>0</v>
      </c>
      <c r="BI112" s="179">
        <f>IF(N112="nulová",J112,0)</f>
        <v>0</v>
      </c>
      <c r="BJ112" s="21" t="s">
        <v>15</v>
      </c>
      <c r="BK112" s="179">
        <f>ROUND(I112*H112,2)</f>
        <v>0</v>
      </c>
      <c r="BL112" s="21" t="s">
        <v>254</v>
      </c>
      <c r="BM112" s="178" t="s">
        <v>667</v>
      </c>
    </row>
    <row r="113" spans="1:65" s="2" customFormat="1" ht="16.5" customHeight="1">
      <c r="A113" s="40"/>
      <c r="B113" s="166"/>
      <c r="C113" s="167" t="s">
        <v>269</v>
      </c>
      <c r="D113" s="167" t="s">
        <v>134</v>
      </c>
      <c r="E113" s="168" t="s">
        <v>2212</v>
      </c>
      <c r="F113" s="169" t="s">
        <v>2213</v>
      </c>
      <c r="G113" s="170" t="s">
        <v>192</v>
      </c>
      <c r="H113" s="171">
        <v>13</v>
      </c>
      <c r="I113" s="172"/>
      <c r="J113" s="173">
        <f>ROUND(I113*H113,2)</f>
        <v>0</v>
      </c>
      <c r="K113" s="169" t="s">
        <v>3</v>
      </c>
      <c r="L113" s="41"/>
      <c r="M113" s="174" t="s">
        <v>3</v>
      </c>
      <c r="N113" s="175" t="s">
        <v>42</v>
      </c>
      <c r="O113" s="74"/>
      <c r="P113" s="176">
        <f>O113*H113</f>
        <v>0</v>
      </c>
      <c r="Q113" s="176">
        <v>0</v>
      </c>
      <c r="R113" s="176">
        <f>Q113*H113</f>
        <v>0</v>
      </c>
      <c r="S113" s="176">
        <v>0</v>
      </c>
      <c r="T113" s="177">
        <f>S113*H113</f>
        <v>0</v>
      </c>
      <c r="U113" s="40"/>
      <c r="V113" s="40"/>
      <c r="W113" s="40"/>
      <c r="X113" s="40"/>
      <c r="Y113" s="40"/>
      <c r="Z113" s="40"/>
      <c r="AA113" s="40"/>
      <c r="AB113" s="40"/>
      <c r="AC113" s="40"/>
      <c r="AD113" s="40"/>
      <c r="AE113" s="40"/>
      <c r="AR113" s="178" t="s">
        <v>254</v>
      </c>
      <c r="AT113" s="178" t="s">
        <v>134</v>
      </c>
      <c r="AU113" s="178" t="s">
        <v>15</v>
      </c>
      <c r="AY113" s="21" t="s">
        <v>131</v>
      </c>
      <c r="BE113" s="179">
        <f>IF(N113="základní",J113,0)</f>
        <v>0</v>
      </c>
      <c r="BF113" s="179">
        <f>IF(N113="snížená",J113,0)</f>
        <v>0</v>
      </c>
      <c r="BG113" s="179">
        <f>IF(N113="zákl. přenesená",J113,0)</f>
        <v>0</v>
      </c>
      <c r="BH113" s="179">
        <f>IF(N113="sníž. přenesená",J113,0)</f>
        <v>0</v>
      </c>
      <c r="BI113" s="179">
        <f>IF(N113="nulová",J113,0)</f>
        <v>0</v>
      </c>
      <c r="BJ113" s="21" t="s">
        <v>15</v>
      </c>
      <c r="BK113" s="179">
        <f>ROUND(I113*H113,2)</f>
        <v>0</v>
      </c>
      <c r="BL113" s="21" t="s">
        <v>254</v>
      </c>
      <c r="BM113" s="178" t="s">
        <v>678</v>
      </c>
    </row>
    <row r="114" spans="1:65" s="2" customFormat="1" ht="16.5" customHeight="1">
      <c r="A114" s="40"/>
      <c r="B114" s="166"/>
      <c r="C114" s="167" t="s">
        <v>275</v>
      </c>
      <c r="D114" s="167" t="s">
        <v>134</v>
      </c>
      <c r="E114" s="168" t="s">
        <v>2214</v>
      </c>
      <c r="F114" s="169" t="s">
        <v>2215</v>
      </c>
      <c r="G114" s="170" t="s">
        <v>192</v>
      </c>
      <c r="H114" s="171">
        <v>6</v>
      </c>
      <c r="I114" s="172"/>
      <c r="J114" s="173">
        <f>ROUND(I114*H114,2)</f>
        <v>0</v>
      </c>
      <c r="K114" s="169" t="s">
        <v>3</v>
      </c>
      <c r="L114" s="41"/>
      <c r="M114" s="174" t="s">
        <v>3</v>
      </c>
      <c r="N114" s="175" t="s">
        <v>42</v>
      </c>
      <c r="O114" s="74"/>
      <c r="P114" s="176">
        <f>O114*H114</f>
        <v>0</v>
      </c>
      <c r="Q114" s="176">
        <v>0</v>
      </c>
      <c r="R114" s="176">
        <f>Q114*H114</f>
        <v>0</v>
      </c>
      <c r="S114" s="176">
        <v>0</v>
      </c>
      <c r="T114" s="177">
        <f>S114*H114</f>
        <v>0</v>
      </c>
      <c r="U114" s="40"/>
      <c r="V114" s="40"/>
      <c r="W114" s="40"/>
      <c r="X114" s="40"/>
      <c r="Y114" s="40"/>
      <c r="Z114" s="40"/>
      <c r="AA114" s="40"/>
      <c r="AB114" s="40"/>
      <c r="AC114" s="40"/>
      <c r="AD114" s="40"/>
      <c r="AE114" s="40"/>
      <c r="AR114" s="178" t="s">
        <v>254</v>
      </c>
      <c r="AT114" s="178" t="s">
        <v>134</v>
      </c>
      <c r="AU114" s="178" t="s">
        <v>15</v>
      </c>
      <c r="AY114" s="21" t="s">
        <v>131</v>
      </c>
      <c r="BE114" s="179">
        <f>IF(N114="základní",J114,0)</f>
        <v>0</v>
      </c>
      <c r="BF114" s="179">
        <f>IF(N114="snížená",J114,0)</f>
        <v>0</v>
      </c>
      <c r="BG114" s="179">
        <f>IF(N114="zákl. přenesená",J114,0)</f>
        <v>0</v>
      </c>
      <c r="BH114" s="179">
        <f>IF(N114="sníž. přenesená",J114,0)</f>
        <v>0</v>
      </c>
      <c r="BI114" s="179">
        <f>IF(N114="nulová",J114,0)</f>
        <v>0</v>
      </c>
      <c r="BJ114" s="21" t="s">
        <v>15</v>
      </c>
      <c r="BK114" s="179">
        <f>ROUND(I114*H114,2)</f>
        <v>0</v>
      </c>
      <c r="BL114" s="21" t="s">
        <v>254</v>
      </c>
      <c r="BM114" s="178" t="s">
        <v>690</v>
      </c>
    </row>
    <row r="115" spans="1:65" s="2" customFormat="1" ht="16.5" customHeight="1">
      <c r="A115" s="40"/>
      <c r="B115" s="166"/>
      <c r="C115" s="167" t="s">
        <v>8</v>
      </c>
      <c r="D115" s="167" t="s">
        <v>134</v>
      </c>
      <c r="E115" s="168" t="s">
        <v>2216</v>
      </c>
      <c r="F115" s="169" t="s">
        <v>2217</v>
      </c>
      <c r="G115" s="170" t="s">
        <v>184</v>
      </c>
      <c r="H115" s="171">
        <v>6</v>
      </c>
      <c r="I115" s="172"/>
      <c r="J115" s="173">
        <f>ROUND(I115*H115,2)</f>
        <v>0</v>
      </c>
      <c r="K115" s="169" t="s">
        <v>3</v>
      </c>
      <c r="L115" s="41"/>
      <c r="M115" s="174" t="s">
        <v>3</v>
      </c>
      <c r="N115" s="175" t="s">
        <v>42</v>
      </c>
      <c r="O115" s="74"/>
      <c r="P115" s="176">
        <f>O115*H115</f>
        <v>0</v>
      </c>
      <c r="Q115" s="176">
        <v>0</v>
      </c>
      <c r="R115" s="176">
        <f>Q115*H115</f>
        <v>0</v>
      </c>
      <c r="S115" s="176">
        <v>0</v>
      </c>
      <c r="T115" s="177">
        <f>S115*H115</f>
        <v>0</v>
      </c>
      <c r="U115" s="40"/>
      <c r="V115" s="40"/>
      <c r="W115" s="40"/>
      <c r="X115" s="40"/>
      <c r="Y115" s="40"/>
      <c r="Z115" s="40"/>
      <c r="AA115" s="40"/>
      <c r="AB115" s="40"/>
      <c r="AC115" s="40"/>
      <c r="AD115" s="40"/>
      <c r="AE115" s="40"/>
      <c r="AR115" s="178" t="s">
        <v>254</v>
      </c>
      <c r="AT115" s="178" t="s">
        <v>134</v>
      </c>
      <c r="AU115" s="178" t="s">
        <v>15</v>
      </c>
      <c r="AY115" s="21" t="s">
        <v>131</v>
      </c>
      <c r="BE115" s="179">
        <f>IF(N115="základní",J115,0)</f>
        <v>0</v>
      </c>
      <c r="BF115" s="179">
        <f>IF(N115="snížená",J115,0)</f>
        <v>0</v>
      </c>
      <c r="BG115" s="179">
        <f>IF(N115="zákl. přenesená",J115,0)</f>
        <v>0</v>
      </c>
      <c r="BH115" s="179">
        <f>IF(N115="sníž. přenesená",J115,0)</f>
        <v>0</v>
      </c>
      <c r="BI115" s="179">
        <f>IF(N115="nulová",J115,0)</f>
        <v>0</v>
      </c>
      <c r="BJ115" s="21" t="s">
        <v>15</v>
      </c>
      <c r="BK115" s="179">
        <f>ROUND(I115*H115,2)</f>
        <v>0</v>
      </c>
      <c r="BL115" s="21" t="s">
        <v>254</v>
      </c>
      <c r="BM115" s="178" t="s">
        <v>701</v>
      </c>
    </row>
    <row r="116" spans="1:65" s="2" customFormat="1" ht="16.5" customHeight="1">
      <c r="A116" s="40"/>
      <c r="B116" s="166"/>
      <c r="C116" s="167" t="s">
        <v>285</v>
      </c>
      <c r="D116" s="167" t="s">
        <v>134</v>
      </c>
      <c r="E116" s="168" t="s">
        <v>2218</v>
      </c>
      <c r="F116" s="169" t="s">
        <v>2219</v>
      </c>
      <c r="G116" s="170" t="s">
        <v>184</v>
      </c>
      <c r="H116" s="171">
        <v>11</v>
      </c>
      <c r="I116" s="172"/>
      <c r="J116" s="173">
        <f>ROUND(I116*H116,2)</f>
        <v>0</v>
      </c>
      <c r="K116" s="169" t="s">
        <v>3</v>
      </c>
      <c r="L116" s="41"/>
      <c r="M116" s="174" t="s">
        <v>3</v>
      </c>
      <c r="N116" s="175" t="s">
        <v>42</v>
      </c>
      <c r="O116" s="74"/>
      <c r="P116" s="176">
        <f>O116*H116</f>
        <v>0</v>
      </c>
      <c r="Q116" s="176">
        <v>0</v>
      </c>
      <c r="R116" s="176">
        <f>Q116*H116</f>
        <v>0</v>
      </c>
      <c r="S116" s="176">
        <v>0</v>
      </c>
      <c r="T116" s="177">
        <f>S116*H116</f>
        <v>0</v>
      </c>
      <c r="U116" s="40"/>
      <c r="V116" s="40"/>
      <c r="W116" s="40"/>
      <c r="X116" s="40"/>
      <c r="Y116" s="40"/>
      <c r="Z116" s="40"/>
      <c r="AA116" s="40"/>
      <c r="AB116" s="40"/>
      <c r="AC116" s="40"/>
      <c r="AD116" s="40"/>
      <c r="AE116" s="40"/>
      <c r="AR116" s="178" t="s">
        <v>254</v>
      </c>
      <c r="AT116" s="178" t="s">
        <v>134</v>
      </c>
      <c r="AU116" s="178" t="s">
        <v>15</v>
      </c>
      <c r="AY116" s="21" t="s">
        <v>131</v>
      </c>
      <c r="BE116" s="179">
        <f>IF(N116="základní",J116,0)</f>
        <v>0</v>
      </c>
      <c r="BF116" s="179">
        <f>IF(N116="snížená",J116,0)</f>
        <v>0</v>
      </c>
      <c r="BG116" s="179">
        <f>IF(N116="zákl. přenesená",J116,0)</f>
        <v>0</v>
      </c>
      <c r="BH116" s="179">
        <f>IF(N116="sníž. přenesená",J116,0)</f>
        <v>0</v>
      </c>
      <c r="BI116" s="179">
        <f>IF(N116="nulová",J116,0)</f>
        <v>0</v>
      </c>
      <c r="BJ116" s="21" t="s">
        <v>15</v>
      </c>
      <c r="BK116" s="179">
        <f>ROUND(I116*H116,2)</f>
        <v>0</v>
      </c>
      <c r="BL116" s="21" t="s">
        <v>254</v>
      </c>
      <c r="BM116" s="178" t="s">
        <v>709</v>
      </c>
    </row>
    <row r="117" spans="1:65" s="2" customFormat="1" ht="16.5" customHeight="1">
      <c r="A117" s="40"/>
      <c r="B117" s="166"/>
      <c r="C117" s="167" t="s">
        <v>294</v>
      </c>
      <c r="D117" s="167" t="s">
        <v>134</v>
      </c>
      <c r="E117" s="168" t="s">
        <v>2220</v>
      </c>
      <c r="F117" s="169" t="s">
        <v>2221</v>
      </c>
      <c r="G117" s="170" t="s">
        <v>184</v>
      </c>
      <c r="H117" s="171">
        <v>6</v>
      </c>
      <c r="I117" s="172"/>
      <c r="J117" s="173">
        <f>ROUND(I117*H117,2)</f>
        <v>0</v>
      </c>
      <c r="K117" s="169" t="s">
        <v>3</v>
      </c>
      <c r="L117" s="41"/>
      <c r="M117" s="174" t="s">
        <v>3</v>
      </c>
      <c r="N117" s="175" t="s">
        <v>42</v>
      </c>
      <c r="O117" s="74"/>
      <c r="P117" s="176">
        <f>O117*H117</f>
        <v>0</v>
      </c>
      <c r="Q117" s="176">
        <v>0</v>
      </c>
      <c r="R117" s="176">
        <f>Q117*H117</f>
        <v>0</v>
      </c>
      <c r="S117" s="176">
        <v>0</v>
      </c>
      <c r="T117" s="177">
        <f>S117*H117</f>
        <v>0</v>
      </c>
      <c r="U117" s="40"/>
      <c r="V117" s="40"/>
      <c r="W117" s="40"/>
      <c r="X117" s="40"/>
      <c r="Y117" s="40"/>
      <c r="Z117" s="40"/>
      <c r="AA117" s="40"/>
      <c r="AB117" s="40"/>
      <c r="AC117" s="40"/>
      <c r="AD117" s="40"/>
      <c r="AE117" s="40"/>
      <c r="AR117" s="178" t="s">
        <v>254</v>
      </c>
      <c r="AT117" s="178" t="s">
        <v>134</v>
      </c>
      <c r="AU117" s="178" t="s">
        <v>15</v>
      </c>
      <c r="AY117" s="21" t="s">
        <v>131</v>
      </c>
      <c r="BE117" s="179">
        <f>IF(N117="základní",J117,0)</f>
        <v>0</v>
      </c>
      <c r="BF117" s="179">
        <f>IF(N117="snížená",J117,0)</f>
        <v>0</v>
      </c>
      <c r="BG117" s="179">
        <f>IF(N117="zákl. přenesená",J117,0)</f>
        <v>0</v>
      </c>
      <c r="BH117" s="179">
        <f>IF(N117="sníž. přenesená",J117,0)</f>
        <v>0</v>
      </c>
      <c r="BI117" s="179">
        <f>IF(N117="nulová",J117,0)</f>
        <v>0</v>
      </c>
      <c r="BJ117" s="21" t="s">
        <v>15</v>
      </c>
      <c r="BK117" s="179">
        <f>ROUND(I117*H117,2)</f>
        <v>0</v>
      </c>
      <c r="BL117" s="21" t="s">
        <v>254</v>
      </c>
      <c r="BM117" s="178" t="s">
        <v>726</v>
      </c>
    </row>
    <row r="118" spans="1:65" s="2" customFormat="1" ht="16.5" customHeight="1">
      <c r="A118" s="40"/>
      <c r="B118" s="166"/>
      <c r="C118" s="167" t="s">
        <v>301</v>
      </c>
      <c r="D118" s="167" t="s">
        <v>134</v>
      </c>
      <c r="E118" s="168" t="s">
        <v>2222</v>
      </c>
      <c r="F118" s="169" t="s">
        <v>2223</v>
      </c>
      <c r="G118" s="170" t="s">
        <v>184</v>
      </c>
      <c r="H118" s="171">
        <v>7</v>
      </c>
      <c r="I118" s="172"/>
      <c r="J118" s="173">
        <f>ROUND(I118*H118,2)</f>
        <v>0</v>
      </c>
      <c r="K118" s="169" t="s">
        <v>3</v>
      </c>
      <c r="L118" s="41"/>
      <c r="M118" s="174" t="s">
        <v>3</v>
      </c>
      <c r="N118" s="175" t="s">
        <v>42</v>
      </c>
      <c r="O118" s="74"/>
      <c r="P118" s="176">
        <f>O118*H118</f>
        <v>0</v>
      </c>
      <c r="Q118" s="176">
        <v>0</v>
      </c>
      <c r="R118" s="176">
        <f>Q118*H118</f>
        <v>0</v>
      </c>
      <c r="S118" s="176">
        <v>0</v>
      </c>
      <c r="T118" s="177">
        <f>S118*H118</f>
        <v>0</v>
      </c>
      <c r="U118" s="40"/>
      <c r="V118" s="40"/>
      <c r="W118" s="40"/>
      <c r="X118" s="40"/>
      <c r="Y118" s="40"/>
      <c r="Z118" s="40"/>
      <c r="AA118" s="40"/>
      <c r="AB118" s="40"/>
      <c r="AC118" s="40"/>
      <c r="AD118" s="40"/>
      <c r="AE118" s="40"/>
      <c r="AR118" s="178" t="s">
        <v>254</v>
      </c>
      <c r="AT118" s="178" t="s">
        <v>134</v>
      </c>
      <c r="AU118" s="178" t="s">
        <v>15</v>
      </c>
      <c r="AY118" s="21" t="s">
        <v>131</v>
      </c>
      <c r="BE118" s="179">
        <f>IF(N118="základní",J118,0)</f>
        <v>0</v>
      </c>
      <c r="BF118" s="179">
        <f>IF(N118="snížená",J118,0)</f>
        <v>0</v>
      </c>
      <c r="BG118" s="179">
        <f>IF(N118="zákl. přenesená",J118,0)</f>
        <v>0</v>
      </c>
      <c r="BH118" s="179">
        <f>IF(N118="sníž. přenesená",J118,0)</f>
        <v>0</v>
      </c>
      <c r="BI118" s="179">
        <f>IF(N118="nulová",J118,0)</f>
        <v>0</v>
      </c>
      <c r="BJ118" s="21" t="s">
        <v>15</v>
      </c>
      <c r="BK118" s="179">
        <f>ROUND(I118*H118,2)</f>
        <v>0</v>
      </c>
      <c r="BL118" s="21" t="s">
        <v>254</v>
      </c>
      <c r="BM118" s="178" t="s">
        <v>737</v>
      </c>
    </row>
    <row r="119" spans="1:65" s="2" customFormat="1" ht="33" customHeight="1">
      <c r="A119" s="40"/>
      <c r="B119" s="166"/>
      <c r="C119" s="167" t="s">
        <v>309</v>
      </c>
      <c r="D119" s="167" t="s">
        <v>134</v>
      </c>
      <c r="E119" s="168" t="s">
        <v>2224</v>
      </c>
      <c r="F119" s="169" t="s">
        <v>2225</v>
      </c>
      <c r="G119" s="170" t="s">
        <v>184</v>
      </c>
      <c r="H119" s="171">
        <v>5</v>
      </c>
      <c r="I119" s="172"/>
      <c r="J119" s="173">
        <f>ROUND(I119*H119,2)</f>
        <v>0</v>
      </c>
      <c r="K119" s="169" t="s">
        <v>3</v>
      </c>
      <c r="L119" s="41"/>
      <c r="M119" s="174" t="s">
        <v>3</v>
      </c>
      <c r="N119" s="175" t="s">
        <v>42</v>
      </c>
      <c r="O119" s="74"/>
      <c r="P119" s="176">
        <f>O119*H119</f>
        <v>0</v>
      </c>
      <c r="Q119" s="176">
        <v>0</v>
      </c>
      <c r="R119" s="176">
        <f>Q119*H119</f>
        <v>0</v>
      </c>
      <c r="S119" s="176">
        <v>0</v>
      </c>
      <c r="T119" s="177">
        <f>S119*H119</f>
        <v>0</v>
      </c>
      <c r="U119" s="40"/>
      <c r="V119" s="40"/>
      <c r="W119" s="40"/>
      <c r="X119" s="40"/>
      <c r="Y119" s="40"/>
      <c r="Z119" s="40"/>
      <c r="AA119" s="40"/>
      <c r="AB119" s="40"/>
      <c r="AC119" s="40"/>
      <c r="AD119" s="40"/>
      <c r="AE119" s="40"/>
      <c r="AR119" s="178" t="s">
        <v>254</v>
      </c>
      <c r="AT119" s="178" t="s">
        <v>134</v>
      </c>
      <c r="AU119" s="178" t="s">
        <v>15</v>
      </c>
      <c r="AY119" s="21" t="s">
        <v>131</v>
      </c>
      <c r="BE119" s="179">
        <f>IF(N119="základní",J119,0)</f>
        <v>0</v>
      </c>
      <c r="BF119" s="179">
        <f>IF(N119="snížená",J119,0)</f>
        <v>0</v>
      </c>
      <c r="BG119" s="179">
        <f>IF(N119="zákl. přenesená",J119,0)</f>
        <v>0</v>
      </c>
      <c r="BH119" s="179">
        <f>IF(N119="sníž. přenesená",J119,0)</f>
        <v>0</v>
      </c>
      <c r="BI119" s="179">
        <f>IF(N119="nulová",J119,0)</f>
        <v>0</v>
      </c>
      <c r="BJ119" s="21" t="s">
        <v>15</v>
      </c>
      <c r="BK119" s="179">
        <f>ROUND(I119*H119,2)</f>
        <v>0</v>
      </c>
      <c r="BL119" s="21" t="s">
        <v>254</v>
      </c>
      <c r="BM119" s="178" t="s">
        <v>747</v>
      </c>
    </row>
    <row r="120" spans="1:65" s="2" customFormat="1" ht="21.75" customHeight="1">
      <c r="A120" s="40"/>
      <c r="B120" s="166"/>
      <c r="C120" s="167" t="s">
        <v>316</v>
      </c>
      <c r="D120" s="167" t="s">
        <v>134</v>
      </c>
      <c r="E120" s="168" t="s">
        <v>2226</v>
      </c>
      <c r="F120" s="169" t="s">
        <v>2227</v>
      </c>
      <c r="G120" s="170" t="s">
        <v>2095</v>
      </c>
      <c r="H120" s="171">
        <v>4</v>
      </c>
      <c r="I120" s="172"/>
      <c r="J120" s="173">
        <f>ROUND(I120*H120,2)</f>
        <v>0</v>
      </c>
      <c r="K120" s="169" t="s">
        <v>3</v>
      </c>
      <c r="L120" s="41"/>
      <c r="M120" s="174" t="s">
        <v>3</v>
      </c>
      <c r="N120" s="175" t="s">
        <v>42</v>
      </c>
      <c r="O120" s="74"/>
      <c r="P120" s="176">
        <f>O120*H120</f>
        <v>0</v>
      </c>
      <c r="Q120" s="176">
        <v>0</v>
      </c>
      <c r="R120" s="176">
        <f>Q120*H120</f>
        <v>0</v>
      </c>
      <c r="S120" s="176">
        <v>0</v>
      </c>
      <c r="T120" s="177">
        <f>S120*H120</f>
        <v>0</v>
      </c>
      <c r="U120" s="40"/>
      <c r="V120" s="40"/>
      <c r="W120" s="40"/>
      <c r="X120" s="40"/>
      <c r="Y120" s="40"/>
      <c r="Z120" s="40"/>
      <c r="AA120" s="40"/>
      <c r="AB120" s="40"/>
      <c r="AC120" s="40"/>
      <c r="AD120" s="40"/>
      <c r="AE120" s="40"/>
      <c r="AR120" s="178" t="s">
        <v>254</v>
      </c>
      <c r="AT120" s="178" t="s">
        <v>134</v>
      </c>
      <c r="AU120" s="178" t="s">
        <v>15</v>
      </c>
      <c r="AY120" s="21" t="s">
        <v>131</v>
      </c>
      <c r="BE120" s="179">
        <f>IF(N120="základní",J120,0)</f>
        <v>0</v>
      </c>
      <c r="BF120" s="179">
        <f>IF(N120="snížená",J120,0)</f>
        <v>0</v>
      </c>
      <c r="BG120" s="179">
        <f>IF(N120="zákl. přenesená",J120,0)</f>
        <v>0</v>
      </c>
      <c r="BH120" s="179">
        <f>IF(N120="sníž. přenesená",J120,0)</f>
        <v>0</v>
      </c>
      <c r="BI120" s="179">
        <f>IF(N120="nulová",J120,0)</f>
        <v>0</v>
      </c>
      <c r="BJ120" s="21" t="s">
        <v>15</v>
      </c>
      <c r="BK120" s="179">
        <f>ROUND(I120*H120,2)</f>
        <v>0</v>
      </c>
      <c r="BL120" s="21" t="s">
        <v>254</v>
      </c>
      <c r="BM120" s="178" t="s">
        <v>759</v>
      </c>
    </row>
    <row r="121" spans="1:65" s="2" customFormat="1" ht="24.15" customHeight="1">
      <c r="A121" s="40"/>
      <c r="B121" s="166"/>
      <c r="C121" s="167" t="s">
        <v>325</v>
      </c>
      <c r="D121" s="167" t="s">
        <v>134</v>
      </c>
      <c r="E121" s="168" t="s">
        <v>2228</v>
      </c>
      <c r="F121" s="169" t="s">
        <v>2229</v>
      </c>
      <c r="G121" s="170" t="s">
        <v>2095</v>
      </c>
      <c r="H121" s="171">
        <v>1</v>
      </c>
      <c r="I121" s="172"/>
      <c r="J121" s="173">
        <f>ROUND(I121*H121,2)</f>
        <v>0</v>
      </c>
      <c r="K121" s="169" t="s">
        <v>3</v>
      </c>
      <c r="L121" s="41"/>
      <c r="M121" s="174" t="s">
        <v>3</v>
      </c>
      <c r="N121" s="175" t="s">
        <v>42</v>
      </c>
      <c r="O121" s="74"/>
      <c r="P121" s="176">
        <f>O121*H121</f>
        <v>0</v>
      </c>
      <c r="Q121" s="176">
        <v>0</v>
      </c>
      <c r="R121" s="176">
        <f>Q121*H121</f>
        <v>0</v>
      </c>
      <c r="S121" s="176">
        <v>0</v>
      </c>
      <c r="T121" s="177">
        <f>S121*H121</f>
        <v>0</v>
      </c>
      <c r="U121" s="40"/>
      <c r="V121" s="40"/>
      <c r="W121" s="40"/>
      <c r="X121" s="40"/>
      <c r="Y121" s="40"/>
      <c r="Z121" s="40"/>
      <c r="AA121" s="40"/>
      <c r="AB121" s="40"/>
      <c r="AC121" s="40"/>
      <c r="AD121" s="40"/>
      <c r="AE121" s="40"/>
      <c r="AR121" s="178" t="s">
        <v>254</v>
      </c>
      <c r="AT121" s="178" t="s">
        <v>134</v>
      </c>
      <c r="AU121" s="178" t="s">
        <v>15</v>
      </c>
      <c r="AY121" s="21" t="s">
        <v>131</v>
      </c>
      <c r="BE121" s="179">
        <f>IF(N121="základní",J121,0)</f>
        <v>0</v>
      </c>
      <c r="BF121" s="179">
        <f>IF(N121="snížená",J121,0)</f>
        <v>0</v>
      </c>
      <c r="BG121" s="179">
        <f>IF(N121="zákl. přenesená",J121,0)</f>
        <v>0</v>
      </c>
      <c r="BH121" s="179">
        <f>IF(N121="sníž. přenesená",J121,0)</f>
        <v>0</v>
      </c>
      <c r="BI121" s="179">
        <f>IF(N121="nulová",J121,0)</f>
        <v>0</v>
      </c>
      <c r="BJ121" s="21" t="s">
        <v>15</v>
      </c>
      <c r="BK121" s="179">
        <f>ROUND(I121*H121,2)</f>
        <v>0</v>
      </c>
      <c r="BL121" s="21" t="s">
        <v>254</v>
      </c>
      <c r="BM121" s="178" t="s">
        <v>767</v>
      </c>
    </row>
    <row r="122" spans="1:65" s="2" customFormat="1" ht="16.5" customHeight="1">
      <c r="A122" s="40"/>
      <c r="B122" s="166"/>
      <c r="C122" s="167" t="s">
        <v>332</v>
      </c>
      <c r="D122" s="167" t="s">
        <v>134</v>
      </c>
      <c r="E122" s="168" t="s">
        <v>2230</v>
      </c>
      <c r="F122" s="169" t="s">
        <v>2231</v>
      </c>
      <c r="G122" s="170" t="s">
        <v>192</v>
      </c>
      <c r="H122" s="171">
        <v>93.5</v>
      </c>
      <c r="I122" s="172"/>
      <c r="J122" s="173">
        <f>ROUND(I122*H122,2)</f>
        <v>0</v>
      </c>
      <c r="K122" s="169" t="s">
        <v>3</v>
      </c>
      <c r="L122" s="41"/>
      <c r="M122" s="174" t="s">
        <v>3</v>
      </c>
      <c r="N122" s="175" t="s">
        <v>42</v>
      </c>
      <c r="O122" s="74"/>
      <c r="P122" s="176">
        <f>O122*H122</f>
        <v>0</v>
      </c>
      <c r="Q122" s="176">
        <v>0</v>
      </c>
      <c r="R122" s="176">
        <f>Q122*H122</f>
        <v>0</v>
      </c>
      <c r="S122" s="176">
        <v>0</v>
      </c>
      <c r="T122" s="177">
        <f>S122*H122</f>
        <v>0</v>
      </c>
      <c r="U122" s="40"/>
      <c r="V122" s="40"/>
      <c r="W122" s="40"/>
      <c r="X122" s="40"/>
      <c r="Y122" s="40"/>
      <c r="Z122" s="40"/>
      <c r="AA122" s="40"/>
      <c r="AB122" s="40"/>
      <c r="AC122" s="40"/>
      <c r="AD122" s="40"/>
      <c r="AE122" s="40"/>
      <c r="AR122" s="178" t="s">
        <v>254</v>
      </c>
      <c r="AT122" s="178" t="s">
        <v>134</v>
      </c>
      <c r="AU122" s="178" t="s">
        <v>15</v>
      </c>
      <c r="AY122" s="21" t="s">
        <v>131</v>
      </c>
      <c r="BE122" s="179">
        <f>IF(N122="základní",J122,0)</f>
        <v>0</v>
      </c>
      <c r="BF122" s="179">
        <f>IF(N122="snížená",J122,0)</f>
        <v>0</v>
      </c>
      <c r="BG122" s="179">
        <f>IF(N122="zákl. přenesená",J122,0)</f>
        <v>0</v>
      </c>
      <c r="BH122" s="179">
        <f>IF(N122="sníž. přenesená",J122,0)</f>
        <v>0</v>
      </c>
      <c r="BI122" s="179">
        <f>IF(N122="nulová",J122,0)</f>
        <v>0</v>
      </c>
      <c r="BJ122" s="21" t="s">
        <v>15</v>
      </c>
      <c r="BK122" s="179">
        <f>ROUND(I122*H122,2)</f>
        <v>0</v>
      </c>
      <c r="BL122" s="21" t="s">
        <v>254</v>
      </c>
      <c r="BM122" s="178" t="s">
        <v>779</v>
      </c>
    </row>
    <row r="123" spans="1:65" s="2" customFormat="1" ht="16.5" customHeight="1">
      <c r="A123" s="40"/>
      <c r="B123" s="166"/>
      <c r="C123" s="167" t="s">
        <v>339</v>
      </c>
      <c r="D123" s="167" t="s">
        <v>134</v>
      </c>
      <c r="E123" s="168" t="s">
        <v>2232</v>
      </c>
      <c r="F123" s="169" t="s">
        <v>2233</v>
      </c>
      <c r="G123" s="170" t="s">
        <v>192</v>
      </c>
      <c r="H123" s="171">
        <v>1.5</v>
      </c>
      <c r="I123" s="172"/>
      <c r="J123" s="173">
        <f>ROUND(I123*H123,2)</f>
        <v>0</v>
      </c>
      <c r="K123" s="169" t="s">
        <v>3</v>
      </c>
      <c r="L123" s="41"/>
      <c r="M123" s="174" t="s">
        <v>3</v>
      </c>
      <c r="N123" s="175" t="s">
        <v>42</v>
      </c>
      <c r="O123" s="74"/>
      <c r="P123" s="176">
        <f>O123*H123</f>
        <v>0</v>
      </c>
      <c r="Q123" s="176">
        <v>0</v>
      </c>
      <c r="R123" s="176">
        <f>Q123*H123</f>
        <v>0</v>
      </c>
      <c r="S123" s="176">
        <v>0</v>
      </c>
      <c r="T123" s="177">
        <f>S123*H123</f>
        <v>0</v>
      </c>
      <c r="U123" s="40"/>
      <c r="V123" s="40"/>
      <c r="W123" s="40"/>
      <c r="X123" s="40"/>
      <c r="Y123" s="40"/>
      <c r="Z123" s="40"/>
      <c r="AA123" s="40"/>
      <c r="AB123" s="40"/>
      <c r="AC123" s="40"/>
      <c r="AD123" s="40"/>
      <c r="AE123" s="40"/>
      <c r="AR123" s="178" t="s">
        <v>254</v>
      </c>
      <c r="AT123" s="178" t="s">
        <v>134</v>
      </c>
      <c r="AU123" s="178" t="s">
        <v>15</v>
      </c>
      <c r="AY123" s="21" t="s">
        <v>131</v>
      </c>
      <c r="BE123" s="179">
        <f>IF(N123="základní",J123,0)</f>
        <v>0</v>
      </c>
      <c r="BF123" s="179">
        <f>IF(N123="snížená",J123,0)</f>
        <v>0</v>
      </c>
      <c r="BG123" s="179">
        <f>IF(N123="zákl. přenesená",J123,0)</f>
        <v>0</v>
      </c>
      <c r="BH123" s="179">
        <f>IF(N123="sníž. přenesená",J123,0)</f>
        <v>0</v>
      </c>
      <c r="BI123" s="179">
        <f>IF(N123="nulová",J123,0)</f>
        <v>0</v>
      </c>
      <c r="BJ123" s="21" t="s">
        <v>15</v>
      </c>
      <c r="BK123" s="179">
        <f>ROUND(I123*H123,2)</f>
        <v>0</v>
      </c>
      <c r="BL123" s="21" t="s">
        <v>254</v>
      </c>
      <c r="BM123" s="178" t="s">
        <v>789</v>
      </c>
    </row>
    <row r="124" spans="1:65" s="2" customFormat="1" ht="21.75" customHeight="1">
      <c r="A124" s="40"/>
      <c r="B124" s="166"/>
      <c r="C124" s="167" t="s">
        <v>347</v>
      </c>
      <c r="D124" s="167" t="s">
        <v>134</v>
      </c>
      <c r="E124" s="168" t="s">
        <v>2234</v>
      </c>
      <c r="F124" s="169" t="s">
        <v>2235</v>
      </c>
      <c r="G124" s="170" t="s">
        <v>786</v>
      </c>
      <c r="H124" s="230"/>
      <c r="I124" s="172"/>
      <c r="J124" s="173">
        <f>ROUND(I124*H124,2)</f>
        <v>0</v>
      </c>
      <c r="K124" s="169" t="s">
        <v>3</v>
      </c>
      <c r="L124" s="41"/>
      <c r="M124" s="174" t="s">
        <v>3</v>
      </c>
      <c r="N124" s="175" t="s">
        <v>42</v>
      </c>
      <c r="O124" s="74"/>
      <c r="P124" s="176">
        <f>O124*H124</f>
        <v>0</v>
      </c>
      <c r="Q124" s="176">
        <v>0</v>
      </c>
      <c r="R124" s="176">
        <f>Q124*H124</f>
        <v>0</v>
      </c>
      <c r="S124" s="176">
        <v>0</v>
      </c>
      <c r="T124" s="177">
        <f>S124*H124</f>
        <v>0</v>
      </c>
      <c r="U124" s="40"/>
      <c r="V124" s="40"/>
      <c r="W124" s="40"/>
      <c r="X124" s="40"/>
      <c r="Y124" s="40"/>
      <c r="Z124" s="40"/>
      <c r="AA124" s="40"/>
      <c r="AB124" s="40"/>
      <c r="AC124" s="40"/>
      <c r="AD124" s="40"/>
      <c r="AE124" s="40"/>
      <c r="AR124" s="178" t="s">
        <v>254</v>
      </c>
      <c r="AT124" s="178" t="s">
        <v>134</v>
      </c>
      <c r="AU124" s="178" t="s">
        <v>15</v>
      </c>
      <c r="AY124" s="21" t="s">
        <v>131</v>
      </c>
      <c r="BE124" s="179">
        <f>IF(N124="základní",J124,0)</f>
        <v>0</v>
      </c>
      <c r="BF124" s="179">
        <f>IF(N124="snížená",J124,0)</f>
        <v>0</v>
      </c>
      <c r="BG124" s="179">
        <f>IF(N124="zákl. přenesená",J124,0)</f>
        <v>0</v>
      </c>
      <c r="BH124" s="179">
        <f>IF(N124="sníž. přenesená",J124,0)</f>
        <v>0</v>
      </c>
      <c r="BI124" s="179">
        <f>IF(N124="nulová",J124,0)</f>
        <v>0</v>
      </c>
      <c r="BJ124" s="21" t="s">
        <v>15</v>
      </c>
      <c r="BK124" s="179">
        <f>ROUND(I124*H124,2)</f>
        <v>0</v>
      </c>
      <c r="BL124" s="21" t="s">
        <v>254</v>
      </c>
      <c r="BM124" s="178" t="s">
        <v>811</v>
      </c>
    </row>
    <row r="125" spans="1:65" s="2" customFormat="1" ht="16.5" customHeight="1">
      <c r="A125" s="40"/>
      <c r="B125" s="166"/>
      <c r="C125" s="167" t="s">
        <v>637</v>
      </c>
      <c r="D125" s="167" t="s">
        <v>134</v>
      </c>
      <c r="E125" s="168" t="s">
        <v>2236</v>
      </c>
      <c r="F125" s="169" t="s">
        <v>2237</v>
      </c>
      <c r="G125" s="170" t="s">
        <v>192</v>
      </c>
      <c r="H125" s="171">
        <v>6</v>
      </c>
      <c r="I125" s="172"/>
      <c r="J125" s="173">
        <f>ROUND(I125*H125,2)</f>
        <v>0</v>
      </c>
      <c r="K125" s="169" t="s">
        <v>3</v>
      </c>
      <c r="L125" s="41"/>
      <c r="M125" s="174" t="s">
        <v>3</v>
      </c>
      <c r="N125" s="175" t="s">
        <v>42</v>
      </c>
      <c r="O125" s="74"/>
      <c r="P125" s="176">
        <f>O125*H125</f>
        <v>0</v>
      </c>
      <c r="Q125" s="176">
        <v>0</v>
      </c>
      <c r="R125" s="176">
        <f>Q125*H125</f>
        <v>0</v>
      </c>
      <c r="S125" s="176">
        <v>0</v>
      </c>
      <c r="T125" s="177">
        <f>S125*H125</f>
        <v>0</v>
      </c>
      <c r="U125" s="40"/>
      <c r="V125" s="40"/>
      <c r="W125" s="40"/>
      <c r="X125" s="40"/>
      <c r="Y125" s="40"/>
      <c r="Z125" s="40"/>
      <c r="AA125" s="40"/>
      <c r="AB125" s="40"/>
      <c r="AC125" s="40"/>
      <c r="AD125" s="40"/>
      <c r="AE125" s="40"/>
      <c r="AR125" s="178" t="s">
        <v>254</v>
      </c>
      <c r="AT125" s="178" t="s">
        <v>134</v>
      </c>
      <c r="AU125" s="178" t="s">
        <v>15</v>
      </c>
      <c r="AY125" s="21" t="s">
        <v>131</v>
      </c>
      <c r="BE125" s="179">
        <f>IF(N125="základní",J125,0)</f>
        <v>0</v>
      </c>
      <c r="BF125" s="179">
        <f>IF(N125="snížená",J125,0)</f>
        <v>0</v>
      </c>
      <c r="BG125" s="179">
        <f>IF(N125="zákl. přenesená",J125,0)</f>
        <v>0</v>
      </c>
      <c r="BH125" s="179">
        <f>IF(N125="sníž. přenesená",J125,0)</f>
        <v>0</v>
      </c>
      <c r="BI125" s="179">
        <f>IF(N125="nulová",J125,0)</f>
        <v>0</v>
      </c>
      <c r="BJ125" s="21" t="s">
        <v>15</v>
      </c>
      <c r="BK125" s="179">
        <f>ROUND(I125*H125,2)</f>
        <v>0</v>
      </c>
      <c r="BL125" s="21" t="s">
        <v>254</v>
      </c>
      <c r="BM125" s="178" t="s">
        <v>618</v>
      </c>
    </row>
    <row r="126" spans="1:65" s="2" customFormat="1" ht="16.5" customHeight="1">
      <c r="A126" s="40"/>
      <c r="B126" s="166"/>
      <c r="C126" s="167" t="s">
        <v>639</v>
      </c>
      <c r="D126" s="167" t="s">
        <v>134</v>
      </c>
      <c r="E126" s="168" t="s">
        <v>2238</v>
      </c>
      <c r="F126" s="169" t="s">
        <v>2239</v>
      </c>
      <c r="G126" s="170" t="s">
        <v>192</v>
      </c>
      <c r="H126" s="171">
        <v>15</v>
      </c>
      <c r="I126" s="172"/>
      <c r="J126" s="173">
        <f>ROUND(I126*H126,2)</f>
        <v>0</v>
      </c>
      <c r="K126" s="169" t="s">
        <v>3</v>
      </c>
      <c r="L126" s="41"/>
      <c r="M126" s="174" t="s">
        <v>3</v>
      </c>
      <c r="N126" s="175" t="s">
        <v>42</v>
      </c>
      <c r="O126" s="74"/>
      <c r="P126" s="176">
        <f>O126*H126</f>
        <v>0</v>
      </c>
      <c r="Q126" s="176">
        <v>0</v>
      </c>
      <c r="R126" s="176">
        <f>Q126*H126</f>
        <v>0</v>
      </c>
      <c r="S126" s="176">
        <v>0</v>
      </c>
      <c r="T126" s="177">
        <f>S126*H126</f>
        <v>0</v>
      </c>
      <c r="U126" s="40"/>
      <c r="V126" s="40"/>
      <c r="W126" s="40"/>
      <c r="X126" s="40"/>
      <c r="Y126" s="40"/>
      <c r="Z126" s="40"/>
      <c r="AA126" s="40"/>
      <c r="AB126" s="40"/>
      <c r="AC126" s="40"/>
      <c r="AD126" s="40"/>
      <c r="AE126" s="40"/>
      <c r="AR126" s="178" t="s">
        <v>254</v>
      </c>
      <c r="AT126" s="178" t="s">
        <v>134</v>
      </c>
      <c r="AU126" s="178" t="s">
        <v>15</v>
      </c>
      <c r="AY126" s="21" t="s">
        <v>131</v>
      </c>
      <c r="BE126" s="179">
        <f>IF(N126="základní",J126,0)</f>
        <v>0</v>
      </c>
      <c r="BF126" s="179">
        <f>IF(N126="snížená",J126,0)</f>
        <v>0</v>
      </c>
      <c r="BG126" s="179">
        <f>IF(N126="zákl. přenesená",J126,0)</f>
        <v>0</v>
      </c>
      <c r="BH126" s="179">
        <f>IF(N126="sníž. přenesená",J126,0)</f>
        <v>0</v>
      </c>
      <c r="BI126" s="179">
        <f>IF(N126="nulová",J126,0)</f>
        <v>0</v>
      </c>
      <c r="BJ126" s="21" t="s">
        <v>15</v>
      </c>
      <c r="BK126" s="179">
        <f>ROUND(I126*H126,2)</f>
        <v>0</v>
      </c>
      <c r="BL126" s="21" t="s">
        <v>254</v>
      </c>
      <c r="BM126" s="178" t="s">
        <v>833</v>
      </c>
    </row>
    <row r="127" spans="1:65" s="2" customFormat="1" ht="24.15" customHeight="1">
      <c r="A127" s="40"/>
      <c r="B127" s="166"/>
      <c r="C127" s="167" t="s">
        <v>643</v>
      </c>
      <c r="D127" s="167" t="s">
        <v>134</v>
      </c>
      <c r="E127" s="168" t="s">
        <v>2240</v>
      </c>
      <c r="F127" s="169" t="s">
        <v>2241</v>
      </c>
      <c r="G127" s="170" t="s">
        <v>272</v>
      </c>
      <c r="H127" s="171">
        <v>0.2</v>
      </c>
      <c r="I127" s="172"/>
      <c r="J127" s="173">
        <f>ROUND(I127*H127,2)</f>
        <v>0</v>
      </c>
      <c r="K127" s="169" t="s">
        <v>3</v>
      </c>
      <c r="L127" s="41"/>
      <c r="M127" s="174" t="s">
        <v>3</v>
      </c>
      <c r="N127" s="175" t="s">
        <v>42</v>
      </c>
      <c r="O127" s="74"/>
      <c r="P127" s="176">
        <f>O127*H127</f>
        <v>0</v>
      </c>
      <c r="Q127" s="176">
        <v>0</v>
      </c>
      <c r="R127" s="176">
        <f>Q127*H127</f>
        <v>0</v>
      </c>
      <c r="S127" s="176">
        <v>0</v>
      </c>
      <c r="T127" s="177">
        <f>S127*H127</f>
        <v>0</v>
      </c>
      <c r="U127" s="40"/>
      <c r="V127" s="40"/>
      <c r="W127" s="40"/>
      <c r="X127" s="40"/>
      <c r="Y127" s="40"/>
      <c r="Z127" s="40"/>
      <c r="AA127" s="40"/>
      <c r="AB127" s="40"/>
      <c r="AC127" s="40"/>
      <c r="AD127" s="40"/>
      <c r="AE127" s="40"/>
      <c r="AR127" s="178" t="s">
        <v>254</v>
      </c>
      <c r="AT127" s="178" t="s">
        <v>134</v>
      </c>
      <c r="AU127" s="178" t="s">
        <v>15</v>
      </c>
      <c r="AY127" s="21" t="s">
        <v>131</v>
      </c>
      <c r="BE127" s="179">
        <f>IF(N127="základní",J127,0)</f>
        <v>0</v>
      </c>
      <c r="BF127" s="179">
        <f>IF(N127="snížená",J127,0)</f>
        <v>0</v>
      </c>
      <c r="BG127" s="179">
        <f>IF(N127="zákl. přenesená",J127,0)</f>
        <v>0</v>
      </c>
      <c r="BH127" s="179">
        <f>IF(N127="sníž. přenesená",J127,0)</f>
        <v>0</v>
      </c>
      <c r="BI127" s="179">
        <f>IF(N127="nulová",J127,0)</f>
        <v>0</v>
      </c>
      <c r="BJ127" s="21" t="s">
        <v>15</v>
      </c>
      <c r="BK127" s="179">
        <f>ROUND(I127*H127,2)</f>
        <v>0</v>
      </c>
      <c r="BL127" s="21" t="s">
        <v>254</v>
      </c>
      <c r="BM127" s="178" t="s">
        <v>845</v>
      </c>
    </row>
    <row r="128" spans="1:63" s="12" customFormat="1" ht="25.9" customHeight="1">
      <c r="A128" s="12"/>
      <c r="B128" s="153"/>
      <c r="C128" s="12"/>
      <c r="D128" s="154" t="s">
        <v>70</v>
      </c>
      <c r="E128" s="155" t="s">
        <v>2242</v>
      </c>
      <c r="F128" s="155" t="s">
        <v>2243</v>
      </c>
      <c r="G128" s="12"/>
      <c r="H128" s="12"/>
      <c r="I128" s="156"/>
      <c r="J128" s="157">
        <f>BK128</f>
        <v>0</v>
      </c>
      <c r="K128" s="12"/>
      <c r="L128" s="153"/>
      <c r="M128" s="158"/>
      <c r="N128" s="159"/>
      <c r="O128" s="159"/>
      <c r="P128" s="160">
        <f>SUM(P129:P150)</f>
        <v>0</v>
      </c>
      <c r="Q128" s="159"/>
      <c r="R128" s="160">
        <f>SUM(R129:R150)</f>
        <v>0</v>
      </c>
      <c r="S128" s="159"/>
      <c r="T128" s="161">
        <f>SUM(T129:T150)</f>
        <v>0</v>
      </c>
      <c r="U128" s="12"/>
      <c r="V128" s="12"/>
      <c r="W128" s="12"/>
      <c r="X128" s="12"/>
      <c r="Y128" s="12"/>
      <c r="Z128" s="12"/>
      <c r="AA128" s="12"/>
      <c r="AB128" s="12"/>
      <c r="AC128" s="12"/>
      <c r="AD128" s="12"/>
      <c r="AE128" s="12"/>
      <c r="AR128" s="154" t="s">
        <v>79</v>
      </c>
      <c r="AT128" s="162" t="s">
        <v>70</v>
      </c>
      <c r="AU128" s="162" t="s">
        <v>71</v>
      </c>
      <c r="AY128" s="154" t="s">
        <v>131</v>
      </c>
      <c r="BK128" s="163">
        <f>SUM(BK129:BK150)</f>
        <v>0</v>
      </c>
    </row>
    <row r="129" spans="1:65" s="2" customFormat="1" ht="24.15" customHeight="1">
      <c r="A129" s="40"/>
      <c r="B129" s="166"/>
      <c r="C129" s="167" t="s">
        <v>656</v>
      </c>
      <c r="D129" s="167" t="s">
        <v>134</v>
      </c>
      <c r="E129" s="168" t="s">
        <v>2244</v>
      </c>
      <c r="F129" s="169" t="s">
        <v>2245</v>
      </c>
      <c r="G129" s="170" t="s">
        <v>192</v>
      </c>
      <c r="H129" s="171">
        <v>68</v>
      </c>
      <c r="I129" s="172"/>
      <c r="J129" s="173">
        <f>ROUND(I129*H129,2)</f>
        <v>0</v>
      </c>
      <c r="K129" s="169" t="s">
        <v>3</v>
      </c>
      <c r="L129" s="41"/>
      <c r="M129" s="174" t="s">
        <v>3</v>
      </c>
      <c r="N129" s="175" t="s">
        <v>42</v>
      </c>
      <c r="O129" s="74"/>
      <c r="P129" s="176">
        <f>O129*H129</f>
        <v>0</v>
      </c>
      <c r="Q129" s="176">
        <v>0</v>
      </c>
      <c r="R129" s="176">
        <f>Q129*H129</f>
        <v>0</v>
      </c>
      <c r="S129" s="176">
        <v>0</v>
      </c>
      <c r="T129" s="177">
        <f>S129*H129</f>
        <v>0</v>
      </c>
      <c r="U129" s="40"/>
      <c r="V129" s="40"/>
      <c r="W129" s="40"/>
      <c r="X129" s="40"/>
      <c r="Y129" s="40"/>
      <c r="Z129" s="40"/>
      <c r="AA129" s="40"/>
      <c r="AB129" s="40"/>
      <c r="AC129" s="40"/>
      <c r="AD129" s="40"/>
      <c r="AE129" s="40"/>
      <c r="AR129" s="178" t="s">
        <v>254</v>
      </c>
      <c r="AT129" s="178" t="s">
        <v>134</v>
      </c>
      <c r="AU129" s="178" t="s">
        <v>15</v>
      </c>
      <c r="AY129" s="21" t="s">
        <v>131</v>
      </c>
      <c r="BE129" s="179">
        <f>IF(N129="základní",J129,0)</f>
        <v>0</v>
      </c>
      <c r="BF129" s="179">
        <f>IF(N129="snížená",J129,0)</f>
        <v>0</v>
      </c>
      <c r="BG129" s="179">
        <f>IF(N129="zákl. přenesená",J129,0)</f>
        <v>0</v>
      </c>
      <c r="BH129" s="179">
        <f>IF(N129="sníž. přenesená",J129,0)</f>
        <v>0</v>
      </c>
      <c r="BI129" s="179">
        <f>IF(N129="nulová",J129,0)</f>
        <v>0</v>
      </c>
      <c r="BJ129" s="21" t="s">
        <v>15</v>
      </c>
      <c r="BK129" s="179">
        <f>ROUND(I129*H129,2)</f>
        <v>0</v>
      </c>
      <c r="BL129" s="21" t="s">
        <v>254</v>
      </c>
      <c r="BM129" s="178" t="s">
        <v>855</v>
      </c>
    </row>
    <row r="130" spans="1:65" s="2" customFormat="1" ht="24.15" customHeight="1">
      <c r="A130" s="40"/>
      <c r="B130" s="166"/>
      <c r="C130" s="167" t="s">
        <v>662</v>
      </c>
      <c r="D130" s="167" t="s">
        <v>134</v>
      </c>
      <c r="E130" s="168" t="s">
        <v>2246</v>
      </c>
      <c r="F130" s="169" t="s">
        <v>2247</v>
      </c>
      <c r="G130" s="170" t="s">
        <v>192</v>
      </c>
      <c r="H130" s="171">
        <v>22</v>
      </c>
      <c r="I130" s="172"/>
      <c r="J130" s="173">
        <f>ROUND(I130*H130,2)</f>
        <v>0</v>
      </c>
      <c r="K130" s="169" t="s">
        <v>3</v>
      </c>
      <c r="L130" s="41"/>
      <c r="M130" s="174" t="s">
        <v>3</v>
      </c>
      <c r="N130" s="175" t="s">
        <v>42</v>
      </c>
      <c r="O130" s="74"/>
      <c r="P130" s="176">
        <f>O130*H130</f>
        <v>0</v>
      </c>
      <c r="Q130" s="176">
        <v>0</v>
      </c>
      <c r="R130" s="176">
        <f>Q130*H130</f>
        <v>0</v>
      </c>
      <c r="S130" s="176">
        <v>0</v>
      </c>
      <c r="T130" s="177">
        <f>S130*H130</f>
        <v>0</v>
      </c>
      <c r="U130" s="40"/>
      <c r="V130" s="40"/>
      <c r="W130" s="40"/>
      <c r="X130" s="40"/>
      <c r="Y130" s="40"/>
      <c r="Z130" s="40"/>
      <c r="AA130" s="40"/>
      <c r="AB130" s="40"/>
      <c r="AC130" s="40"/>
      <c r="AD130" s="40"/>
      <c r="AE130" s="40"/>
      <c r="AR130" s="178" t="s">
        <v>254</v>
      </c>
      <c r="AT130" s="178" t="s">
        <v>134</v>
      </c>
      <c r="AU130" s="178" t="s">
        <v>15</v>
      </c>
      <c r="AY130" s="21" t="s">
        <v>131</v>
      </c>
      <c r="BE130" s="179">
        <f>IF(N130="základní",J130,0)</f>
        <v>0</v>
      </c>
      <c r="BF130" s="179">
        <f>IF(N130="snížená",J130,0)</f>
        <v>0</v>
      </c>
      <c r="BG130" s="179">
        <f>IF(N130="zákl. přenesená",J130,0)</f>
        <v>0</v>
      </c>
      <c r="BH130" s="179">
        <f>IF(N130="sníž. přenesená",J130,0)</f>
        <v>0</v>
      </c>
      <c r="BI130" s="179">
        <f>IF(N130="nulová",J130,0)</f>
        <v>0</v>
      </c>
      <c r="BJ130" s="21" t="s">
        <v>15</v>
      </c>
      <c r="BK130" s="179">
        <f>ROUND(I130*H130,2)</f>
        <v>0</v>
      </c>
      <c r="BL130" s="21" t="s">
        <v>254</v>
      </c>
      <c r="BM130" s="178" t="s">
        <v>864</v>
      </c>
    </row>
    <row r="131" spans="1:65" s="2" customFormat="1" ht="24.15" customHeight="1">
      <c r="A131" s="40"/>
      <c r="B131" s="166"/>
      <c r="C131" s="167" t="s">
        <v>667</v>
      </c>
      <c r="D131" s="167" t="s">
        <v>134</v>
      </c>
      <c r="E131" s="168" t="s">
        <v>2248</v>
      </c>
      <c r="F131" s="169" t="s">
        <v>2249</v>
      </c>
      <c r="G131" s="170" t="s">
        <v>192</v>
      </c>
      <c r="H131" s="171">
        <v>2</v>
      </c>
      <c r="I131" s="172"/>
      <c r="J131" s="173">
        <f>ROUND(I131*H131,2)</f>
        <v>0</v>
      </c>
      <c r="K131" s="169" t="s">
        <v>3</v>
      </c>
      <c r="L131" s="41"/>
      <c r="M131" s="174" t="s">
        <v>3</v>
      </c>
      <c r="N131" s="175" t="s">
        <v>42</v>
      </c>
      <c r="O131" s="74"/>
      <c r="P131" s="176">
        <f>O131*H131</f>
        <v>0</v>
      </c>
      <c r="Q131" s="176">
        <v>0</v>
      </c>
      <c r="R131" s="176">
        <f>Q131*H131</f>
        <v>0</v>
      </c>
      <c r="S131" s="176">
        <v>0</v>
      </c>
      <c r="T131" s="177">
        <f>S131*H131</f>
        <v>0</v>
      </c>
      <c r="U131" s="40"/>
      <c r="V131" s="40"/>
      <c r="W131" s="40"/>
      <c r="X131" s="40"/>
      <c r="Y131" s="40"/>
      <c r="Z131" s="40"/>
      <c r="AA131" s="40"/>
      <c r="AB131" s="40"/>
      <c r="AC131" s="40"/>
      <c r="AD131" s="40"/>
      <c r="AE131" s="40"/>
      <c r="AR131" s="178" t="s">
        <v>254</v>
      </c>
      <c r="AT131" s="178" t="s">
        <v>134</v>
      </c>
      <c r="AU131" s="178" t="s">
        <v>15</v>
      </c>
      <c r="AY131" s="21" t="s">
        <v>131</v>
      </c>
      <c r="BE131" s="179">
        <f>IF(N131="základní",J131,0)</f>
        <v>0</v>
      </c>
      <c r="BF131" s="179">
        <f>IF(N131="snížená",J131,0)</f>
        <v>0</v>
      </c>
      <c r="BG131" s="179">
        <f>IF(N131="zákl. přenesená",J131,0)</f>
        <v>0</v>
      </c>
      <c r="BH131" s="179">
        <f>IF(N131="sníž. přenesená",J131,0)</f>
        <v>0</v>
      </c>
      <c r="BI131" s="179">
        <f>IF(N131="nulová",J131,0)</f>
        <v>0</v>
      </c>
      <c r="BJ131" s="21" t="s">
        <v>15</v>
      </c>
      <c r="BK131" s="179">
        <f>ROUND(I131*H131,2)</f>
        <v>0</v>
      </c>
      <c r="BL131" s="21" t="s">
        <v>254</v>
      </c>
      <c r="BM131" s="178" t="s">
        <v>872</v>
      </c>
    </row>
    <row r="132" spans="1:65" s="2" customFormat="1" ht="24.15" customHeight="1">
      <c r="A132" s="40"/>
      <c r="B132" s="166"/>
      <c r="C132" s="167" t="s">
        <v>672</v>
      </c>
      <c r="D132" s="167" t="s">
        <v>134</v>
      </c>
      <c r="E132" s="168" t="s">
        <v>2250</v>
      </c>
      <c r="F132" s="169" t="s">
        <v>2251</v>
      </c>
      <c r="G132" s="170" t="s">
        <v>192</v>
      </c>
      <c r="H132" s="171">
        <v>58</v>
      </c>
      <c r="I132" s="172"/>
      <c r="J132" s="173">
        <f>ROUND(I132*H132,2)</f>
        <v>0</v>
      </c>
      <c r="K132" s="169" t="s">
        <v>3</v>
      </c>
      <c r="L132" s="41"/>
      <c r="M132" s="174" t="s">
        <v>3</v>
      </c>
      <c r="N132" s="175" t="s">
        <v>42</v>
      </c>
      <c r="O132" s="74"/>
      <c r="P132" s="176">
        <f>O132*H132</f>
        <v>0</v>
      </c>
      <c r="Q132" s="176">
        <v>0</v>
      </c>
      <c r="R132" s="176">
        <f>Q132*H132</f>
        <v>0</v>
      </c>
      <c r="S132" s="176">
        <v>0</v>
      </c>
      <c r="T132" s="177">
        <f>S132*H132</f>
        <v>0</v>
      </c>
      <c r="U132" s="40"/>
      <c r="V132" s="40"/>
      <c r="W132" s="40"/>
      <c r="X132" s="40"/>
      <c r="Y132" s="40"/>
      <c r="Z132" s="40"/>
      <c r="AA132" s="40"/>
      <c r="AB132" s="40"/>
      <c r="AC132" s="40"/>
      <c r="AD132" s="40"/>
      <c r="AE132" s="40"/>
      <c r="AR132" s="178" t="s">
        <v>254</v>
      </c>
      <c r="AT132" s="178" t="s">
        <v>134</v>
      </c>
      <c r="AU132" s="178" t="s">
        <v>15</v>
      </c>
      <c r="AY132" s="21" t="s">
        <v>131</v>
      </c>
      <c r="BE132" s="179">
        <f>IF(N132="základní",J132,0)</f>
        <v>0</v>
      </c>
      <c r="BF132" s="179">
        <f>IF(N132="snížená",J132,0)</f>
        <v>0</v>
      </c>
      <c r="BG132" s="179">
        <f>IF(N132="zákl. přenesená",J132,0)</f>
        <v>0</v>
      </c>
      <c r="BH132" s="179">
        <f>IF(N132="sníž. přenesená",J132,0)</f>
        <v>0</v>
      </c>
      <c r="BI132" s="179">
        <f>IF(N132="nulová",J132,0)</f>
        <v>0</v>
      </c>
      <c r="BJ132" s="21" t="s">
        <v>15</v>
      </c>
      <c r="BK132" s="179">
        <f>ROUND(I132*H132,2)</f>
        <v>0</v>
      </c>
      <c r="BL132" s="21" t="s">
        <v>254</v>
      </c>
      <c r="BM132" s="178" t="s">
        <v>880</v>
      </c>
    </row>
    <row r="133" spans="1:65" s="2" customFormat="1" ht="24.15" customHeight="1">
      <c r="A133" s="40"/>
      <c r="B133" s="166"/>
      <c r="C133" s="167" t="s">
        <v>678</v>
      </c>
      <c r="D133" s="167" t="s">
        <v>134</v>
      </c>
      <c r="E133" s="168" t="s">
        <v>2252</v>
      </c>
      <c r="F133" s="169" t="s">
        <v>2253</v>
      </c>
      <c r="G133" s="170" t="s">
        <v>192</v>
      </c>
      <c r="H133" s="171">
        <v>13</v>
      </c>
      <c r="I133" s="172"/>
      <c r="J133" s="173">
        <f>ROUND(I133*H133,2)</f>
        <v>0</v>
      </c>
      <c r="K133" s="169" t="s">
        <v>3</v>
      </c>
      <c r="L133" s="41"/>
      <c r="M133" s="174" t="s">
        <v>3</v>
      </c>
      <c r="N133" s="175" t="s">
        <v>42</v>
      </c>
      <c r="O133" s="74"/>
      <c r="P133" s="176">
        <f>O133*H133</f>
        <v>0</v>
      </c>
      <c r="Q133" s="176">
        <v>0</v>
      </c>
      <c r="R133" s="176">
        <f>Q133*H133</f>
        <v>0</v>
      </c>
      <c r="S133" s="176">
        <v>0</v>
      </c>
      <c r="T133" s="177">
        <f>S133*H133</f>
        <v>0</v>
      </c>
      <c r="U133" s="40"/>
      <c r="V133" s="40"/>
      <c r="W133" s="40"/>
      <c r="X133" s="40"/>
      <c r="Y133" s="40"/>
      <c r="Z133" s="40"/>
      <c r="AA133" s="40"/>
      <c r="AB133" s="40"/>
      <c r="AC133" s="40"/>
      <c r="AD133" s="40"/>
      <c r="AE133" s="40"/>
      <c r="AR133" s="178" t="s">
        <v>254</v>
      </c>
      <c r="AT133" s="178" t="s">
        <v>134</v>
      </c>
      <c r="AU133" s="178" t="s">
        <v>15</v>
      </c>
      <c r="AY133" s="21" t="s">
        <v>131</v>
      </c>
      <c r="BE133" s="179">
        <f>IF(N133="základní",J133,0)</f>
        <v>0</v>
      </c>
      <c r="BF133" s="179">
        <f>IF(N133="snížená",J133,0)</f>
        <v>0</v>
      </c>
      <c r="BG133" s="179">
        <f>IF(N133="zákl. přenesená",J133,0)</f>
        <v>0</v>
      </c>
      <c r="BH133" s="179">
        <f>IF(N133="sníž. přenesená",J133,0)</f>
        <v>0</v>
      </c>
      <c r="BI133" s="179">
        <f>IF(N133="nulová",J133,0)</f>
        <v>0</v>
      </c>
      <c r="BJ133" s="21" t="s">
        <v>15</v>
      </c>
      <c r="BK133" s="179">
        <f>ROUND(I133*H133,2)</f>
        <v>0</v>
      </c>
      <c r="BL133" s="21" t="s">
        <v>254</v>
      </c>
      <c r="BM133" s="178" t="s">
        <v>888</v>
      </c>
    </row>
    <row r="134" spans="1:65" s="2" customFormat="1" ht="24.15" customHeight="1">
      <c r="A134" s="40"/>
      <c r="B134" s="166"/>
      <c r="C134" s="167" t="s">
        <v>684</v>
      </c>
      <c r="D134" s="167" t="s">
        <v>134</v>
      </c>
      <c r="E134" s="168" t="s">
        <v>2254</v>
      </c>
      <c r="F134" s="169" t="s">
        <v>2255</v>
      </c>
      <c r="G134" s="170" t="s">
        <v>192</v>
      </c>
      <c r="H134" s="171">
        <v>2</v>
      </c>
      <c r="I134" s="172"/>
      <c r="J134" s="173">
        <f>ROUND(I134*H134,2)</f>
        <v>0</v>
      </c>
      <c r="K134" s="169" t="s">
        <v>3</v>
      </c>
      <c r="L134" s="41"/>
      <c r="M134" s="174" t="s">
        <v>3</v>
      </c>
      <c r="N134" s="175" t="s">
        <v>42</v>
      </c>
      <c r="O134" s="74"/>
      <c r="P134" s="176">
        <f>O134*H134</f>
        <v>0</v>
      </c>
      <c r="Q134" s="176">
        <v>0</v>
      </c>
      <c r="R134" s="176">
        <f>Q134*H134</f>
        <v>0</v>
      </c>
      <c r="S134" s="176">
        <v>0</v>
      </c>
      <c r="T134" s="177">
        <f>S134*H134</f>
        <v>0</v>
      </c>
      <c r="U134" s="40"/>
      <c r="V134" s="40"/>
      <c r="W134" s="40"/>
      <c r="X134" s="40"/>
      <c r="Y134" s="40"/>
      <c r="Z134" s="40"/>
      <c r="AA134" s="40"/>
      <c r="AB134" s="40"/>
      <c r="AC134" s="40"/>
      <c r="AD134" s="40"/>
      <c r="AE134" s="40"/>
      <c r="AR134" s="178" t="s">
        <v>254</v>
      </c>
      <c r="AT134" s="178" t="s">
        <v>134</v>
      </c>
      <c r="AU134" s="178" t="s">
        <v>15</v>
      </c>
      <c r="AY134" s="21" t="s">
        <v>131</v>
      </c>
      <c r="BE134" s="179">
        <f>IF(N134="základní",J134,0)</f>
        <v>0</v>
      </c>
      <c r="BF134" s="179">
        <f>IF(N134="snížená",J134,0)</f>
        <v>0</v>
      </c>
      <c r="BG134" s="179">
        <f>IF(N134="zákl. přenesená",J134,0)</f>
        <v>0</v>
      </c>
      <c r="BH134" s="179">
        <f>IF(N134="sníž. přenesená",J134,0)</f>
        <v>0</v>
      </c>
      <c r="BI134" s="179">
        <f>IF(N134="nulová",J134,0)</f>
        <v>0</v>
      </c>
      <c r="BJ134" s="21" t="s">
        <v>15</v>
      </c>
      <c r="BK134" s="179">
        <f>ROUND(I134*H134,2)</f>
        <v>0</v>
      </c>
      <c r="BL134" s="21" t="s">
        <v>254</v>
      </c>
      <c r="BM134" s="178" t="s">
        <v>896</v>
      </c>
    </row>
    <row r="135" spans="1:65" s="2" customFormat="1" ht="24.15" customHeight="1">
      <c r="A135" s="40"/>
      <c r="B135" s="166"/>
      <c r="C135" s="167" t="s">
        <v>690</v>
      </c>
      <c r="D135" s="167" t="s">
        <v>134</v>
      </c>
      <c r="E135" s="168" t="s">
        <v>2256</v>
      </c>
      <c r="F135" s="169" t="s">
        <v>2257</v>
      </c>
      <c r="G135" s="170" t="s">
        <v>192</v>
      </c>
      <c r="H135" s="171">
        <v>10</v>
      </c>
      <c r="I135" s="172"/>
      <c r="J135" s="173">
        <f>ROUND(I135*H135,2)</f>
        <v>0</v>
      </c>
      <c r="K135" s="169" t="s">
        <v>3</v>
      </c>
      <c r="L135" s="41"/>
      <c r="M135" s="174" t="s">
        <v>3</v>
      </c>
      <c r="N135" s="175" t="s">
        <v>42</v>
      </c>
      <c r="O135" s="74"/>
      <c r="P135" s="176">
        <f>O135*H135</f>
        <v>0</v>
      </c>
      <c r="Q135" s="176">
        <v>0</v>
      </c>
      <c r="R135" s="176">
        <f>Q135*H135</f>
        <v>0</v>
      </c>
      <c r="S135" s="176">
        <v>0</v>
      </c>
      <c r="T135" s="177">
        <f>S135*H135</f>
        <v>0</v>
      </c>
      <c r="U135" s="40"/>
      <c r="V135" s="40"/>
      <c r="W135" s="40"/>
      <c r="X135" s="40"/>
      <c r="Y135" s="40"/>
      <c r="Z135" s="40"/>
      <c r="AA135" s="40"/>
      <c r="AB135" s="40"/>
      <c r="AC135" s="40"/>
      <c r="AD135" s="40"/>
      <c r="AE135" s="40"/>
      <c r="AR135" s="178" t="s">
        <v>254</v>
      </c>
      <c r="AT135" s="178" t="s">
        <v>134</v>
      </c>
      <c r="AU135" s="178" t="s">
        <v>15</v>
      </c>
      <c r="AY135" s="21" t="s">
        <v>131</v>
      </c>
      <c r="BE135" s="179">
        <f>IF(N135="základní",J135,0)</f>
        <v>0</v>
      </c>
      <c r="BF135" s="179">
        <f>IF(N135="snížená",J135,0)</f>
        <v>0</v>
      </c>
      <c r="BG135" s="179">
        <f>IF(N135="zákl. přenesená",J135,0)</f>
        <v>0</v>
      </c>
      <c r="BH135" s="179">
        <f>IF(N135="sníž. přenesená",J135,0)</f>
        <v>0</v>
      </c>
      <c r="BI135" s="179">
        <f>IF(N135="nulová",J135,0)</f>
        <v>0</v>
      </c>
      <c r="BJ135" s="21" t="s">
        <v>15</v>
      </c>
      <c r="BK135" s="179">
        <f>ROUND(I135*H135,2)</f>
        <v>0</v>
      </c>
      <c r="BL135" s="21" t="s">
        <v>254</v>
      </c>
      <c r="BM135" s="178" t="s">
        <v>904</v>
      </c>
    </row>
    <row r="136" spans="1:65" s="2" customFormat="1" ht="24.15" customHeight="1">
      <c r="A136" s="40"/>
      <c r="B136" s="166"/>
      <c r="C136" s="167" t="s">
        <v>697</v>
      </c>
      <c r="D136" s="167" t="s">
        <v>134</v>
      </c>
      <c r="E136" s="168" t="s">
        <v>2258</v>
      </c>
      <c r="F136" s="169" t="s">
        <v>2259</v>
      </c>
      <c r="G136" s="170" t="s">
        <v>192</v>
      </c>
      <c r="H136" s="171">
        <v>9</v>
      </c>
      <c r="I136" s="172"/>
      <c r="J136" s="173">
        <f>ROUND(I136*H136,2)</f>
        <v>0</v>
      </c>
      <c r="K136" s="169" t="s">
        <v>3</v>
      </c>
      <c r="L136" s="41"/>
      <c r="M136" s="174" t="s">
        <v>3</v>
      </c>
      <c r="N136" s="175" t="s">
        <v>42</v>
      </c>
      <c r="O136" s="74"/>
      <c r="P136" s="176">
        <f>O136*H136</f>
        <v>0</v>
      </c>
      <c r="Q136" s="176">
        <v>0</v>
      </c>
      <c r="R136" s="176">
        <f>Q136*H136</f>
        <v>0</v>
      </c>
      <c r="S136" s="176">
        <v>0</v>
      </c>
      <c r="T136" s="177">
        <f>S136*H136</f>
        <v>0</v>
      </c>
      <c r="U136" s="40"/>
      <c r="V136" s="40"/>
      <c r="W136" s="40"/>
      <c r="X136" s="40"/>
      <c r="Y136" s="40"/>
      <c r="Z136" s="40"/>
      <c r="AA136" s="40"/>
      <c r="AB136" s="40"/>
      <c r="AC136" s="40"/>
      <c r="AD136" s="40"/>
      <c r="AE136" s="40"/>
      <c r="AR136" s="178" t="s">
        <v>254</v>
      </c>
      <c r="AT136" s="178" t="s">
        <v>134</v>
      </c>
      <c r="AU136" s="178" t="s">
        <v>15</v>
      </c>
      <c r="AY136" s="21" t="s">
        <v>131</v>
      </c>
      <c r="BE136" s="179">
        <f>IF(N136="základní",J136,0)</f>
        <v>0</v>
      </c>
      <c r="BF136" s="179">
        <f>IF(N136="snížená",J136,0)</f>
        <v>0</v>
      </c>
      <c r="BG136" s="179">
        <f>IF(N136="zákl. přenesená",J136,0)</f>
        <v>0</v>
      </c>
      <c r="BH136" s="179">
        <f>IF(N136="sníž. přenesená",J136,0)</f>
        <v>0</v>
      </c>
      <c r="BI136" s="179">
        <f>IF(N136="nulová",J136,0)</f>
        <v>0</v>
      </c>
      <c r="BJ136" s="21" t="s">
        <v>15</v>
      </c>
      <c r="BK136" s="179">
        <f>ROUND(I136*H136,2)</f>
        <v>0</v>
      </c>
      <c r="BL136" s="21" t="s">
        <v>254</v>
      </c>
      <c r="BM136" s="178" t="s">
        <v>912</v>
      </c>
    </row>
    <row r="137" spans="1:65" s="2" customFormat="1" ht="16.5" customHeight="1">
      <c r="A137" s="40"/>
      <c r="B137" s="166"/>
      <c r="C137" s="167" t="s">
        <v>701</v>
      </c>
      <c r="D137" s="167" t="s">
        <v>134</v>
      </c>
      <c r="E137" s="168" t="s">
        <v>2260</v>
      </c>
      <c r="F137" s="169" t="s">
        <v>2261</v>
      </c>
      <c r="G137" s="170" t="s">
        <v>184</v>
      </c>
      <c r="H137" s="171">
        <v>46</v>
      </c>
      <c r="I137" s="172"/>
      <c r="J137" s="173">
        <f>ROUND(I137*H137,2)</f>
        <v>0</v>
      </c>
      <c r="K137" s="169" t="s">
        <v>3</v>
      </c>
      <c r="L137" s="41"/>
      <c r="M137" s="174" t="s">
        <v>3</v>
      </c>
      <c r="N137" s="175" t="s">
        <v>42</v>
      </c>
      <c r="O137" s="74"/>
      <c r="P137" s="176">
        <f>O137*H137</f>
        <v>0</v>
      </c>
      <c r="Q137" s="176">
        <v>0</v>
      </c>
      <c r="R137" s="176">
        <f>Q137*H137</f>
        <v>0</v>
      </c>
      <c r="S137" s="176">
        <v>0</v>
      </c>
      <c r="T137" s="177">
        <f>S137*H137</f>
        <v>0</v>
      </c>
      <c r="U137" s="40"/>
      <c r="V137" s="40"/>
      <c r="W137" s="40"/>
      <c r="X137" s="40"/>
      <c r="Y137" s="40"/>
      <c r="Z137" s="40"/>
      <c r="AA137" s="40"/>
      <c r="AB137" s="40"/>
      <c r="AC137" s="40"/>
      <c r="AD137" s="40"/>
      <c r="AE137" s="40"/>
      <c r="AR137" s="178" t="s">
        <v>254</v>
      </c>
      <c r="AT137" s="178" t="s">
        <v>134</v>
      </c>
      <c r="AU137" s="178" t="s">
        <v>15</v>
      </c>
      <c r="AY137" s="21" t="s">
        <v>131</v>
      </c>
      <c r="BE137" s="179">
        <f>IF(N137="základní",J137,0)</f>
        <v>0</v>
      </c>
      <c r="BF137" s="179">
        <f>IF(N137="snížená",J137,0)</f>
        <v>0</v>
      </c>
      <c r="BG137" s="179">
        <f>IF(N137="zákl. přenesená",J137,0)</f>
        <v>0</v>
      </c>
      <c r="BH137" s="179">
        <f>IF(N137="sníž. přenesená",J137,0)</f>
        <v>0</v>
      </c>
      <c r="BI137" s="179">
        <f>IF(N137="nulová",J137,0)</f>
        <v>0</v>
      </c>
      <c r="BJ137" s="21" t="s">
        <v>15</v>
      </c>
      <c r="BK137" s="179">
        <f>ROUND(I137*H137,2)</f>
        <v>0</v>
      </c>
      <c r="BL137" s="21" t="s">
        <v>254</v>
      </c>
      <c r="BM137" s="178" t="s">
        <v>920</v>
      </c>
    </row>
    <row r="138" spans="1:65" s="2" customFormat="1" ht="16.5" customHeight="1">
      <c r="A138" s="40"/>
      <c r="B138" s="166"/>
      <c r="C138" s="167" t="s">
        <v>705</v>
      </c>
      <c r="D138" s="167" t="s">
        <v>134</v>
      </c>
      <c r="E138" s="168" t="s">
        <v>2262</v>
      </c>
      <c r="F138" s="169" t="s">
        <v>2263</v>
      </c>
      <c r="G138" s="170" t="s">
        <v>184</v>
      </c>
      <c r="H138" s="171">
        <v>8</v>
      </c>
      <c r="I138" s="172"/>
      <c r="J138" s="173">
        <f>ROUND(I138*H138,2)</f>
        <v>0</v>
      </c>
      <c r="K138" s="169" t="s">
        <v>3</v>
      </c>
      <c r="L138" s="41"/>
      <c r="M138" s="174" t="s">
        <v>3</v>
      </c>
      <c r="N138" s="175" t="s">
        <v>42</v>
      </c>
      <c r="O138" s="74"/>
      <c r="P138" s="176">
        <f>O138*H138</f>
        <v>0</v>
      </c>
      <c r="Q138" s="176">
        <v>0</v>
      </c>
      <c r="R138" s="176">
        <f>Q138*H138</f>
        <v>0</v>
      </c>
      <c r="S138" s="176">
        <v>0</v>
      </c>
      <c r="T138" s="177">
        <f>S138*H138</f>
        <v>0</v>
      </c>
      <c r="U138" s="40"/>
      <c r="V138" s="40"/>
      <c r="W138" s="40"/>
      <c r="X138" s="40"/>
      <c r="Y138" s="40"/>
      <c r="Z138" s="40"/>
      <c r="AA138" s="40"/>
      <c r="AB138" s="40"/>
      <c r="AC138" s="40"/>
      <c r="AD138" s="40"/>
      <c r="AE138" s="40"/>
      <c r="AR138" s="178" t="s">
        <v>254</v>
      </c>
      <c r="AT138" s="178" t="s">
        <v>134</v>
      </c>
      <c r="AU138" s="178" t="s">
        <v>15</v>
      </c>
      <c r="AY138" s="21" t="s">
        <v>131</v>
      </c>
      <c r="BE138" s="179">
        <f>IF(N138="základní",J138,0)</f>
        <v>0</v>
      </c>
      <c r="BF138" s="179">
        <f>IF(N138="snížená",J138,0)</f>
        <v>0</v>
      </c>
      <c r="BG138" s="179">
        <f>IF(N138="zákl. přenesená",J138,0)</f>
        <v>0</v>
      </c>
      <c r="BH138" s="179">
        <f>IF(N138="sníž. přenesená",J138,0)</f>
        <v>0</v>
      </c>
      <c r="BI138" s="179">
        <f>IF(N138="nulová",J138,0)</f>
        <v>0</v>
      </c>
      <c r="BJ138" s="21" t="s">
        <v>15</v>
      </c>
      <c r="BK138" s="179">
        <f>ROUND(I138*H138,2)</f>
        <v>0</v>
      </c>
      <c r="BL138" s="21" t="s">
        <v>254</v>
      </c>
      <c r="BM138" s="178" t="s">
        <v>928</v>
      </c>
    </row>
    <row r="139" spans="1:65" s="2" customFormat="1" ht="21.75" customHeight="1">
      <c r="A139" s="40"/>
      <c r="B139" s="166"/>
      <c r="C139" s="167" t="s">
        <v>709</v>
      </c>
      <c r="D139" s="167" t="s">
        <v>134</v>
      </c>
      <c r="E139" s="168" t="s">
        <v>2264</v>
      </c>
      <c r="F139" s="169" t="s">
        <v>2265</v>
      </c>
      <c r="G139" s="170" t="s">
        <v>184</v>
      </c>
      <c r="H139" s="171">
        <v>19</v>
      </c>
      <c r="I139" s="172"/>
      <c r="J139" s="173">
        <f>ROUND(I139*H139,2)</f>
        <v>0</v>
      </c>
      <c r="K139" s="169" t="s">
        <v>3</v>
      </c>
      <c r="L139" s="41"/>
      <c r="M139" s="174" t="s">
        <v>3</v>
      </c>
      <c r="N139" s="175" t="s">
        <v>42</v>
      </c>
      <c r="O139" s="74"/>
      <c r="P139" s="176">
        <f>O139*H139</f>
        <v>0</v>
      </c>
      <c r="Q139" s="176">
        <v>0</v>
      </c>
      <c r="R139" s="176">
        <f>Q139*H139</f>
        <v>0</v>
      </c>
      <c r="S139" s="176">
        <v>0</v>
      </c>
      <c r="T139" s="177">
        <f>S139*H139</f>
        <v>0</v>
      </c>
      <c r="U139" s="40"/>
      <c r="V139" s="40"/>
      <c r="W139" s="40"/>
      <c r="X139" s="40"/>
      <c r="Y139" s="40"/>
      <c r="Z139" s="40"/>
      <c r="AA139" s="40"/>
      <c r="AB139" s="40"/>
      <c r="AC139" s="40"/>
      <c r="AD139" s="40"/>
      <c r="AE139" s="40"/>
      <c r="AR139" s="178" t="s">
        <v>254</v>
      </c>
      <c r="AT139" s="178" t="s">
        <v>134</v>
      </c>
      <c r="AU139" s="178" t="s">
        <v>15</v>
      </c>
      <c r="AY139" s="21" t="s">
        <v>131</v>
      </c>
      <c r="BE139" s="179">
        <f>IF(N139="základní",J139,0)</f>
        <v>0</v>
      </c>
      <c r="BF139" s="179">
        <f>IF(N139="snížená",J139,0)</f>
        <v>0</v>
      </c>
      <c r="BG139" s="179">
        <f>IF(N139="zákl. přenesená",J139,0)</f>
        <v>0</v>
      </c>
      <c r="BH139" s="179">
        <f>IF(N139="sníž. přenesená",J139,0)</f>
        <v>0</v>
      </c>
      <c r="BI139" s="179">
        <f>IF(N139="nulová",J139,0)</f>
        <v>0</v>
      </c>
      <c r="BJ139" s="21" t="s">
        <v>15</v>
      </c>
      <c r="BK139" s="179">
        <f>ROUND(I139*H139,2)</f>
        <v>0</v>
      </c>
      <c r="BL139" s="21" t="s">
        <v>254</v>
      </c>
      <c r="BM139" s="178" t="s">
        <v>936</v>
      </c>
    </row>
    <row r="140" spans="1:65" s="2" customFormat="1" ht="21.75" customHeight="1">
      <c r="A140" s="40"/>
      <c r="B140" s="166"/>
      <c r="C140" s="167" t="s">
        <v>719</v>
      </c>
      <c r="D140" s="167" t="s">
        <v>134</v>
      </c>
      <c r="E140" s="168" t="s">
        <v>2266</v>
      </c>
      <c r="F140" s="169" t="s">
        <v>2267</v>
      </c>
      <c r="G140" s="170" t="s">
        <v>184</v>
      </c>
      <c r="H140" s="171">
        <v>6</v>
      </c>
      <c r="I140" s="172"/>
      <c r="J140" s="173">
        <f>ROUND(I140*H140,2)</f>
        <v>0</v>
      </c>
      <c r="K140" s="169" t="s">
        <v>3</v>
      </c>
      <c r="L140" s="41"/>
      <c r="M140" s="174" t="s">
        <v>3</v>
      </c>
      <c r="N140" s="175" t="s">
        <v>42</v>
      </c>
      <c r="O140" s="74"/>
      <c r="P140" s="176">
        <f>O140*H140</f>
        <v>0</v>
      </c>
      <c r="Q140" s="176">
        <v>0</v>
      </c>
      <c r="R140" s="176">
        <f>Q140*H140</f>
        <v>0</v>
      </c>
      <c r="S140" s="176">
        <v>0</v>
      </c>
      <c r="T140" s="177">
        <f>S140*H140</f>
        <v>0</v>
      </c>
      <c r="U140" s="40"/>
      <c r="V140" s="40"/>
      <c r="W140" s="40"/>
      <c r="X140" s="40"/>
      <c r="Y140" s="40"/>
      <c r="Z140" s="40"/>
      <c r="AA140" s="40"/>
      <c r="AB140" s="40"/>
      <c r="AC140" s="40"/>
      <c r="AD140" s="40"/>
      <c r="AE140" s="40"/>
      <c r="AR140" s="178" t="s">
        <v>254</v>
      </c>
      <c r="AT140" s="178" t="s">
        <v>134</v>
      </c>
      <c r="AU140" s="178" t="s">
        <v>15</v>
      </c>
      <c r="AY140" s="21" t="s">
        <v>131</v>
      </c>
      <c r="BE140" s="179">
        <f>IF(N140="základní",J140,0)</f>
        <v>0</v>
      </c>
      <c r="BF140" s="179">
        <f>IF(N140="snížená",J140,0)</f>
        <v>0</v>
      </c>
      <c r="BG140" s="179">
        <f>IF(N140="zákl. přenesená",J140,0)</f>
        <v>0</v>
      </c>
      <c r="BH140" s="179">
        <f>IF(N140="sníž. přenesená",J140,0)</f>
        <v>0</v>
      </c>
      <c r="BI140" s="179">
        <f>IF(N140="nulová",J140,0)</f>
        <v>0</v>
      </c>
      <c r="BJ140" s="21" t="s">
        <v>15</v>
      </c>
      <c r="BK140" s="179">
        <f>ROUND(I140*H140,2)</f>
        <v>0</v>
      </c>
      <c r="BL140" s="21" t="s">
        <v>254</v>
      </c>
      <c r="BM140" s="178" t="s">
        <v>944</v>
      </c>
    </row>
    <row r="141" spans="1:65" s="2" customFormat="1" ht="21.75" customHeight="1">
      <c r="A141" s="40"/>
      <c r="B141" s="166"/>
      <c r="C141" s="167" t="s">
        <v>726</v>
      </c>
      <c r="D141" s="167" t="s">
        <v>134</v>
      </c>
      <c r="E141" s="168" t="s">
        <v>2268</v>
      </c>
      <c r="F141" s="169" t="s">
        <v>2269</v>
      </c>
      <c r="G141" s="170" t="s">
        <v>184</v>
      </c>
      <c r="H141" s="171">
        <v>3</v>
      </c>
      <c r="I141" s="172"/>
      <c r="J141" s="173">
        <f>ROUND(I141*H141,2)</f>
        <v>0</v>
      </c>
      <c r="K141" s="169" t="s">
        <v>3</v>
      </c>
      <c r="L141" s="41"/>
      <c r="M141" s="174" t="s">
        <v>3</v>
      </c>
      <c r="N141" s="175" t="s">
        <v>42</v>
      </c>
      <c r="O141" s="74"/>
      <c r="P141" s="176">
        <f>O141*H141</f>
        <v>0</v>
      </c>
      <c r="Q141" s="176">
        <v>0</v>
      </c>
      <c r="R141" s="176">
        <f>Q141*H141</f>
        <v>0</v>
      </c>
      <c r="S141" s="176">
        <v>0</v>
      </c>
      <c r="T141" s="177">
        <f>S141*H141</f>
        <v>0</v>
      </c>
      <c r="U141" s="40"/>
      <c r="V141" s="40"/>
      <c r="W141" s="40"/>
      <c r="X141" s="40"/>
      <c r="Y141" s="40"/>
      <c r="Z141" s="40"/>
      <c r="AA141" s="40"/>
      <c r="AB141" s="40"/>
      <c r="AC141" s="40"/>
      <c r="AD141" s="40"/>
      <c r="AE141" s="40"/>
      <c r="AR141" s="178" t="s">
        <v>254</v>
      </c>
      <c r="AT141" s="178" t="s">
        <v>134</v>
      </c>
      <c r="AU141" s="178" t="s">
        <v>15</v>
      </c>
      <c r="AY141" s="21" t="s">
        <v>131</v>
      </c>
      <c r="BE141" s="179">
        <f>IF(N141="základní",J141,0)</f>
        <v>0</v>
      </c>
      <c r="BF141" s="179">
        <f>IF(N141="snížená",J141,0)</f>
        <v>0</v>
      </c>
      <c r="BG141" s="179">
        <f>IF(N141="zákl. přenesená",J141,0)</f>
        <v>0</v>
      </c>
      <c r="BH141" s="179">
        <f>IF(N141="sníž. přenesená",J141,0)</f>
        <v>0</v>
      </c>
      <c r="BI141" s="179">
        <f>IF(N141="nulová",J141,0)</f>
        <v>0</v>
      </c>
      <c r="BJ141" s="21" t="s">
        <v>15</v>
      </c>
      <c r="BK141" s="179">
        <f>ROUND(I141*H141,2)</f>
        <v>0</v>
      </c>
      <c r="BL141" s="21" t="s">
        <v>254</v>
      </c>
      <c r="BM141" s="178" t="s">
        <v>952</v>
      </c>
    </row>
    <row r="142" spans="1:65" s="2" customFormat="1" ht="21.75" customHeight="1">
      <c r="A142" s="40"/>
      <c r="B142" s="166"/>
      <c r="C142" s="167" t="s">
        <v>732</v>
      </c>
      <c r="D142" s="167" t="s">
        <v>134</v>
      </c>
      <c r="E142" s="168" t="s">
        <v>2270</v>
      </c>
      <c r="F142" s="169" t="s">
        <v>2271</v>
      </c>
      <c r="G142" s="170" t="s">
        <v>184</v>
      </c>
      <c r="H142" s="171">
        <v>1</v>
      </c>
      <c r="I142" s="172"/>
      <c r="J142" s="173">
        <f>ROUND(I142*H142,2)</f>
        <v>0</v>
      </c>
      <c r="K142" s="169" t="s">
        <v>3</v>
      </c>
      <c r="L142" s="41"/>
      <c r="M142" s="174" t="s">
        <v>3</v>
      </c>
      <c r="N142" s="175" t="s">
        <v>42</v>
      </c>
      <c r="O142" s="74"/>
      <c r="P142" s="176">
        <f>O142*H142</f>
        <v>0</v>
      </c>
      <c r="Q142" s="176">
        <v>0</v>
      </c>
      <c r="R142" s="176">
        <f>Q142*H142</f>
        <v>0</v>
      </c>
      <c r="S142" s="176">
        <v>0</v>
      </c>
      <c r="T142" s="177">
        <f>S142*H142</f>
        <v>0</v>
      </c>
      <c r="U142" s="40"/>
      <c r="V142" s="40"/>
      <c r="W142" s="40"/>
      <c r="X142" s="40"/>
      <c r="Y142" s="40"/>
      <c r="Z142" s="40"/>
      <c r="AA142" s="40"/>
      <c r="AB142" s="40"/>
      <c r="AC142" s="40"/>
      <c r="AD142" s="40"/>
      <c r="AE142" s="40"/>
      <c r="AR142" s="178" t="s">
        <v>254</v>
      </c>
      <c r="AT142" s="178" t="s">
        <v>134</v>
      </c>
      <c r="AU142" s="178" t="s">
        <v>15</v>
      </c>
      <c r="AY142" s="21" t="s">
        <v>131</v>
      </c>
      <c r="BE142" s="179">
        <f>IF(N142="základní",J142,0)</f>
        <v>0</v>
      </c>
      <c r="BF142" s="179">
        <f>IF(N142="snížená",J142,0)</f>
        <v>0</v>
      </c>
      <c r="BG142" s="179">
        <f>IF(N142="zákl. přenesená",J142,0)</f>
        <v>0</v>
      </c>
      <c r="BH142" s="179">
        <f>IF(N142="sníž. přenesená",J142,0)</f>
        <v>0</v>
      </c>
      <c r="BI142" s="179">
        <f>IF(N142="nulová",J142,0)</f>
        <v>0</v>
      </c>
      <c r="BJ142" s="21" t="s">
        <v>15</v>
      </c>
      <c r="BK142" s="179">
        <f>ROUND(I142*H142,2)</f>
        <v>0</v>
      </c>
      <c r="BL142" s="21" t="s">
        <v>254</v>
      </c>
      <c r="BM142" s="178" t="s">
        <v>688</v>
      </c>
    </row>
    <row r="143" spans="1:65" s="2" customFormat="1" ht="16.5" customHeight="1">
      <c r="A143" s="40"/>
      <c r="B143" s="166"/>
      <c r="C143" s="167" t="s">
        <v>737</v>
      </c>
      <c r="D143" s="167" t="s">
        <v>134</v>
      </c>
      <c r="E143" s="168" t="s">
        <v>2272</v>
      </c>
      <c r="F143" s="169" t="s">
        <v>2273</v>
      </c>
      <c r="G143" s="170" t="s">
        <v>184</v>
      </c>
      <c r="H143" s="171">
        <v>4</v>
      </c>
      <c r="I143" s="172"/>
      <c r="J143" s="173">
        <f>ROUND(I143*H143,2)</f>
        <v>0</v>
      </c>
      <c r="K143" s="169" t="s">
        <v>3</v>
      </c>
      <c r="L143" s="41"/>
      <c r="M143" s="174" t="s">
        <v>3</v>
      </c>
      <c r="N143" s="175" t="s">
        <v>42</v>
      </c>
      <c r="O143" s="74"/>
      <c r="P143" s="176">
        <f>O143*H143</f>
        <v>0</v>
      </c>
      <c r="Q143" s="176">
        <v>0</v>
      </c>
      <c r="R143" s="176">
        <f>Q143*H143</f>
        <v>0</v>
      </c>
      <c r="S143" s="176">
        <v>0</v>
      </c>
      <c r="T143" s="177">
        <f>S143*H143</f>
        <v>0</v>
      </c>
      <c r="U143" s="40"/>
      <c r="V143" s="40"/>
      <c r="W143" s="40"/>
      <c r="X143" s="40"/>
      <c r="Y143" s="40"/>
      <c r="Z143" s="40"/>
      <c r="AA143" s="40"/>
      <c r="AB143" s="40"/>
      <c r="AC143" s="40"/>
      <c r="AD143" s="40"/>
      <c r="AE143" s="40"/>
      <c r="AR143" s="178" t="s">
        <v>254</v>
      </c>
      <c r="AT143" s="178" t="s">
        <v>134</v>
      </c>
      <c r="AU143" s="178" t="s">
        <v>15</v>
      </c>
      <c r="AY143" s="21" t="s">
        <v>131</v>
      </c>
      <c r="BE143" s="179">
        <f>IF(N143="základní",J143,0)</f>
        <v>0</v>
      </c>
      <c r="BF143" s="179">
        <f>IF(N143="snížená",J143,0)</f>
        <v>0</v>
      </c>
      <c r="BG143" s="179">
        <f>IF(N143="zákl. přenesená",J143,0)</f>
        <v>0</v>
      </c>
      <c r="BH143" s="179">
        <f>IF(N143="sníž. přenesená",J143,0)</f>
        <v>0</v>
      </c>
      <c r="BI143" s="179">
        <f>IF(N143="nulová",J143,0)</f>
        <v>0</v>
      </c>
      <c r="BJ143" s="21" t="s">
        <v>15</v>
      </c>
      <c r="BK143" s="179">
        <f>ROUND(I143*H143,2)</f>
        <v>0</v>
      </c>
      <c r="BL143" s="21" t="s">
        <v>254</v>
      </c>
      <c r="BM143" s="178" t="s">
        <v>966</v>
      </c>
    </row>
    <row r="144" spans="1:65" s="2" customFormat="1" ht="16.5" customHeight="1">
      <c r="A144" s="40"/>
      <c r="B144" s="166"/>
      <c r="C144" s="167" t="s">
        <v>742</v>
      </c>
      <c r="D144" s="167" t="s">
        <v>134</v>
      </c>
      <c r="E144" s="168" t="s">
        <v>2274</v>
      </c>
      <c r="F144" s="169" t="s">
        <v>2275</v>
      </c>
      <c r="G144" s="170" t="s">
        <v>184</v>
      </c>
      <c r="H144" s="171">
        <v>8</v>
      </c>
      <c r="I144" s="172"/>
      <c r="J144" s="173">
        <f>ROUND(I144*H144,2)</f>
        <v>0</v>
      </c>
      <c r="K144" s="169" t="s">
        <v>3</v>
      </c>
      <c r="L144" s="41"/>
      <c r="M144" s="174" t="s">
        <v>3</v>
      </c>
      <c r="N144" s="175" t="s">
        <v>42</v>
      </c>
      <c r="O144" s="74"/>
      <c r="P144" s="176">
        <f>O144*H144</f>
        <v>0</v>
      </c>
      <c r="Q144" s="176">
        <v>0</v>
      </c>
      <c r="R144" s="176">
        <f>Q144*H144</f>
        <v>0</v>
      </c>
      <c r="S144" s="176">
        <v>0</v>
      </c>
      <c r="T144" s="177">
        <f>S144*H144</f>
        <v>0</v>
      </c>
      <c r="U144" s="40"/>
      <c r="V144" s="40"/>
      <c r="W144" s="40"/>
      <c r="X144" s="40"/>
      <c r="Y144" s="40"/>
      <c r="Z144" s="40"/>
      <c r="AA144" s="40"/>
      <c r="AB144" s="40"/>
      <c r="AC144" s="40"/>
      <c r="AD144" s="40"/>
      <c r="AE144" s="40"/>
      <c r="AR144" s="178" t="s">
        <v>254</v>
      </c>
      <c r="AT144" s="178" t="s">
        <v>134</v>
      </c>
      <c r="AU144" s="178" t="s">
        <v>15</v>
      </c>
      <c r="AY144" s="21" t="s">
        <v>131</v>
      </c>
      <c r="BE144" s="179">
        <f>IF(N144="základní",J144,0)</f>
        <v>0</v>
      </c>
      <c r="BF144" s="179">
        <f>IF(N144="snížená",J144,0)</f>
        <v>0</v>
      </c>
      <c r="BG144" s="179">
        <f>IF(N144="zákl. přenesená",J144,0)</f>
        <v>0</v>
      </c>
      <c r="BH144" s="179">
        <f>IF(N144="sníž. přenesená",J144,0)</f>
        <v>0</v>
      </c>
      <c r="BI144" s="179">
        <f>IF(N144="nulová",J144,0)</f>
        <v>0</v>
      </c>
      <c r="BJ144" s="21" t="s">
        <v>15</v>
      </c>
      <c r="BK144" s="179">
        <f>ROUND(I144*H144,2)</f>
        <v>0</v>
      </c>
      <c r="BL144" s="21" t="s">
        <v>254</v>
      </c>
      <c r="BM144" s="178" t="s">
        <v>974</v>
      </c>
    </row>
    <row r="145" spans="1:65" s="2" customFormat="1" ht="16.5" customHeight="1">
      <c r="A145" s="40"/>
      <c r="B145" s="166"/>
      <c r="C145" s="167" t="s">
        <v>747</v>
      </c>
      <c r="D145" s="167" t="s">
        <v>134</v>
      </c>
      <c r="E145" s="168" t="s">
        <v>2276</v>
      </c>
      <c r="F145" s="169" t="s">
        <v>2277</v>
      </c>
      <c r="G145" s="170" t="s">
        <v>2095</v>
      </c>
      <c r="H145" s="171">
        <v>1</v>
      </c>
      <c r="I145" s="172"/>
      <c r="J145" s="173">
        <f>ROUND(I145*H145,2)</f>
        <v>0</v>
      </c>
      <c r="K145" s="169" t="s">
        <v>3</v>
      </c>
      <c r="L145" s="41"/>
      <c r="M145" s="174" t="s">
        <v>3</v>
      </c>
      <c r="N145" s="175" t="s">
        <v>42</v>
      </c>
      <c r="O145" s="74"/>
      <c r="P145" s="176">
        <f>O145*H145</f>
        <v>0</v>
      </c>
      <c r="Q145" s="176">
        <v>0</v>
      </c>
      <c r="R145" s="176">
        <f>Q145*H145</f>
        <v>0</v>
      </c>
      <c r="S145" s="176">
        <v>0</v>
      </c>
      <c r="T145" s="177">
        <f>S145*H145</f>
        <v>0</v>
      </c>
      <c r="U145" s="40"/>
      <c r="V145" s="40"/>
      <c r="W145" s="40"/>
      <c r="X145" s="40"/>
      <c r="Y145" s="40"/>
      <c r="Z145" s="40"/>
      <c r="AA145" s="40"/>
      <c r="AB145" s="40"/>
      <c r="AC145" s="40"/>
      <c r="AD145" s="40"/>
      <c r="AE145" s="40"/>
      <c r="AR145" s="178" t="s">
        <v>254</v>
      </c>
      <c r="AT145" s="178" t="s">
        <v>134</v>
      </c>
      <c r="AU145" s="178" t="s">
        <v>15</v>
      </c>
      <c r="AY145" s="21" t="s">
        <v>131</v>
      </c>
      <c r="BE145" s="179">
        <f>IF(N145="základní",J145,0)</f>
        <v>0</v>
      </c>
      <c r="BF145" s="179">
        <f>IF(N145="snížená",J145,0)</f>
        <v>0</v>
      </c>
      <c r="BG145" s="179">
        <f>IF(N145="zákl. přenesená",J145,0)</f>
        <v>0</v>
      </c>
      <c r="BH145" s="179">
        <f>IF(N145="sníž. přenesená",J145,0)</f>
        <v>0</v>
      </c>
      <c r="BI145" s="179">
        <f>IF(N145="nulová",J145,0)</f>
        <v>0</v>
      </c>
      <c r="BJ145" s="21" t="s">
        <v>15</v>
      </c>
      <c r="BK145" s="179">
        <f>ROUND(I145*H145,2)</f>
        <v>0</v>
      </c>
      <c r="BL145" s="21" t="s">
        <v>254</v>
      </c>
      <c r="BM145" s="178" t="s">
        <v>982</v>
      </c>
    </row>
    <row r="146" spans="1:65" s="2" customFormat="1" ht="21.75" customHeight="1">
      <c r="A146" s="40"/>
      <c r="B146" s="166"/>
      <c r="C146" s="167" t="s">
        <v>754</v>
      </c>
      <c r="D146" s="167" t="s">
        <v>134</v>
      </c>
      <c r="E146" s="168" t="s">
        <v>2278</v>
      </c>
      <c r="F146" s="169" t="s">
        <v>2279</v>
      </c>
      <c r="G146" s="170" t="s">
        <v>192</v>
      </c>
      <c r="H146" s="171">
        <v>92</v>
      </c>
      <c r="I146" s="172"/>
      <c r="J146" s="173">
        <f>ROUND(I146*H146,2)</f>
        <v>0</v>
      </c>
      <c r="K146" s="169" t="s">
        <v>3</v>
      </c>
      <c r="L146" s="41"/>
      <c r="M146" s="174" t="s">
        <v>3</v>
      </c>
      <c r="N146" s="175" t="s">
        <v>42</v>
      </c>
      <c r="O146" s="74"/>
      <c r="P146" s="176">
        <f>O146*H146</f>
        <v>0</v>
      </c>
      <c r="Q146" s="176">
        <v>0</v>
      </c>
      <c r="R146" s="176">
        <f>Q146*H146</f>
        <v>0</v>
      </c>
      <c r="S146" s="176">
        <v>0</v>
      </c>
      <c r="T146" s="177">
        <f>S146*H146</f>
        <v>0</v>
      </c>
      <c r="U146" s="40"/>
      <c r="V146" s="40"/>
      <c r="W146" s="40"/>
      <c r="X146" s="40"/>
      <c r="Y146" s="40"/>
      <c r="Z146" s="40"/>
      <c r="AA146" s="40"/>
      <c r="AB146" s="40"/>
      <c r="AC146" s="40"/>
      <c r="AD146" s="40"/>
      <c r="AE146" s="40"/>
      <c r="AR146" s="178" t="s">
        <v>254</v>
      </c>
      <c r="AT146" s="178" t="s">
        <v>134</v>
      </c>
      <c r="AU146" s="178" t="s">
        <v>15</v>
      </c>
      <c r="AY146" s="21" t="s">
        <v>131</v>
      </c>
      <c r="BE146" s="179">
        <f>IF(N146="základní",J146,0)</f>
        <v>0</v>
      </c>
      <c r="BF146" s="179">
        <f>IF(N146="snížená",J146,0)</f>
        <v>0</v>
      </c>
      <c r="BG146" s="179">
        <f>IF(N146="zákl. přenesená",J146,0)</f>
        <v>0</v>
      </c>
      <c r="BH146" s="179">
        <f>IF(N146="sníž. přenesená",J146,0)</f>
        <v>0</v>
      </c>
      <c r="BI146" s="179">
        <f>IF(N146="nulová",J146,0)</f>
        <v>0</v>
      </c>
      <c r="BJ146" s="21" t="s">
        <v>15</v>
      </c>
      <c r="BK146" s="179">
        <f>ROUND(I146*H146,2)</f>
        <v>0</v>
      </c>
      <c r="BL146" s="21" t="s">
        <v>254</v>
      </c>
      <c r="BM146" s="178" t="s">
        <v>993</v>
      </c>
    </row>
    <row r="147" spans="1:65" s="2" customFormat="1" ht="21.75" customHeight="1">
      <c r="A147" s="40"/>
      <c r="B147" s="166"/>
      <c r="C147" s="167" t="s">
        <v>759</v>
      </c>
      <c r="D147" s="167" t="s">
        <v>134</v>
      </c>
      <c r="E147" s="168" t="s">
        <v>2280</v>
      </c>
      <c r="F147" s="169" t="s">
        <v>2281</v>
      </c>
      <c r="G147" s="170" t="s">
        <v>192</v>
      </c>
      <c r="H147" s="171">
        <v>92</v>
      </c>
      <c r="I147" s="172"/>
      <c r="J147" s="173">
        <f>ROUND(I147*H147,2)</f>
        <v>0</v>
      </c>
      <c r="K147" s="169" t="s">
        <v>3</v>
      </c>
      <c r="L147" s="41"/>
      <c r="M147" s="174" t="s">
        <v>3</v>
      </c>
      <c r="N147" s="175" t="s">
        <v>42</v>
      </c>
      <c r="O147" s="74"/>
      <c r="P147" s="176">
        <f>O147*H147</f>
        <v>0</v>
      </c>
      <c r="Q147" s="176">
        <v>0</v>
      </c>
      <c r="R147" s="176">
        <f>Q147*H147</f>
        <v>0</v>
      </c>
      <c r="S147" s="176">
        <v>0</v>
      </c>
      <c r="T147" s="177">
        <f>S147*H147</f>
        <v>0</v>
      </c>
      <c r="U147" s="40"/>
      <c r="V147" s="40"/>
      <c r="W147" s="40"/>
      <c r="X147" s="40"/>
      <c r="Y147" s="40"/>
      <c r="Z147" s="40"/>
      <c r="AA147" s="40"/>
      <c r="AB147" s="40"/>
      <c r="AC147" s="40"/>
      <c r="AD147" s="40"/>
      <c r="AE147" s="40"/>
      <c r="AR147" s="178" t="s">
        <v>254</v>
      </c>
      <c r="AT147" s="178" t="s">
        <v>134</v>
      </c>
      <c r="AU147" s="178" t="s">
        <v>15</v>
      </c>
      <c r="AY147" s="21" t="s">
        <v>131</v>
      </c>
      <c r="BE147" s="179">
        <f>IF(N147="základní",J147,0)</f>
        <v>0</v>
      </c>
      <c r="BF147" s="179">
        <f>IF(N147="snížená",J147,0)</f>
        <v>0</v>
      </c>
      <c r="BG147" s="179">
        <f>IF(N147="zákl. přenesená",J147,0)</f>
        <v>0</v>
      </c>
      <c r="BH147" s="179">
        <f>IF(N147="sníž. přenesená",J147,0)</f>
        <v>0</v>
      </c>
      <c r="BI147" s="179">
        <f>IF(N147="nulová",J147,0)</f>
        <v>0</v>
      </c>
      <c r="BJ147" s="21" t="s">
        <v>15</v>
      </c>
      <c r="BK147" s="179">
        <f>ROUND(I147*H147,2)</f>
        <v>0</v>
      </c>
      <c r="BL147" s="21" t="s">
        <v>254</v>
      </c>
      <c r="BM147" s="178" t="s">
        <v>1001</v>
      </c>
    </row>
    <row r="148" spans="1:65" s="2" customFormat="1" ht="16.5" customHeight="1">
      <c r="A148" s="40"/>
      <c r="B148" s="166"/>
      <c r="C148" s="167" t="s">
        <v>764</v>
      </c>
      <c r="D148" s="167" t="s">
        <v>134</v>
      </c>
      <c r="E148" s="168" t="s">
        <v>2282</v>
      </c>
      <c r="F148" s="169" t="s">
        <v>2283</v>
      </c>
      <c r="G148" s="170" t="s">
        <v>786</v>
      </c>
      <c r="H148" s="230"/>
      <c r="I148" s="172"/>
      <c r="J148" s="173">
        <f>ROUND(I148*H148,2)</f>
        <v>0</v>
      </c>
      <c r="K148" s="169" t="s">
        <v>3</v>
      </c>
      <c r="L148" s="41"/>
      <c r="M148" s="174" t="s">
        <v>3</v>
      </c>
      <c r="N148" s="175" t="s">
        <v>42</v>
      </c>
      <c r="O148" s="74"/>
      <c r="P148" s="176">
        <f>O148*H148</f>
        <v>0</v>
      </c>
      <c r="Q148" s="176">
        <v>0</v>
      </c>
      <c r="R148" s="176">
        <f>Q148*H148</f>
        <v>0</v>
      </c>
      <c r="S148" s="176">
        <v>0</v>
      </c>
      <c r="T148" s="177">
        <f>S148*H148</f>
        <v>0</v>
      </c>
      <c r="U148" s="40"/>
      <c r="V148" s="40"/>
      <c r="W148" s="40"/>
      <c r="X148" s="40"/>
      <c r="Y148" s="40"/>
      <c r="Z148" s="40"/>
      <c r="AA148" s="40"/>
      <c r="AB148" s="40"/>
      <c r="AC148" s="40"/>
      <c r="AD148" s="40"/>
      <c r="AE148" s="40"/>
      <c r="AR148" s="178" t="s">
        <v>254</v>
      </c>
      <c r="AT148" s="178" t="s">
        <v>134</v>
      </c>
      <c r="AU148" s="178" t="s">
        <v>15</v>
      </c>
      <c r="AY148" s="21" t="s">
        <v>131</v>
      </c>
      <c r="BE148" s="179">
        <f>IF(N148="základní",J148,0)</f>
        <v>0</v>
      </c>
      <c r="BF148" s="179">
        <f>IF(N148="snížená",J148,0)</f>
        <v>0</v>
      </c>
      <c r="BG148" s="179">
        <f>IF(N148="zákl. přenesená",J148,0)</f>
        <v>0</v>
      </c>
      <c r="BH148" s="179">
        <f>IF(N148="sníž. přenesená",J148,0)</f>
        <v>0</v>
      </c>
      <c r="BI148" s="179">
        <f>IF(N148="nulová",J148,0)</f>
        <v>0</v>
      </c>
      <c r="BJ148" s="21" t="s">
        <v>15</v>
      </c>
      <c r="BK148" s="179">
        <f>ROUND(I148*H148,2)</f>
        <v>0</v>
      </c>
      <c r="BL148" s="21" t="s">
        <v>254</v>
      </c>
      <c r="BM148" s="178" t="s">
        <v>1009</v>
      </c>
    </row>
    <row r="149" spans="1:65" s="2" customFormat="1" ht="16.5" customHeight="1">
      <c r="A149" s="40"/>
      <c r="B149" s="166"/>
      <c r="C149" s="167" t="s">
        <v>767</v>
      </c>
      <c r="D149" s="167" t="s">
        <v>134</v>
      </c>
      <c r="E149" s="168" t="s">
        <v>2284</v>
      </c>
      <c r="F149" s="169" t="s">
        <v>2285</v>
      </c>
      <c r="G149" s="170" t="s">
        <v>192</v>
      </c>
      <c r="H149" s="171">
        <v>40</v>
      </c>
      <c r="I149" s="172"/>
      <c r="J149" s="173">
        <f>ROUND(I149*H149,2)</f>
        <v>0</v>
      </c>
      <c r="K149" s="169" t="s">
        <v>3</v>
      </c>
      <c r="L149" s="41"/>
      <c r="M149" s="174" t="s">
        <v>3</v>
      </c>
      <c r="N149" s="175" t="s">
        <v>42</v>
      </c>
      <c r="O149" s="74"/>
      <c r="P149" s="176">
        <f>O149*H149</f>
        <v>0</v>
      </c>
      <c r="Q149" s="176">
        <v>0</v>
      </c>
      <c r="R149" s="176">
        <f>Q149*H149</f>
        <v>0</v>
      </c>
      <c r="S149" s="176">
        <v>0</v>
      </c>
      <c r="T149" s="177">
        <f>S149*H149</f>
        <v>0</v>
      </c>
      <c r="U149" s="40"/>
      <c r="V149" s="40"/>
      <c r="W149" s="40"/>
      <c r="X149" s="40"/>
      <c r="Y149" s="40"/>
      <c r="Z149" s="40"/>
      <c r="AA149" s="40"/>
      <c r="AB149" s="40"/>
      <c r="AC149" s="40"/>
      <c r="AD149" s="40"/>
      <c r="AE149" s="40"/>
      <c r="AR149" s="178" t="s">
        <v>254</v>
      </c>
      <c r="AT149" s="178" t="s">
        <v>134</v>
      </c>
      <c r="AU149" s="178" t="s">
        <v>15</v>
      </c>
      <c r="AY149" s="21" t="s">
        <v>131</v>
      </c>
      <c r="BE149" s="179">
        <f>IF(N149="základní",J149,0)</f>
        <v>0</v>
      </c>
      <c r="BF149" s="179">
        <f>IF(N149="snížená",J149,0)</f>
        <v>0</v>
      </c>
      <c r="BG149" s="179">
        <f>IF(N149="zákl. přenesená",J149,0)</f>
        <v>0</v>
      </c>
      <c r="BH149" s="179">
        <f>IF(N149="sníž. přenesená",J149,0)</f>
        <v>0</v>
      </c>
      <c r="BI149" s="179">
        <f>IF(N149="nulová",J149,0)</f>
        <v>0</v>
      </c>
      <c r="BJ149" s="21" t="s">
        <v>15</v>
      </c>
      <c r="BK149" s="179">
        <f>ROUND(I149*H149,2)</f>
        <v>0</v>
      </c>
      <c r="BL149" s="21" t="s">
        <v>254</v>
      </c>
      <c r="BM149" s="178" t="s">
        <v>1017</v>
      </c>
    </row>
    <row r="150" spans="1:65" s="2" customFormat="1" ht="21.75" customHeight="1">
      <c r="A150" s="40"/>
      <c r="B150" s="166"/>
      <c r="C150" s="167" t="s">
        <v>772</v>
      </c>
      <c r="D150" s="167" t="s">
        <v>134</v>
      </c>
      <c r="E150" s="168" t="s">
        <v>2286</v>
      </c>
      <c r="F150" s="169" t="s">
        <v>2287</v>
      </c>
      <c r="G150" s="170" t="s">
        <v>272</v>
      </c>
      <c r="H150" s="171">
        <v>0.02</v>
      </c>
      <c r="I150" s="172"/>
      <c r="J150" s="173">
        <f>ROUND(I150*H150,2)</f>
        <v>0</v>
      </c>
      <c r="K150" s="169" t="s">
        <v>3</v>
      </c>
      <c r="L150" s="41"/>
      <c r="M150" s="174" t="s">
        <v>3</v>
      </c>
      <c r="N150" s="175" t="s">
        <v>42</v>
      </c>
      <c r="O150" s="74"/>
      <c r="P150" s="176">
        <f>O150*H150</f>
        <v>0</v>
      </c>
      <c r="Q150" s="176">
        <v>0</v>
      </c>
      <c r="R150" s="176">
        <f>Q150*H150</f>
        <v>0</v>
      </c>
      <c r="S150" s="176">
        <v>0</v>
      </c>
      <c r="T150" s="177">
        <f>S150*H150</f>
        <v>0</v>
      </c>
      <c r="U150" s="40"/>
      <c r="V150" s="40"/>
      <c r="W150" s="40"/>
      <c r="X150" s="40"/>
      <c r="Y150" s="40"/>
      <c r="Z150" s="40"/>
      <c r="AA150" s="40"/>
      <c r="AB150" s="40"/>
      <c r="AC150" s="40"/>
      <c r="AD150" s="40"/>
      <c r="AE150" s="40"/>
      <c r="AR150" s="178" t="s">
        <v>254</v>
      </c>
      <c r="AT150" s="178" t="s">
        <v>134</v>
      </c>
      <c r="AU150" s="178" t="s">
        <v>15</v>
      </c>
      <c r="AY150" s="21" t="s">
        <v>131</v>
      </c>
      <c r="BE150" s="179">
        <f>IF(N150="základní",J150,0)</f>
        <v>0</v>
      </c>
      <c r="BF150" s="179">
        <f>IF(N150="snížená",J150,0)</f>
        <v>0</v>
      </c>
      <c r="BG150" s="179">
        <f>IF(N150="zákl. přenesená",J150,0)</f>
        <v>0</v>
      </c>
      <c r="BH150" s="179">
        <f>IF(N150="sníž. přenesená",J150,0)</f>
        <v>0</v>
      </c>
      <c r="BI150" s="179">
        <f>IF(N150="nulová",J150,0)</f>
        <v>0</v>
      </c>
      <c r="BJ150" s="21" t="s">
        <v>15</v>
      </c>
      <c r="BK150" s="179">
        <f>ROUND(I150*H150,2)</f>
        <v>0</v>
      </c>
      <c r="BL150" s="21" t="s">
        <v>254</v>
      </c>
      <c r="BM150" s="178" t="s">
        <v>1025</v>
      </c>
    </row>
    <row r="151" spans="1:63" s="12" customFormat="1" ht="25.9" customHeight="1">
      <c r="A151" s="12"/>
      <c r="B151" s="153"/>
      <c r="C151" s="12"/>
      <c r="D151" s="154" t="s">
        <v>70</v>
      </c>
      <c r="E151" s="155" t="s">
        <v>2288</v>
      </c>
      <c r="F151" s="155" t="s">
        <v>2289</v>
      </c>
      <c r="G151" s="12"/>
      <c r="H151" s="12"/>
      <c r="I151" s="156"/>
      <c r="J151" s="157">
        <f>BK151</f>
        <v>0</v>
      </c>
      <c r="K151" s="12"/>
      <c r="L151" s="153"/>
      <c r="M151" s="158"/>
      <c r="N151" s="159"/>
      <c r="O151" s="159"/>
      <c r="P151" s="160">
        <f>SUM(P152:P182)</f>
        <v>0</v>
      </c>
      <c r="Q151" s="159"/>
      <c r="R151" s="160">
        <f>SUM(R152:R182)</f>
        <v>0</v>
      </c>
      <c r="S151" s="159"/>
      <c r="T151" s="161">
        <f>SUM(T152:T182)</f>
        <v>0</v>
      </c>
      <c r="U151" s="12"/>
      <c r="V151" s="12"/>
      <c r="W151" s="12"/>
      <c r="X151" s="12"/>
      <c r="Y151" s="12"/>
      <c r="Z151" s="12"/>
      <c r="AA151" s="12"/>
      <c r="AB151" s="12"/>
      <c r="AC151" s="12"/>
      <c r="AD151" s="12"/>
      <c r="AE151" s="12"/>
      <c r="AR151" s="154" t="s">
        <v>79</v>
      </c>
      <c r="AT151" s="162" t="s">
        <v>70</v>
      </c>
      <c r="AU151" s="162" t="s">
        <v>71</v>
      </c>
      <c r="AY151" s="154" t="s">
        <v>131</v>
      </c>
      <c r="BK151" s="163">
        <f>SUM(BK152:BK182)</f>
        <v>0</v>
      </c>
    </row>
    <row r="152" spans="1:65" s="2" customFormat="1" ht="16.5" customHeight="1">
      <c r="A152" s="40"/>
      <c r="B152" s="166"/>
      <c r="C152" s="167" t="s">
        <v>779</v>
      </c>
      <c r="D152" s="167" t="s">
        <v>134</v>
      </c>
      <c r="E152" s="168" t="s">
        <v>2290</v>
      </c>
      <c r="F152" s="169" t="s">
        <v>2291</v>
      </c>
      <c r="G152" s="170" t="s">
        <v>2095</v>
      </c>
      <c r="H152" s="171">
        <v>9</v>
      </c>
      <c r="I152" s="172"/>
      <c r="J152" s="173">
        <f>ROUND(I152*H152,2)</f>
        <v>0</v>
      </c>
      <c r="K152" s="169" t="s">
        <v>3</v>
      </c>
      <c r="L152" s="41"/>
      <c r="M152" s="174" t="s">
        <v>3</v>
      </c>
      <c r="N152" s="175" t="s">
        <v>42</v>
      </c>
      <c r="O152" s="74"/>
      <c r="P152" s="176">
        <f>O152*H152</f>
        <v>0</v>
      </c>
      <c r="Q152" s="176">
        <v>0</v>
      </c>
      <c r="R152" s="176">
        <f>Q152*H152</f>
        <v>0</v>
      </c>
      <c r="S152" s="176">
        <v>0</v>
      </c>
      <c r="T152" s="177">
        <f>S152*H152</f>
        <v>0</v>
      </c>
      <c r="U152" s="40"/>
      <c r="V152" s="40"/>
      <c r="W152" s="40"/>
      <c r="X152" s="40"/>
      <c r="Y152" s="40"/>
      <c r="Z152" s="40"/>
      <c r="AA152" s="40"/>
      <c r="AB152" s="40"/>
      <c r="AC152" s="40"/>
      <c r="AD152" s="40"/>
      <c r="AE152" s="40"/>
      <c r="AR152" s="178" t="s">
        <v>254</v>
      </c>
      <c r="AT152" s="178" t="s">
        <v>134</v>
      </c>
      <c r="AU152" s="178" t="s">
        <v>15</v>
      </c>
      <c r="AY152" s="21" t="s">
        <v>131</v>
      </c>
      <c r="BE152" s="179">
        <f>IF(N152="základní",J152,0)</f>
        <v>0</v>
      </c>
      <c r="BF152" s="179">
        <f>IF(N152="snížená",J152,0)</f>
        <v>0</v>
      </c>
      <c r="BG152" s="179">
        <f>IF(N152="zákl. přenesená",J152,0)</f>
        <v>0</v>
      </c>
      <c r="BH152" s="179">
        <f>IF(N152="sníž. přenesená",J152,0)</f>
        <v>0</v>
      </c>
      <c r="BI152" s="179">
        <f>IF(N152="nulová",J152,0)</f>
        <v>0</v>
      </c>
      <c r="BJ152" s="21" t="s">
        <v>15</v>
      </c>
      <c r="BK152" s="179">
        <f>ROUND(I152*H152,2)</f>
        <v>0</v>
      </c>
      <c r="BL152" s="21" t="s">
        <v>254</v>
      </c>
      <c r="BM152" s="178" t="s">
        <v>1033</v>
      </c>
    </row>
    <row r="153" spans="1:65" s="2" customFormat="1" ht="16.5" customHeight="1">
      <c r="A153" s="40"/>
      <c r="B153" s="166"/>
      <c r="C153" s="167" t="s">
        <v>783</v>
      </c>
      <c r="D153" s="167" t="s">
        <v>134</v>
      </c>
      <c r="E153" s="168" t="s">
        <v>2292</v>
      </c>
      <c r="F153" s="169" t="s">
        <v>2293</v>
      </c>
      <c r="G153" s="170" t="s">
        <v>2095</v>
      </c>
      <c r="H153" s="171">
        <v>1</v>
      </c>
      <c r="I153" s="172"/>
      <c r="J153" s="173">
        <f>ROUND(I153*H153,2)</f>
        <v>0</v>
      </c>
      <c r="K153" s="169" t="s">
        <v>3</v>
      </c>
      <c r="L153" s="41"/>
      <c r="M153" s="174" t="s">
        <v>3</v>
      </c>
      <c r="N153" s="175" t="s">
        <v>42</v>
      </c>
      <c r="O153" s="74"/>
      <c r="P153" s="176">
        <f>O153*H153</f>
        <v>0</v>
      </c>
      <c r="Q153" s="176">
        <v>0</v>
      </c>
      <c r="R153" s="176">
        <f>Q153*H153</f>
        <v>0</v>
      </c>
      <c r="S153" s="176">
        <v>0</v>
      </c>
      <c r="T153" s="177">
        <f>S153*H153</f>
        <v>0</v>
      </c>
      <c r="U153" s="40"/>
      <c r="V153" s="40"/>
      <c r="W153" s="40"/>
      <c r="X153" s="40"/>
      <c r="Y153" s="40"/>
      <c r="Z153" s="40"/>
      <c r="AA153" s="40"/>
      <c r="AB153" s="40"/>
      <c r="AC153" s="40"/>
      <c r="AD153" s="40"/>
      <c r="AE153" s="40"/>
      <c r="AR153" s="178" t="s">
        <v>254</v>
      </c>
      <c r="AT153" s="178" t="s">
        <v>134</v>
      </c>
      <c r="AU153" s="178" t="s">
        <v>15</v>
      </c>
      <c r="AY153" s="21" t="s">
        <v>131</v>
      </c>
      <c r="BE153" s="179">
        <f>IF(N153="základní",J153,0)</f>
        <v>0</v>
      </c>
      <c r="BF153" s="179">
        <f>IF(N153="snížená",J153,0)</f>
        <v>0</v>
      </c>
      <c r="BG153" s="179">
        <f>IF(N153="zákl. přenesená",J153,0)</f>
        <v>0</v>
      </c>
      <c r="BH153" s="179">
        <f>IF(N153="sníž. přenesená",J153,0)</f>
        <v>0</v>
      </c>
      <c r="BI153" s="179">
        <f>IF(N153="nulová",J153,0)</f>
        <v>0</v>
      </c>
      <c r="BJ153" s="21" t="s">
        <v>15</v>
      </c>
      <c r="BK153" s="179">
        <f>ROUND(I153*H153,2)</f>
        <v>0</v>
      </c>
      <c r="BL153" s="21" t="s">
        <v>254</v>
      </c>
      <c r="BM153" s="178" t="s">
        <v>1044</v>
      </c>
    </row>
    <row r="154" spans="1:65" s="2" customFormat="1" ht="16.5" customHeight="1">
      <c r="A154" s="40"/>
      <c r="B154" s="166"/>
      <c r="C154" s="167" t="s">
        <v>789</v>
      </c>
      <c r="D154" s="167" t="s">
        <v>134</v>
      </c>
      <c r="E154" s="168" t="s">
        <v>2294</v>
      </c>
      <c r="F154" s="169" t="s">
        <v>2295</v>
      </c>
      <c r="G154" s="170" t="s">
        <v>2095</v>
      </c>
      <c r="H154" s="171">
        <v>4</v>
      </c>
      <c r="I154" s="172"/>
      <c r="J154" s="173">
        <f>ROUND(I154*H154,2)</f>
        <v>0</v>
      </c>
      <c r="K154" s="169" t="s">
        <v>3</v>
      </c>
      <c r="L154" s="41"/>
      <c r="M154" s="174" t="s">
        <v>3</v>
      </c>
      <c r="N154" s="175" t="s">
        <v>42</v>
      </c>
      <c r="O154" s="74"/>
      <c r="P154" s="176">
        <f>O154*H154</f>
        <v>0</v>
      </c>
      <c r="Q154" s="176">
        <v>0</v>
      </c>
      <c r="R154" s="176">
        <f>Q154*H154</f>
        <v>0</v>
      </c>
      <c r="S154" s="176">
        <v>0</v>
      </c>
      <c r="T154" s="177">
        <f>S154*H154</f>
        <v>0</v>
      </c>
      <c r="U154" s="40"/>
      <c r="V154" s="40"/>
      <c r="W154" s="40"/>
      <c r="X154" s="40"/>
      <c r="Y154" s="40"/>
      <c r="Z154" s="40"/>
      <c r="AA154" s="40"/>
      <c r="AB154" s="40"/>
      <c r="AC154" s="40"/>
      <c r="AD154" s="40"/>
      <c r="AE154" s="40"/>
      <c r="AR154" s="178" t="s">
        <v>254</v>
      </c>
      <c r="AT154" s="178" t="s">
        <v>134</v>
      </c>
      <c r="AU154" s="178" t="s">
        <v>15</v>
      </c>
      <c r="AY154" s="21" t="s">
        <v>131</v>
      </c>
      <c r="BE154" s="179">
        <f>IF(N154="základní",J154,0)</f>
        <v>0</v>
      </c>
      <c r="BF154" s="179">
        <f>IF(N154="snížená",J154,0)</f>
        <v>0</v>
      </c>
      <c r="BG154" s="179">
        <f>IF(N154="zákl. přenesená",J154,0)</f>
        <v>0</v>
      </c>
      <c r="BH154" s="179">
        <f>IF(N154="sníž. přenesená",J154,0)</f>
        <v>0</v>
      </c>
      <c r="BI154" s="179">
        <f>IF(N154="nulová",J154,0)</f>
        <v>0</v>
      </c>
      <c r="BJ154" s="21" t="s">
        <v>15</v>
      </c>
      <c r="BK154" s="179">
        <f>ROUND(I154*H154,2)</f>
        <v>0</v>
      </c>
      <c r="BL154" s="21" t="s">
        <v>254</v>
      </c>
      <c r="BM154" s="178" t="s">
        <v>1052</v>
      </c>
    </row>
    <row r="155" spans="1:65" s="2" customFormat="1" ht="16.5" customHeight="1">
      <c r="A155" s="40"/>
      <c r="B155" s="166"/>
      <c r="C155" s="167" t="s">
        <v>798</v>
      </c>
      <c r="D155" s="167" t="s">
        <v>134</v>
      </c>
      <c r="E155" s="168" t="s">
        <v>2296</v>
      </c>
      <c r="F155" s="169" t="s">
        <v>2297</v>
      </c>
      <c r="G155" s="170" t="s">
        <v>2095</v>
      </c>
      <c r="H155" s="171">
        <v>1</v>
      </c>
      <c r="I155" s="172"/>
      <c r="J155" s="173">
        <f>ROUND(I155*H155,2)</f>
        <v>0</v>
      </c>
      <c r="K155" s="169" t="s">
        <v>3</v>
      </c>
      <c r="L155" s="41"/>
      <c r="M155" s="174" t="s">
        <v>3</v>
      </c>
      <c r="N155" s="175" t="s">
        <v>42</v>
      </c>
      <c r="O155" s="74"/>
      <c r="P155" s="176">
        <f>O155*H155</f>
        <v>0</v>
      </c>
      <c r="Q155" s="176">
        <v>0</v>
      </c>
      <c r="R155" s="176">
        <f>Q155*H155</f>
        <v>0</v>
      </c>
      <c r="S155" s="176">
        <v>0</v>
      </c>
      <c r="T155" s="177">
        <f>S155*H155</f>
        <v>0</v>
      </c>
      <c r="U155" s="40"/>
      <c r="V155" s="40"/>
      <c r="W155" s="40"/>
      <c r="X155" s="40"/>
      <c r="Y155" s="40"/>
      <c r="Z155" s="40"/>
      <c r="AA155" s="40"/>
      <c r="AB155" s="40"/>
      <c r="AC155" s="40"/>
      <c r="AD155" s="40"/>
      <c r="AE155" s="40"/>
      <c r="AR155" s="178" t="s">
        <v>254</v>
      </c>
      <c r="AT155" s="178" t="s">
        <v>134</v>
      </c>
      <c r="AU155" s="178" t="s">
        <v>15</v>
      </c>
      <c r="AY155" s="21" t="s">
        <v>131</v>
      </c>
      <c r="BE155" s="179">
        <f>IF(N155="základní",J155,0)</f>
        <v>0</v>
      </c>
      <c r="BF155" s="179">
        <f>IF(N155="snížená",J155,0)</f>
        <v>0</v>
      </c>
      <c r="BG155" s="179">
        <f>IF(N155="zákl. přenesená",J155,0)</f>
        <v>0</v>
      </c>
      <c r="BH155" s="179">
        <f>IF(N155="sníž. přenesená",J155,0)</f>
        <v>0</v>
      </c>
      <c r="BI155" s="179">
        <f>IF(N155="nulová",J155,0)</f>
        <v>0</v>
      </c>
      <c r="BJ155" s="21" t="s">
        <v>15</v>
      </c>
      <c r="BK155" s="179">
        <f>ROUND(I155*H155,2)</f>
        <v>0</v>
      </c>
      <c r="BL155" s="21" t="s">
        <v>254</v>
      </c>
      <c r="BM155" s="178" t="s">
        <v>1060</v>
      </c>
    </row>
    <row r="156" spans="1:65" s="2" customFormat="1" ht="16.5" customHeight="1">
      <c r="A156" s="40"/>
      <c r="B156" s="166"/>
      <c r="C156" s="167" t="s">
        <v>811</v>
      </c>
      <c r="D156" s="167" t="s">
        <v>134</v>
      </c>
      <c r="E156" s="168" t="s">
        <v>2298</v>
      </c>
      <c r="F156" s="169" t="s">
        <v>2299</v>
      </c>
      <c r="G156" s="170" t="s">
        <v>2095</v>
      </c>
      <c r="H156" s="171">
        <v>3</v>
      </c>
      <c r="I156" s="172"/>
      <c r="J156" s="173">
        <f>ROUND(I156*H156,2)</f>
        <v>0</v>
      </c>
      <c r="K156" s="169" t="s">
        <v>3</v>
      </c>
      <c r="L156" s="41"/>
      <c r="M156" s="174" t="s">
        <v>3</v>
      </c>
      <c r="N156" s="175" t="s">
        <v>42</v>
      </c>
      <c r="O156" s="74"/>
      <c r="P156" s="176">
        <f>O156*H156</f>
        <v>0</v>
      </c>
      <c r="Q156" s="176">
        <v>0</v>
      </c>
      <c r="R156" s="176">
        <f>Q156*H156</f>
        <v>0</v>
      </c>
      <c r="S156" s="176">
        <v>0</v>
      </c>
      <c r="T156" s="177">
        <f>S156*H156</f>
        <v>0</v>
      </c>
      <c r="U156" s="40"/>
      <c r="V156" s="40"/>
      <c r="W156" s="40"/>
      <c r="X156" s="40"/>
      <c r="Y156" s="40"/>
      <c r="Z156" s="40"/>
      <c r="AA156" s="40"/>
      <c r="AB156" s="40"/>
      <c r="AC156" s="40"/>
      <c r="AD156" s="40"/>
      <c r="AE156" s="40"/>
      <c r="AR156" s="178" t="s">
        <v>254</v>
      </c>
      <c r="AT156" s="178" t="s">
        <v>134</v>
      </c>
      <c r="AU156" s="178" t="s">
        <v>15</v>
      </c>
      <c r="AY156" s="21" t="s">
        <v>131</v>
      </c>
      <c r="BE156" s="179">
        <f>IF(N156="základní",J156,0)</f>
        <v>0</v>
      </c>
      <c r="BF156" s="179">
        <f>IF(N156="snížená",J156,0)</f>
        <v>0</v>
      </c>
      <c r="BG156" s="179">
        <f>IF(N156="zákl. přenesená",J156,0)</f>
        <v>0</v>
      </c>
      <c r="BH156" s="179">
        <f>IF(N156="sníž. přenesená",J156,0)</f>
        <v>0</v>
      </c>
      <c r="BI156" s="179">
        <f>IF(N156="nulová",J156,0)</f>
        <v>0</v>
      </c>
      <c r="BJ156" s="21" t="s">
        <v>15</v>
      </c>
      <c r="BK156" s="179">
        <f>ROUND(I156*H156,2)</f>
        <v>0</v>
      </c>
      <c r="BL156" s="21" t="s">
        <v>254</v>
      </c>
      <c r="BM156" s="178" t="s">
        <v>1068</v>
      </c>
    </row>
    <row r="157" spans="1:65" s="2" customFormat="1" ht="16.5" customHeight="1">
      <c r="A157" s="40"/>
      <c r="B157" s="166"/>
      <c r="C157" s="167" t="s">
        <v>454</v>
      </c>
      <c r="D157" s="167" t="s">
        <v>134</v>
      </c>
      <c r="E157" s="168" t="s">
        <v>2300</v>
      </c>
      <c r="F157" s="169" t="s">
        <v>2301</v>
      </c>
      <c r="G157" s="170" t="s">
        <v>2095</v>
      </c>
      <c r="H157" s="171">
        <v>1</v>
      </c>
      <c r="I157" s="172"/>
      <c r="J157" s="173">
        <f>ROUND(I157*H157,2)</f>
        <v>0</v>
      </c>
      <c r="K157" s="169" t="s">
        <v>3</v>
      </c>
      <c r="L157" s="41"/>
      <c r="M157" s="174" t="s">
        <v>3</v>
      </c>
      <c r="N157" s="175" t="s">
        <v>42</v>
      </c>
      <c r="O157" s="74"/>
      <c r="P157" s="176">
        <f>O157*H157</f>
        <v>0</v>
      </c>
      <c r="Q157" s="176">
        <v>0</v>
      </c>
      <c r="R157" s="176">
        <f>Q157*H157</f>
        <v>0</v>
      </c>
      <c r="S157" s="176">
        <v>0</v>
      </c>
      <c r="T157" s="177">
        <f>S157*H157</f>
        <v>0</v>
      </c>
      <c r="U157" s="40"/>
      <c r="V157" s="40"/>
      <c r="W157" s="40"/>
      <c r="X157" s="40"/>
      <c r="Y157" s="40"/>
      <c r="Z157" s="40"/>
      <c r="AA157" s="40"/>
      <c r="AB157" s="40"/>
      <c r="AC157" s="40"/>
      <c r="AD157" s="40"/>
      <c r="AE157" s="40"/>
      <c r="AR157" s="178" t="s">
        <v>254</v>
      </c>
      <c r="AT157" s="178" t="s">
        <v>134</v>
      </c>
      <c r="AU157" s="178" t="s">
        <v>15</v>
      </c>
      <c r="AY157" s="21" t="s">
        <v>131</v>
      </c>
      <c r="BE157" s="179">
        <f>IF(N157="základní",J157,0)</f>
        <v>0</v>
      </c>
      <c r="BF157" s="179">
        <f>IF(N157="snížená",J157,0)</f>
        <v>0</v>
      </c>
      <c r="BG157" s="179">
        <f>IF(N157="zákl. přenesená",J157,0)</f>
        <v>0</v>
      </c>
      <c r="BH157" s="179">
        <f>IF(N157="sníž. přenesená",J157,0)</f>
        <v>0</v>
      </c>
      <c r="BI157" s="179">
        <f>IF(N157="nulová",J157,0)</f>
        <v>0</v>
      </c>
      <c r="BJ157" s="21" t="s">
        <v>15</v>
      </c>
      <c r="BK157" s="179">
        <f>ROUND(I157*H157,2)</f>
        <v>0</v>
      </c>
      <c r="BL157" s="21" t="s">
        <v>254</v>
      </c>
      <c r="BM157" s="178" t="s">
        <v>1076</v>
      </c>
    </row>
    <row r="158" spans="1:65" s="2" customFormat="1" ht="16.5" customHeight="1">
      <c r="A158" s="40"/>
      <c r="B158" s="166"/>
      <c r="C158" s="167" t="s">
        <v>618</v>
      </c>
      <c r="D158" s="167" t="s">
        <v>134</v>
      </c>
      <c r="E158" s="168" t="s">
        <v>2302</v>
      </c>
      <c r="F158" s="169" t="s">
        <v>2303</v>
      </c>
      <c r="G158" s="170" t="s">
        <v>2095</v>
      </c>
      <c r="H158" s="171">
        <v>1</v>
      </c>
      <c r="I158" s="172"/>
      <c r="J158" s="173">
        <f>ROUND(I158*H158,2)</f>
        <v>0</v>
      </c>
      <c r="K158" s="169" t="s">
        <v>3</v>
      </c>
      <c r="L158" s="41"/>
      <c r="M158" s="174" t="s">
        <v>3</v>
      </c>
      <c r="N158" s="175" t="s">
        <v>42</v>
      </c>
      <c r="O158" s="74"/>
      <c r="P158" s="176">
        <f>O158*H158</f>
        <v>0</v>
      </c>
      <c r="Q158" s="176">
        <v>0</v>
      </c>
      <c r="R158" s="176">
        <f>Q158*H158</f>
        <v>0</v>
      </c>
      <c r="S158" s="176">
        <v>0</v>
      </c>
      <c r="T158" s="177">
        <f>S158*H158</f>
        <v>0</v>
      </c>
      <c r="U158" s="40"/>
      <c r="V158" s="40"/>
      <c r="W158" s="40"/>
      <c r="X158" s="40"/>
      <c r="Y158" s="40"/>
      <c r="Z158" s="40"/>
      <c r="AA158" s="40"/>
      <c r="AB158" s="40"/>
      <c r="AC158" s="40"/>
      <c r="AD158" s="40"/>
      <c r="AE158" s="40"/>
      <c r="AR158" s="178" t="s">
        <v>254</v>
      </c>
      <c r="AT158" s="178" t="s">
        <v>134</v>
      </c>
      <c r="AU158" s="178" t="s">
        <v>15</v>
      </c>
      <c r="AY158" s="21" t="s">
        <v>131</v>
      </c>
      <c r="BE158" s="179">
        <f>IF(N158="základní",J158,0)</f>
        <v>0</v>
      </c>
      <c r="BF158" s="179">
        <f>IF(N158="snížená",J158,0)</f>
        <v>0</v>
      </c>
      <c r="BG158" s="179">
        <f>IF(N158="zákl. přenesená",J158,0)</f>
        <v>0</v>
      </c>
      <c r="BH158" s="179">
        <f>IF(N158="sníž. přenesená",J158,0)</f>
        <v>0</v>
      </c>
      <c r="BI158" s="179">
        <f>IF(N158="nulová",J158,0)</f>
        <v>0</v>
      </c>
      <c r="BJ158" s="21" t="s">
        <v>15</v>
      </c>
      <c r="BK158" s="179">
        <f>ROUND(I158*H158,2)</f>
        <v>0</v>
      </c>
      <c r="BL158" s="21" t="s">
        <v>254</v>
      </c>
      <c r="BM158" s="178" t="s">
        <v>1084</v>
      </c>
    </row>
    <row r="159" spans="1:65" s="2" customFormat="1" ht="21.75" customHeight="1">
      <c r="A159" s="40"/>
      <c r="B159" s="166"/>
      <c r="C159" s="167" t="s">
        <v>641</v>
      </c>
      <c r="D159" s="167" t="s">
        <v>134</v>
      </c>
      <c r="E159" s="168" t="s">
        <v>2304</v>
      </c>
      <c r="F159" s="169" t="s">
        <v>2305</v>
      </c>
      <c r="G159" s="170" t="s">
        <v>184</v>
      </c>
      <c r="H159" s="171">
        <v>1</v>
      </c>
      <c r="I159" s="172"/>
      <c r="J159" s="173">
        <f>ROUND(I159*H159,2)</f>
        <v>0</v>
      </c>
      <c r="K159" s="169" t="s">
        <v>3</v>
      </c>
      <c r="L159" s="41"/>
      <c r="M159" s="174" t="s">
        <v>3</v>
      </c>
      <c r="N159" s="175" t="s">
        <v>42</v>
      </c>
      <c r="O159" s="74"/>
      <c r="P159" s="176">
        <f>O159*H159</f>
        <v>0</v>
      </c>
      <c r="Q159" s="176">
        <v>0</v>
      </c>
      <c r="R159" s="176">
        <f>Q159*H159</f>
        <v>0</v>
      </c>
      <c r="S159" s="176">
        <v>0</v>
      </c>
      <c r="T159" s="177">
        <f>S159*H159</f>
        <v>0</v>
      </c>
      <c r="U159" s="40"/>
      <c r="V159" s="40"/>
      <c r="W159" s="40"/>
      <c r="X159" s="40"/>
      <c r="Y159" s="40"/>
      <c r="Z159" s="40"/>
      <c r="AA159" s="40"/>
      <c r="AB159" s="40"/>
      <c r="AC159" s="40"/>
      <c r="AD159" s="40"/>
      <c r="AE159" s="40"/>
      <c r="AR159" s="178" t="s">
        <v>254</v>
      </c>
      <c r="AT159" s="178" t="s">
        <v>134</v>
      </c>
      <c r="AU159" s="178" t="s">
        <v>15</v>
      </c>
      <c r="AY159" s="21" t="s">
        <v>131</v>
      </c>
      <c r="BE159" s="179">
        <f>IF(N159="základní",J159,0)</f>
        <v>0</v>
      </c>
      <c r="BF159" s="179">
        <f>IF(N159="snížená",J159,0)</f>
        <v>0</v>
      </c>
      <c r="BG159" s="179">
        <f>IF(N159="zákl. přenesená",J159,0)</f>
        <v>0</v>
      </c>
      <c r="BH159" s="179">
        <f>IF(N159="sníž. přenesená",J159,0)</f>
        <v>0</v>
      </c>
      <c r="BI159" s="179">
        <f>IF(N159="nulová",J159,0)</f>
        <v>0</v>
      </c>
      <c r="BJ159" s="21" t="s">
        <v>15</v>
      </c>
      <c r="BK159" s="179">
        <f>ROUND(I159*H159,2)</f>
        <v>0</v>
      </c>
      <c r="BL159" s="21" t="s">
        <v>254</v>
      </c>
      <c r="BM159" s="178" t="s">
        <v>1094</v>
      </c>
    </row>
    <row r="160" spans="1:65" s="2" customFormat="1" ht="16.5" customHeight="1">
      <c r="A160" s="40"/>
      <c r="B160" s="166"/>
      <c r="C160" s="167" t="s">
        <v>833</v>
      </c>
      <c r="D160" s="167" t="s">
        <v>134</v>
      </c>
      <c r="E160" s="168" t="s">
        <v>2306</v>
      </c>
      <c r="F160" s="169" t="s">
        <v>2307</v>
      </c>
      <c r="G160" s="170" t="s">
        <v>2095</v>
      </c>
      <c r="H160" s="171">
        <v>1</v>
      </c>
      <c r="I160" s="172"/>
      <c r="J160" s="173">
        <f>ROUND(I160*H160,2)</f>
        <v>0</v>
      </c>
      <c r="K160" s="169" t="s">
        <v>3</v>
      </c>
      <c r="L160" s="41"/>
      <c r="M160" s="174" t="s">
        <v>3</v>
      </c>
      <c r="N160" s="175" t="s">
        <v>42</v>
      </c>
      <c r="O160" s="74"/>
      <c r="P160" s="176">
        <f>O160*H160</f>
        <v>0</v>
      </c>
      <c r="Q160" s="176">
        <v>0</v>
      </c>
      <c r="R160" s="176">
        <f>Q160*H160</f>
        <v>0</v>
      </c>
      <c r="S160" s="176">
        <v>0</v>
      </c>
      <c r="T160" s="177">
        <f>S160*H160</f>
        <v>0</v>
      </c>
      <c r="U160" s="40"/>
      <c r="V160" s="40"/>
      <c r="W160" s="40"/>
      <c r="X160" s="40"/>
      <c r="Y160" s="40"/>
      <c r="Z160" s="40"/>
      <c r="AA160" s="40"/>
      <c r="AB160" s="40"/>
      <c r="AC160" s="40"/>
      <c r="AD160" s="40"/>
      <c r="AE160" s="40"/>
      <c r="AR160" s="178" t="s">
        <v>254</v>
      </c>
      <c r="AT160" s="178" t="s">
        <v>134</v>
      </c>
      <c r="AU160" s="178" t="s">
        <v>15</v>
      </c>
      <c r="AY160" s="21" t="s">
        <v>131</v>
      </c>
      <c r="BE160" s="179">
        <f>IF(N160="základní",J160,0)</f>
        <v>0</v>
      </c>
      <c r="BF160" s="179">
        <f>IF(N160="snížená",J160,0)</f>
        <v>0</v>
      </c>
      <c r="BG160" s="179">
        <f>IF(N160="zákl. přenesená",J160,0)</f>
        <v>0</v>
      </c>
      <c r="BH160" s="179">
        <f>IF(N160="sníž. přenesená",J160,0)</f>
        <v>0</v>
      </c>
      <c r="BI160" s="179">
        <f>IF(N160="nulová",J160,0)</f>
        <v>0</v>
      </c>
      <c r="BJ160" s="21" t="s">
        <v>15</v>
      </c>
      <c r="BK160" s="179">
        <f>ROUND(I160*H160,2)</f>
        <v>0</v>
      </c>
      <c r="BL160" s="21" t="s">
        <v>254</v>
      </c>
      <c r="BM160" s="178" t="s">
        <v>1102</v>
      </c>
    </row>
    <row r="161" spans="1:65" s="2" customFormat="1" ht="21.75" customHeight="1">
      <c r="A161" s="40"/>
      <c r="B161" s="166"/>
      <c r="C161" s="167" t="s">
        <v>840</v>
      </c>
      <c r="D161" s="167" t="s">
        <v>134</v>
      </c>
      <c r="E161" s="168" t="s">
        <v>2308</v>
      </c>
      <c r="F161" s="169" t="s">
        <v>2309</v>
      </c>
      <c r="G161" s="170" t="s">
        <v>184</v>
      </c>
      <c r="H161" s="171">
        <v>1</v>
      </c>
      <c r="I161" s="172"/>
      <c r="J161" s="173">
        <f>ROUND(I161*H161,2)</f>
        <v>0</v>
      </c>
      <c r="K161" s="169" t="s">
        <v>3</v>
      </c>
      <c r="L161" s="41"/>
      <c r="M161" s="174" t="s">
        <v>3</v>
      </c>
      <c r="N161" s="175" t="s">
        <v>42</v>
      </c>
      <c r="O161" s="74"/>
      <c r="P161" s="176">
        <f>O161*H161</f>
        <v>0</v>
      </c>
      <c r="Q161" s="176">
        <v>0</v>
      </c>
      <c r="R161" s="176">
        <f>Q161*H161</f>
        <v>0</v>
      </c>
      <c r="S161" s="176">
        <v>0</v>
      </c>
      <c r="T161" s="177">
        <f>S161*H161</f>
        <v>0</v>
      </c>
      <c r="U161" s="40"/>
      <c r="V161" s="40"/>
      <c r="W161" s="40"/>
      <c r="X161" s="40"/>
      <c r="Y161" s="40"/>
      <c r="Z161" s="40"/>
      <c r="AA161" s="40"/>
      <c r="AB161" s="40"/>
      <c r="AC161" s="40"/>
      <c r="AD161" s="40"/>
      <c r="AE161" s="40"/>
      <c r="AR161" s="178" t="s">
        <v>254</v>
      </c>
      <c r="AT161" s="178" t="s">
        <v>134</v>
      </c>
      <c r="AU161" s="178" t="s">
        <v>15</v>
      </c>
      <c r="AY161" s="21" t="s">
        <v>131</v>
      </c>
      <c r="BE161" s="179">
        <f>IF(N161="základní",J161,0)</f>
        <v>0</v>
      </c>
      <c r="BF161" s="179">
        <f>IF(N161="snížená",J161,0)</f>
        <v>0</v>
      </c>
      <c r="BG161" s="179">
        <f>IF(N161="zákl. přenesená",J161,0)</f>
        <v>0</v>
      </c>
      <c r="BH161" s="179">
        <f>IF(N161="sníž. přenesená",J161,0)</f>
        <v>0</v>
      </c>
      <c r="BI161" s="179">
        <f>IF(N161="nulová",J161,0)</f>
        <v>0</v>
      </c>
      <c r="BJ161" s="21" t="s">
        <v>15</v>
      </c>
      <c r="BK161" s="179">
        <f>ROUND(I161*H161,2)</f>
        <v>0</v>
      </c>
      <c r="BL161" s="21" t="s">
        <v>254</v>
      </c>
      <c r="BM161" s="178" t="s">
        <v>1110</v>
      </c>
    </row>
    <row r="162" spans="1:65" s="2" customFormat="1" ht="21.75" customHeight="1">
      <c r="A162" s="40"/>
      <c r="B162" s="166"/>
      <c r="C162" s="167" t="s">
        <v>845</v>
      </c>
      <c r="D162" s="167" t="s">
        <v>134</v>
      </c>
      <c r="E162" s="168" t="s">
        <v>2310</v>
      </c>
      <c r="F162" s="169" t="s">
        <v>2311</v>
      </c>
      <c r="G162" s="170" t="s">
        <v>2095</v>
      </c>
      <c r="H162" s="171">
        <v>1</v>
      </c>
      <c r="I162" s="172"/>
      <c r="J162" s="173">
        <f>ROUND(I162*H162,2)</f>
        <v>0</v>
      </c>
      <c r="K162" s="169" t="s">
        <v>3</v>
      </c>
      <c r="L162" s="41"/>
      <c r="M162" s="174" t="s">
        <v>3</v>
      </c>
      <c r="N162" s="175" t="s">
        <v>42</v>
      </c>
      <c r="O162" s="74"/>
      <c r="P162" s="176">
        <f>O162*H162</f>
        <v>0</v>
      </c>
      <c r="Q162" s="176">
        <v>0</v>
      </c>
      <c r="R162" s="176">
        <f>Q162*H162</f>
        <v>0</v>
      </c>
      <c r="S162" s="176">
        <v>0</v>
      </c>
      <c r="T162" s="177">
        <f>S162*H162</f>
        <v>0</v>
      </c>
      <c r="U162" s="40"/>
      <c r="V162" s="40"/>
      <c r="W162" s="40"/>
      <c r="X162" s="40"/>
      <c r="Y162" s="40"/>
      <c r="Z162" s="40"/>
      <c r="AA162" s="40"/>
      <c r="AB162" s="40"/>
      <c r="AC162" s="40"/>
      <c r="AD162" s="40"/>
      <c r="AE162" s="40"/>
      <c r="AR162" s="178" t="s">
        <v>254</v>
      </c>
      <c r="AT162" s="178" t="s">
        <v>134</v>
      </c>
      <c r="AU162" s="178" t="s">
        <v>15</v>
      </c>
      <c r="AY162" s="21" t="s">
        <v>131</v>
      </c>
      <c r="BE162" s="179">
        <f>IF(N162="základní",J162,0)</f>
        <v>0</v>
      </c>
      <c r="BF162" s="179">
        <f>IF(N162="snížená",J162,0)</f>
        <v>0</v>
      </c>
      <c r="BG162" s="179">
        <f>IF(N162="zákl. přenesená",J162,0)</f>
        <v>0</v>
      </c>
      <c r="BH162" s="179">
        <f>IF(N162="sníž. přenesená",J162,0)</f>
        <v>0</v>
      </c>
      <c r="BI162" s="179">
        <f>IF(N162="nulová",J162,0)</f>
        <v>0</v>
      </c>
      <c r="BJ162" s="21" t="s">
        <v>15</v>
      </c>
      <c r="BK162" s="179">
        <f>ROUND(I162*H162,2)</f>
        <v>0</v>
      </c>
      <c r="BL162" s="21" t="s">
        <v>254</v>
      </c>
      <c r="BM162" s="178" t="s">
        <v>1118</v>
      </c>
    </row>
    <row r="163" spans="1:65" s="2" customFormat="1" ht="16.5" customHeight="1">
      <c r="A163" s="40"/>
      <c r="B163" s="166"/>
      <c r="C163" s="167" t="s">
        <v>851</v>
      </c>
      <c r="D163" s="167" t="s">
        <v>134</v>
      </c>
      <c r="E163" s="168" t="s">
        <v>2312</v>
      </c>
      <c r="F163" s="169" t="s">
        <v>2313</v>
      </c>
      <c r="G163" s="170" t="s">
        <v>2095</v>
      </c>
      <c r="H163" s="171">
        <v>5</v>
      </c>
      <c r="I163" s="172"/>
      <c r="J163" s="173">
        <f>ROUND(I163*H163,2)</f>
        <v>0</v>
      </c>
      <c r="K163" s="169" t="s">
        <v>3</v>
      </c>
      <c r="L163" s="41"/>
      <c r="M163" s="174" t="s">
        <v>3</v>
      </c>
      <c r="N163" s="175" t="s">
        <v>42</v>
      </c>
      <c r="O163" s="74"/>
      <c r="P163" s="176">
        <f>O163*H163</f>
        <v>0</v>
      </c>
      <c r="Q163" s="176">
        <v>0</v>
      </c>
      <c r="R163" s="176">
        <f>Q163*H163</f>
        <v>0</v>
      </c>
      <c r="S163" s="176">
        <v>0</v>
      </c>
      <c r="T163" s="177">
        <f>S163*H163</f>
        <v>0</v>
      </c>
      <c r="U163" s="40"/>
      <c r="V163" s="40"/>
      <c r="W163" s="40"/>
      <c r="X163" s="40"/>
      <c r="Y163" s="40"/>
      <c r="Z163" s="40"/>
      <c r="AA163" s="40"/>
      <c r="AB163" s="40"/>
      <c r="AC163" s="40"/>
      <c r="AD163" s="40"/>
      <c r="AE163" s="40"/>
      <c r="AR163" s="178" t="s">
        <v>254</v>
      </c>
      <c r="AT163" s="178" t="s">
        <v>134</v>
      </c>
      <c r="AU163" s="178" t="s">
        <v>15</v>
      </c>
      <c r="AY163" s="21" t="s">
        <v>131</v>
      </c>
      <c r="BE163" s="179">
        <f>IF(N163="základní",J163,0)</f>
        <v>0</v>
      </c>
      <c r="BF163" s="179">
        <f>IF(N163="snížená",J163,0)</f>
        <v>0</v>
      </c>
      <c r="BG163" s="179">
        <f>IF(N163="zákl. přenesená",J163,0)</f>
        <v>0</v>
      </c>
      <c r="BH163" s="179">
        <f>IF(N163="sníž. přenesená",J163,0)</f>
        <v>0</v>
      </c>
      <c r="BI163" s="179">
        <f>IF(N163="nulová",J163,0)</f>
        <v>0</v>
      </c>
      <c r="BJ163" s="21" t="s">
        <v>15</v>
      </c>
      <c r="BK163" s="179">
        <f>ROUND(I163*H163,2)</f>
        <v>0</v>
      </c>
      <c r="BL163" s="21" t="s">
        <v>254</v>
      </c>
      <c r="BM163" s="178" t="s">
        <v>1127</v>
      </c>
    </row>
    <row r="164" spans="1:65" s="2" customFormat="1" ht="16.5" customHeight="1">
      <c r="A164" s="40"/>
      <c r="B164" s="166"/>
      <c r="C164" s="167" t="s">
        <v>855</v>
      </c>
      <c r="D164" s="167" t="s">
        <v>134</v>
      </c>
      <c r="E164" s="168" t="s">
        <v>2314</v>
      </c>
      <c r="F164" s="169" t="s">
        <v>2315</v>
      </c>
      <c r="G164" s="170" t="s">
        <v>2095</v>
      </c>
      <c r="H164" s="171">
        <v>4</v>
      </c>
      <c r="I164" s="172"/>
      <c r="J164" s="173">
        <f>ROUND(I164*H164,2)</f>
        <v>0</v>
      </c>
      <c r="K164" s="169" t="s">
        <v>3</v>
      </c>
      <c r="L164" s="41"/>
      <c r="M164" s="174" t="s">
        <v>3</v>
      </c>
      <c r="N164" s="175" t="s">
        <v>42</v>
      </c>
      <c r="O164" s="74"/>
      <c r="P164" s="176">
        <f>O164*H164</f>
        <v>0</v>
      </c>
      <c r="Q164" s="176">
        <v>0</v>
      </c>
      <c r="R164" s="176">
        <f>Q164*H164</f>
        <v>0</v>
      </c>
      <c r="S164" s="176">
        <v>0</v>
      </c>
      <c r="T164" s="177">
        <f>S164*H164</f>
        <v>0</v>
      </c>
      <c r="U164" s="40"/>
      <c r="V164" s="40"/>
      <c r="W164" s="40"/>
      <c r="X164" s="40"/>
      <c r="Y164" s="40"/>
      <c r="Z164" s="40"/>
      <c r="AA164" s="40"/>
      <c r="AB164" s="40"/>
      <c r="AC164" s="40"/>
      <c r="AD164" s="40"/>
      <c r="AE164" s="40"/>
      <c r="AR164" s="178" t="s">
        <v>254</v>
      </c>
      <c r="AT164" s="178" t="s">
        <v>134</v>
      </c>
      <c r="AU164" s="178" t="s">
        <v>15</v>
      </c>
      <c r="AY164" s="21" t="s">
        <v>131</v>
      </c>
      <c r="BE164" s="179">
        <f>IF(N164="základní",J164,0)</f>
        <v>0</v>
      </c>
      <c r="BF164" s="179">
        <f>IF(N164="snížená",J164,0)</f>
        <v>0</v>
      </c>
      <c r="BG164" s="179">
        <f>IF(N164="zákl. přenesená",J164,0)</f>
        <v>0</v>
      </c>
      <c r="BH164" s="179">
        <f>IF(N164="sníž. přenesená",J164,0)</f>
        <v>0</v>
      </c>
      <c r="BI164" s="179">
        <f>IF(N164="nulová",J164,0)</f>
        <v>0</v>
      </c>
      <c r="BJ164" s="21" t="s">
        <v>15</v>
      </c>
      <c r="BK164" s="179">
        <f>ROUND(I164*H164,2)</f>
        <v>0</v>
      </c>
      <c r="BL164" s="21" t="s">
        <v>254</v>
      </c>
      <c r="BM164" s="178" t="s">
        <v>1137</v>
      </c>
    </row>
    <row r="165" spans="1:65" s="2" customFormat="1" ht="16.5" customHeight="1">
      <c r="A165" s="40"/>
      <c r="B165" s="166"/>
      <c r="C165" s="167" t="s">
        <v>860</v>
      </c>
      <c r="D165" s="167" t="s">
        <v>134</v>
      </c>
      <c r="E165" s="168" t="s">
        <v>2316</v>
      </c>
      <c r="F165" s="169" t="s">
        <v>2317</v>
      </c>
      <c r="G165" s="170" t="s">
        <v>2095</v>
      </c>
      <c r="H165" s="171">
        <v>9</v>
      </c>
      <c r="I165" s="172"/>
      <c r="J165" s="173">
        <f>ROUND(I165*H165,2)</f>
        <v>0</v>
      </c>
      <c r="K165" s="169" t="s">
        <v>3</v>
      </c>
      <c r="L165" s="41"/>
      <c r="M165" s="174" t="s">
        <v>3</v>
      </c>
      <c r="N165" s="175" t="s">
        <v>42</v>
      </c>
      <c r="O165" s="74"/>
      <c r="P165" s="176">
        <f>O165*H165</f>
        <v>0</v>
      </c>
      <c r="Q165" s="176">
        <v>0</v>
      </c>
      <c r="R165" s="176">
        <f>Q165*H165</f>
        <v>0</v>
      </c>
      <c r="S165" s="176">
        <v>0</v>
      </c>
      <c r="T165" s="177">
        <f>S165*H165</f>
        <v>0</v>
      </c>
      <c r="U165" s="40"/>
      <c r="V165" s="40"/>
      <c r="W165" s="40"/>
      <c r="X165" s="40"/>
      <c r="Y165" s="40"/>
      <c r="Z165" s="40"/>
      <c r="AA165" s="40"/>
      <c r="AB165" s="40"/>
      <c r="AC165" s="40"/>
      <c r="AD165" s="40"/>
      <c r="AE165" s="40"/>
      <c r="AR165" s="178" t="s">
        <v>254</v>
      </c>
      <c r="AT165" s="178" t="s">
        <v>134</v>
      </c>
      <c r="AU165" s="178" t="s">
        <v>15</v>
      </c>
      <c r="AY165" s="21" t="s">
        <v>131</v>
      </c>
      <c r="BE165" s="179">
        <f>IF(N165="základní",J165,0)</f>
        <v>0</v>
      </c>
      <c r="BF165" s="179">
        <f>IF(N165="snížená",J165,0)</f>
        <v>0</v>
      </c>
      <c r="BG165" s="179">
        <f>IF(N165="zákl. přenesená",J165,0)</f>
        <v>0</v>
      </c>
      <c r="BH165" s="179">
        <f>IF(N165="sníž. přenesená",J165,0)</f>
        <v>0</v>
      </c>
      <c r="BI165" s="179">
        <f>IF(N165="nulová",J165,0)</f>
        <v>0</v>
      </c>
      <c r="BJ165" s="21" t="s">
        <v>15</v>
      </c>
      <c r="BK165" s="179">
        <f>ROUND(I165*H165,2)</f>
        <v>0</v>
      </c>
      <c r="BL165" s="21" t="s">
        <v>254</v>
      </c>
      <c r="BM165" s="178" t="s">
        <v>1155</v>
      </c>
    </row>
    <row r="166" spans="1:65" s="2" customFormat="1" ht="21.75" customHeight="1">
      <c r="A166" s="40"/>
      <c r="B166" s="166"/>
      <c r="C166" s="167" t="s">
        <v>864</v>
      </c>
      <c r="D166" s="167" t="s">
        <v>134</v>
      </c>
      <c r="E166" s="168" t="s">
        <v>2318</v>
      </c>
      <c r="F166" s="169" t="s">
        <v>2319</v>
      </c>
      <c r="G166" s="170" t="s">
        <v>2095</v>
      </c>
      <c r="H166" s="171">
        <v>1</v>
      </c>
      <c r="I166" s="172"/>
      <c r="J166" s="173">
        <f>ROUND(I166*H166,2)</f>
        <v>0</v>
      </c>
      <c r="K166" s="169" t="s">
        <v>3</v>
      </c>
      <c r="L166" s="41"/>
      <c r="M166" s="174" t="s">
        <v>3</v>
      </c>
      <c r="N166" s="175" t="s">
        <v>42</v>
      </c>
      <c r="O166" s="74"/>
      <c r="P166" s="176">
        <f>O166*H166</f>
        <v>0</v>
      </c>
      <c r="Q166" s="176">
        <v>0</v>
      </c>
      <c r="R166" s="176">
        <f>Q166*H166</f>
        <v>0</v>
      </c>
      <c r="S166" s="176">
        <v>0</v>
      </c>
      <c r="T166" s="177">
        <f>S166*H166</f>
        <v>0</v>
      </c>
      <c r="U166" s="40"/>
      <c r="V166" s="40"/>
      <c r="W166" s="40"/>
      <c r="X166" s="40"/>
      <c r="Y166" s="40"/>
      <c r="Z166" s="40"/>
      <c r="AA166" s="40"/>
      <c r="AB166" s="40"/>
      <c r="AC166" s="40"/>
      <c r="AD166" s="40"/>
      <c r="AE166" s="40"/>
      <c r="AR166" s="178" t="s">
        <v>254</v>
      </c>
      <c r="AT166" s="178" t="s">
        <v>134</v>
      </c>
      <c r="AU166" s="178" t="s">
        <v>15</v>
      </c>
      <c r="AY166" s="21" t="s">
        <v>131</v>
      </c>
      <c r="BE166" s="179">
        <f>IF(N166="základní",J166,0)</f>
        <v>0</v>
      </c>
      <c r="BF166" s="179">
        <f>IF(N166="snížená",J166,0)</f>
        <v>0</v>
      </c>
      <c r="BG166" s="179">
        <f>IF(N166="zákl. přenesená",J166,0)</f>
        <v>0</v>
      </c>
      <c r="BH166" s="179">
        <f>IF(N166="sníž. přenesená",J166,0)</f>
        <v>0</v>
      </c>
      <c r="BI166" s="179">
        <f>IF(N166="nulová",J166,0)</f>
        <v>0</v>
      </c>
      <c r="BJ166" s="21" t="s">
        <v>15</v>
      </c>
      <c r="BK166" s="179">
        <f>ROUND(I166*H166,2)</f>
        <v>0</v>
      </c>
      <c r="BL166" s="21" t="s">
        <v>254</v>
      </c>
      <c r="BM166" s="178" t="s">
        <v>1166</v>
      </c>
    </row>
    <row r="167" spans="1:65" s="2" customFormat="1" ht="16.5" customHeight="1">
      <c r="A167" s="40"/>
      <c r="B167" s="166"/>
      <c r="C167" s="167" t="s">
        <v>868</v>
      </c>
      <c r="D167" s="167" t="s">
        <v>134</v>
      </c>
      <c r="E167" s="168" t="s">
        <v>2320</v>
      </c>
      <c r="F167" s="169" t="s">
        <v>2321</v>
      </c>
      <c r="G167" s="170" t="s">
        <v>2095</v>
      </c>
      <c r="H167" s="171">
        <v>4</v>
      </c>
      <c r="I167" s="172"/>
      <c r="J167" s="173">
        <f>ROUND(I167*H167,2)</f>
        <v>0</v>
      </c>
      <c r="K167" s="169" t="s">
        <v>3</v>
      </c>
      <c r="L167" s="41"/>
      <c r="M167" s="174" t="s">
        <v>3</v>
      </c>
      <c r="N167" s="175" t="s">
        <v>42</v>
      </c>
      <c r="O167" s="74"/>
      <c r="P167" s="176">
        <f>O167*H167</f>
        <v>0</v>
      </c>
      <c r="Q167" s="176">
        <v>0</v>
      </c>
      <c r="R167" s="176">
        <f>Q167*H167</f>
        <v>0</v>
      </c>
      <c r="S167" s="176">
        <v>0</v>
      </c>
      <c r="T167" s="177">
        <f>S167*H167</f>
        <v>0</v>
      </c>
      <c r="U167" s="40"/>
      <c r="V167" s="40"/>
      <c r="W167" s="40"/>
      <c r="X167" s="40"/>
      <c r="Y167" s="40"/>
      <c r="Z167" s="40"/>
      <c r="AA167" s="40"/>
      <c r="AB167" s="40"/>
      <c r="AC167" s="40"/>
      <c r="AD167" s="40"/>
      <c r="AE167" s="40"/>
      <c r="AR167" s="178" t="s">
        <v>254</v>
      </c>
      <c r="AT167" s="178" t="s">
        <v>134</v>
      </c>
      <c r="AU167" s="178" t="s">
        <v>15</v>
      </c>
      <c r="AY167" s="21" t="s">
        <v>131</v>
      </c>
      <c r="BE167" s="179">
        <f>IF(N167="základní",J167,0)</f>
        <v>0</v>
      </c>
      <c r="BF167" s="179">
        <f>IF(N167="snížená",J167,0)</f>
        <v>0</v>
      </c>
      <c r="BG167" s="179">
        <f>IF(N167="zákl. přenesená",J167,0)</f>
        <v>0</v>
      </c>
      <c r="BH167" s="179">
        <f>IF(N167="sníž. přenesená",J167,0)</f>
        <v>0</v>
      </c>
      <c r="BI167" s="179">
        <f>IF(N167="nulová",J167,0)</f>
        <v>0</v>
      </c>
      <c r="BJ167" s="21" t="s">
        <v>15</v>
      </c>
      <c r="BK167" s="179">
        <f>ROUND(I167*H167,2)</f>
        <v>0</v>
      </c>
      <c r="BL167" s="21" t="s">
        <v>254</v>
      </c>
      <c r="BM167" s="178" t="s">
        <v>1180</v>
      </c>
    </row>
    <row r="168" spans="1:65" s="2" customFormat="1" ht="16.5" customHeight="1">
      <c r="A168" s="40"/>
      <c r="B168" s="166"/>
      <c r="C168" s="167" t="s">
        <v>872</v>
      </c>
      <c r="D168" s="167" t="s">
        <v>134</v>
      </c>
      <c r="E168" s="168" t="s">
        <v>2322</v>
      </c>
      <c r="F168" s="169" t="s">
        <v>2323</v>
      </c>
      <c r="G168" s="170" t="s">
        <v>2095</v>
      </c>
      <c r="H168" s="171">
        <v>37</v>
      </c>
      <c r="I168" s="172"/>
      <c r="J168" s="173">
        <f>ROUND(I168*H168,2)</f>
        <v>0</v>
      </c>
      <c r="K168" s="169" t="s">
        <v>3</v>
      </c>
      <c r="L168" s="41"/>
      <c r="M168" s="174" t="s">
        <v>3</v>
      </c>
      <c r="N168" s="175" t="s">
        <v>42</v>
      </c>
      <c r="O168" s="74"/>
      <c r="P168" s="176">
        <f>O168*H168</f>
        <v>0</v>
      </c>
      <c r="Q168" s="176">
        <v>0</v>
      </c>
      <c r="R168" s="176">
        <f>Q168*H168</f>
        <v>0</v>
      </c>
      <c r="S168" s="176">
        <v>0</v>
      </c>
      <c r="T168" s="177">
        <f>S168*H168</f>
        <v>0</v>
      </c>
      <c r="U168" s="40"/>
      <c r="V168" s="40"/>
      <c r="W168" s="40"/>
      <c r="X168" s="40"/>
      <c r="Y168" s="40"/>
      <c r="Z168" s="40"/>
      <c r="AA168" s="40"/>
      <c r="AB168" s="40"/>
      <c r="AC168" s="40"/>
      <c r="AD168" s="40"/>
      <c r="AE168" s="40"/>
      <c r="AR168" s="178" t="s">
        <v>254</v>
      </c>
      <c r="AT168" s="178" t="s">
        <v>134</v>
      </c>
      <c r="AU168" s="178" t="s">
        <v>15</v>
      </c>
      <c r="AY168" s="21" t="s">
        <v>131</v>
      </c>
      <c r="BE168" s="179">
        <f>IF(N168="základní",J168,0)</f>
        <v>0</v>
      </c>
      <c r="BF168" s="179">
        <f>IF(N168="snížená",J168,0)</f>
        <v>0</v>
      </c>
      <c r="BG168" s="179">
        <f>IF(N168="zákl. přenesená",J168,0)</f>
        <v>0</v>
      </c>
      <c r="BH168" s="179">
        <f>IF(N168="sníž. přenesená",J168,0)</f>
        <v>0</v>
      </c>
      <c r="BI168" s="179">
        <f>IF(N168="nulová",J168,0)</f>
        <v>0</v>
      </c>
      <c r="BJ168" s="21" t="s">
        <v>15</v>
      </c>
      <c r="BK168" s="179">
        <f>ROUND(I168*H168,2)</f>
        <v>0</v>
      </c>
      <c r="BL168" s="21" t="s">
        <v>254</v>
      </c>
      <c r="BM168" s="178" t="s">
        <v>1190</v>
      </c>
    </row>
    <row r="169" spans="1:65" s="2" customFormat="1" ht="24.15" customHeight="1">
      <c r="A169" s="40"/>
      <c r="B169" s="166"/>
      <c r="C169" s="167" t="s">
        <v>876</v>
      </c>
      <c r="D169" s="167" t="s">
        <v>134</v>
      </c>
      <c r="E169" s="168" t="s">
        <v>2324</v>
      </c>
      <c r="F169" s="169" t="s">
        <v>2325</v>
      </c>
      <c r="G169" s="170" t="s">
        <v>184</v>
      </c>
      <c r="H169" s="171">
        <v>10</v>
      </c>
      <c r="I169" s="172"/>
      <c r="J169" s="173">
        <f>ROUND(I169*H169,2)</f>
        <v>0</v>
      </c>
      <c r="K169" s="169" t="s">
        <v>3</v>
      </c>
      <c r="L169" s="41"/>
      <c r="M169" s="174" t="s">
        <v>3</v>
      </c>
      <c r="N169" s="175" t="s">
        <v>42</v>
      </c>
      <c r="O169" s="74"/>
      <c r="P169" s="176">
        <f>O169*H169</f>
        <v>0</v>
      </c>
      <c r="Q169" s="176">
        <v>0</v>
      </c>
      <c r="R169" s="176">
        <f>Q169*H169</f>
        <v>0</v>
      </c>
      <c r="S169" s="176">
        <v>0</v>
      </c>
      <c r="T169" s="177">
        <f>S169*H169</f>
        <v>0</v>
      </c>
      <c r="U169" s="40"/>
      <c r="V169" s="40"/>
      <c r="W169" s="40"/>
      <c r="X169" s="40"/>
      <c r="Y169" s="40"/>
      <c r="Z169" s="40"/>
      <c r="AA169" s="40"/>
      <c r="AB169" s="40"/>
      <c r="AC169" s="40"/>
      <c r="AD169" s="40"/>
      <c r="AE169" s="40"/>
      <c r="AR169" s="178" t="s">
        <v>254</v>
      </c>
      <c r="AT169" s="178" t="s">
        <v>134</v>
      </c>
      <c r="AU169" s="178" t="s">
        <v>15</v>
      </c>
      <c r="AY169" s="21" t="s">
        <v>131</v>
      </c>
      <c r="BE169" s="179">
        <f>IF(N169="základní",J169,0)</f>
        <v>0</v>
      </c>
      <c r="BF169" s="179">
        <f>IF(N169="snížená",J169,0)</f>
        <v>0</v>
      </c>
      <c r="BG169" s="179">
        <f>IF(N169="zákl. přenesená",J169,0)</f>
        <v>0</v>
      </c>
      <c r="BH169" s="179">
        <f>IF(N169="sníž. přenesená",J169,0)</f>
        <v>0</v>
      </c>
      <c r="BI169" s="179">
        <f>IF(N169="nulová",J169,0)</f>
        <v>0</v>
      </c>
      <c r="BJ169" s="21" t="s">
        <v>15</v>
      </c>
      <c r="BK169" s="179">
        <f>ROUND(I169*H169,2)</f>
        <v>0</v>
      </c>
      <c r="BL169" s="21" t="s">
        <v>254</v>
      </c>
      <c r="BM169" s="178" t="s">
        <v>1199</v>
      </c>
    </row>
    <row r="170" spans="1:65" s="2" customFormat="1" ht="24.15" customHeight="1">
      <c r="A170" s="40"/>
      <c r="B170" s="166"/>
      <c r="C170" s="167" t="s">
        <v>880</v>
      </c>
      <c r="D170" s="167" t="s">
        <v>134</v>
      </c>
      <c r="E170" s="168" t="s">
        <v>2326</v>
      </c>
      <c r="F170" s="169" t="s">
        <v>2327</v>
      </c>
      <c r="G170" s="170" t="s">
        <v>184</v>
      </c>
      <c r="H170" s="171">
        <v>1</v>
      </c>
      <c r="I170" s="172"/>
      <c r="J170" s="173">
        <f>ROUND(I170*H170,2)</f>
        <v>0</v>
      </c>
      <c r="K170" s="169" t="s">
        <v>3</v>
      </c>
      <c r="L170" s="41"/>
      <c r="M170" s="174" t="s">
        <v>3</v>
      </c>
      <c r="N170" s="175" t="s">
        <v>42</v>
      </c>
      <c r="O170" s="74"/>
      <c r="P170" s="176">
        <f>O170*H170</f>
        <v>0</v>
      </c>
      <c r="Q170" s="176">
        <v>0</v>
      </c>
      <c r="R170" s="176">
        <f>Q170*H170</f>
        <v>0</v>
      </c>
      <c r="S170" s="176">
        <v>0</v>
      </c>
      <c r="T170" s="177">
        <f>S170*H170</f>
        <v>0</v>
      </c>
      <c r="U170" s="40"/>
      <c r="V170" s="40"/>
      <c r="W170" s="40"/>
      <c r="X170" s="40"/>
      <c r="Y170" s="40"/>
      <c r="Z170" s="40"/>
      <c r="AA170" s="40"/>
      <c r="AB170" s="40"/>
      <c r="AC170" s="40"/>
      <c r="AD170" s="40"/>
      <c r="AE170" s="40"/>
      <c r="AR170" s="178" t="s">
        <v>254</v>
      </c>
      <c r="AT170" s="178" t="s">
        <v>134</v>
      </c>
      <c r="AU170" s="178" t="s">
        <v>15</v>
      </c>
      <c r="AY170" s="21" t="s">
        <v>131</v>
      </c>
      <c r="BE170" s="179">
        <f>IF(N170="základní",J170,0)</f>
        <v>0</v>
      </c>
      <c r="BF170" s="179">
        <f>IF(N170="snížená",J170,0)</f>
        <v>0</v>
      </c>
      <c r="BG170" s="179">
        <f>IF(N170="zákl. přenesená",J170,0)</f>
        <v>0</v>
      </c>
      <c r="BH170" s="179">
        <f>IF(N170="sníž. přenesená",J170,0)</f>
        <v>0</v>
      </c>
      <c r="BI170" s="179">
        <f>IF(N170="nulová",J170,0)</f>
        <v>0</v>
      </c>
      <c r="BJ170" s="21" t="s">
        <v>15</v>
      </c>
      <c r="BK170" s="179">
        <f>ROUND(I170*H170,2)</f>
        <v>0</v>
      </c>
      <c r="BL170" s="21" t="s">
        <v>254</v>
      </c>
      <c r="BM170" s="178" t="s">
        <v>1207</v>
      </c>
    </row>
    <row r="171" spans="1:65" s="2" customFormat="1" ht="21.75" customHeight="1">
      <c r="A171" s="40"/>
      <c r="B171" s="166"/>
      <c r="C171" s="167" t="s">
        <v>884</v>
      </c>
      <c r="D171" s="167" t="s">
        <v>134</v>
      </c>
      <c r="E171" s="168" t="s">
        <v>2328</v>
      </c>
      <c r="F171" s="169" t="s">
        <v>2329</v>
      </c>
      <c r="G171" s="170" t="s">
        <v>184</v>
      </c>
      <c r="H171" s="171">
        <v>4</v>
      </c>
      <c r="I171" s="172"/>
      <c r="J171" s="173">
        <f>ROUND(I171*H171,2)</f>
        <v>0</v>
      </c>
      <c r="K171" s="169" t="s">
        <v>3</v>
      </c>
      <c r="L171" s="41"/>
      <c r="M171" s="174" t="s">
        <v>3</v>
      </c>
      <c r="N171" s="175" t="s">
        <v>42</v>
      </c>
      <c r="O171" s="74"/>
      <c r="P171" s="176">
        <f>O171*H171</f>
        <v>0</v>
      </c>
      <c r="Q171" s="176">
        <v>0</v>
      </c>
      <c r="R171" s="176">
        <f>Q171*H171</f>
        <v>0</v>
      </c>
      <c r="S171" s="176">
        <v>0</v>
      </c>
      <c r="T171" s="177">
        <f>S171*H171</f>
        <v>0</v>
      </c>
      <c r="U171" s="40"/>
      <c r="V171" s="40"/>
      <c r="W171" s="40"/>
      <c r="X171" s="40"/>
      <c r="Y171" s="40"/>
      <c r="Z171" s="40"/>
      <c r="AA171" s="40"/>
      <c r="AB171" s="40"/>
      <c r="AC171" s="40"/>
      <c r="AD171" s="40"/>
      <c r="AE171" s="40"/>
      <c r="AR171" s="178" t="s">
        <v>254</v>
      </c>
      <c r="AT171" s="178" t="s">
        <v>134</v>
      </c>
      <c r="AU171" s="178" t="s">
        <v>15</v>
      </c>
      <c r="AY171" s="21" t="s">
        <v>131</v>
      </c>
      <c r="BE171" s="179">
        <f>IF(N171="základní",J171,0)</f>
        <v>0</v>
      </c>
      <c r="BF171" s="179">
        <f>IF(N171="snížená",J171,0)</f>
        <v>0</v>
      </c>
      <c r="BG171" s="179">
        <f>IF(N171="zákl. přenesená",J171,0)</f>
        <v>0</v>
      </c>
      <c r="BH171" s="179">
        <f>IF(N171="sníž. přenesená",J171,0)</f>
        <v>0</v>
      </c>
      <c r="BI171" s="179">
        <f>IF(N171="nulová",J171,0)</f>
        <v>0</v>
      </c>
      <c r="BJ171" s="21" t="s">
        <v>15</v>
      </c>
      <c r="BK171" s="179">
        <f>ROUND(I171*H171,2)</f>
        <v>0</v>
      </c>
      <c r="BL171" s="21" t="s">
        <v>254</v>
      </c>
      <c r="BM171" s="178" t="s">
        <v>1216</v>
      </c>
    </row>
    <row r="172" spans="1:65" s="2" customFormat="1" ht="16.5" customHeight="1">
      <c r="A172" s="40"/>
      <c r="B172" s="166"/>
      <c r="C172" s="167" t="s">
        <v>888</v>
      </c>
      <c r="D172" s="167" t="s">
        <v>134</v>
      </c>
      <c r="E172" s="168" t="s">
        <v>2330</v>
      </c>
      <c r="F172" s="169" t="s">
        <v>2331</v>
      </c>
      <c r="G172" s="170" t="s">
        <v>184</v>
      </c>
      <c r="H172" s="171">
        <v>3</v>
      </c>
      <c r="I172" s="172"/>
      <c r="J172" s="173">
        <f>ROUND(I172*H172,2)</f>
        <v>0</v>
      </c>
      <c r="K172" s="169" t="s">
        <v>3</v>
      </c>
      <c r="L172" s="41"/>
      <c r="M172" s="174" t="s">
        <v>3</v>
      </c>
      <c r="N172" s="175" t="s">
        <v>42</v>
      </c>
      <c r="O172" s="74"/>
      <c r="P172" s="176">
        <f>O172*H172</f>
        <v>0</v>
      </c>
      <c r="Q172" s="176">
        <v>0</v>
      </c>
      <c r="R172" s="176">
        <f>Q172*H172</f>
        <v>0</v>
      </c>
      <c r="S172" s="176">
        <v>0</v>
      </c>
      <c r="T172" s="177">
        <f>S172*H172</f>
        <v>0</v>
      </c>
      <c r="U172" s="40"/>
      <c r="V172" s="40"/>
      <c r="W172" s="40"/>
      <c r="X172" s="40"/>
      <c r="Y172" s="40"/>
      <c r="Z172" s="40"/>
      <c r="AA172" s="40"/>
      <c r="AB172" s="40"/>
      <c r="AC172" s="40"/>
      <c r="AD172" s="40"/>
      <c r="AE172" s="40"/>
      <c r="AR172" s="178" t="s">
        <v>254</v>
      </c>
      <c r="AT172" s="178" t="s">
        <v>134</v>
      </c>
      <c r="AU172" s="178" t="s">
        <v>15</v>
      </c>
      <c r="AY172" s="21" t="s">
        <v>131</v>
      </c>
      <c r="BE172" s="179">
        <f>IF(N172="základní",J172,0)</f>
        <v>0</v>
      </c>
      <c r="BF172" s="179">
        <f>IF(N172="snížená",J172,0)</f>
        <v>0</v>
      </c>
      <c r="BG172" s="179">
        <f>IF(N172="zákl. přenesená",J172,0)</f>
        <v>0</v>
      </c>
      <c r="BH172" s="179">
        <f>IF(N172="sníž. přenesená",J172,0)</f>
        <v>0</v>
      </c>
      <c r="BI172" s="179">
        <f>IF(N172="nulová",J172,0)</f>
        <v>0</v>
      </c>
      <c r="BJ172" s="21" t="s">
        <v>15</v>
      </c>
      <c r="BK172" s="179">
        <f>ROUND(I172*H172,2)</f>
        <v>0</v>
      </c>
      <c r="BL172" s="21" t="s">
        <v>254</v>
      </c>
      <c r="BM172" s="178" t="s">
        <v>1226</v>
      </c>
    </row>
    <row r="173" spans="1:65" s="2" customFormat="1" ht="21.75" customHeight="1">
      <c r="A173" s="40"/>
      <c r="B173" s="166"/>
      <c r="C173" s="167" t="s">
        <v>892</v>
      </c>
      <c r="D173" s="167" t="s">
        <v>134</v>
      </c>
      <c r="E173" s="168" t="s">
        <v>2332</v>
      </c>
      <c r="F173" s="169" t="s">
        <v>2333</v>
      </c>
      <c r="G173" s="170" t="s">
        <v>184</v>
      </c>
      <c r="H173" s="171">
        <v>1</v>
      </c>
      <c r="I173" s="172"/>
      <c r="J173" s="173">
        <f>ROUND(I173*H173,2)</f>
        <v>0</v>
      </c>
      <c r="K173" s="169" t="s">
        <v>3</v>
      </c>
      <c r="L173" s="41"/>
      <c r="M173" s="174" t="s">
        <v>3</v>
      </c>
      <c r="N173" s="175" t="s">
        <v>42</v>
      </c>
      <c r="O173" s="74"/>
      <c r="P173" s="176">
        <f>O173*H173</f>
        <v>0</v>
      </c>
      <c r="Q173" s="176">
        <v>0</v>
      </c>
      <c r="R173" s="176">
        <f>Q173*H173</f>
        <v>0</v>
      </c>
      <c r="S173" s="176">
        <v>0</v>
      </c>
      <c r="T173" s="177">
        <f>S173*H173</f>
        <v>0</v>
      </c>
      <c r="U173" s="40"/>
      <c r="V173" s="40"/>
      <c r="W173" s="40"/>
      <c r="X173" s="40"/>
      <c r="Y173" s="40"/>
      <c r="Z173" s="40"/>
      <c r="AA173" s="40"/>
      <c r="AB173" s="40"/>
      <c r="AC173" s="40"/>
      <c r="AD173" s="40"/>
      <c r="AE173" s="40"/>
      <c r="AR173" s="178" t="s">
        <v>254</v>
      </c>
      <c r="AT173" s="178" t="s">
        <v>134</v>
      </c>
      <c r="AU173" s="178" t="s">
        <v>15</v>
      </c>
      <c r="AY173" s="21" t="s">
        <v>131</v>
      </c>
      <c r="BE173" s="179">
        <f>IF(N173="základní",J173,0)</f>
        <v>0</v>
      </c>
      <c r="BF173" s="179">
        <f>IF(N173="snížená",J173,0)</f>
        <v>0</v>
      </c>
      <c r="BG173" s="179">
        <f>IF(N173="zákl. přenesená",J173,0)</f>
        <v>0</v>
      </c>
      <c r="BH173" s="179">
        <f>IF(N173="sníž. přenesená",J173,0)</f>
        <v>0</v>
      </c>
      <c r="BI173" s="179">
        <f>IF(N173="nulová",J173,0)</f>
        <v>0</v>
      </c>
      <c r="BJ173" s="21" t="s">
        <v>15</v>
      </c>
      <c r="BK173" s="179">
        <f>ROUND(I173*H173,2)</f>
        <v>0</v>
      </c>
      <c r="BL173" s="21" t="s">
        <v>254</v>
      </c>
      <c r="BM173" s="178" t="s">
        <v>1246</v>
      </c>
    </row>
    <row r="174" spans="1:65" s="2" customFormat="1" ht="24.15" customHeight="1">
      <c r="A174" s="40"/>
      <c r="B174" s="166"/>
      <c r="C174" s="167" t="s">
        <v>896</v>
      </c>
      <c r="D174" s="167" t="s">
        <v>134</v>
      </c>
      <c r="E174" s="168" t="s">
        <v>2334</v>
      </c>
      <c r="F174" s="169" t="s">
        <v>2335</v>
      </c>
      <c r="G174" s="170" t="s">
        <v>2095</v>
      </c>
      <c r="H174" s="171">
        <v>1</v>
      </c>
      <c r="I174" s="172"/>
      <c r="J174" s="173">
        <f>ROUND(I174*H174,2)</f>
        <v>0</v>
      </c>
      <c r="K174" s="169" t="s">
        <v>3</v>
      </c>
      <c r="L174" s="41"/>
      <c r="M174" s="174" t="s">
        <v>3</v>
      </c>
      <c r="N174" s="175" t="s">
        <v>42</v>
      </c>
      <c r="O174" s="74"/>
      <c r="P174" s="176">
        <f>O174*H174</f>
        <v>0</v>
      </c>
      <c r="Q174" s="176">
        <v>0</v>
      </c>
      <c r="R174" s="176">
        <f>Q174*H174</f>
        <v>0</v>
      </c>
      <c r="S174" s="176">
        <v>0</v>
      </c>
      <c r="T174" s="177">
        <f>S174*H174</f>
        <v>0</v>
      </c>
      <c r="U174" s="40"/>
      <c r="V174" s="40"/>
      <c r="W174" s="40"/>
      <c r="X174" s="40"/>
      <c r="Y174" s="40"/>
      <c r="Z174" s="40"/>
      <c r="AA174" s="40"/>
      <c r="AB174" s="40"/>
      <c r="AC174" s="40"/>
      <c r="AD174" s="40"/>
      <c r="AE174" s="40"/>
      <c r="AR174" s="178" t="s">
        <v>254</v>
      </c>
      <c r="AT174" s="178" t="s">
        <v>134</v>
      </c>
      <c r="AU174" s="178" t="s">
        <v>15</v>
      </c>
      <c r="AY174" s="21" t="s">
        <v>131</v>
      </c>
      <c r="BE174" s="179">
        <f>IF(N174="základní",J174,0)</f>
        <v>0</v>
      </c>
      <c r="BF174" s="179">
        <f>IF(N174="snížená",J174,0)</f>
        <v>0</v>
      </c>
      <c r="BG174" s="179">
        <f>IF(N174="zákl. přenesená",J174,0)</f>
        <v>0</v>
      </c>
      <c r="BH174" s="179">
        <f>IF(N174="sníž. přenesená",J174,0)</f>
        <v>0</v>
      </c>
      <c r="BI174" s="179">
        <f>IF(N174="nulová",J174,0)</f>
        <v>0</v>
      </c>
      <c r="BJ174" s="21" t="s">
        <v>15</v>
      </c>
      <c r="BK174" s="179">
        <f>ROUND(I174*H174,2)</f>
        <v>0</v>
      </c>
      <c r="BL174" s="21" t="s">
        <v>254</v>
      </c>
      <c r="BM174" s="178" t="s">
        <v>1255</v>
      </c>
    </row>
    <row r="175" spans="1:65" s="2" customFormat="1" ht="16.5" customHeight="1">
      <c r="A175" s="40"/>
      <c r="B175" s="166"/>
      <c r="C175" s="167" t="s">
        <v>900</v>
      </c>
      <c r="D175" s="167" t="s">
        <v>134</v>
      </c>
      <c r="E175" s="168" t="s">
        <v>2336</v>
      </c>
      <c r="F175" s="169" t="s">
        <v>2337</v>
      </c>
      <c r="G175" s="170" t="s">
        <v>184</v>
      </c>
      <c r="H175" s="171">
        <v>4</v>
      </c>
      <c r="I175" s="172"/>
      <c r="J175" s="173">
        <f>ROUND(I175*H175,2)</f>
        <v>0</v>
      </c>
      <c r="K175" s="169" t="s">
        <v>3</v>
      </c>
      <c r="L175" s="41"/>
      <c r="M175" s="174" t="s">
        <v>3</v>
      </c>
      <c r="N175" s="175" t="s">
        <v>42</v>
      </c>
      <c r="O175" s="74"/>
      <c r="P175" s="176">
        <f>O175*H175</f>
        <v>0</v>
      </c>
      <c r="Q175" s="176">
        <v>0</v>
      </c>
      <c r="R175" s="176">
        <f>Q175*H175</f>
        <v>0</v>
      </c>
      <c r="S175" s="176">
        <v>0</v>
      </c>
      <c r="T175" s="177">
        <f>S175*H175</f>
        <v>0</v>
      </c>
      <c r="U175" s="40"/>
      <c r="V175" s="40"/>
      <c r="W175" s="40"/>
      <c r="X175" s="40"/>
      <c r="Y175" s="40"/>
      <c r="Z175" s="40"/>
      <c r="AA175" s="40"/>
      <c r="AB175" s="40"/>
      <c r="AC175" s="40"/>
      <c r="AD175" s="40"/>
      <c r="AE175" s="40"/>
      <c r="AR175" s="178" t="s">
        <v>254</v>
      </c>
      <c r="AT175" s="178" t="s">
        <v>134</v>
      </c>
      <c r="AU175" s="178" t="s">
        <v>15</v>
      </c>
      <c r="AY175" s="21" t="s">
        <v>131</v>
      </c>
      <c r="BE175" s="179">
        <f>IF(N175="základní",J175,0)</f>
        <v>0</v>
      </c>
      <c r="BF175" s="179">
        <f>IF(N175="snížená",J175,0)</f>
        <v>0</v>
      </c>
      <c r="BG175" s="179">
        <f>IF(N175="zákl. přenesená",J175,0)</f>
        <v>0</v>
      </c>
      <c r="BH175" s="179">
        <f>IF(N175="sníž. přenesená",J175,0)</f>
        <v>0</v>
      </c>
      <c r="BI175" s="179">
        <f>IF(N175="nulová",J175,0)</f>
        <v>0</v>
      </c>
      <c r="BJ175" s="21" t="s">
        <v>15</v>
      </c>
      <c r="BK175" s="179">
        <f>ROUND(I175*H175,2)</f>
        <v>0</v>
      </c>
      <c r="BL175" s="21" t="s">
        <v>254</v>
      </c>
      <c r="BM175" s="178" t="s">
        <v>1265</v>
      </c>
    </row>
    <row r="176" spans="1:65" s="2" customFormat="1" ht="16.5" customHeight="1">
      <c r="A176" s="40"/>
      <c r="B176" s="166"/>
      <c r="C176" s="167" t="s">
        <v>904</v>
      </c>
      <c r="D176" s="167" t="s">
        <v>134</v>
      </c>
      <c r="E176" s="168" t="s">
        <v>2338</v>
      </c>
      <c r="F176" s="169" t="s">
        <v>2339</v>
      </c>
      <c r="G176" s="170" t="s">
        <v>184</v>
      </c>
      <c r="H176" s="171">
        <v>11</v>
      </c>
      <c r="I176" s="172"/>
      <c r="J176" s="173">
        <f>ROUND(I176*H176,2)</f>
        <v>0</v>
      </c>
      <c r="K176" s="169" t="s">
        <v>3</v>
      </c>
      <c r="L176" s="41"/>
      <c r="M176" s="174" t="s">
        <v>3</v>
      </c>
      <c r="N176" s="175" t="s">
        <v>42</v>
      </c>
      <c r="O176" s="74"/>
      <c r="P176" s="176">
        <f>O176*H176</f>
        <v>0</v>
      </c>
      <c r="Q176" s="176">
        <v>0</v>
      </c>
      <c r="R176" s="176">
        <f>Q176*H176</f>
        <v>0</v>
      </c>
      <c r="S176" s="176">
        <v>0</v>
      </c>
      <c r="T176" s="177">
        <f>S176*H176</f>
        <v>0</v>
      </c>
      <c r="U176" s="40"/>
      <c r="V176" s="40"/>
      <c r="W176" s="40"/>
      <c r="X176" s="40"/>
      <c r="Y176" s="40"/>
      <c r="Z176" s="40"/>
      <c r="AA176" s="40"/>
      <c r="AB176" s="40"/>
      <c r="AC176" s="40"/>
      <c r="AD176" s="40"/>
      <c r="AE176" s="40"/>
      <c r="AR176" s="178" t="s">
        <v>254</v>
      </c>
      <c r="AT176" s="178" t="s">
        <v>134</v>
      </c>
      <c r="AU176" s="178" t="s">
        <v>15</v>
      </c>
      <c r="AY176" s="21" t="s">
        <v>131</v>
      </c>
      <c r="BE176" s="179">
        <f>IF(N176="základní",J176,0)</f>
        <v>0</v>
      </c>
      <c r="BF176" s="179">
        <f>IF(N176="snížená",J176,0)</f>
        <v>0</v>
      </c>
      <c r="BG176" s="179">
        <f>IF(N176="zákl. přenesená",J176,0)</f>
        <v>0</v>
      </c>
      <c r="BH176" s="179">
        <f>IF(N176="sníž. přenesená",J176,0)</f>
        <v>0</v>
      </c>
      <c r="BI176" s="179">
        <f>IF(N176="nulová",J176,0)</f>
        <v>0</v>
      </c>
      <c r="BJ176" s="21" t="s">
        <v>15</v>
      </c>
      <c r="BK176" s="179">
        <f>ROUND(I176*H176,2)</f>
        <v>0</v>
      </c>
      <c r="BL176" s="21" t="s">
        <v>254</v>
      </c>
      <c r="BM176" s="178" t="s">
        <v>1277</v>
      </c>
    </row>
    <row r="177" spans="1:65" s="2" customFormat="1" ht="16.5" customHeight="1">
      <c r="A177" s="40"/>
      <c r="B177" s="166"/>
      <c r="C177" s="167" t="s">
        <v>908</v>
      </c>
      <c r="D177" s="167" t="s">
        <v>134</v>
      </c>
      <c r="E177" s="168" t="s">
        <v>2340</v>
      </c>
      <c r="F177" s="169" t="s">
        <v>2341</v>
      </c>
      <c r="G177" s="170" t="s">
        <v>184</v>
      </c>
      <c r="H177" s="171">
        <v>11</v>
      </c>
      <c r="I177" s="172"/>
      <c r="J177" s="173">
        <f>ROUND(I177*H177,2)</f>
        <v>0</v>
      </c>
      <c r="K177" s="169" t="s">
        <v>3</v>
      </c>
      <c r="L177" s="41"/>
      <c r="M177" s="174" t="s">
        <v>3</v>
      </c>
      <c r="N177" s="175" t="s">
        <v>42</v>
      </c>
      <c r="O177" s="74"/>
      <c r="P177" s="176">
        <f>O177*H177</f>
        <v>0</v>
      </c>
      <c r="Q177" s="176">
        <v>0</v>
      </c>
      <c r="R177" s="176">
        <f>Q177*H177</f>
        <v>0</v>
      </c>
      <c r="S177" s="176">
        <v>0</v>
      </c>
      <c r="T177" s="177">
        <f>S177*H177</f>
        <v>0</v>
      </c>
      <c r="U177" s="40"/>
      <c r="V177" s="40"/>
      <c r="W177" s="40"/>
      <c r="X177" s="40"/>
      <c r="Y177" s="40"/>
      <c r="Z177" s="40"/>
      <c r="AA177" s="40"/>
      <c r="AB177" s="40"/>
      <c r="AC177" s="40"/>
      <c r="AD177" s="40"/>
      <c r="AE177" s="40"/>
      <c r="AR177" s="178" t="s">
        <v>254</v>
      </c>
      <c r="AT177" s="178" t="s">
        <v>134</v>
      </c>
      <c r="AU177" s="178" t="s">
        <v>15</v>
      </c>
      <c r="AY177" s="21" t="s">
        <v>131</v>
      </c>
      <c r="BE177" s="179">
        <f>IF(N177="základní",J177,0)</f>
        <v>0</v>
      </c>
      <c r="BF177" s="179">
        <f>IF(N177="snížená",J177,0)</f>
        <v>0</v>
      </c>
      <c r="BG177" s="179">
        <f>IF(N177="zákl. přenesená",J177,0)</f>
        <v>0</v>
      </c>
      <c r="BH177" s="179">
        <f>IF(N177="sníž. přenesená",J177,0)</f>
        <v>0</v>
      </c>
      <c r="BI177" s="179">
        <f>IF(N177="nulová",J177,0)</f>
        <v>0</v>
      </c>
      <c r="BJ177" s="21" t="s">
        <v>15</v>
      </c>
      <c r="BK177" s="179">
        <f>ROUND(I177*H177,2)</f>
        <v>0</v>
      </c>
      <c r="BL177" s="21" t="s">
        <v>254</v>
      </c>
      <c r="BM177" s="178" t="s">
        <v>1289</v>
      </c>
    </row>
    <row r="178" spans="1:65" s="2" customFormat="1" ht="16.5" customHeight="1">
      <c r="A178" s="40"/>
      <c r="B178" s="166"/>
      <c r="C178" s="167" t="s">
        <v>912</v>
      </c>
      <c r="D178" s="167" t="s">
        <v>134</v>
      </c>
      <c r="E178" s="168" t="s">
        <v>2342</v>
      </c>
      <c r="F178" s="169" t="s">
        <v>2343</v>
      </c>
      <c r="G178" s="170" t="s">
        <v>184</v>
      </c>
      <c r="H178" s="171">
        <v>1</v>
      </c>
      <c r="I178" s="172"/>
      <c r="J178" s="173">
        <f>ROUND(I178*H178,2)</f>
        <v>0</v>
      </c>
      <c r="K178" s="169" t="s">
        <v>3</v>
      </c>
      <c r="L178" s="41"/>
      <c r="M178" s="174" t="s">
        <v>3</v>
      </c>
      <c r="N178" s="175" t="s">
        <v>42</v>
      </c>
      <c r="O178" s="74"/>
      <c r="P178" s="176">
        <f>O178*H178</f>
        <v>0</v>
      </c>
      <c r="Q178" s="176">
        <v>0</v>
      </c>
      <c r="R178" s="176">
        <f>Q178*H178</f>
        <v>0</v>
      </c>
      <c r="S178" s="176">
        <v>0</v>
      </c>
      <c r="T178" s="177">
        <f>S178*H178</f>
        <v>0</v>
      </c>
      <c r="U178" s="40"/>
      <c r="V178" s="40"/>
      <c r="W178" s="40"/>
      <c r="X178" s="40"/>
      <c r="Y178" s="40"/>
      <c r="Z178" s="40"/>
      <c r="AA178" s="40"/>
      <c r="AB178" s="40"/>
      <c r="AC178" s="40"/>
      <c r="AD178" s="40"/>
      <c r="AE178" s="40"/>
      <c r="AR178" s="178" t="s">
        <v>254</v>
      </c>
      <c r="AT178" s="178" t="s">
        <v>134</v>
      </c>
      <c r="AU178" s="178" t="s">
        <v>15</v>
      </c>
      <c r="AY178" s="21" t="s">
        <v>131</v>
      </c>
      <c r="BE178" s="179">
        <f>IF(N178="základní",J178,0)</f>
        <v>0</v>
      </c>
      <c r="BF178" s="179">
        <f>IF(N178="snížená",J178,0)</f>
        <v>0</v>
      </c>
      <c r="BG178" s="179">
        <f>IF(N178="zákl. přenesená",J178,0)</f>
        <v>0</v>
      </c>
      <c r="BH178" s="179">
        <f>IF(N178="sníž. přenesená",J178,0)</f>
        <v>0</v>
      </c>
      <c r="BI178" s="179">
        <f>IF(N178="nulová",J178,0)</f>
        <v>0</v>
      </c>
      <c r="BJ178" s="21" t="s">
        <v>15</v>
      </c>
      <c r="BK178" s="179">
        <f>ROUND(I178*H178,2)</f>
        <v>0</v>
      </c>
      <c r="BL178" s="21" t="s">
        <v>254</v>
      </c>
      <c r="BM178" s="178" t="s">
        <v>1316</v>
      </c>
    </row>
    <row r="179" spans="1:65" s="2" customFormat="1" ht="21.75" customHeight="1">
      <c r="A179" s="40"/>
      <c r="B179" s="166"/>
      <c r="C179" s="167" t="s">
        <v>916</v>
      </c>
      <c r="D179" s="167" t="s">
        <v>134</v>
      </c>
      <c r="E179" s="168" t="s">
        <v>2344</v>
      </c>
      <c r="F179" s="169" t="s">
        <v>2345</v>
      </c>
      <c r="G179" s="170" t="s">
        <v>786</v>
      </c>
      <c r="H179" s="230"/>
      <c r="I179" s="172"/>
      <c r="J179" s="173">
        <f>ROUND(I179*H179,2)</f>
        <v>0</v>
      </c>
      <c r="K179" s="169" t="s">
        <v>3</v>
      </c>
      <c r="L179" s="41"/>
      <c r="M179" s="174" t="s">
        <v>3</v>
      </c>
      <c r="N179" s="175" t="s">
        <v>42</v>
      </c>
      <c r="O179" s="74"/>
      <c r="P179" s="176">
        <f>O179*H179</f>
        <v>0</v>
      </c>
      <c r="Q179" s="176">
        <v>0</v>
      </c>
      <c r="R179" s="176">
        <f>Q179*H179</f>
        <v>0</v>
      </c>
      <c r="S179" s="176">
        <v>0</v>
      </c>
      <c r="T179" s="177">
        <f>S179*H179</f>
        <v>0</v>
      </c>
      <c r="U179" s="40"/>
      <c r="V179" s="40"/>
      <c r="W179" s="40"/>
      <c r="X179" s="40"/>
      <c r="Y179" s="40"/>
      <c r="Z179" s="40"/>
      <c r="AA179" s="40"/>
      <c r="AB179" s="40"/>
      <c r="AC179" s="40"/>
      <c r="AD179" s="40"/>
      <c r="AE179" s="40"/>
      <c r="AR179" s="178" t="s">
        <v>254</v>
      </c>
      <c r="AT179" s="178" t="s">
        <v>134</v>
      </c>
      <c r="AU179" s="178" t="s">
        <v>15</v>
      </c>
      <c r="AY179" s="21" t="s">
        <v>131</v>
      </c>
      <c r="BE179" s="179">
        <f>IF(N179="základní",J179,0)</f>
        <v>0</v>
      </c>
      <c r="BF179" s="179">
        <f>IF(N179="snížená",J179,0)</f>
        <v>0</v>
      </c>
      <c r="BG179" s="179">
        <f>IF(N179="zákl. přenesená",J179,0)</f>
        <v>0</v>
      </c>
      <c r="BH179" s="179">
        <f>IF(N179="sníž. přenesená",J179,0)</f>
        <v>0</v>
      </c>
      <c r="BI179" s="179">
        <f>IF(N179="nulová",J179,0)</f>
        <v>0</v>
      </c>
      <c r="BJ179" s="21" t="s">
        <v>15</v>
      </c>
      <c r="BK179" s="179">
        <f>ROUND(I179*H179,2)</f>
        <v>0</v>
      </c>
      <c r="BL179" s="21" t="s">
        <v>254</v>
      </c>
      <c r="BM179" s="178" t="s">
        <v>1342</v>
      </c>
    </row>
    <row r="180" spans="1:65" s="2" customFormat="1" ht="16.5" customHeight="1">
      <c r="A180" s="40"/>
      <c r="B180" s="166"/>
      <c r="C180" s="167" t="s">
        <v>920</v>
      </c>
      <c r="D180" s="167" t="s">
        <v>134</v>
      </c>
      <c r="E180" s="168" t="s">
        <v>2346</v>
      </c>
      <c r="F180" s="169" t="s">
        <v>2347</v>
      </c>
      <c r="G180" s="170" t="s">
        <v>2095</v>
      </c>
      <c r="H180" s="171">
        <v>4</v>
      </c>
      <c r="I180" s="172"/>
      <c r="J180" s="173">
        <f>ROUND(I180*H180,2)</f>
        <v>0</v>
      </c>
      <c r="K180" s="169" t="s">
        <v>3</v>
      </c>
      <c r="L180" s="41"/>
      <c r="M180" s="174" t="s">
        <v>3</v>
      </c>
      <c r="N180" s="175" t="s">
        <v>42</v>
      </c>
      <c r="O180" s="74"/>
      <c r="P180" s="176">
        <f>O180*H180</f>
        <v>0</v>
      </c>
      <c r="Q180" s="176">
        <v>0</v>
      </c>
      <c r="R180" s="176">
        <f>Q180*H180</f>
        <v>0</v>
      </c>
      <c r="S180" s="176">
        <v>0</v>
      </c>
      <c r="T180" s="177">
        <f>S180*H180</f>
        <v>0</v>
      </c>
      <c r="U180" s="40"/>
      <c r="V180" s="40"/>
      <c r="W180" s="40"/>
      <c r="X180" s="40"/>
      <c r="Y180" s="40"/>
      <c r="Z180" s="40"/>
      <c r="AA180" s="40"/>
      <c r="AB180" s="40"/>
      <c r="AC180" s="40"/>
      <c r="AD180" s="40"/>
      <c r="AE180" s="40"/>
      <c r="AR180" s="178" t="s">
        <v>254</v>
      </c>
      <c r="AT180" s="178" t="s">
        <v>134</v>
      </c>
      <c r="AU180" s="178" t="s">
        <v>15</v>
      </c>
      <c r="AY180" s="21" t="s">
        <v>131</v>
      </c>
      <c r="BE180" s="179">
        <f>IF(N180="základní",J180,0)</f>
        <v>0</v>
      </c>
      <c r="BF180" s="179">
        <f>IF(N180="snížená",J180,0)</f>
        <v>0</v>
      </c>
      <c r="BG180" s="179">
        <f>IF(N180="zákl. přenesená",J180,0)</f>
        <v>0</v>
      </c>
      <c r="BH180" s="179">
        <f>IF(N180="sníž. přenesená",J180,0)</f>
        <v>0</v>
      </c>
      <c r="BI180" s="179">
        <f>IF(N180="nulová",J180,0)</f>
        <v>0</v>
      </c>
      <c r="BJ180" s="21" t="s">
        <v>15</v>
      </c>
      <c r="BK180" s="179">
        <f>ROUND(I180*H180,2)</f>
        <v>0</v>
      </c>
      <c r="BL180" s="21" t="s">
        <v>254</v>
      </c>
      <c r="BM180" s="178" t="s">
        <v>1357</v>
      </c>
    </row>
    <row r="181" spans="1:65" s="2" customFormat="1" ht="16.5" customHeight="1">
      <c r="A181" s="40"/>
      <c r="B181" s="166"/>
      <c r="C181" s="167" t="s">
        <v>924</v>
      </c>
      <c r="D181" s="167" t="s">
        <v>134</v>
      </c>
      <c r="E181" s="168" t="s">
        <v>2348</v>
      </c>
      <c r="F181" s="169" t="s">
        <v>2349</v>
      </c>
      <c r="G181" s="170" t="s">
        <v>2095</v>
      </c>
      <c r="H181" s="171">
        <v>1</v>
      </c>
      <c r="I181" s="172"/>
      <c r="J181" s="173">
        <f>ROUND(I181*H181,2)</f>
        <v>0</v>
      </c>
      <c r="K181" s="169" t="s">
        <v>3</v>
      </c>
      <c r="L181" s="41"/>
      <c r="M181" s="174" t="s">
        <v>3</v>
      </c>
      <c r="N181" s="175" t="s">
        <v>42</v>
      </c>
      <c r="O181" s="74"/>
      <c r="P181" s="176">
        <f>O181*H181</f>
        <v>0</v>
      </c>
      <c r="Q181" s="176">
        <v>0</v>
      </c>
      <c r="R181" s="176">
        <f>Q181*H181</f>
        <v>0</v>
      </c>
      <c r="S181" s="176">
        <v>0</v>
      </c>
      <c r="T181" s="177">
        <f>S181*H181</f>
        <v>0</v>
      </c>
      <c r="U181" s="40"/>
      <c r="V181" s="40"/>
      <c r="W181" s="40"/>
      <c r="X181" s="40"/>
      <c r="Y181" s="40"/>
      <c r="Z181" s="40"/>
      <c r="AA181" s="40"/>
      <c r="AB181" s="40"/>
      <c r="AC181" s="40"/>
      <c r="AD181" s="40"/>
      <c r="AE181" s="40"/>
      <c r="AR181" s="178" t="s">
        <v>254</v>
      </c>
      <c r="AT181" s="178" t="s">
        <v>134</v>
      </c>
      <c r="AU181" s="178" t="s">
        <v>15</v>
      </c>
      <c r="AY181" s="21" t="s">
        <v>131</v>
      </c>
      <c r="BE181" s="179">
        <f>IF(N181="základní",J181,0)</f>
        <v>0</v>
      </c>
      <c r="BF181" s="179">
        <f>IF(N181="snížená",J181,0)</f>
        <v>0</v>
      </c>
      <c r="BG181" s="179">
        <f>IF(N181="zákl. přenesená",J181,0)</f>
        <v>0</v>
      </c>
      <c r="BH181" s="179">
        <f>IF(N181="sníž. přenesená",J181,0)</f>
        <v>0</v>
      </c>
      <c r="BI181" s="179">
        <f>IF(N181="nulová",J181,0)</f>
        <v>0</v>
      </c>
      <c r="BJ181" s="21" t="s">
        <v>15</v>
      </c>
      <c r="BK181" s="179">
        <f>ROUND(I181*H181,2)</f>
        <v>0</v>
      </c>
      <c r="BL181" s="21" t="s">
        <v>254</v>
      </c>
      <c r="BM181" s="178" t="s">
        <v>1381</v>
      </c>
    </row>
    <row r="182" spans="1:65" s="2" customFormat="1" ht="21.75" customHeight="1">
      <c r="A182" s="40"/>
      <c r="B182" s="166"/>
      <c r="C182" s="167" t="s">
        <v>928</v>
      </c>
      <c r="D182" s="167" t="s">
        <v>134</v>
      </c>
      <c r="E182" s="168" t="s">
        <v>2350</v>
      </c>
      <c r="F182" s="169" t="s">
        <v>2351</v>
      </c>
      <c r="G182" s="170" t="s">
        <v>272</v>
      </c>
      <c r="H182" s="171">
        <v>0.1</v>
      </c>
      <c r="I182" s="172"/>
      <c r="J182" s="173">
        <f>ROUND(I182*H182,2)</f>
        <v>0</v>
      </c>
      <c r="K182" s="169" t="s">
        <v>3</v>
      </c>
      <c r="L182" s="41"/>
      <c r="M182" s="174" t="s">
        <v>3</v>
      </c>
      <c r="N182" s="175" t="s">
        <v>42</v>
      </c>
      <c r="O182" s="74"/>
      <c r="P182" s="176">
        <f>O182*H182</f>
        <v>0</v>
      </c>
      <c r="Q182" s="176">
        <v>0</v>
      </c>
      <c r="R182" s="176">
        <f>Q182*H182</f>
        <v>0</v>
      </c>
      <c r="S182" s="176">
        <v>0</v>
      </c>
      <c r="T182" s="177">
        <f>S182*H182</f>
        <v>0</v>
      </c>
      <c r="U182" s="40"/>
      <c r="V182" s="40"/>
      <c r="W182" s="40"/>
      <c r="X182" s="40"/>
      <c r="Y182" s="40"/>
      <c r="Z182" s="40"/>
      <c r="AA182" s="40"/>
      <c r="AB182" s="40"/>
      <c r="AC182" s="40"/>
      <c r="AD182" s="40"/>
      <c r="AE182" s="40"/>
      <c r="AR182" s="178" t="s">
        <v>254</v>
      </c>
      <c r="AT182" s="178" t="s">
        <v>134</v>
      </c>
      <c r="AU182" s="178" t="s">
        <v>15</v>
      </c>
      <c r="AY182" s="21" t="s">
        <v>131</v>
      </c>
      <c r="BE182" s="179">
        <f>IF(N182="základní",J182,0)</f>
        <v>0</v>
      </c>
      <c r="BF182" s="179">
        <f>IF(N182="snížená",J182,0)</f>
        <v>0</v>
      </c>
      <c r="BG182" s="179">
        <f>IF(N182="zákl. přenesená",J182,0)</f>
        <v>0</v>
      </c>
      <c r="BH182" s="179">
        <f>IF(N182="sníž. přenesená",J182,0)</f>
        <v>0</v>
      </c>
      <c r="BI182" s="179">
        <f>IF(N182="nulová",J182,0)</f>
        <v>0</v>
      </c>
      <c r="BJ182" s="21" t="s">
        <v>15</v>
      </c>
      <c r="BK182" s="179">
        <f>ROUND(I182*H182,2)</f>
        <v>0</v>
      </c>
      <c r="BL182" s="21" t="s">
        <v>254</v>
      </c>
      <c r="BM182" s="178" t="s">
        <v>1408</v>
      </c>
    </row>
    <row r="183" spans="1:63" s="12" customFormat="1" ht="25.9" customHeight="1">
      <c r="A183" s="12"/>
      <c r="B183" s="153"/>
      <c r="C183" s="12"/>
      <c r="D183" s="154" t="s">
        <v>70</v>
      </c>
      <c r="E183" s="155" t="s">
        <v>2352</v>
      </c>
      <c r="F183" s="155" t="s">
        <v>2353</v>
      </c>
      <c r="G183" s="12"/>
      <c r="H183" s="12"/>
      <c r="I183" s="156"/>
      <c r="J183" s="157">
        <f>BK183</f>
        <v>0</v>
      </c>
      <c r="K183" s="12"/>
      <c r="L183" s="153"/>
      <c r="M183" s="158"/>
      <c r="N183" s="159"/>
      <c r="O183" s="159"/>
      <c r="P183" s="160">
        <f>SUM(P184:P189)</f>
        <v>0</v>
      </c>
      <c r="Q183" s="159"/>
      <c r="R183" s="160">
        <f>SUM(R184:R189)</f>
        <v>0</v>
      </c>
      <c r="S183" s="159"/>
      <c r="T183" s="161">
        <f>SUM(T184:T189)</f>
        <v>0</v>
      </c>
      <c r="U183" s="12"/>
      <c r="V183" s="12"/>
      <c r="W183" s="12"/>
      <c r="X183" s="12"/>
      <c r="Y183" s="12"/>
      <c r="Z183" s="12"/>
      <c r="AA183" s="12"/>
      <c r="AB183" s="12"/>
      <c r="AC183" s="12"/>
      <c r="AD183" s="12"/>
      <c r="AE183" s="12"/>
      <c r="AR183" s="154" t="s">
        <v>79</v>
      </c>
      <c r="AT183" s="162" t="s">
        <v>70</v>
      </c>
      <c r="AU183" s="162" t="s">
        <v>71</v>
      </c>
      <c r="AY183" s="154" t="s">
        <v>131</v>
      </c>
      <c r="BK183" s="163">
        <f>SUM(BK184:BK189)</f>
        <v>0</v>
      </c>
    </row>
    <row r="184" spans="1:65" s="2" customFormat="1" ht="16.5" customHeight="1">
      <c r="A184" s="40"/>
      <c r="B184" s="166"/>
      <c r="C184" s="167" t="s">
        <v>932</v>
      </c>
      <c r="D184" s="167" t="s">
        <v>134</v>
      </c>
      <c r="E184" s="168" t="s">
        <v>2354</v>
      </c>
      <c r="F184" s="169" t="s">
        <v>2355</v>
      </c>
      <c r="G184" s="170" t="s">
        <v>2095</v>
      </c>
      <c r="H184" s="171">
        <v>1</v>
      </c>
      <c r="I184" s="172"/>
      <c r="J184" s="173">
        <f>ROUND(I184*H184,2)</f>
        <v>0</v>
      </c>
      <c r="K184" s="169" t="s">
        <v>3</v>
      </c>
      <c r="L184" s="41"/>
      <c r="M184" s="174" t="s">
        <v>3</v>
      </c>
      <c r="N184" s="175" t="s">
        <v>42</v>
      </c>
      <c r="O184" s="74"/>
      <c r="P184" s="176">
        <f>O184*H184</f>
        <v>0</v>
      </c>
      <c r="Q184" s="176">
        <v>0</v>
      </c>
      <c r="R184" s="176">
        <f>Q184*H184</f>
        <v>0</v>
      </c>
      <c r="S184" s="176">
        <v>0</v>
      </c>
      <c r="T184" s="177">
        <f>S184*H184</f>
        <v>0</v>
      </c>
      <c r="U184" s="40"/>
      <c r="V184" s="40"/>
      <c r="W184" s="40"/>
      <c r="X184" s="40"/>
      <c r="Y184" s="40"/>
      <c r="Z184" s="40"/>
      <c r="AA184" s="40"/>
      <c r="AB184" s="40"/>
      <c r="AC184" s="40"/>
      <c r="AD184" s="40"/>
      <c r="AE184" s="40"/>
      <c r="AR184" s="178" t="s">
        <v>254</v>
      </c>
      <c r="AT184" s="178" t="s">
        <v>134</v>
      </c>
      <c r="AU184" s="178" t="s">
        <v>15</v>
      </c>
      <c r="AY184" s="21" t="s">
        <v>131</v>
      </c>
      <c r="BE184" s="179">
        <f>IF(N184="základní",J184,0)</f>
        <v>0</v>
      </c>
      <c r="BF184" s="179">
        <f>IF(N184="snížená",J184,0)</f>
        <v>0</v>
      </c>
      <c r="BG184" s="179">
        <f>IF(N184="zákl. přenesená",J184,0)</f>
        <v>0</v>
      </c>
      <c r="BH184" s="179">
        <f>IF(N184="sníž. přenesená",J184,0)</f>
        <v>0</v>
      </c>
      <c r="BI184" s="179">
        <f>IF(N184="nulová",J184,0)</f>
        <v>0</v>
      </c>
      <c r="BJ184" s="21" t="s">
        <v>15</v>
      </c>
      <c r="BK184" s="179">
        <f>ROUND(I184*H184,2)</f>
        <v>0</v>
      </c>
      <c r="BL184" s="21" t="s">
        <v>254</v>
      </c>
      <c r="BM184" s="178" t="s">
        <v>1586</v>
      </c>
    </row>
    <row r="185" spans="1:65" s="2" customFormat="1" ht="16.5" customHeight="1">
      <c r="A185" s="40"/>
      <c r="B185" s="166"/>
      <c r="C185" s="167" t="s">
        <v>936</v>
      </c>
      <c r="D185" s="167" t="s">
        <v>134</v>
      </c>
      <c r="E185" s="168" t="s">
        <v>2356</v>
      </c>
      <c r="F185" s="169" t="s">
        <v>2357</v>
      </c>
      <c r="G185" s="170" t="s">
        <v>2095</v>
      </c>
      <c r="H185" s="171">
        <v>3</v>
      </c>
      <c r="I185" s="172"/>
      <c r="J185" s="173">
        <f>ROUND(I185*H185,2)</f>
        <v>0</v>
      </c>
      <c r="K185" s="169" t="s">
        <v>3</v>
      </c>
      <c r="L185" s="41"/>
      <c r="M185" s="174" t="s">
        <v>3</v>
      </c>
      <c r="N185" s="175" t="s">
        <v>42</v>
      </c>
      <c r="O185" s="74"/>
      <c r="P185" s="176">
        <f>O185*H185</f>
        <v>0</v>
      </c>
      <c r="Q185" s="176">
        <v>0</v>
      </c>
      <c r="R185" s="176">
        <f>Q185*H185</f>
        <v>0</v>
      </c>
      <c r="S185" s="176">
        <v>0</v>
      </c>
      <c r="T185" s="177">
        <f>S185*H185</f>
        <v>0</v>
      </c>
      <c r="U185" s="40"/>
      <c r="V185" s="40"/>
      <c r="W185" s="40"/>
      <c r="X185" s="40"/>
      <c r="Y185" s="40"/>
      <c r="Z185" s="40"/>
      <c r="AA185" s="40"/>
      <c r="AB185" s="40"/>
      <c r="AC185" s="40"/>
      <c r="AD185" s="40"/>
      <c r="AE185" s="40"/>
      <c r="AR185" s="178" t="s">
        <v>254</v>
      </c>
      <c r="AT185" s="178" t="s">
        <v>134</v>
      </c>
      <c r="AU185" s="178" t="s">
        <v>15</v>
      </c>
      <c r="AY185" s="21" t="s">
        <v>131</v>
      </c>
      <c r="BE185" s="179">
        <f>IF(N185="základní",J185,0)</f>
        <v>0</v>
      </c>
      <c r="BF185" s="179">
        <f>IF(N185="snížená",J185,0)</f>
        <v>0</v>
      </c>
      <c r="BG185" s="179">
        <f>IF(N185="zákl. přenesená",J185,0)</f>
        <v>0</v>
      </c>
      <c r="BH185" s="179">
        <f>IF(N185="sníž. přenesená",J185,0)</f>
        <v>0</v>
      </c>
      <c r="BI185" s="179">
        <f>IF(N185="nulová",J185,0)</f>
        <v>0</v>
      </c>
      <c r="BJ185" s="21" t="s">
        <v>15</v>
      </c>
      <c r="BK185" s="179">
        <f>ROUND(I185*H185,2)</f>
        <v>0</v>
      </c>
      <c r="BL185" s="21" t="s">
        <v>254</v>
      </c>
      <c r="BM185" s="178" t="s">
        <v>1589</v>
      </c>
    </row>
    <row r="186" spans="1:65" s="2" customFormat="1" ht="16.5" customHeight="1">
      <c r="A186" s="40"/>
      <c r="B186" s="166"/>
      <c r="C186" s="167" t="s">
        <v>940</v>
      </c>
      <c r="D186" s="167" t="s">
        <v>134</v>
      </c>
      <c r="E186" s="168" t="s">
        <v>2358</v>
      </c>
      <c r="F186" s="169" t="s">
        <v>2359</v>
      </c>
      <c r="G186" s="170" t="s">
        <v>2095</v>
      </c>
      <c r="H186" s="171">
        <v>1</v>
      </c>
      <c r="I186" s="172"/>
      <c r="J186" s="173">
        <f>ROUND(I186*H186,2)</f>
        <v>0</v>
      </c>
      <c r="K186" s="169" t="s">
        <v>3</v>
      </c>
      <c r="L186" s="41"/>
      <c r="M186" s="174" t="s">
        <v>3</v>
      </c>
      <c r="N186" s="175" t="s">
        <v>42</v>
      </c>
      <c r="O186" s="74"/>
      <c r="P186" s="176">
        <f>O186*H186</f>
        <v>0</v>
      </c>
      <c r="Q186" s="176">
        <v>0</v>
      </c>
      <c r="R186" s="176">
        <f>Q186*H186</f>
        <v>0</v>
      </c>
      <c r="S186" s="176">
        <v>0</v>
      </c>
      <c r="T186" s="177">
        <f>S186*H186</f>
        <v>0</v>
      </c>
      <c r="U186" s="40"/>
      <c r="V186" s="40"/>
      <c r="W186" s="40"/>
      <c r="X186" s="40"/>
      <c r="Y186" s="40"/>
      <c r="Z186" s="40"/>
      <c r="AA186" s="40"/>
      <c r="AB186" s="40"/>
      <c r="AC186" s="40"/>
      <c r="AD186" s="40"/>
      <c r="AE186" s="40"/>
      <c r="AR186" s="178" t="s">
        <v>254</v>
      </c>
      <c r="AT186" s="178" t="s">
        <v>134</v>
      </c>
      <c r="AU186" s="178" t="s">
        <v>15</v>
      </c>
      <c r="AY186" s="21" t="s">
        <v>131</v>
      </c>
      <c r="BE186" s="179">
        <f>IF(N186="základní",J186,0)</f>
        <v>0</v>
      </c>
      <c r="BF186" s="179">
        <f>IF(N186="snížená",J186,0)</f>
        <v>0</v>
      </c>
      <c r="BG186" s="179">
        <f>IF(N186="zákl. přenesená",J186,0)</f>
        <v>0</v>
      </c>
      <c r="BH186" s="179">
        <f>IF(N186="sníž. přenesená",J186,0)</f>
        <v>0</v>
      </c>
      <c r="BI186" s="179">
        <f>IF(N186="nulová",J186,0)</f>
        <v>0</v>
      </c>
      <c r="BJ186" s="21" t="s">
        <v>15</v>
      </c>
      <c r="BK186" s="179">
        <f>ROUND(I186*H186,2)</f>
        <v>0</v>
      </c>
      <c r="BL186" s="21" t="s">
        <v>254</v>
      </c>
      <c r="BM186" s="178" t="s">
        <v>1592</v>
      </c>
    </row>
    <row r="187" spans="1:65" s="2" customFormat="1" ht="16.5" customHeight="1">
      <c r="A187" s="40"/>
      <c r="B187" s="166"/>
      <c r="C187" s="167" t="s">
        <v>944</v>
      </c>
      <c r="D187" s="167" t="s">
        <v>134</v>
      </c>
      <c r="E187" s="168" t="s">
        <v>2360</v>
      </c>
      <c r="F187" s="169" t="s">
        <v>2361</v>
      </c>
      <c r="G187" s="170" t="s">
        <v>2095</v>
      </c>
      <c r="H187" s="171">
        <v>7</v>
      </c>
      <c r="I187" s="172"/>
      <c r="J187" s="173">
        <f>ROUND(I187*H187,2)</f>
        <v>0</v>
      </c>
      <c r="K187" s="169" t="s">
        <v>3</v>
      </c>
      <c r="L187" s="41"/>
      <c r="M187" s="174" t="s">
        <v>3</v>
      </c>
      <c r="N187" s="175" t="s">
        <v>42</v>
      </c>
      <c r="O187" s="74"/>
      <c r="P187" s="176">
        <f>O187*H187</f>
        <v>0</v>
      </c>
      <c r="Q187" s="176">
        <v>0</v>
      </c>
      <c r="R187" s="176">
        <f>Q187*H187</f>
        <v>0</v>
      </c>
      <c r="S187" s="176">
        <v>0</v>
      </c>
      <c r="T187" s="177">
        <f>S187*H187</f>
        <v>0</v>
      </c>
      <c r="U187" s="40"/>
      <c r="V187" s="40"/>
      <c r="W187" s="40"/>
      <c r="X187" s="40"/>
      <c r="Y187" s="40"/>
      <c r="Z187" s="40"/>
      <c r="AA187" s="40"/>
      <c r="AB187" s="40"/>
      <c r="AC187" s="40"/>
      <c r="AD187" s="40"/>
      <c r="AE187" s="40"/>
      <c r="AR187" s="178" t="s">
        <v>254</v>
      </c>
      <c r="AT187" s="178" t="s">
        <v>134</v>
      </c>
      <c r="AU187" s="178" t="s">
        <v>15</v>
      </c>
      <c r="AY187" s="21" t="s">
        <v>131</v>
      </c>
      <c r="BE187" s="179">
        <f>IF(N187="základní",J187,0)</f>
        <v>0</v>
      </c>
      <c r="BF187" s="179">
        <f>IF(N187="snížená",J187,0)</f>
        <v>0</v>
      </c>
      <c r="BG187" s="179">
        <f>IF(N187="zákl. přenesená",J187,0)</f>
        <v>0</v>
      </c>
      <c r="BH187" s="179">
        <f>IF(N187="sníž. přenesená",J187,0)</f>
        <v>0</v>
      </c>
      <c r="BI187" s="179">
        <f>IF(N187="nulová",J187,0)</f>
        <v>0</v>
      </c>
      <c r="BJ187" s="21" t="s">
        <v>15</v>
      </c>
      <c r="BK187" s="179">
        <f>ROUND(I187*H187,2)</f>
        <v>0</v>
      </c>
      <c r="BL187" s="21" t="s">
        <v>254</v>
      </c>
      <c r="BM187" s="178" t="s">
        <v>1595</v>
      </c>
    </row>
    <row r="188" spans="1:65" s="2" customFormat="1" ht="16.5" customHeight="1">
      <c r="A188" s="40"/>
      <c r="B188" s="166"/>
      <c r="C188" s="167" t="s">
        <v>948</v>
      </c>
      <c r="D188" s="167" t="s">
        <v>134</v>
      </c>
      <c r="E188" s="168" t="s">
        <v>2362</v>
      </c>
      <c r="F188" s="169" t="s">
        <v>2363</v>
      </c>
      <c r="G188" s="170" t="s">
        <v>2095</v>
      </c>
      <c r="H188" s="171">
        <v>3</v>
      </c>
      <c r="I188" s="172"/>
      <c r="J188" s="173">
        <f>ROUND(I188*H188,2)</f>
        <v>0</v>
      </c>
      <c r="K188" s="169" t="s">
        <v>3</v>
      </c>
      <c r="L188" s="41"/>
      <c r="M188" s="174" t="s">
        <v>3</v>
      </c>
      <c r="N188" s="175" t="s">
        <v>42</v>
      </c>
      <c r="O188" s="74"/>
      <c r="P188" s="176">
        <f>O188*H188</f>
        <v>0</v>
      </c>
      <c r="Q188" s="176">
        <v>0</v>
      </c>
      <c r="R188" s="176">
        <f>Q188*H188</f>
        <v>0</v>
      </c>
      <c r="S188" s="176">
        <v>0</v>
      </c>
      <c r="T188" s="177">
        <f>S188*H188</f>
        <v>0</v>
      </c>
      <c r="U188" s="40"/>
      <c r="V188" s="40"/>
      <c r="W188" s="40"/>
      <c r="X188" s="40"/>
      <c r="Y188" s="40"/>
      <c r="Z188" s="40"/>
      <c r="AA188" s="40"/>
      <c r="AB188" s="40"/>
      <c r="AC188" s="40"/>
      <c r="AD188" s="40"/>
      <c r="AE188" s="40"/>
      <c r="AR188" s="178" t="s">
        <v>254</v>
      </c>
      <c r="AT188" s="178" t="s">
        <v>134</v>
      </c>
      <c r="AU188" s="178" t="s">
        <v>15</v>
      </c>
      <c r="AY188" s="21" t="s">
        <v>131</v>
      </c>
      <c r="BE188" s="179">
        <f>IF(N188="základní",J188,0)</f>
        <v>0</v>
      </c>
      <c r="BF188" s="179">
        <f>IF(N188="snížená",J188,0)</f>
        <v>0</v>
      </c>
      <c r="BG188" s="179">
        <f>IF(N188="zákl. přenesená",J188,0)</f>
        <v>0</v>
      </c>
      <c r="BH188" s="179">
        <f>IF(N188="sníž. přenesená",J188,0)</f>
        <v>0</v>
      </c>
      <c r="BI188" s="179">
        <f>IF(N188="nulová",J188,0)</f>
        <v>0</v>
      </c>
      <c r="BJ188" s="21" t="s">
        <v>15</v>
      </c>
      <c r="BK188" s="179">
        <f>ROUND(I188*H188,2)</f>
        <v>0</v>
      </c>
      <c r="BL188" s="21" t="s">
        <v>254</v>
      </c>
      <c r="BM188" s="178" t="s">
        <v>1598</v>
      </c>
    </row>
    <row r="189" spans="1:65" s="2" customFormat="1" ht="21.75" customHeight="1">
      <c r="A189" s="40"/>
      <c r="B189" s="166"/>
      <c r="C189" s="167" t="s">
        <v>952</v>
      </c>
      <c r="D189" s="167" t="s">
        <v>134</v>
      </c>
      <c r="E189" s="168" t="s">
        <v>2364</v>
      </c>
      <c r="F189" s="169" t="s">
        <v>2365</v>
      </c>
      <c r="G189" s="170" t="s">
        <v>786</v>
      </c>
      <c r="H189" s="230"/>
      <c r="I189" s="172"/>
      <c r="J189" s="173">
        <f>ROUND(I189*H189,2)</f>
        <v>0</v>
      </c>
      <c r="K189" s="169" t="s">
        <v>3</v>
      </c>
      <c r="L189" s="41"/>
      <c r="M189" s="235" t="s">
        <v>3</v>
      </c>
      <c r="N189" s="236" t="s">
        <v>42</v>
      </c>
      <c r="O189" s="233"/>
      <c r="P189" s="237">
        <f>O189*H189</f>
        <v>0</v>
      </c>
      <c r="Q189" s="237">
        <v>0</v>
      </c>
      <c r="R189" s="237">
        <f>Q189*H189</f>
        <v>0</v>
      </c>
      <c r="S189" s="237">
        <v>0</v>
      </c>
      <c r="T189" s="238">
        <f>S189*H189</f>
        <v>0</v>
      </c>
      <c r="U189" s="40"/>
      <c r="V189" s="40"/>
      <c r="W189" s="40"/>
      <c r="X189" s="40"/>
      <c r="Y189" s="40"/>
      <c r="Z189" s="40"/>
      <c r="AA189" s="40"/>
      <c r="AB189" s="40"/>
      <c r="AC189" s="40"/>
      <c r="AD189" s="40"/>
      <c r="AE189" s="40"/>
      <c r="AR189" s="178" t="s">
        <v>254</v>
      </c>
      <c r="AT189" s="178" t="s">
        <v>134</v>
      </c>
      <c r="AU189" s="178" t="s">
        <v>15</v>
      </c>
      <c r="AY189" s="21" t="s">
        <v>131</v>
      </c>
      <c r="BE189" s="179">
        <f>IF(N189="základní",J189,0)</f>
        <v>0</v>
      </c>
      <c r="BF189" s="179">
        <f>IF(N189="snížená",J189,0)</f>
        <v>0</v>
      </c>
      <c r="BG189" s="179">
        <f>IF(N189="zákl. přenesená",J189,0)</f>
        <v>0</v>
      </c>
      <c r="BH189" s="179">
        <f>IF(N189="sníž. přenesená",J189,0)</f>
        <v>0</v>
      </c>
      <c r="BI189" s="179">
        <f>IF(N189="nulová",J189,0)</f>
        <v>0</v>
      </c>
      <c r="BJ189" s="21" t="s">
        <v>15</v>
      </c>
      <c r="BK189" s="179">
        <f>ROUND(I189*H189,2)</f>
        <v>0</v>
      </c>
      <c r="BL189" s="21" t="s">
        <v>254</v>
      </c>
      <c r="BM189" s="178" t="s">
        <v>1601</v>
      </c>
    </row>
    <row r="190" spans="1:31" s="2" customFormat="1" ht="6.95" customHeight="1">
      <c r="A190" s="40"/>
      <c r="B190" s="57"/>
      <c r="C190" s="58"/>
      <c r="D190" s="58"/>
      <c r="E190" s="58"/>
      <c r="F190" s="58"/>
      <c r="G190" s="58"/>
      <c r="H190" s="58"/>
      <c r="I190" s="58"/>
      <c r="J190" s="58"/>
      <c r="K190" s="58"/>
      <c r="L190" s="41"/>
      <c r="M190" s="40"/>
      <c r="O190" s="40"/>
      <c r="P190" s="40"/>
      <c r="Q190" s="40"/>
      <c r="R190" s="40"/>
      <c r="S190" s="40"/>
      <c r="T190" s="40"/>
      <c r="U190" s="40"/>
      <c r="V190" s="40"/>
      <c r="W190" s="40"/>
      <c r="X190" s="40"/>
      <c r="Y190" s="40"/>
      <c r="Z190" s="40"/>
      <c r="AA190" s="40"/>
      <c r="AB190" s="40"/>
      <c r="AC190" s="40"/>
      <c r="AD190" s="40"/>
      <c r="AE190" s="40"/>
    </row>
  </sheetData>
  <autoFilter ref="C83:K189"/>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 t="s">
        <v>6</v>
      </c>
      <c r="M2" s="1"/>
      <c r="N2" s="1"/>
      <c r="O2" s="1"/>
      <c r="P2" s="1"/>
      <c r="Q2" s="1"/>
      <c r="R2" s="1"/>
      <c r="S2" s="1"/>
      <c r="T2" s="1"/>
      <c r="U2" s="1"/>
      <c r="V2" s="1"/>
      <c r="AT2" s="21" t="s">
        <v>98</v>
      </c>
    </row>
    <row r="3" spans="2:46" s="1" customFormat="1" ht="6.95" customHeight="1">
      <c r="B3" s="22"/>
      <c r="C3" s="23"/>
      <c r="D3" s="23"/>
      <c r="E3" s="23"/>
      <c r="F3" s="23"/>
      <c r="G3" s="23"/>
      <c r="H3" s="23"/>
      <c r="I3" s="23"/>
      <c r="J3" s="23"/>
      <c r="K3" s="23"/>
      <c r="L3" s="24"/>
      <c r="AT3" s="21" t="s">
        <v>79</v>
      </c>
    </row>
    <row r="4" spans="2:46" s="1" customFormat="1" ht="24.95" customHeight="1">
      <c r="B4" s="24"/>
      <c r="D4" s="25" t="s">
        <v>99</v>
      </c>
      <c r="L4" s="24"/>
      <c r="M4" s="116" t="s">
        <v>11</v>
      </c>
      <c r="AT4" s="21" t="s">
        <v>4</v>
      </c>
    </row>
    <row r="5" spans="2:12" s="1" customFormat="1" ht="6.95" customHeight="1">
      <c r="B5" s="24"/>
      <c r="L5" s="24"/>
    </row>
    <row r="6" spans="2:12" s="1" customFormat="1" ht="12" customHeight="1">
      <c r="B6" s="24"/>
      <c r="D6" s="34" t="s">
        <v>17</v>
      </c>
      <c r="L6" s="24"/>
    </row>
    <row r="7" spans="2:12" s="1" customFormat="1" ht="16.5" customHeight="1">
      <c r="B7" s="24"/>
      <c r="E7" s="117" t="str">
        <f>'Rekapitulace stavby'!K6</f>
        <v>Stavební úpravy a změna způsobu využití objektu pavilonu N</v>
      </c>
      <c r="F7" s="34"/>
      <c r="G7" s="34"/>
      <c r="H7" s="34"/>
      <c r="L7" s="24"/>
    </row>
    <row r="8" spans="1:31" s="2" customFormat="1" ht="12" customHeight="1">
      <c r="A8" s="40"/>
      <c r="B8" s="41"/>
      <c r="C8" s="40"/>
      <c r="D8" s="34" t="s">
        <v>100</v>
      </c>
      <c r="E8" s="40"/>
      <c r="F8" s="40"/>
      <c r="G8" s="40"/>
      <c r="H8" s="40"/>
      <c r="I8" s="40"/>
      <c r="J8" s="40"/>
      <c r="K8" s="40"/>
      <c r="L8" s="118"/>
      <c r="S8" s="40"/>
      <c r="T8" s="40"/>
      <c r="U8" s="40"/>
      <c r="V8" s="40"/>
      <c r="W8" s="40"/>
      <c r="X8" s="40"/>
      <c r="Y8" s="40"/>
      <c r="Z8" s="40"/>
      <c r="AA8" s="40"/>
      <c r="AB8" s="40"/>
      <c r="AC8" s="40"/>
      <c r="AD8" s="40"/>
      <c r="AE8" s="40"/>
    </row>
    <row r="9" spans="1:31" s="2" customFormat="1" ht="16.5" customHeight="1">
      <c r="A9" s="40"/>
      <c r="B9" s="41"/>
      <c r="C9" s="40"/>
      <c r="D9" s="40"/>
      <c r="E9" s="64" t="s">
        <v>2366</v>
      </c>
      <c r="F9" s="40"/>
      <c r="G9" s="40"/>
      <c r="H9" s="40"/>
      <c r="I9" s="40"/>
      <c r="J9" s="40"/>
      <c r="K9" s="40"/>
      <c r="L9" s="118"/>
      <c r="S9" s="40"/>
      <c r="T9" s="40"/>
      <c r="U9" s="40"/>
      <c r="V9" s="40"/>
      <c r="W9" s="40"/>
      <c r="X9" s="40"/>
      <c r="Y9" s="40"/>
      <c r="Z9" s="40"/>
      <c r="AA9" s="40"/>
      <c r="AB9" s="40"/>
      <c r="AC9" s="40"/>
      <c r="AD9" s="40"/>
      <c r="AE9" s="40"/>
    </row>
    <row r="10" spans="1:31" s="2" customFormat="1" ht="12">
      <c r="A10" s="40"/>
      <c r="B10" s="41"/>
      <c r="C10" s="40"/>
      <c r="D10" s="40"/>
      <c r="E10" s="40"/>
      <c r="F10" s="40"/>
      <c r="G10" s="40"/>
      <c r="H10" s="40"/>
      <c r="I10" s="40"/>
      <c r="J10" s="40"/>
      <c r="K10" s="40"/>
      <c r="L10" s="118"/>
      <c r="S10" s="40"/>
      <c r="T10" s="40"/>
      <c r="U10" s="40"/>
      <c r="V10" s="40"/>
      <c r="W10" s="40"/>
      <c r="X10" s="40"/>
      <c r="Y10" s="40"/>
      <c r="Z10" s="40"/>
      <c r="AA10" s="40"/>
      <c r="AB10" s="40"/>
      <c r="AC10" s="40"/>
      <c r="AD10" s="40"/>
      <c r="AE10" s="40"/>
    </row>
    <row r="11" spans="1:31" s="2" customFormat="1" ht="12" customHeight="1">
      <c r="A11" s="40"/>
      <c r="B11" s="41"/>
      <c r="C11" s="40"/>
      <c r="D11" s="34" t="s">
        <v>19</v>
      </c>
      <c r="E11" s="40"/>
      <c r="F11" s="29" t="s">
        <v>3</v>
      </c>
      <c r="G11" s="40"/>
      <c r="H11" s="40"/>
      <c r="I11" s="34" t="s">
        <v>20</v>
      </c>
      <c r="J11" s="29" t="s">
        <v>3</v>
      </c>
      <c r="K11" s="40"/>
      <c r="L11" s="118"/>
      <c r="S11" s="40"/>
      <c r="T11" s="40"/>
      <c r="U11" s="40"/>
      <c r="V11" s="40"/>
      <c r="W11" s="40"/>
      <c r="X11" s="40"/>
      <c r="Y11" s="40"/>
      <c r="Z11" s="40"/>
      <c r="AA11" s="40"/>
      <c r="AB11" s="40"/>
      <c r="AC11" s="40"/>
      <c r="AD11" s="40"/>
      <c r="AE11" s="40"/>
    </row>
    <row r="12" spans="1:31" s="2" customFormat="1" ht="12" customHeight="1">
      <c r="A12" s="40"/>
      <c r="B12" s="41"/>
      <c r="C12" s="40"/>
      <c r="D12" s="34" t="s">
        <v>21</v>
      </c>
      <c r="E12" s="40"/>
      <c r="F12" s="29" t="s">
        <v>22</v>
      </c>
      <c r="G12" s="40"/>
      <c r="H12" s="40"/>
      <c r="I12" s="34" t="s">
        <v>23</v>
      </c>
      <c r="J12" s="66" t="str">
        <f>'Rekapitulace stavby'!AN8</f>
        <v>12. 2. 2024</v>
      </c>
      <c r="K12" s="40"/>
      <c r="L12" s="118"/>
      <c r="S12" s="40"/>
      <c r="T12" s="40"/>
      <c r="U12" s="40"/>
      <c r="V12" s="40"/>
      <c r="W12" s="40"/>
      <c r="X12" s="40"/>
      <c r="Y12" s="40"/>
      <c r="Z12" s="40"/>
      <c r="AA12" s="40"/>
      <c r="AB12" s="40"/>
      <c r="AC12" s="40"/>
      <c r="AD12" s="40"/>
      <c r="AE12" s="40"/>
    </row>
    <row r="13" spans="1:31" s="2" customFormat="1" ht="10.8" customHeight="1">
      <c r="A13" s="40"/>
      <c r="B13" s="41"/>
      <c r="C13" s="40"/>
      <c r="D13" s="40"/>
      <c r="E13" s="40"/>
      <c r="F13" s="40"/>
      <c r="G13" s="40"/>
      <c r="H13" s="40"/>
      <c r="I13" s="40"/>
      <c r="J13" s="40"/>
      <c r="K13" s="40"/>
      <c r="L13" s="118"/>
      <c r="S13" s="40"/>
      <c r="T13" s="40"/>
      <c r="U13" s="40"/>
      <c r="V13" s="40"/>
      <c r="W13" s="40"/>
      <c r="X13" s="40"/>
      <c r="Y13" s="40"/>
      <c r="Z13" s="40"/>
      <c r="AA13" s="40"/>
      <c r="AB13" s="40"/>
      <c r="AC13" s="40"/>
      <c r="AD13" s="40"/>
      <c r="AE13" s="40"/>
    </row>
    <row r="14" spans="1:31" s="2" customFormat="1" ht="12" customHeight="1">
      <c r="A14" s="40"/>
      <c r="B14" s="41"/>
      <c r="C14" s="40"/>
      <c r="D14" s="34" t="s">
        <v>25</v>
      </c>
      <c r="E14" s="40"/>
      <c r="F14" s="40"/>
      <c r="G14" s="40"/>
      <c r="H14" s="40"/>
      <c r="I14" s="34" t="s">
        <v>26</v>
      </c>
      <c r="J14" s="29" t="str">
        <f>IF('Rekapitulace stavby'!AN10="","",'Rekapitulace stavby'!AN10)</f>
        <v/>
      </c>
      <c r="K14" s="40"/>
      <c r="L14" s="118"/>
      <c r="S14" s="40"/>
      <c r="T14" s="40"/>
      <c r="U14" s="40"/>
      <c r="V14" s="40"/>
      <c r="W14" s="40"/>
      <c r="X14" s="40"/>
      <c r="Y14" s="40"/>
      <c r="Z14" s="40"/>
      <c r="AA14" s="40"/>
      <c r="AB14" s="40"/>
      <c r="AC14" s="40"/>
      <c r="AD14" s="40"/>
      <c r="AE14" s="40"/>
    </row>
    <row r="15" spans="1:31" s="2" customFormat="1" ht="18" customHeight="1">
      <c r="A15" s="40"/>
      <c r="B15" s="41"/>
      <c r="C15" s="40"/>
      <c r="D15" s="40"/>
      <c r="E15" s="29" t="str">
        <f>IF('Rekapitulace stavby'!E11="","",'Rekapitulace stavby'!E11)</f>
        <v>Karlovarská krajská nemocnice a.s.</v>
      </c>
      <c r="F15" s="40"/>
      <c r="G15" s="40"/>
      <c r="H15" s="40"/>
      <c r="I15" s="34" t="s">
        <v>28</v>
      </c>
      <c r="J15" s="29" t="str">
        <f>IF('Rekapitulace stavby'!AN11="","",'Rekapitulace stavby'!AN11)</f>
        <v/>
      </c>
      <c r="K15" s="40"/>
      <c r="L15" s="118"/>
      <c r="S15" s="40"/>
      <c r="T15" s="40"/>
      <c r="U15" s="40"/>
      <c r="V15" s="40"/>
      <c r="W15" s="40"/>
      <c r="X15" s="40"/>
      <c r="Y15" s="40"/>
      <c r="Z15" s="40"/>
      <c r="AA15" s="40"/>
      <c r="AB15" s="40"/>
      <c r="AC15" s="40"/>
      <c r="AD15" s="40"/>
      <c r="AE15" s="40"/>
    </row>
    <row r="16" spans="1:31" s="2" customFormat="1" ht="6.95" customHeight="1">
      <c r="A16" s="40"/>
      <c r="B16" s="41"/>
      <c r="C16" s="40"/>
      <c r="D16" s="40"/>
      <c r="E16" s="40"/>
      <c r="F16" s="40"/>
      <c r="G16" s="40"/>
      <c r="H16" s="40"/>
      <c r="I16" s="40"/>
      <c r="J16" s="40"/>
      <c r="K16" s="40"/>
      <c r="L16" s="118"/>
      <c r="S16" s="40"/>
      <c r="T16" s="40"/>
      <c r="U16" s="40"/>
      <c r="V16" s="40"/>
      <c r="W16" s="40"/>
      <c r="X16" s="40"/>
      <c r="Y16" s="40"/>
      <c r="Z16" s="40"/>
      <c r="AA16" s="40"/>
      <c r="AB16" s="40"/>
      <c r="AC16" s="40"/>
      <c r="AD16" s="40"/>
      <c r="AE16" s="40"/>
    </row>
    <row r="17" spans="1:31" s="2" customFormat="1" ht="12" customHeight="1">
      <c r="A17" s="40"/>
      <c r="B17" s="41"/>
      <c r="C17" s="40"/>
      <c r="D17" s="34" t="s">
        <v>29</v>
      </c>
      <c r="E17" s="40"/>
      <c r="F17" s="40"/>
      <c r="G17" s="40"/>
      <c r="H17" s="40"/>
      <c r="I17" s="34" t="s">
        <v>26</v>
      </c>
      <c r="J17" s="35" t="str">
        <f>'Rekapitulace stavby'!AN13</f>
        <v>Vyplň údaj</v>
      </c>
      <c r="K17" s="40"/>
      <c r="L17" s="118"/>
      <c r="S17" s="40"/>
      <c r="T17" s="40"/>
      <c r="U17" s="40"/>
      <c r="V17" s="40"/>
      <c r="W17" s="40"/>
      <c r="X17" s="40"/>
      <c r="Y17" s="40"/>
      <c r="Z17" s="40"/>
      <c r="AA17" s="40"/>
      <c r="AB17" s="40"/>
      <c r="AC17" s="40"/>
      <c r="AD17" s="40"/>
      <c r="AE17" s="40"/>
    </row>
    <row r="18" spans="1:31" s="2" customFormat="1" ht="18" customHeight="1">
      <c r="A18" s="40"/>
      <c r="B18" s="41"/>
      <c r="C18" s="40"/>
      <c r="D18" s="40"/>
      <c r="E18" s="35" t="str">
        <f>'Rekapitulace stavby'!E14</f>
        <v>Vyplň údaj</v>
      </c>
      <c r="F18" s="29"/>
      <c r="G18" s="29"/>
      <c r="H18" s="29"/>
      <c r="I18" s="34" t="s">
        <v>28</v>
      </c>
      <c r="J18" s="35" t="str">
        <f>'Rekapitulace stavby'!AN14</f>
        <v>Vyplň údaj</v>
      </c>
      <c r="K18" s="40"/>
      <c r="L18" s="118"/>
      <c r="S18" s="40"/>
      <c r="T18" s="40"/>
      <c r="U18" s="40"/>
      <c r="V18" s="40"/>
      <c r="W18" s="40"/>
      <c r="X18" s="40"/>
      <c r="Y18" s="40"/>
      <c r="Z18" s="40"/>
      <c r="AA18" s="40"/>
      <c r="AB18" s="40"/>
      <c r="AC18" s="40"/>
      <c r="AD18" s="40"/>
      <c r="AE18" s="40"/>
    </row>
    <row r="19" spans="1:31" s="2" customFormat="1" ht="6.95" customHeight="1">
      <c r="A19" s="40"/>
      <c r="B19" s="41"/>
      <c r="C19" s="40"/>
      <c r="D19" s="40"/>
      <c r="E19" s="40"/>
      <c r="F19" s="40"/>
      <c r="G19" s="40"/>
      <c r="H19" s="40"/>
      <c r="I19" s="40"/>
      <c r="J19" s="40"/>
      <c r="K19" s="40"/>
      <c r="L19" s="118"/>
      <c r="S19" s="40"/>
      <c r="T19" s="40"/>
      <c r="U19" s="40"/>
      <c r="V19" s="40"/>
      <c r="W19" s="40"/>
      <c r="X19" s="40"/>
      <c r="Y19" s="40"/>
      <c r="Z19" s="40"/>
      <c r="AA19" s="40"/>
      <c r="AB19" s="40"/>
      <c r="AC19" s="40"/>
      <c r="AD19" s="40"/>
      <c r="AE19" s="40"/>
    </row>
    <row r="20" spans="1:31" s="2" customFormat="1" ht="12" customHeight="1">
      <c r="A20" s="40"/>
      <c r="B20" s="41"/>
      <c r="C20" s="40"/>
      <c r="D20" s="34" t="s">
        <v>31</v>
      </c>
      <c r="E20" s="40"/>
      <c r="F20" s="40"/>
      <c r="G20" s="40"/>
      <c r="H20" s="40"/>
      <c r="I20" s="34" t="s">
        <v>26</v>
      </c>
      <c r="J20" s="29" t="str">
        <f>IF('Rekapitulace stavby'!AN16="","",'Rekapitulace stavby'!AN16)</f>
        <v/>
      </c>
      <c r="K20" s="40"/>
      <c r="L20" s="118"/>
      <c r="S20" s="40"/>
      <c r="T20" s="40"/>
      <c r="U20" s="40"/>
      <c r="V20" s="40"/>
      <c r="W20" s="40"/>
      <c r="X20" s="40"/>
      <c r="Y20" s="40"/>
      <c r="Z20" s="40"/>
      <c r="AA20" s="40"/>
      <c r="AB20" s="40"/>
      <c r="AC20" s="40"/>
      <c r="AD20" s="40"/>
      <c r="AE20" s="40"/>
    </row>
    <row r="21" spans="1:31" s="2" customFormat="1" ht="18" customHeight="1">
      <c r="A21" s="40"/>
      <c r="B21" s="41"/>
      <c r="C21" s="40"/>
      <c r="D21" s="40"/>
      <c r="E21" s="29" t="str">
        <f>IF('Rekapitulace stavby'!E17="","",'Rekapitulace stavby'!E17)</f>
        <v>ard architects s.r.o.</v>
      </c>
      <c r="F21" s="40"/>
      <c r="G21" s="40"/>
      <c r="H21" s="40"/>
      <c r="I21" s="34" t="s">
        <v>28</v>
      </c>
      <c r="J21" s="29" t="str">
        <f>IF('Rekapitulace stavby'!AN17="","",'Rekapitulace stavby'!AN17)</f>
        <v/>
      </c>
      <c r="K21" s="40"/>
      <c r="L21" s="118"/>
      <c r="S21" s="40"/>
      <c r="T21" s="40"/>
      <c r="U21" s="40"/>
      <c r="V21" s="40"/>
      <c r="W21" s="40"/>
      <c r="X21" s="40"/>
      <c r="Y21" s="40"/>
      <c r="Z21" s="40"/>
      <c r="AA21" s="40"/>
      <c r="AB21" s="40"/>
      <c r="AC21" s="40"/>
      <c r="AD21" s="40"/>
      <c r="AE21" s="40"/>
    </row>
    <row r="22" spans="1:31" s="2" customFormat="1" ht="6.95" customHeight="1">
      <c r="A22" s="40"/>
      <c r="B22" s="41"/>
      <c r="C22" s="40"/>
      <c r="D22" s="40"/>
      <c r="E22" s="40"/>
      <c r="F22" s="40"/>
      <c r="G22" s="40"/>
      <c r="H22" s="40"/>
      <c r="I22" s="40"/>
      <c r="J22" s="40"/>
      <c r="K22" s="40"/>
      <c r="L22" s="118"/>
      <c r="S22" s="40"/>
      <c r="T22" s="40"/>
      <c r="U22" s="40"/>
      <c r="V22" s="40"/>
      <c r="W22" s="40"/>
      <c r="X22" s="40"/>
      <c r="Y22" s="40"/>
      <c r="Z22" s="40"/>
      <c r="AA22" s="40"/>
      <c r="AB22" s="40"/>
      <c r="AC22" s="40"/>
      <c r="AD22" s="40"/>
      <c r="AE22" s="40"/>
    </row>
    <row r="23" spans="1:31" s="2" customFormat="1" ht="12" customHeight="1">
      <c r="A23" s="40"/>
      <c r="B23" s="41"/>
      <c r="C23" s="40"/>
      <c r="D23" s="34" t="s">
        <v>34</v>
      </c>
      <c r="E23" s="40"/>
      <c r="F23" s="40"/>
      <c r="G23" s="40"/>
      <c r="H23" s="40"/>
      <c r="I23" s="34" t="s">
        <v>26</v>
      </c>
      <c r="J23" s="29" t="str">
        <f>IF('Rekapitulace stavby'!AN19="","",'Rekapitulace stavby'!AN19)</f>
        <v/>
      </c>
      <c r="K23" s="40"/>
      <c r="L23" s="118"/>
      <c r="S23" s="40"/>
      <c r="T23" s="40"/>
      <c r="U23" s="40"/>
      <c r="V23" s="40"/>
      <c r="W23" s="40"/>
      <c r="X23" s="40"/>
      <c r="Y23" s="40"/>
      <c r="Z23" s="40"/>
      <c r="AA23" s="40"/>
      <c r="AB23" s="40"/>
      <c r="AC23" s="40"/>
      <c r="AD23" s="40"/>
      <c r="AE23" s="40"/>
    </row>
    <row r="24" spans="1:31" s="2" customFormat="1" ht="18" customHeight="1">
      <c r="A24" s="40"/>
      <c r="B24" s="41"/>
      <c r="C24" s="40"/>
      <c r="D24" s="40"/>
      <c r="E24" s="29" t="str">
        <f>IF('Rekapitulace stavby'!E20="","",'Rekapitulace stavby'!E20)</f>
        <v xml:space="preserve"> </v>
      </c>
      <c r="F24" s="40"/>
      <c r="G24" s="40"/>
      <c r="H24" s="40"/>
      <c r="I24" s="34" t="s">
        <v>28</v>
      </c>
      <c r="J24" s="29" t="str">
        <f>IF('Rekapitulace stavby'!AN20="","",'Rekapitulace stavby'!AN20)</f>
        <v/>
      </c>
      <c r="K24" s="40"/>
      <c r="L24" s="118"/>
      <c r="S24" s="40"/>
      <c r="T24" s="40"/>
      <c r="U24" s="40"/>
      <c r="V24" s="40"/>
      <c r="W24" s="40"/>
      <c r="X24" s="40"/>
      <c r="Y24" s="40"/>
      <c r="Z24" s="40"/>
      <c r="AA24" s="40"/>
      <c r="AB24" s="40"/>
      <c r="AC24" s="40"/>
      <c r="AD24" s="40"/>
      <c r="AE24" s="40"/>
    </row>
    <row r="25" spans="1:31" s="2" customFormat="1" ht="6.95" customHeight="1">
      <c r="A25" s="40"/>
      <c r="B25" s="41"/>
      <c r="C25" s="40"/>
      <c r="D25" s="40"/>
      <c r="E25" s="40"/>
      <c r="F25" s="40"/>
      <c r="G25" s="40"/>
      <c r="H25" s="40"/>
      <c r="I25" s="40"/>
      <c r="J25" s="40"/>
      <c r="K25" s="40"/>
      <c r="L25" s="118"/>
      <c r="S25" s="40"/>
      <c r="T25" s="40"/>
      <c r="U25" s="40"/>
      <c r="V25" s="40"/>
      <c r="W25" s="40"/>
      <c r="X25" s="40"/>
      <c r="Y25" s="40"/>
      <c r="Z25" s="40"/>
      <c r="AA25" s="40"/>
      <c r="AB25" s="40"/>
      <c r="AC25" s="40"/>
      <c r="AD25" s="40"/>
      <c r="AE25" s="40"/>
    </row>
    <row r="26" spans="1:31" s="2" customFormat="1" ht="12" customHeight="1">
      <c r="A26" s="40"/>
      <c r="B26" s="41"/>
      <c r="C26" s="40"/>
      <c r="D26" s="34" t="s">
        <v>35</v>
      </c>
      <c r="E26" s="40"/>
      <c r="F26" s="40"/>
      <c r="G26" s="40"/>
      <c r="H26" s="40"/>
      <c r="I26" s="40"/>
      <c r="J26" s="40"/>
      <c r="K26" s="40"/>
      <c r="L26" s="118"/>
      <c r="S26" s="40"/>
      <c r="T26" s="40"/>
      <c r="U26" s="40"/>
      <c r="V26" s="40"/>
      <c r="W26" s="40"/>
      <c r="X26" s="40"/>
      <c r="Y26" s="40"/>
      <c r="Z26" s="40"/>
      <c r="AA26" s="40"/>
      <c r="AB26" s="40"/>
      <c r="AC26" s="40"/>
      <c r="AD26" s="40"/>
      <c r="AE26" s="40"/>
    </row>
    <row r="27" spans="1:31" s="8" customFormat="1" ht="16.5" customHeight="1">
      <c r="A27" s="119"/>
      <c r="B27" s="120"/>
      <c r="C27" s="119"/>
      <c r="D27" s="119"/>
      <c r="E27" s="38" t="s">
        <v>3</v>
      </c>
      <c r="F27" s="38"/>
      <c r="G27" s="38"/>
      <c r="H27" s="38"/>
      <c r="I27" s="119"/>
      <c r="J27" s="119"/>
      <c r="K27" s="119"/>
      <c r="L27" s="121"/>
      <c r="S27" s="119"/>
      <c r="T27" s="119"/>
      <c r="U27" s="119"/>
      <c r="V27" s="119"/>
      <c r="W27" s="119"/>
      <c r="X27" s="119"/>
      <c r="Y27" s="119"/>
      <c r="Z27" s="119"/>
      <c r="AA27" s="119"/>
      <c r="AB27" s="119"/>
      <c r="AC27" s="119"/>
      <c r="AD27" s="119"/>
      <c r="AE27" s="119"/>
    </row>
    <row r="28" spans="1:31" s="2" customFormat="1" ht="6.95" customHeight="1">
      <c r="A28" s="40"/>
      <c r="B28" s="41"/>
      <c r="C28" s="40"/>
      <c r="D28" s="40"/>
      <c r="E28" s="40"/>
      <c r="F28" s="40"/>
      <c r="G28" s="40"/>
      <c r="H28" s="40"/>
      <c r="I28" s="40"/>
      <c r="J28" s="40"/>
      <c r="K28" s="40"/>
      <c r="L28" s="118"/>
      <c r="S28" s="40"/>
      <c r="T28" s="40"/>
      <c r="U28" s="40"/>
      <c r="V28" s="40"/>
      <c r="W28" s="40"/>
      <c r="X28" s="40"/>
      <c r="Y28" s="40"/>
      <c r="Z28" s="40"/>
      <c r="AA28" s="40"/>
      <c r="AB28" s="40"/>
      <c r="AC28" s="40"/>
      <c r="AD28" s="40"/>
      <c r="AE28" s="40"/>
    </row>
    <row r="29" spans="1:31" s="2" customFormat="1" ht="6.95" customHeight="1">
      <c r="A29" s="40"/>
      <c r="B29" s="41"/>
      <c r="C29" s="40"/>
      <c r="D29" s="86"/>
      <c r="E29" s="86"/>
      <c r="F29" s="86"/>
      <c r="G29" s="86"/>
      <c r="H29" s="86"/>
      <c r="I29" s="86"/>
      <c r="J29" s="86"/>
      <c r="K29" s="86"/>
      <c r="L29" s="118"/>
      <c r="S29" s="40"/>
      <c r="T29" s="40"/>
      <c r="U29" s="40"/>
      <c r="V29" s="40"/>
      <c r="W29" s="40"/>
      <c r="X29" s="40"/>
      <c r="Y29" s="40"/>
      <c r="Z29" s="40"/>
      <c r="AA29" s="40"/>
      <c r="AB29" s="40"/>
      <c r="AC29" s="40"/>
      <c r="AD29" s="40"/>
      <c r="AE29" s="40"/>
    </row>
    <row r="30" spans="1:31" s="2" customFormat="1" ht="25.4" customHeight="1">
      <c r="A30" s="40"/>
      <c r="B30" s="41"/>
      <c r="C30" s="40"/>
      <c r="D30" s="122" t="s">
        <v>37</v>
      </c>
      <c r="E30" s="40"/>
      <c r="F30" s="40"/>
      <c r="G30" s="40"/>
      <c r="H30" s="40"/>
      <c r="I30" s="40"/>
      <c r="J30" s="92">
        <f>ROUND(J80,2)</f>
        <v>0</v>
      </c>
      <c r="K30" s="40"/>
      <c r="L30" s="118"/>
      <c r="S30" s="40"/>
      <c r="T30" s="40"/>
      <c r="U30" s="40"/>
      <c r="V30" s="40"/>
      <c r="W30" s="40"/>
      <c r="X30" s="40"/>
      <c r="Y30" s="40"/>
      <c r="Z30" s="40"/>
      <c r="AA30" s="40"/>
      <c r="AB30" s="40"/>
      <c r="AC30" s="40"/>
      <c r="AD30" s="40"/>
      <c r="AE30" s="40"/>
    </row>
    <row r="31" spans="1:31" s="2" customFormat="1" ht="6.95" customHeight="1">
      <c r="A31" s="40"/>
      <c r="B31" s="41"/>
      <c r="C31" s="40"/>
      <c r="D31" s="86"/>
      <c r="E31" s="86"/>
      <c r="F31" s="86"/>
      <c r="G31" s="86"/>
      <c r="H31" s="86"/>
      <c r="I31" s="86"/>
      <c r="J31" s="86"/>
      <c r="K31" s="86"/>
      <c r="L31" s="118"/>
      <c r="S31" s="40"/>
      <c r="T31" s="40"/>
      <c r="U31" s="40"/>
      <c r="V31" s="40"/>
      <c r="W31" s="40"/>
      <c r="X31" s="40"/>
      <c r="Y31" s="40"/>
      <c r="Z31" s="40"/>
      <c r="AA31" s="40"/>
      <c r="AB31" s="40"/>
      <c r="AC31" s="40"/>
      <c r="AD31" s="40"/>
      <c r="AE31" s="40"/>
    </row>
    <row r="32" spans="1:31" s="2" customFormat="1" ht="14.4" customHeight="1">
      <c r="A32" s="40"/>
      <c r="B32" s="41"/>
      <c r="C32" s="40"/>
      <c r="D32" s="40"/>
      <c r="E32" s="40"/>
      <c r="F32" s="45" t="s">
        <v>39</v>
      </c>
      <c r="G32" s="40"/>
      <c r="H32" s="40"/>
      <c r="I32" s="45" t="s">
        <v>38</v>
      </c>
      <c r="J32" s="45" t="s">
        <v>40</v>
      </c>
      <c r="K32" s="40"/>
      <c r="L32" s="118"/>
      <c r="S32" s="40"/>
      <c r="T32" s="40"/>
      <c r="U32" s="40"/>
      <c r="V32" s="40"/>
      <c r="W32" s="40"/>
      <c r="X32" s="40"/>
      <c r="Y32" s="40"/>
      <c r="Z32" s="40"/>
      <c r="AA32" s="40"/>
      <c r="AB32" s="40"/>
      <c r="AC32" s="40"/>
      <c r="AD32" s="40"/>
      <c r="AE32" s="40"/>
    </row>
    <row r="33" spans="1:31" s="2" customFormat="1" ht="14.4" customHeight="1">
      <c r="A33" s="40"/>
      <c r="B33" s="41"/>
      <c r="C33" s="40"/>
      <c r="D33" s="123" t="s">
        <v>41</v>
      </c>
      <c r="E33" s="34" t="s">
        <v>42</v>
      </c>
      <c r="F33" s="124">
        <f>ROUND((SUM(BE80:BE91)),2)</f>
        <v>0</v>
      </c>
      <c r="G33" s="40"/>
      <c r="H33" s="40"/>
      <c r="I33" s="125">
        <v>0.21</v>
      </c>
      <c r="J33" s="124">
        <f>ROUND(((SUM(BE80:BE91))*I33),2)</f>
        <v>0</v>
      </c>
      <c r="K33" s="40"/>
      <c r="L33" s="118"/>
      <c r="S33" s="40"/>
      <c r="T33" s="40"/>
      <c r="U33" s="40"/>
      <c r="V33" s="40"/>
      <c r="W33" s="40"/>
      <c r="X33" s="40"/>
      <c r="Y33" s="40"/>
      <c r="Z33" s="40"/>
      <c r="AA33" s="40"/>
      <c r="AB33" s="40"/>
      <c r="AC33" s="40"/>
      <c r="AD33" s="40"/>
      <c r="AE33" s="40"/>
    </row>
    <row r="34" spans="1:31" s="2" customFormat="1" ht="14.4" customHeight="1">
      <c r="A34" s="40"/>
      <c r="B34" s="41"/>
      <c r="C34" s="40"/>
      <c r="D34" s="40"/>
      <c r="E34" s="34" t="s">
        <v>43</v>
      </c>
      <c r="F34" s="124">
        <f>ROUND((SUM(BF80:BF91)),2)</f>
        <v>0</v>
      </c>
      <c r="G34" s="40"/>
      <c r="H34" s="40"/>
      <c r="I34" s="125">
        <v>0.12</v>
      </c>
      <c r="J34" s="124">
        <f>ROUND(((SUM(BF80:BF91))*I34),2)</f>
        <v>0</v>
      </c>
      <c r="K34" s="40"/>
      <c r="L34" s="118"/>
      <c r="S34" s="40"/>
      <c r="T34" s="40"/>
      <c r="U34" s="40"/>
      <c r="V34" s="40"/>
      <c r="W34" s="40"/>
      <c r="X34" s="40"/>
      <c r="Y34" s="40"/>
      <c r="Z34" s="40"/>
      <c r="AA34" s="40"/>
      <c r="AB34" s="40"/>
      <c r="AC34" s="40"/>
      <c r="AD34" s="40"/>
      <c r="AE34" s="40"/>
    </row>
    <row r="35" spans="1:31" s="2" customFormat="1" ht="14.4" customHeight="1" hidden="1">
      <c r="A35" s="40"/>
      <c r="B35" s="41"/>
      <c r="C35" s="40"/>
      <c r="D35" s="40"/>
      <c r="E35" s="34" t="s">
        <v>44</v>
      </c>
      <c r="F35" s="124">
        <f>ROUND((SUM(BG80:BG91)),2)</f>
        <v>0</v>
      </c>
      <c r="G35" s="40"/>
      <c r="H35" s="40"/>
      <c r="I35" s="125">
        <v>0.21</v>
      </c>
      <c r="J35" s="124">
        <f>0</f>
        <v>0</v>
      </c>
      <c r="K35" s="40"/>
      <c r="L35" s="118"/>
      <c r="S35" s="40"/>
      <c r="T35" s="40"/>
      <c r="U35" s="40"/>
      <c r="V35" s="40"/>
      <c r="W35" s="40"/>
      <c r="X35" s="40"/>
      <c r="Y35" s="40"/>
      <c r="Z35" s="40"/>
      <c r="AA35" s="40"/>
      <c r="AB35" s="40"/>
      <c r="AC35" s="40"/>
      <c r="AD35" s="40"/>
      <c r="AE35" s="40"/>
    </row>
    <row r="36" spans="1:31" s="2" customFormat="1" ht="14.4" customHeight="1" hidden="1">
      <c r="A36" s="40"/>
      <c r="B36" s="41"/>
      <c r="C36" s="40"/>
      <c r="D36" s="40"/>
      <c r="E36" s="34" t="s">
        <v>45</v>
      </c>
      <c r="F36" s="124">
        <f>ROUND((SUM(BH80:BH91)),2)</f>
        <v>0</v>
      </c>
      <c r="G36" s="40"/>
      <c r="H36" s="40"/>
      <c r="I36" s="125">
        <v>0.12</v>
      </c>
      <c r="J36" s="124">
        <f>0</f>
        <v>0</v>
      </c>
      <c r="K36" s="40"/>
      <c r="L36" s="118"/>
      <c r="S36" s="40"/>
      <c r="T36" s="40"/>
      <c r="U36" s="40"/>
      <c r="V36" s="40"/>
      <c r="W36" s="40"/>
      <c r="X36" s="40"/>
      <c r="Y36" s="40"/>
      <c r="Z36" s="40"/>
      <c r="AA36" s="40"/>
      <c r="AB36" s="40"/>
      <c r="AC36" s="40"/>
      <c r="AD36" s="40"/>
      <c r="AE36" s="40"/>
    </row>
    <row r="37" spans="1:31" s="2" customFormat="1" ht="14.4" customHeight="1" hidden="1">
      <c r="A37" s="40"/>
      <c r="B37" s="41"/>
      <c r="C37" s="40"/>
      <c r="D37" s="40"/>
      <c r="E37" s="34" t="s">
        <v>46</v>
      </c>
      <c r="F37" s="124">
        <f>ROUND((SUM(BI80:BI91)),2)</f>
        <v>0</v>
      </c>
      <c r="G37" s="40"/>
      <c r="H37" s="40"/>
      <c r="I37" s="125">
        <v>0</v>
      </c>
      <c r="J37" s="124">
        <f>0</f>
        <v>0</v>
      </c>
      <c r="K37" s="40"/>
      <c r="L37" s="118"/>
      <c r="S37" s="40"/>
      <c r="T37" s="40"/>
      <c r="U37" s="40"/>
      <c r="V37" s="40"/>
      <c r="W37" s="40"/>
      <c r="X37" s="40"/>
      <c r="Y37" s="40"/>
      <c r="Z37" s="40"/>
      <c r="AA37" s="40"/>
      <c r="AB37" s="40"/>
      <c r="AC37" s="40"/>
      <c r="AD37" s="40"/>
      <c r="AE37" s="40"/>
    </row>
    <row r="38" spans="1:31" s="2" customFormat="1" ht="6.95" customHeight="1">
      <c r="A38" s="40"/>
      <c r="B38" s="41"/>
      <c r="C38" s="40"/>
      <c r="D38" s="40"/>
      <c r="E38" s="40"/>
      <c r="F38" s="40"/>
      <c r="G38" s="40"/>
      <c r="H38" s="40"/>
      <c r="I38" s="40"/>
      <c r="J38" s="40"/>
      <c r="K38" s="40"/>
      <c r="L38" s="118"/>
      <c r="S38" s="40"/>
      <c r="T38" s="40"/>
      <c r="U38" s="40"/>
      <c r="V38" s="40"/>
      <c r="W38" s="40"/>
      <c r="X38" s="40"/>
      <c r="Y38" s="40"/>
      <c r="Z38" s="40"/>
      <c r="AA38" s="40"/>
      <c r="AB38" s="40"/>
      <c r="AC38" s="40"/>
      <c r="AD38" s="40"/>
      <c r="AE38" s="40"/>
    </row>
    <row r="39" spans="1:31" s="2" customFormat="1" ht="25.4" customHeight="1">
      <c r="A39" s="40"/>
      <c r="B39" s="41"/>
      <c r="C39" s="126"/>
      <c r="D39" s="127" t="s">
        <v>47</v>
      </c>
      <c r="E39" s="78"/>
      <c r="F39" s="78"/>
      <c r="G39" s="128" t="s">
        <v>48</v>
      </c>
      <c r="H39" s="129" t="s">
        <v>49</v>
      </c>
      <c r="I39" s="78"/>
      <c r="J39" s="130">
        <f>SUM(J30:J37)</f>
        <v>0</v>
      </c>
      <c r="K39" s="131"/>
      <c r="L39" s="118"/>
      <c r="S39" s="40"/>
      <c r="T39" s="40"/>
      <c r="U39" s="40"/>
      <c r="V39" s="40"/>
      <c r="W39" s="40"/>
      <c r="X39" s="40"/>
      <c r="Y39" s="40"/>
      <c r="Z39" s="40"/>
      <c r="AA39" s="40"/>
      <c r="AB39" s="40"/>
      <c r="AC39" s="40"/>
      <c r="AD39" s="40"/>
      <c r="AE39" s="40"/>
    </row>
    <row r="40" spans="1:31" s="2" customFormat="1" ht="14.4" customHeight="1">
      <c r="A40" s="40"/>
      <c r="B40" s="57"/>
      <c r="C40" s="58"/>
      <c r="D40" s="58"/>
      <c r="E40" s="58"/>
      <c r="F40" s="58"/>
      <c r="G40" s="58"/>
      <c r="H40" s="58"/>
      <c r="I40" s="58"/>
      <c r="J40" s="58"/>
      <c r="K40" s="58"/>
      <c r="L40" s="118"/>
      <c r="S40" s="40"/>
      <c r="T40" s="40"/>
      <c r="U40" s="40"/>
      <c r="V40" s="40"/>
      <c r="W40" s="40"/>
      <c r="X40" s="40"/>
      <c r="Y40" s="40"/>
      <c r="Z40" s="40"/>
      <c r="AA40" s="40"/>
      <c r="AB40" s="40"/>
      <c r="AC40" s="40"/>
      <c r="AD40" s="40"/>
      <c r="AE40" s="40"/>
    </row>
    <row r="44" spans="1:31" s="2" customFormat="1" ht="6.95" customHeight="1">
      <c r="A44" s="40"/>
      <c r="B44" s="59"/>
      <c r="C44" s="60"/>
      <c r="D44" s="60"/>
      <c r="E44" s="60"/>
      <c r="F44" s="60"/>
      <c r="G44" s="60"/>
      <c r="H44" s="60"/>
      <c r="I44" s="60"/>
      <c r="J44" s="60"/>
      <c r="K44" s="60"/>
      <c r="L44" s="118"/>
      <c r="S44" s="40"/>
      <c r="T44" s="40"/>
      <c r="U44" s="40"/>
      <c r="V44" s="40"/>
      <c r="W44" s="40"/>
      <c r="X44" s="40"/>
      <c r="Y44" s="40"/>
      <c r="Z44" s="40"/>
      <c r="AA44" s="40"/>
      <c r="AB44" s="40"/>
      <c r="AC44" s="40"/>
      <c r="AD44" s="40"/>
      <c r="AE44" s="40"/>
    </row>
    <row r="45" spans="1:31" s="2" customFormat="1" ht="24.95" customHeight="1">
      <c r="A45" s="40"/>
      <c r="B45" s="41"/>
      <c r="C45" s="25" t="s">
        <v>102</v>
      </c>
      <c r="D45" s="40"/>
      <c r="E45" s="40"/>
      <c r="F45" s="40"/>
      <c r="G45" s="40"/>
      <c r="H45" s="40"/>
      <c r="I45" s="40"/>
      <c r="J45" s="40"/>
      <c r="K45" s="40"/>
      <c r="L45" s="118"/>
      <c r="S45" s="40"/>
      <c r="T45" s="40"/>
      <c r="U45" s="40"/>
      <c r="V45" s="40"/>
      <c r="W45" s="40"/>
      <c r="X45" s="40"/>
      <c r="Y45" s="40"/>
      <c r="Z45" s="40"/>
      <c r="AA45" s="40"/>
      <c r="AB45" s="40"/>
      <c r="AC45" s="40"/>
      <c r="AD45" s="40"/>
      <c r="AE45" s="40"/>
    </row>
    <row r="46" spans="1:31" s="2" customFormat="1" ht="6.95" customHeight="1">
      <c r="A46" s="40"/>
      <c r="B46" s="41"/>
      <c r="C46" s="40"/>
      <c r="D46" s="40"/>
      <c r="E46" s="40"/>
      <c r="F46" s="40"/>
      <c r="G46" s="40"/>
      <c r="H46" s="40"/>
      <c r="I46" s="40"/>
      <c r="J46" s="40"/>
      <c r="K46" s="40"/>
      <c r="L46" s="118"/>
      <c r="S46" s="40"/>
      <c r="T46" s="40"/>
      <c r="U46" s="40"/>
      <c r="V46" s="40"/>
      <c r="W46" s="40"/>
      <c r="X46" s="40"/>
      <c r="Y46" s="40"/>
      <c r="Z46" s="40"/>
      <c r="AA46" s="40"/>
      <c r="AB46" s="40"/>
      <c r="AC46" s="40"/>
      <c r="AD46" s="40"/>
      <c r="AE46" s="40"/>
    </row>
    <row r="47" spans="1:31" s="2" customFormat="1" ht="12" customHeight="1">
      <c r="A47" s="40"/>
      <c r="B47" s="41"/>
      <c r="C47" s="34" t="s">
        <v>17</v>
      </c>
      <c r="D47" s="40"/>
      <c r="E47" s="40"/>
      <c r="F47" s="40"/>
      <c r="G47" s="40"/>
      <c r="H47" s="40"/>
      <c r="I47" s="40"/>
      <c r="J47" s="40"/>
      <c r="K47" s="40"/>
      <c r="L47" s="118"/>
      <c r="S47" s="40"/>
      <c r="T47" s="40"/>
      <c r="U47" s="40"/>
      <c r="V47" s="40"/>
      <c r="W47" s="40"/>
      <c r="X47" s="40"/>
      <c r="Y47" s="40"/>
      <c r="Z47" s="40"/>
      <c r="AA47" s="40"/>
      <c r="AB47" s="40"/>
      <c r="AC47" s="40"/>
      <c r="AD47" s="40"/>
      <c r="AE47" s="40"/>
    </row>
    <row r="48" spans="1:31" s="2" customFormat="1" ht="16.5" customHeight="1">
      <c r="A48" s="40"/>
      <c r="B48" s="41"/>
      <c r="C48" s="40"/>
      <c r="D48" s="40"/>
      <c r="E48" s="117" t="str">
        <f>E7</f>
        <v>Stavební úpravy a změna způsobu využití objektu pavilonu N</v>
      </c>
      <c r="F48" s="34"/>
      <c r="G48" s="34"/>
      <c r="H48" s="34"/>
      <c r="I48" s="40"/>
      <c r="J48" s="40"/>
      <c r="K48" s="40"/>
      <c r="L48" s="118"/>
      <c r="S48" s="40"/>
      <c r="T48" s="40"/>
      <c r="U48" s="40"/>
      <c r="V48" s="40"/>
      <c r="W48" s="40"/>
      <c r="X48" s="40"/>
      <c r="Y48" s="40"/>
      <c r="Z48" s="40"/>
      <c r="AA48" s="40"/>
      <c r="AB48" s="40"/>
      <c r="AC48" s="40"/>
      <c r="AD48" s="40"/>
      <c r="AE48" s="40"/>
    </row>
    <row r="49" spans="1:31" s="2" customFormat="1" ht="12" customHeight="1">
      <c r="A49" s="40"/>
      <c r="B49" s="41"/>
      <c r="C49" s="34" t="s">
        <v>100</v>
      </c>
      <c r="D49" s="40"/>
      <c r="E49" s="40"/>
      <c r="F49" s="40"/>
      <c r="G49" s="40"/>
      <c r="H49" s="40"/>
      <c r="I49" s="40"/>
      <c r="J49" s="40"/>
      <c r="K49" s="40"/>
      <c r="L49" s="118"/>
      <c r="S49" s="40"/>
      <c r="T49" s="40"/>
      <c r="U49" s="40"/>
      <c r="V49" s="40"/>
      <c r="W49" s="40"/>
      <c r="X49" s="40"/>
      <c r="Y49" s="40"/>
      <c r="Z49" s="40"/>
      <c r="AA49" s="40"/>
      <c r="AB49" s="40"/>
      <c r="AC49" s="40"/>
      <c r="AD49" s="40"/>
      <c r="AE49" s="40"/>
    </row>
    <row r="50" spans="1:31" s="2" customFormat="1" ht="16.5" customHeight="1">
      <c r="A50" s="40"/>
      <c r="B50" s="41"/>
      <c r="C50" s="40"/>
      <c r="D50" s="40"/>
      <c r="E50" s="64" t="str">
        <f>E9</f>
        <v>VRN - Ostatní a vedlejší náklady</v>
      </c>
      <c r="F50" s="40"/>
      <c r="G50" s="40"/>
      <c r="H50" s="40"/>
      <c r="I50" s="40"/>
      <c r="J50" s="40"/>
      <c r="K50" s="40"/>
      <c r="L50" s="118"/>
      <c r="S50" s="40"/>
      <c r="T50" s="40"/>
      <c r="U50" s="40"/>
      <c r="V50" s="40"/>
      <c r="W50" s="40"/>
      <c r="X50" s="40"/>
      <c r="Y50" s="40"/>
      <c r="Z50" s="40"/>
      <c r="AA50" s="40"/>
      <c r="AB50" s="40"/>
      <c r="AC50" s="40"/>
      <c r="AD50" s="40"/>
      <c r="AE50" s="40"/>
    </row>
    <row r="51" spans="1:31" s="2" customFormat="1" ht="6.95" customHeight="1">
      <c r="A51" s="40"/>
      <c r="B51" s="41"/>
      <c r="C51" s="40"/>
      <c r="D51" s="40"/>
      <c r="E51" s="40"/>
      <c r="F51" s="40"/>
      <c r="G51" s="40"/>
      <c r="H51" s="40"/>
      <c r="I51" s="40"/>
      <c r="J51" s="40"/>
      <c r="K51" s="40"/>
      <c r="L51" s="118"/>
      <c r="S51" s="40"/>
      <c r="T51" s="40"/>
      <c r="U51" s="40"/>
      <c r="V51" s="40"/>
      <c r="W51" s="40"/>
      <c r="X51" s="40"/>
      <c r="Y51" s="40"/>
      <c r="Z51" s="40"/>
      <c r="AA51" s="40"/>
      <c r="AB51" s="40"/>
      <c r="AC51" s="40"/>
      <c r="AD51" s="40"/>
      <c r="AE51" s="40"/>
    </row>
    <row r="52" spans="1:31" s="2" customFormat="1" ht="12" customHeight="1">
      <c r="A52" s="40"/>
      <c r="B52" s="41"/>
      <c r="C52" s="34" t="s">
        <v>21</v>
      </c>
      <c r="D52" s="40"/>
      <c r="E52" s="40"/>
      <c r="F52" s="29" t="str">
        <f>F12</f>
        <v xml:space="preserve"> </v>
      </c>
      <c r="G52" s="40"/>
      <c r="H52" s="40"/>
      <c r="I52" s="34" t="s">
        <v>23</v>
      </c>
      <c r="J52" s="66" t="str">
        <f>IF(J12="","",J12)</f>
        <v>12. 2. 2024</v>
      </c>
      <c r="K52" s="40"/>
      <c r="L52" s="118"/>
      <c r="S52" s="40"/>
      <c r="T52" s="40"/>
      <c r="U52" s="40"/>
      <c r="V52" s="40"/>
      <c r="W52" s="40"/>
      <c r="X52" s="40"/>
      <c r="Y52" s="40"/>
      <c r="Z52" s="40"/>
      <c r="AA52" s="40"/>
      <c r="AB52" s="40"/>
      <c r="AC52" s="40"/>
      <c r="AD52" s="40"/>
      <c r="AE52" s="40"/>
    </row>
    <row r="53" spans="1:31" s="2" customFormat="1" ht="6.95" customHeight="1">
      <c r="A53" s="40"/>
      <c r="B53" s="41"/>
      <c r="C53" s="40"/>
      <c r="D53" s="40"/>
      <c r="E53" s="40"/>
      <c r="F53" s="40"/>
      <c r="G53" s="40"/>
      <c r="H53" s="40"/>
      <c r="I53" s="40"/>
      <c r="J53" s="40"/>
      <c r="K53" s="40"/>
      <c r="L53" s="118"/>
      <c r="S53" s="40"/>
      <c r="T53" s="40"/>
      <c r="U53" s="40"/>
      <c r="V53" s="40"/>
      <c r="W53" s="40"/>
      <c r="X53" s="40"/>
      <c r="Y53" s="40"/>
      <c r="Z53" s="40"/>
      <c r="AA53" s="40"/>
      <c r="AB53" s="40"/>
      <c r="AC53" s="40"/>
      <c r="AD53" s="40"/>
      <c r="AE53" s="40"/>
    </row>
    <row r="54" spans="1:31" s="2" customFormat="1" ht="15.15" customHeight="1">
      <c r="A54" s="40"/>
      <c r="B54" s="41"/>
      <c r="C54" s="34" t="s">
        <v>25</v>
      </c>
      <c r="D54" s="40"/>
      <c r="E54" s="40"/>
      <c r="F54" s="29" t="str">
        <f>E15</f>
        <v>Karlovarská krajská nemocnice a.s.</v>
      </c>
      <c r="G54" s="40"/>
      <c r="H54" s="40"/>
      <c r="I54" s="34" t="s">
        <v>31</v>
      </c>
      <c r="J54" s="38" t="str">
        <f>E21</f>
        <v>ard architects s.r.o.</v>
      </c>
      <c r="K54" s="40"/>
      <c r="L54" s="118"/>
      <c r="S54" s="40"/>
      <c r="T54" s="40"/>
      <c r="U54" s="40"/>
      <c r="V54" s="40"/>
      <c r="W54" s="40"/>
      <c r="X54" s="40"/>
      <c r="Y54" s="40"/>
      <c r="Z54" s="40"/>
      <c r="AA54" s="40"/>
      <c r="AB54" s="40"/>
      <c r="AC54" s="40"/>
      <c r="AD54" s="40"/>
      <c r="AE54" s="40"/>
    </row>
    <row r="55" spans="1:31" s="2" customFormat="1" ht="15.15" customHeight="1">
      <c r="A55" s="40"/>
      <c r="B55" s="41"/>
      <c r="C55" s="34" t="s">
        <v>29</v>
      </c>
      <c r="D55" s="40"/>
      <c r="E55" s="40"/>
      <c r="F55" s="29" t="str">
        <f>IF(E18="","",E18)</f>
        <v>Vyplň údaj</v>
      </c>
      <c r="G55" s="40"/>
      <c r="H55" s="40"/>
      <c r="I55" s="34" t="s">
        <v>34</v>
      </c>
      <c r="J55" s="38" t="str">
        <f>E24</f>
        <v xml:space="preserve"> </v>
      </c>
      <c r="K55" s="40"/>
      <c r="L55" s="118"/>
      <c r="S55" s="40"/>
      <c r="T55" s="40"/>
      <c r="U55" s="40"/>
      <c r="V55" s="40"/>
      <c r="W55" s="40"/>
      <c r="X55" s="40"/>
      <c r="Y55" s="40"/>
      <c r="Z55" s="40"/>
      <c r="AA55" s="40"/>
      <c r="AB55" s="40"/>
      <c r="AC55" s="40"/>
      <c r="AD55" s="40"/>
      <c r="AE55" s="40"/>
    </row>
    <row r="56" spans="1:31" s="2" customFormat="1" ht="10.3" customHeight="1">
      <c r="A56" s="40"/>
      <c r="B56" s="41"/>
      <c r="C56" s="40"/>
      <c r="D56" s="40"/>
      <c r="E56" s="40"/>
      <c r="F56" s="40"/>
      <c r="G56" s="40"/>
      <c r="H56" s="40"/>
      <c r="I56" s="40"/>
      <c r="J56" s="40"/>
      <c r="K56" s="40"/>
      <c r="L56" s="118"/>
      <c r="S56" s="40"/>
      <c r="T56" s="40"/>
      <c r="U56" s="40"/>
      <c r="V56" s="40"/>
      <c r="W56" s="40"/>
      <c r="X56" s="40"/>
      <c r="Y56" s="40"/>
      <c r="Z56" s="40"/>
      <c r="AA56" s="40"/>
      <c r="AB56" s="40"/>
      <c r="AC56" s="40"/>
      <c r="AD56" s="40"/>
      <c r="AE56" s="40"/>
    </row>
    <row r="57" spans="1:31" s="2" customFormat="1" ht="29.25" customHeight="1">
      <c r="A57" s="40"/>
      <c r="B57" s="41"/>
      <c r="C57" s="132" t="s">
        <v>103</v>
      </c>
      <c r="D57" s="126"/>
      <c r="E57" s="126"/>
      <c r="F57" s="126"/>
      <c r="G57" s="126"/>
      <c r="H57" s="126"/>
      <c r="I57" s="126"/>
      <c r="J57" s="133" t="s">
        <v>104</v>
      </c>
      <c r="K57" s="126"/>
      <c r="L57" s="118"/>
      <c r="S57" s="40"/>
      <c r="T57" s="40"/>
      <c r="U57" s="40"/>
      <c r="V57" s="40"/>
      <c r="W57" s="40"/>
      <c r="X57" s="40"/>
      <c r="Y57" s="40"/>
      <c r="Z57" s="40"/>
      <c r="AA57" s="40"/>
      <c r="AB57" s="40"/>
      <c r="AC57" s="40"/>
      <c r="AD57" s="40"/>
      <c r="AE57" s="40"/>
    </row>
    <row r="58" spans="1:31" s="2" customFormat="1" ht="10.3" customHeight="1">
      <c r="A58" s="40"/>
      <c r="B58" s="41"/>
      <c r="C58" s="40"/>
      <c r="D58" s="40"/>
      <c r="E58" s="40"/>
      <c r="F58" s="40"/>
      <c r="G58" s="40"/>
      <c r="H58" s="40"/>
      <c r="I58" s="40"/>
      <c r="J58" s="40"/>
      <c r="K58" s="40"/>
      <c r="L58" s="118"/>
      <c r="S58" s="40"/>
      <c r="T58" s="40"/>
      <c r="U58" s="40"/>
      <c r="V58" s="40"/>
      <c r="W58" s="40"/>
      <c r="X58" s="40"/>
      <c r="Y58" s="40"/>
      <c r="Z58" s="40"/>
      <c r="AA58" s="40"/>
      <c r="AB58" s="40"/>
      <c r="AC58" s="40"/>
      <c r="AD58" s="40"/>
      <c r="AE58" s="40"/>
    </row>
    <row r="59" spans="1:47" s="2" customFormat="1" ht="22.8" customHeight="1">
      <c r="A59" s="40"/>
      <c r="B59" s="41"/>
      <c r="C59" s="134" t="s">
        <v>69</v>
      </c>
      <c r="D59" s="40"/>
      <c r="E59" s="40"/>
      <c r="F59" s="40"/>
      <c r="G59" s="40"/>
      <c r="H59" s="40"/>
      <c r="I59" s="40"/>
      <c r="J59" s="92">
        <f>J80</f>
        <v>0</v>
      </c>
      <c r="K59" s="40"/>
      <c r="L59" s="118"/>
      <c r="S59" s="40"/>
      <c r="T59" s="40"/>
      <c r="U59" s="40"/>
      <c r="V59" s="40"/>
      <c r="W59" s="40"/>
      <c r="X59" s="40"/>
      <c r="Y59" s="40"/>
      <c r="Z59" s="40"/>
      <c r="AA59" s="40"/>
      <c r="AB59" s="40"/>
      <c r="AC59" s="40"/>
      <c r="AD59" s="40"/>
      <c r="AE59" s="40"/>
      <c r="AU59" s="21" t="s">
        <v>105</v>
      </c>
    </row>
    <row r="60" spans="1:31" s="9" customFormat="1" ht="24.95" customHeight="1">
      <c r="A60" s="9"/>
      <c r="B60" s="135"/>
      <c r="C60" s="9"/>
      <c r="D60" s="136" t="s">
        <v>1801</v>
      </c>
      <c r="E60" s="137"/>
      <c r="F60" s="137"/>
      <c r="G60" s="137"/>
      <c r="H60" s="137"/>
      <c r="I60" s="137"/>
      <c r="J60" s="138">
        <f>J81</f>
        <v>0</v>
      </c>
      <c r="K60" s="9"/>
      <c r="L60" s="135"/>
      <c r="S60" s="9"/>
      <c r="T60" s="9"/>
      <c r="U60" s="9"/>
      <c r="V60" s="9"/>
      <c r="W60" s="9"/>
      <c r="X60" s="9"/>
      <c r="Y60" s="9"/>
      <c r="Z60" s="9"/>
      <c r="AA60" s="9"/>
      <c r="AB60" s="9"/>
      <c r="AC60" s="9"/>
      <c r="AD60" s="9"/>
      <c r="AE60" s="9"/>
    </row>
    <row r="61" spans="1:31" s="2" customFormat="1" ht="21.8" customHeight="1">
      <c r="A61" s="40"/>
      <c r="B61" s="41"/>
      <c r="C61" s="40"/>
      <c r="D61" s="40"/>
      <c r="E61" s="40"/>
      <c r="F61" s="40"/>
      <c r="G61" s="40"/>
      <c r="H61" s="40"/>
      <c r="I61" s="40"/>
      <c r="J61" s="40"/>
      <c r="K61" s="40"/>
      <c r="L61" s="118"/>
      <c r="S61" s="40"/>
      <c r="T61" s="40"/>
      <c r="U61" s="40"/>
      <c r="V61" s="40"/>
      <c r="W61" s="40"/>
      <c r="X61" s="40"/>
      <c r="Y61" s="40"/>
      <c r="Z61" s="40"/>
      <c r="AA61" s="40"/>
      <c r="AB61" s="40"/>
      <c r="AC61" s="40"/>
      <c r="AD61" s="40"/>
      <c r="AE61" s="40"/>
    </row>
    <row r="62" spans="1:31" s="2" customFormat="1" ht="6.95" customHeight="1">
      <c r="A62" s="40"/>
      <c r="B62" s="57"/>
      <c r="C62" s="58"/>
      <c r="D62" s="58"/>
      <c r="E62" s="58"/>
      <c r="F62" s="58"/>
      <c r="G62" s="58"/>
      <c r="H62" s="58"/>
      <c r="I62" s="58"/>
      <c r="J62" s="58"/>
      <c r="K62" s="58"/>
      <c r="L62" s="118"/>
      <c r="S62" s="40"/>
      <c r="T62" s="40"/>
      <c r="U62" s="40"/>
      <c r="V62" s="40"/>
      <c r="W62" s="40"/>
      <c r="X62" s="40"/>
      <c r="Y62" s="40"/>
      <c r="Z62" s="40"/>
      <c r="AA62" s="40"/>
      <c r="AB62" s="40"/>
      <c r="AC62" s="40"/>
      <c r="AD62" s="40"/>
      <c r="AE62" s="40"/>
    </row>
    <row r="66" spans="1:31" s="2" customFormat="1" ht="6.95" customHeight="1">
      <c r="A66" s="40"/>
      <c r="B66" s="59"/>
      <c r="C66" s="60"/>
      <c r="D66" s="60"/>
      <c r="E66" s="60"/>
      <c r="F66" s="60"/>
      <c r="G66" s="60"/>
      <c r="H66" s="60"/>
      <c r="I66" s="60"/>
      <c r="J66" s="60"/>
      <c r="K66" s="60"/>
      <c r="L66" s="118"/>
      <c r="S66" s="40"/>
      <c r="T66" s="40"/>
      <c r="U66" s="40"/>
      <c r="V66" s="40"/>
      <c r="W66" s="40"/>
      <c r="X66" s="40"/>
      <c r="Y66" s="40"/>
      <c r="Z66" s="40"/>
      <c r="AA66" s="40"/>
      <c r="AB66" s="40"/>
      <c r="AC66" s="40"/>
      <c r="AD66" s="40"/>
      <c r="AE66" s="40"/>
    </row>
    <row r="67" spans="1:31" s="2" customFormat="1" ht="24.95" customHeight="1">
      <c r="A67" s="40"/>
      <c r="B67" s="41"/>
      <c r="C67" s="25" t="s">
        <v>116</v>
      </c>
      <c r="D67" s="40"/>
      <c r="E67" s="40"/>
      <c r="F67" s="40"/>
      <c r="G67" s="40"/>
      <c r="H67" s="40"/>
      <c r="I67" s="40"/>
      <c r="J67" s="40"/>
      <c r="K67" s="40"/>
      <c r="L67" s="118"/>
      <c r="S67" s="40"/>
      <c r="T67" s="40"/>
      <c r="U67" s="40"/>
      <c r="V67" s="40"/>
      <c r="W67" s="40"/>
      <c r="X67" s="40"/>
      <c r="Y67" s="40"/>
      <c r="Z67" s="40"/>
      <c r="AA67" s="40"/>
      <c r="AB67" s="40"/>
      <c r="AC67" s="40"/>
      <c r="AD67" s="40"/>
      <c r="AE67" s="40"/>
    </row>
    <row r="68" spans="1:31" s="2" customFormat="1" ht="6.95" customHeight="1">
      <c r="A68" s="40"/>
      <c r="B68" s="41"/>
      <c r="C68" s="40"/>
      <c r="D68" s="40"/>
      <c r="E68" s="40"/>
      <c r="F68" s="40"/>
      <c r="G68" s="40"/>
      <c r="H68" s="40"/>
      <c r="I68" s="40"/>
      <c r="J68" s="40"/>
      <c r="K68" s="40"/>
      <c r="L68" s="118"/>
      <c r="S68" s="40"/>
      <c r="T68" s="40"/>
      <c r="U68" s="40"/>
      <c r="V68" s="40"/>
      <c r="W68" s="40"/>
      <c r="X68" s="40"/>
      <c r="Y68" s="40"/>
      <c r="Z68" s="40"/>
      <c r="AA68" s="40"/>
      <c r="AB68" s="40"/>
      <c r="AC68" s="40"/>
      <c r="AD68" s="40"/>
      <c r="AE68" s="40"/>
    </row>
    <row r="69" spans="1:31" s="2" customFormat="1" ht="12" customHeight="1">
      <c r="A69" s="40"/>
      <c r="B69" s="41"/>
      <c r="C69" s="34" t="s">
        <v>17</v>
      </c>
      <c r="D69" s="40"/>
      <c r="E69" s="40"/>
      <c r="F69" s="40"/>
      <c r="G69" s="40"/>
      <c r="H69" s="40"/>
      <c r="I69" s="40"/>
      <c r="J69" s="40"/>
      <c r="K69" s="40"/>
      <c r="L69" s="118"/>
      <c r="S69" s="40"/>
      <c r="T69" s="40"/>
      <c r="U69" s="40"/>
      <c r="V69" s="40"/>
      <c r="W69" s="40"/>
      <c r="X69" s="40"/>
      <c r="Y69" s="40"/>
      <c r="Z69" s="40"/>
      <c r="AA69" s="40"/>
      <c r="AB69" s="40"/>
      <c r="AC69" s="40"/>
      <c r="AD69" s="40"/>
      <c r="AE69" s="40"/>
    </row>
    <row r="70" spans="1:31" s="2" customFormat="1" ht="16.5" customHeight="1">
      <c r="A70" s="40"/>
      <c r="B70" s="41"/>
      <c r="C70" s="40"/>
      <c r="D70" s="40"/>
      <c r="E70" s="117" t="str">
        <f>E7</f>
        <v>Stavební úpravy a změna způsobu využití objektu pavilonu N</v>
      </c>
      <c r="F70" s="34"/>
      <c r="G70" s="34"/>
      <c r="H70" s="34"/>
      <c r="I70" s="40"/>
      <c r="J70" s="40"/>
      <c r="K70" s="40"/>
      <c r="L70" s="118"/>
      <c r="S70" s="40"/>
      <c r="T70" s="40"/>
      <c r="U70" s="40"/>
      <c r="V70" s="40"/>
      <c r="W70" s="40"/>
      <c r="X70" s="40"/>
      <c r="Y70" s="40"/>
      <c r="Z70" s="40"/>
      <c r="AA70" s="40"/>
      <c r="AB70" s="40"/>
      <c r="AC70" s="40"/>
      <c r="AD70" s="40"/>
      <c r="AE70" s="40"/>
    </row>
    <row r="71" spans="1:31" s="2" customFormat="1" ht="12" customHeight="1">
      <c r="A71" s="40"/>
      <c r="B71" s="41"/>
      <c r="C71" s="34" t="s">
        <v>100</v>
      </c>
      <c r="D71" s="40"/>
      <c r="E71" s="40"/>
      <c r="F71" s="40"/>
      <c r="G71" s="40"/>
      <c r="H71" s="40"/>
      <c r="I71" s="40"/>
      <c r="J71" s="40"/>
      <c r="K71" s="40"/>
      <c r="L71" s="118"/>
      <c r="S71" s="40"/>
      <c r="T71" s="40"/>
      <c r="U71" s="40"/>
      <c r="V71" s="40"/>
      <c r="W71" s="40"/>
      <c r="X71" s="40"/>
      <c r="Y71" s="40"/>
      <c r="Z71" s="40"/>
      <c r="AA71" s="40"/>
      <c r="AB71" s="40"/>
      <c r="AC71" s="40"/>
      <c r="AD71" s="40"/>
      <c r="AE71" s="40"/>
    </row>
    <row r="72" spans="1:31" s="2" customFormat="1" ht="16.5" customHeight="1">
      <c r="A72" s="40"/>
      <c r="B72" s="41"/>
      <c r="C72" s="40"/>
      <c r="D72" s="40"/>
      <c r="E72" s="64" t="str">
        <f>E9</f>
        <v>VRN - Ostatní a vedlejší náklady</v>
      </c>
      <c r="F72" s="40"/>
      <c r="G72" s="40"/>
      <c r="H72" s="40"/>
      <c r="I72" s="40"/>
      <c r="J72" s="40"/>
      <c r="K72" s="40"/>
      <c r="L72" s="118"/>
      <c r="S72" s="40"/>
      <c r="T72" s="40"/>
      <c r="U72" s="40"/>
      <c r="V72" s="40"/>
      <c r="W72" s="40"/>
      <c r="X72" s="40"/>
      <c r="Y72" s="40"/>
      <c r="Z72" s="40"/>
      <c r="AA72" s="40"/>
      <c r="AB72" s="40"/>
      <c r="AC72" s="40"/>
      <c r="AD72" s="40"/>
      <c r="AE72" s="40"/>
    </row>
    <row r="73" spans="1:31" s="2" customFormat="1" ht="6.95" customHeight="1">
      <c r="A73" s="40"/>
      <c r="B73" s="41"/>
      <c r="C73" s="40"/>
      <c r="D73" s="40"/>
      <c r="E73" s="40"/>
      <c r="F73" s="40"/>
      <c r="G73" s="40"/>
      <c r="H73" s="40"/>
      <c r="I73" s="40"/>
      <c r="J73" s="40"/>
      <c r="K73" s="40"/>
      <c r="L73" s="118"/>
      <c r="S73" s="40"/>
      <c r="T73" s="40"/>
      <c r="U73" s="40"/>
      <c r="V73" s="40"/>
      <c r="W73" s="40"/>
      <c r="X73" s="40"/>
      <c r="Y73" s="40"/>
      <c r="Z73" s="40"/>
      <c r="AA73" s="40"/>
      <c r="AB73" s="40"/>
      <c r="AC73" s="40"/>
      <c r="AD73" s="40"/>
      <c r="AE73" s="40"/>
    </row>
    <row r="74" spans="1:31" s="2" customFormat="1" ht="12" customHeight="1">
      <c r="A74" s="40"/>
      <c r="B74" s="41"/>
      <c r="C74" s="34" t="s">
        <v>21</v>
      </c>
      <c r="D74" s="40"/>
      <c r="E74" s="40"/>
      <c r="F74" s="29" t="str">
        <f>F12</f>
        <v xml:space="preserve"> </v>
      </c>
      <c r="G74" s="40"/>
      <c r="H74" s="40"/>
      <c r="I74" s="34" t="s">
        <v>23</v>
      </c>
      <c r="J74" s="66" t="str">
        <f>IF(J12="","",J12)</f>
        <v>12. 2. 2024</v>
      </c>
      <c r="K74" s="40"/>
      <c r="L74" s="118"/>
      <c r="S74" s="40"/>
      <c r="T74" s="40"/>
      <c r="U74" s="40"/>
      <c r="V74" s="40"/>
      <c r="W74" s="40"/>
      <c r="X74" s="40"/>
      <c r="Y74" s="40"/>
      <c r="Z74" s="40"/>
      <c r="AA74" s="40"/>
      <c r="AB74" s="40"/>
      <c r="AC74" s="40"/>
      <c r="AD74" s="40"/>
      <c r="AE74" s="40"/>
    </row>
    <row r="75" spans="1:31" s="2" customFormat="1" ht="6.95" customHeight="1">
      <c r="A75" s="40"/>
      <c r="B75" s="41"/>
      <c r="C75" s="40"/>
      <c r="D75" s="40"/>
      <c r="E75" s="40"/>
      <c r="F75" s="40"/>
      <c r="G75" s="40"/>
      <c r="H75" s="40"/>
      <c r="I75" s="40"/>
      <c r="J75" s="40"/>
      <c r="K75" s="40"/>
      <c r="L75" s="118"/>
      <c r="S75" s="40"/>
      <c r="T75" s="40"/>
      <c r="U75" s="40"/>
      <c r="V75" s="40"/>
      <c r="W75" s="40"/>
      <c r="X75" s="40"/>
      <c r="Y75" s="40"/>
      <c r="Z75" s="40"/>
      <c r="AA75" s="40"/>
      <c r="AB75" s="40"/>
      <c r="AC75" s="40"/>
      <c r="AD75" s="40"/>
      <c r="AE75" s="40"/>
    </row>
    <row r="76" spans="1:31" s="2" customFormat="1" ht="15.15" customHeight="1">
      <c r="A76" s="40"/>
      <c r="B76" s="41"/>
      <c r="C76" s="34" t="s">
        <v>25</v>
      </c>
      <c r="D76" s="40"/>
      <c r="E76" s="40"/>
      <c r="F76" s="29" t="str">
        <f>E15</f>
        <v>Karlovarská krajská nemocnice a.s.</v>
      </c>
      <c r="G76" s="40"/>
      <c r="H76" s="40"/>
      <c r="I76" s="34" t="s">
        <v>31</v>
      </c>
      <c r="J76" s="38" t="str">
        <f>E21</f>
        <v>ard architects s.r.o.</v>
      </c>
      <c r="K76" s="40"/>
      <c r="L76" s="118"/>
      <c r="S76" s="40"/>
      <c r="T76" s="40"/>
      <c r="U76" s="40"/>
      <c r="V76" s="40"/>
      <c r="W76" s="40"/>
      <c r="X76" s="40"/>
      <c r="Y76" s="40"/>
      <c r="Z76" s="40"/>
      <c r="AA76" s="40"/>
      <c r="AB76" s="40"/>
      <c r="AC76" s="40"/>
      <c r="AD76" s="40"/>
      <c r="AE76" s="40"/>
    </row>
    <row r="77" spans="1:31" s="2" customFormat="1" ht="15.15" customHeight="1">
      <c r="A77" s="40"/>
      <c r="B77" s="41"/>
      <c r="C77" s="34" t="s">
        <v>29</v>
      </c>
      <c r="D77" s="40"/>
      <c r="E77" s="40"/>
      <c r="F77" s="29" t="str">
        <f>IF(E18="","",E18)</f>
        <v>Vyplň údaj</v>
      </c>
      <c r="G77" s="40"/>
      <c r="H77" s="40"/>
      <c r="I77" s="34" t="s">
        <v>34</v>
      </c>
      <c r="J77" s="38" t="str">
        <f>E24</f>
        <v xml:space="preserve"> </v>
      </c>
      <c r="K77" s="40"/>
      <c r="L77" s="118"/>
      <c r="S77" s="40"/>
      <c r="T77" s="40"/>
      <c r="U77" s="40"/>
      <c r="V77" s="40"/>
      <c r="W77" s="40"/>
      <c r="X77" s="40"/>
      <c r="Y77" s="40"/>
      <c r="Z77" s="40"/>
      <c r="AA77" s="40"/>
      <c r="AB77" s="40"/>
      <c r="AC77" s="40"/>
      <c r="AD77" s="40"/>
      <c r="AE77" s="40"/>
    </row>
    <row r="78" spans="1:31" s="2" customFormat="1" ht="10.3" customHeight="1">
      <c r="A78" s="40"/>
      <c r="B78" s="41"/>
      <c r="C78" s="40"/>
      <c r="D78" s="40"/>
      <c r="E78" s="40"/>
      <c r="F78" s="40"/>
      <c r="G78" s="40"/>
      <c r="H78" s="40"/>
      <c r="I78" s="40"/>
      <c r="J78" s="40"/>
      <c r="K78" s="40"/>
      <c r="L78" s="118"/>
      <c r="S78" s="40"/>
      <c r="T78" s="40"/>
      <c r="U78" s="40"/>
      <c r="V78" s="40"/>
      <c r="W78" s="40"/>
      <c r="X78" s="40"/>
      <c r="Y78" s="40"/>
      <c r="Z78" s="40"/>
      <c r="AA78" s="40"/>
      <c r="AB78" s="40"/>
      <c r="AC78" s="40"/>
      <c r="AD78" s="40"/>
      <c r="AE78" s="40"/>
    </row>
    <row r="79" spans="1:31" s="11" customFormat="1" ht="29.25" customHeight="1">
      <c r="A79" s="143"/>
      <c r="B79" s="144"/>
      <c r="C79" s="145" t="s">
        <v>117</v>
      </c>
      <c r="D79" s="146" t="s">
        <v>56</v>
      </c>
      <c r="E79" s="146" t="s">
        <v>52</v>
      </c>
      <c r="F79" s="146" t="s">
        <v>53</v>
      </c>
      <c r="G79" s="146" t="s">
        <v>118</v>
      </c>
      <c r="H79" s="146" t="s">
        <v>119</v>
      </c>
      <c r="I79" s="146" t="s">
        <v>120</v>
      </c>
      <c r="J79" s="146" t="s">
        <v>104</v>
      </c>
      <c r="K79" s="147" t="s">
        <v>121</v>
      </c>
      <c r="L79" s="148"/>
      <c r="M79" s="82" t="s">
        <v>3</v>
      </c>
      <c r="N79" s="83" t="s">
        <v>41</v>
      </c>
      <c r="O79" s="83" t="s">
        <v>122</v>
      </c>
      <c r="P79" s="83" t="s">
        <v>123</v>
      </c>
      <c r="Q79" s="83" t="s">
        <v>124</v>
      </c>
      <c r="R79" s="83" t="s">
        <v>125</v>
      </c>
      <c r="S79" s="83" t="s">
        <v>126</v>
      </c>
      <c r="T79" s="84" t="s">
        <v>127</v>
      </c>
      <c r="U79" s="143"/>
      <c r="V79" s="143"/>
      <c r="W79" s="143"/>
      <c r="X79" s="143"/>
      <c r="Y79" s="143"/>
      <c r="Z79" s="143"/>
      <c r="AA79" s="143"/>
      <c r="AB79" s="143"/>
      <c r="AC79" s="143"/>
      <c r="AD79" s="143"/>
      <c r="AE79" s="143"/>
    </row>
    <row r="80" spans="1:63" s="2" customFormat="1" ht="22.8" customHeight="1">
      <c r="A80" s="40"/>
      <c r="B80" s="41"/>
      <c r="C80" s="89" t="s">
        <v>128</v>
      </c>
      <c r="D80" s="40"/>
      <c r="E80" s="40"/>
      <c r="F80" s="40"/>
      <c r="G80" s="40"/>
      <c r="H80" s="40"/>
      <c r="I80" s="40"/>
      <c r="J80" s="149">
        <f>BK80</f>
        <v>0</v>
      </c>
      <c r="K80" s="40"/>
      <c r="L80" s="41"/>
      <c r="M80" s="85"/>
      <c r="N80" s="70"/>
      <c r="O80" s="86"/>
      <c r="P80" s="150">
        <f>P81</f>
        <v>0</v>
      </c>
      <c r="Q80" s="86"/>
      <c r="R80" s="150">
        <f>R81</f>
        <v>0</v>
      </c>
      <c r="S80" s="86"/>
      <c r="T80" s="151">
        <f>T81</f>
        <v>0</v>
      </c>
      <c r="U80" s="40"/>
      <c r="V80" s="40"/>
      <c r="W80" s="40"/>
      <c r="X80" s="40"/>
      <c r="Y80" s="40"/>
      <c r="Z80" s="40"/>
      <c r="AA80" s="40"/>
      <c r="AB80" s="40"/>
      <c r="AC80" s="40"/>
      <c r="AD80" s="40"/>
      <c r="AE80" s="40"/>
      <c r="AT80" s="21" t="s">
        <v>70</v>
      </c>
      <c r="AU80" s="21" t="s">
        <v>105</v>
      </c>
      <c r="BK80" s="152">
        <f>BK81</f>
        <v>0</v>
      </c>
    </row>
    <row r="81" spans="1:63" s="12" customFormat="1" ht="25.9" customHeight="1">
      <c r="A81" s="12"/>
      <c r="B81" s="153"/>
      <c r="C81" s="12"/>
      <c r="D81" s="154" t="s">
        <v>70</v>
      </c>
      <c r="E81" s="155" t="s">
        <v>96</v>
      </c>
      <c r="F81" s="155" t="s">
        <v>2025</v>
      </c>
      <c r="G81" s="12"/>
      <c r="H81" s="12"/>
      <c r="I81" s="156"/>
      <c r="J81" s="157">
        <f>BK81</f>
        <v>0</v>
      </c>
      <c r="K81" s="12"/>
      <c r="L81" s="153"/>
      <c r="M81" s="158"/>
      <c r="N81" s="159"/>
      <c r="O81" s="159"/>
      <c r="P81" s="160">
        <f>SUM(P82:P91)</f>
        <v>0</v>
      </c>
      <c r="Q81" s="159"/>
      <c r="R81" s="160">
        <f>SUM(R82:R91)</f>
        <v>0</v>
      </c>
      <c r="S81" s="159"/>
      <c r="T81" s="161">
        <f>SUM(T82:T91)</f>
        <v>0</v>
      </c>
      <c r="U81" s="12"/>
      <c r="V81" s="12"/>
      <c r="W81" s="12"/>
      <c r="X81" s="12"/>
      <c r="Y81" s="12"/>
      <c r="Z81" s="12"/>
      <c r="AA81" s="12"/>
      <c r="AB81" s="12"/>
      <c r="AC81" s="12"/>
      <c r="AD81" s="12"/>
      <c r="AE81" s="12"/>
      <c r="AR81" s="154" t="s">
        <v>90</v>
      </c>
      <c r="AT81" s="162" t="s">
        <v>70</v>
      </c>
      <c r="AU81" s="162" t="s">
        <v>71</v>
      </c>
      <c r="AY81" s="154" t="s">
        <v>131</v>
      </c>
      <c r="BK81" s="163">
        <f>SUM(BK82:BK91)</f>
        <v>0</v>
      </c>
    </row>
    <row r="82" spans="1:65" s="2" customFormat="1" ht="24.15" customHeight="1">
      <c r="A82" s="40"/>
      <c r="B82" s="166"/>
      <c r="C82" s="167" t="s">
        <v>15</v>
      </c>
      <c r="D82" s="167" t="s">
        <v>134</v>
      </c>
      <c r="E82" s="168" t="s">
        <v>861</v>
      </c>
      <c r="F82" s="169" t="s">
        <v>2367</v>
      </c>
      <c r="G82" s="170" t="s">
        <v>257</v>
      </c>
      <c r="H82" s="171">
        <v>1</v>
      </c>
      <c r="I82" s="172"/>
      <c r="J82" s="173">
        <f>ROUND(I82*H82,2)</f>
        <v>0</v>
      </c>
      <c r="K82" s="169" t="s">
        <v>3</v>
      </c>
      <c r="L82" s="41"/>
      <c r="M82" s="174" t="s">
        <v>3</v>
      </c>
      <c r="N82" s="175" t="s">
        <v>42</v>
      </c>
      <c r="O82" s="74"/>
      <c r="P82" s="176">
        <f>O82*H82</f>
        <v>0</v>
      </c>
      <c r="Q82" s="176">
        <v>0</v>
      </c>
      <c r="R82" s="176">
        <f>Q82*H82</f>
        <v>0</v>
      </c>
      <c r="S82" s="176">
        <v>0</v>
      </c>
      <c r="T82" s="177">
        <f>S82*H82</f>
        <v>0</v>
      </c>
      <c r="U82" s="40"/>
      <c r="V82" s="40"/>
      <c r="W82" s="40"/>
      <c r="X82" s="40"/>
      <c r="Y82" s="40"/>
      <c r="Z82" s="40"/>
      <c r="AA82" s="40"/>
      <c r="AB82" s="40"/>
      <c r="AC82" s="40"/>
      <c r="AD82" s="40"/>
      <c r="AE82" s="40"/>
      <c r="AR82" s="178" t="s">
        <v>87</v>
      </c>
      <c r="AT82" s="178" t="s">
        <v>134</v>
      </c>
      <c r="AU82" s="178" t="s">
        <v>15</v>
      </c>
      <c r="AY82" s="21" t="s">
        <v>131</v>
      </c>
      <c r="BE82" s="179">
        <f>IF(N82="základní",J82,0)</f>
        <v>0</v>
      </c>
      <c r="BF82" s="179">
        <f>IF(N82="snížená",J82,0)</f>
        <v>0</v>
      </c>
      <c r="BG82" s="179">
        <f>IF(N82="zákl. přenesená",J82,0)</f>
        <v>0</v>
      </c>
      <c r="BH82" s="179">
        <f>IF(N82="sníž. přenesená",J82,0)</f>
        <v>0</v>
      </c>
      <c r="BI82" s="179">
        <f>IF(N82="nulová",J82,0)</f>
        <v>0</v>
      </c>
      <c r="BJ82" s="21" t="s">
        <v>15</v>
      </c>
      <c r="BK82" s="179">
        <f>ROUND(I82*H82,2)</f>
        <v>0</v>
      </c>
      <c r="BL82" s="21" t="s">
        <v>87</v>
      </c>
      <c r="BM82" s="178" t="s">
        <v>2368</v>
      </c>
    </row>
    <row r="83" spans="1:65" s="2" customFormat="1" ht="16.5" customHeight="1">
      <c r="A83" s="40"/>
      <c r="B83" s="166"/>
      <c r="C83" s="167" t="s">
        <v>79</v>
      </c>
      <c r="D83" s="167" t="s">
        <v>134</v>
      </c>
      <c r="E83" s="168" t="s">
        <v>967</v>
      </c>
      <c r="F83" s="169" t="s">
        <v>2369</v>
      </c>
      <c r="G83" s="170" t="s">
        <v>257</v>
      </c>
      <c r="H83" s="171">
        <v>1</v>
      </c>
      <c r="I83" s="172"/>
      <c r="J83" s="173">
        <f>ROUND(I83*H83,2)</f>
        <v>0</v>
      </c>
      <c r="K83" s="169" t="s">
        <v>3</v>
      </c>
      <c r="L83" s="41"/>
      <c r="M83" s="174" t="s">
        <v>3</v>
      </c>
      <c r="N83" s="175" t="s">
        <v>42</v>
      </c>
      <c r="O83" s="74"/>
      <c r="P83" s="176">
        <f>O83*H83</f>
        <v>0</v>
      </c>
      <c r="Q83" s="176">
        <v>0</v>
      </c>
      <c r="R83" s="176">
        <f>Q83*H83</f>
        <v>0</v>
      </c>
      <c r="S83" s="176">
        <v>0</v>
      </c>
      <c r="T83" s="177">
        <f>S83*H83</f>
        <v>0</v>
      </c>
      <c r="U83" s="40"/>
      <c r="V83" s="40"/>
      <c r="W83" s="40"/>
      <c r="X83" s="40"/>
      <c r="Y83" s="40"/>
      <c r="Z83" s="40"/>
      <c r="AA83" s="40"/>
      <c r="AB83" s="40"/>
      <c r="AC83" s="40"/>
      <c r="AD83" s="40"/>
      <c r="AE83" s="40"/>
      <c r="AR83" s="178" t="s">
        <v>87</v>
      </c>
      <c r="AT83" s="178" t="s">
        <v>134</v>
      </c>
      <c r="AU83" s="178" t="s">
        <v>15</v>
      </c>
      <c r="AY83" s="21" t="s">
        <v>131</v>
      </c>
      <c r="BE83" s="179">
        <f>IF(N83="základní",J83,0)</f>
        <v>0</v>
      </c>
      <c r="BF83" s="179">
        <f>IF(N83="snížená",J83,0)</f>
        <v>0</v>
      </c>
      <c r="BG83" s="179">
        <f>IF(N83="zákl. přenesená",J83,0)</f>
        <v>0</v>
      </c>
      <c r="BH83" s="179">
        <f>IF(N83="sníž. přenesená",J83,0)</f>
        <v>0</v>
      </c>
      <c r="BI83" s="179">
        <f>IF(N83="nulová",J83,0)</f>
        <v>0</v>
      </c>
      <c r="BJ83" s="21" t="s">
        <v>15</v>
      </c>
      <c r="BK83" s="179">
        <f>ROUND(I83*H83,2)</f>
        <v>0</v>
      </c>
      <c r="BL83" s="21" t="s">
        <v>87</v>
      </c>
      <c r="BM83" s="178" t="s">
        <v>2370</v>
      </c>
    </row>
    <row r="84" spans="1:65" s="2" customFormat="1" ht="16.5" customHeight="1">
      <c r="A84" s="40"/>
      <c r="B84" s="166"/>
      <c r="C84" s="167" t="s">
        <v>84</v>
      </c>
      <c r="D84" s="167" t="s">
        <v>134</v>
      </c>
      <c r="E84" s="168" t="s">
        <v>1069</v>
      </c>
      <c r="F84" s="169" t="s">
        <v>2371</v>
      </c>
      <c r="G84" s="170" t="s">
        <v>257</v>
      </c>
      <c r="H84" s="171">
        <v>1</v>
      </c>
      <c r="I84" s="172"/>
      <c r="J84" s="173">
        <f>ROUND(I84*H84,2)</f>
        <v>0</v>
      </c>
      <c r="K84" s="169" t="s">
        <v>3</v>
      </c>
      <c r="L84" s="41"/>
      <c r="M84" s="174" t="s">
        <v>3</v>
      </c>
      <c r="N84" s="175" t="s">
        <v>42</v>
      </c>
      <c r="O84" s="74"/>
      <c r="P84" s="176">
        <f>O84*H84</f>
        <v>0</v>
      </c>
      <c r="Q84" s="176">
        <v>0</v>
      </c>
      <c r="R84" s="176">
        <f>Q84*H84</f>
        <v>0</v>
      </c>
      <c r="S84" s="176">
        <v>0</v>
      </c>
      <c r="T84" s="177">
        <f>S84*H84</f>
        <v>0</v>
      </c>
      <c r="U84" s="40"/>
      <c r="V84" s="40"/>
      <c r="W84" s="40"/>
      <c r="X84" s="40"/>
      <c r="Y84" s="40"/>
      <c r="Z84" s="40"/>
      <c r="AA84" s="40"/>
      <c r="AB84" s="40"/>
      <c r="AC84" s="40"/>
      <c r="AD84" s="40"/>
      <c r="AE84" s="40"/>
      <c r="AR84" s="178" t="s">
        <v>87</v>
      </c>
      <c r="AT84" s="178" t="s">
        <v>134</v>
      </c>
      <c r="AU84" s="178" t="s">
        <v>15</v>
      </c>
      <c r="AY84" s="21" t="s">
        <v>131</v>
      </c>
      <c r="BE84" s="179">
        <f>IF(N84="základní",J84,0)</f>
        <v>0</v>
      </c>
      <c r="BF84" s="179">
        <f>IF(N84="snížená",J84,0)</f>
        <v>0</v>
      </c>
      <c r="BG84" s="179">
        <f>IF(N84="zákl. přenesená",J84,0)</f>
        <v>0</v>
      </c>
      <c r="BH84" s="179">
        <f>IF(N84="sníž. přenesená",J84,0)</f>
        <v>0</v>
      </c>
      <c r="BI84" s="179">
        <f>IF(N84="nulová",J84,0)</f>
        <v>0</v>
      </c>
      <c r="BJ84" s="21" t="s">
        <v>15</v>
      </c>
      <c r="BK84" s="179">
        <f>ROUND(I84*H84,2)</f>
        <v>0</v>
      </c>
      <c r="BL84" s="21" t="s">
        <v>87</v>
      </c>
      <c r="BM84" s="178" t="s">
        <v>2372</v>
      </c>
    </row>
    <row r="85" spans="1:65" s="2" customFormat="1" ht="16.5" customHeight="1">
      <c r="A85" s="40"/>
      <c r="B85" s="166"/>
      <c r="C85" s="167" t="s">
        <v>87</v>
      </c>
      <c r="D85" s="167" t="s">
        <v>134</v>
      </c>
      <c r="E85" s="168" t="s">
        <v>1081</v>
      </c>
      <c r="F85" s="169" t="s">
        <v>2373</v>
      </c>
      <c r="G85" s="170" t="s">
        <v>257</v>
      </c>
      <c r="H85" s="171">
        <v>1</v>
      </c>
      <c r="I85" s="172"/>
      <c r="J85" s="173">
        <f>ROUND(I85*H85,2)</f>
        <v>0</v>
      </c>
      <c r="K85" s="169" t="s">
        <v>3</v>
      </c>
      <c r="L85" s="41"/>
      <c r="M85" s="174" t="s">
        <v>3</v>
      </c>
      <c r="N85" s="175" t="s">
        <v>42</v>
      </c>
      <c r="O85" s="74"/>
      <c r="P85" s="176">
        <f>O85*H85</f>
        <v>0</v>
      </c>
      <c r="Q85" s="176">
        <v>0</v>
      </c>
      <c r="R85" s="176">
        <f>Q85*H85</f>
        <v>0</v>
      </c>
      <c r="S85" s="176">
        <v>0</v>
      </c>
      <c r="T85" s="177">
        <f>S85*H85</f>
        <v>0</v>
      </c>
      <c r="U85" s="40"/>
      <c r="V85" s="40"/>
      <c r="W85" s="40"/>
      <c r="X85" s="40"/>
      <c r="Y85" s="40"/>
      <c r="Z85" s="40"/>
      <c r="AA85" s="40"/>
      <c r="AB85" s="40"/>
      <c r="AC85" s="40"/>
      <c r="AD85" s="40"/>
      <c r="AE85" s="40"/>
      <c r="AR85" s="178" t="s">
        <v>87</v>
      </c>
      <c r="AT85" s="178" t="s">
        <v>134</v>
      </c>
      <c r="AU85" s="178" t="s">
        <v>15</v>
      </c>
      <c r="AY85" s="21" t="s">
        <v>131</v>
      </c>
      <c r="BE85" s="179">
        <f>IF(N85="základní",J85,0)</f>
        <v>0</v>
      </c>
      <c r="BF85" s="179">
        <f>IF(N85="snížená",J85,0)</f>
        <v>0</v>
      </c>
      <c r="BG85" s="179">
        <f>IF(N85="zákl. přenesená",J85,0)</f>
        <v>0</v>
      </c>
      <c r="BH85" s="179">
        <f>IF(N85="sníž. přenesená",J85,0)</f>
        <v>0</v>
      </c>
      <c r="BI85" s="179">
        <f>IF(N85="nulová",J85,0)</f>
        <v>0</v>
      </c>
      <c r="BJ85" s="21" t="s">
        <v>15</v>
      </c>
      <c r="BK85" s="179">
        <f>ROUND(I85*H85,2)</f>
        <v>0</v>
      </c>
      <c r="BL85" s="21" t="s">
        <v>87</v>
      </c>
      <c r="BM85" s="178" t="s">
        <v>2374</v>
      </c>
    </row>
    <row r="86" spans="1:65" s="2" customFormat="1" ht="24.15" customHeight="1">
      <c r="A86" s="40"/>
      <c r="B86" s="166"/>
      <c r="C86" s="167" t="s">
        <v>90</v>
      </c>
      <c r="D86" s="167" t="s">
        <v>134</v>
      </c>
      <c r="E86" s="168" t="s">
        <v>2375</v>
      </c>
      <c r="F86" s="169" t="s">
        <v>2376</v>
      </c>
      <c r="G86" s="170" t="s">
        <v>257</v>
      </c>
      <c r="H86" s="171">
        <v>1</v>
      </c>
      <c r="I86" s="172"/>
      <c r="J86" s="173">
        <f>ROUND(I86*H86,2)</f>
        <v>0</v>
      </c>
      <c r="K86" s="169" t="s">
        <v>3</v>
      </c>
      <c r="L86" s="41"/>
      <c r="M86" s="174" t="s">
        <v>3</v>
      </c>
      <c r="N86" s="175" t="s">
        <v>42</v>
      </c>
      <c r="O86" s="74"/>
      <c r="P86" s="176">
        <f>O86*H86</f>
        <v>0</v>
      </c>
      <c r="Q86" s="176">
        <v>0</v>
      </c>
      <c r="R86" s="176">
        <f>Q86*H86</f>
        <v>0</v>
      </c>
      <c r="S86" s="176">
        <v>0</v>
      </c>
      <c r="T86" s="177">
        <f>S86*H86</f>
        <v>0</v>
      </c>
      <c r="U86" s="40"/>
      <c r="V86" s="40"/>
      <c r="W86" s="40"/>
      <c r="X86" s="40"/>
      <c r="Y86" s="40"/>
      <c r="Z86" s="40"/>
      <c r="AA86" s="40"/>
      <c r="AB86" s="40"/>
      <c r="AC86" s="40"/>
      <c r="AD86" s="40"/>
      <c r="AE86" s="40"/>
      <c r="AR86" s="178" t="s">
        <v>87</v>
      </c>
      <c r="AT86" s="178" t="s">
        <v>134</v>
      </c>
      <c r="AU86" s="178" t="s">
        <v>15</v>
      </c>
      <c r="AY86" s="21" t="s">
        <v>131</v>
      </c>
      <c r="BE86" s="179">
        <f>IF(N86="základní",J86,0)</f>
        <v>0</v>
      </c>
      <c r="BF86" s="179">
        <f>IF(N86="snížená",J86,0)</f>
        <v>0</v>
      </c>
      <c r="BG86" s="179">
        <f>IF(N86="zákl. přenesená",J86,0)</f>
        <v>0</v>
      </c>
      <c r="BH86" s="179">
        <f>IF(N86="sníž. přenesená",J86,0)</f>
        <v>0</v>
      </c>
      <c r="BI86" s="179">
        <f>IF(N86="nulová",J86,0)</f>
        <v>0</v>
      </c>
      <c r="BJ86" s="21" t="s">
        <v>15</v>
      </c>
      <c r="BK86" s="179">
        <f>ROUND(I86*H86,2)</f>
        <v>0</v>
      </c>
      <c r="BL86" s="21" t="s">
        <v>87</v>
      </c>
      <c r="BM86" s="178" t="s">
        <v>2377</v>
      </c>
    </row>
    <row r="87" spans="1:65" s="2" customFormat="1" ht="16.5" customHeight="1">
      <c r="A87" s="40"/>
      <c r="B87" s="166"/>
      <c r="C87" s="167" t="s">
        <v>93</v>
      </c>
      <c r="D87" s="167" t="s">
        <v>134</v>
      </c>
      <c r="E87" s="168" t="s">
        <v>2378</v>
      </c>
      <c r="F87" s="169" t="s">
        <v>2379</v>
      </c>
      <c r="G87" s="170" t="s">
        <v>257</v>
      </c>
      <c r="H87" s="171">
        <v>1</v>
      </c>
      <c r="I87" s="172"/>
      <c r="J87" s="173">
        <f>ROUND(I87*H87,2)</f>
        <v>0</v>
      </c>
      <c r="K87" s="169" t="s">
        <v>3</v>
      </c>
      <c r="L87" s="41"/>
      <c r="M87" s="174" t="s">
        <v>3</v>
      </c>
      <c r="N87" s="175" t="s">
        <v>42</v>
      </c>
      <c r="O87" s="74"/>
      <c r="P87" s="176">
        <f>O87*H87</f>
        <v>0</v>
      </c>
      <c r="Q87" s="176">
        <v>0</v>
      </c>
      <c r="R87" s="176">
        <f>Q87*H87</f>
        <v>0</v>
      </c>
      <c r="S87" s="176">
        <v>0</v>
      </c>
      <c r="T87" s="177">
        <f>S87*H87</f>
        <v>0</v>
      </c>
      <c r="U87" s="40"/>
      <c r="V87" s="40"/>
      <c r="W87" s="40"/>
      <c r="X87" s="40"/>
      <c r="Y87" s="40"/>
      <c r="Z87" s="40"/>
      <c r="AA87" s="40"/>
      <c r="AB87" s="40"/>
      <c r="AC87" s="40"/>
      <c r="AD87" s="40"/>
      <c r="AE87" s="40"/>
      <c r="AR87" s="178" t="s">
        <v>87</v>
      </c>
      <c r="AT87" s="178" t="s">
        <v>134</v>
      </c>
      <c r="AU87" s="178" t="s">
        <v>15</v>
      </c>
      <c r="AY87" s="21" t="s">
        <v>131</v>
      </c>
      <c r="BE87" s="179">
        <f>IF(N87="základní",J87,0)</f>
        <v>0</v>
      </c>
      <c r="BF87" s="179">
        <f>IF(N87="snížená",J87,0)</f>
        <v>0</v>
      </c>
      <c r="BG87" s="179">
        <f>IF(N87="zákl. přenesená",J87,0)</f>
        <v>0</v>
      </c>
      <c r="BH87" s="179">
        <f>IF(N87="sníž. přenesená",J87,0)</f>
        <v>0</v>
      </c>
      <c r="BI87" s="179">
        <f>IF(N87="nulová",J87,0)</f>
        <v>0</v>
      </c>
      <c r="BJ87" s="21" t="s">
        <v>15</v>
      </c>
      <c r="BK87" s="179">
        <f>ROUND(I87*H87,2)</f>
        <v>0</v>
      </c>
      <c r="BL87" s="21" t="s">
        <v>87</v>
      </c>
      <c r="BM87" s="178" t="s">
        <v>2380</v>
      </c>
    </row>
    <row r="88" spans="1:65" s="2" customFormat="1" ht="232.2" customHeight="1">
      <c r="A88" s="40"/>
      <c r="B88" s="166"/>
      <c r="C88" s="167" t="s">
        <v>198</v>
      </c>
      <c r="D88" s="167" t="s">
        <v>134</v>
      </c>
      <c r="E88" s="168" t="s">
        <v>2381</v>
      </c>
      <c r="F88" s="169" t="s">
        <v>2382</v>
      </c>
      <c r="G88" s="170" t="s">
        <v>257</v>
      </c>
      <c r="H88" s="171">
        <v>1</v>
      </c>
      <c r="I88" s="172"/>
      <c r="J88" s="173">
        <f>ROUND(I88*H88,2)</f>
        <v>0</v>
      </c>
      <c r="K88" s="169" t="s">
        <v>3</v>
      </c>
      <c r="L88" s="41"/>
      <c r="M88" s="174" t="s">
        <v>3</v>
      </c>
      <c r="N88" s="175" t="s">
        <v>42</v>
      </c>
      <c r="O88" s="74"/>
      <c r="P88" s="176">
        <f>O88*H88</f>
        <v>0</v>
      </c>
      <c r="Q88" s="176">
        <v>0</v>
      </c>
      <c r="R88" s="176">
        <f>Q88*H88</f>
        <v>0</v>
      </c>
      <c r="S88" s="176">
        <v>0</v>
      </c>
      <c r="T88" s="177">
        <f>S88*H88</f>
        <v>0</v>
      </c>
      <c r="U88" s="40"/>
      <c r="V88" s="40"/>
      <c r="W88" s="40"/>
      <c r="X88" s="40"/>
      <c r="Y88" s="40"/>
      <c r="Z88" s="40"/>
      <c r="AA88" s="40"/>
      <c r="AB88" s="40"/>
      <c r="AC88" s="40"/>
      <c r="AD88" s="40"/>
      <c r="AE88" s="40"/>
      <c r="AR88" s="178" t="s">
        <v>87</v>
      </c>
      <c r="AT88" s="178" t="s">
        <v>134</v>
      </c>
      <c r="AU88" s="178" t="s">
        <v>15</v>
      </c>
      <c r="AY88" s="21" t="s">
        <v>131</v>
      </c>
      <c r="BE88" s="179">
        <f>IF(N88="základní",J88,0)</f>
        <v>0</v>
      </c>
      <c r="BF88" s="179">
        <f>IF(N88="snížená",J88,0)</f>
        <v>0</v>
      </c>
      <c r="BG88" s="179">
        <f>IF(N88="zákl. přenesená",J88,0)</f>
        <v>0</v>
      </c>
      <c r="BH88" s="179">
        <f>IF(N88="sníž. přenesená",J88,0)</f>
        <v>0</v>
      </c>
      <c r="BI88" s="179">
        <f>IF(N88="nulová",J88,0)</f>
        <v>0</v>
      </c>
      <c r="BJ88" s="21" t="s">
        <v>15</v>
      </c>
      <c r="BK88" s="179">
        <f>ROUND(I88*H88,2)</f>
        <v>0</v>
      </c>
      <c r="BL88" s="21" t="s">
        <v>87</v>
      </c>
      <c r="BM88" s="178" t="s">
        <v>2383</v>
      </c>
    </row>
    <row r="89" spans="1:65" s="2" customFormat="1" ht="204.9" customHeight="1">
      <c r="A89" s="40"/>
      <c r="B89" s="166"/>
      <c r="C89" s="167" t="s">
        <v>132</v>
      </c>
      <c r="D89" s="167" t="s">
        <v>134</v>
      </c>
      <c r="E89" s="168" t="s">
        <v>2384</v>
      </c>
      <c r="F89" s="169" t="s">
        <v>2385</v>
      </c>
      <c r="G89" s="170" t="s">
        <v>257</v>
      </c>
      <c r="H89" s="171">
        <v>1</v>
      </c>
      <c r="I89" s="172"/>
      <c r="J89" s="173">
        <f>ROUND(I89*H89,2)</f>
        <v>0</v>
      </c>
      <c r="K89" s="169" t="s">
        <v>3</v>
      </c>
      <c r="L89" s="41"/>
      <c r="M89" s="174" t="s">
        <v>3</v>
      </c>
      <c r="N89" s="175" t="s">
        <v>42</v>
      </c>
      <c r="O89" s="74"/>
      <c r="P89" s="176">
        <f>O89*H89</f>
        <v>0</v>
      </c>
      <c r="Q89" s="176">
        <v>0</v>
      </c>
      <c r="R89" s="176">
        <f>Q89*H89</f>
        <v>0</v>
      </c>
      <c r="S89" s="176">
        <v>0</v>
      </c>
      <c r="T89" s="177">
        <f>S89*H89</f>
        <v>0</v>
      </c>
      <c r="U89" s="40"/>
      <c r="V89" s="40"/>
      <c r="W89" s="40"/>
      <c r="X89" s="40"/>
      <c r="Y89" s="40"/>
      <c r="Z89" s="40"/>
      <c r="AA89" s="40"/>
      <c r="AB89" s="40"/>
      <c r="AC89" s="40"/>
      <c r="AD89" s="40"/>
      <c r="AE89" s="40"/>
      <c r="AR89" s="178" t="s">
        <v>87</v>
      </c>
      <c r="AT89" s="178" t="s">
        <v>134</v>
      </c>
      <c r="AU89" s="178" t="s">
        <v>15</v>
      </c>
      <c r="AY89" s="21" t="s">
        <v>131</v>
      </c>
      <c r="BE89" s="179">
        <f>IF(N89="základní",J89,0)</f>
        <v>0</v>
      </c>
      <c r="BF89" s="179">
        <f>IF(N89="snížená",J89,0)</f>
        <v>0</v>
      </c>
      <c r="BG89" s="179">
        <f>IF(N89="zákl. přenesená",J89,0)</f>
        <v>0</v>
      </c>
      <c r="BH89" s="179">
        <f>IF(N89="sníž. přenesená",J89,0)</f>
        <v>0</v>
      </c>
      <c r="BI89" s="179">
        <f>IF(N89="nulová",J89,0)</f>
        <v>0</v>
      </c>
      <c r="BJ89" s="21" t="s">
        <v>15</v>
      </c>
      <c r="BK89" s="179">
        <f>ROUND(I89*H89,2)</f>
        <v>0</v>
      </c>
      <c r="BL89" s="21" t="s">
        <v>87</v>
      </c>
      <c r="BM89" s="178" t="s">
        <v>2386</v>
      </c>
    </row>
    <row r="90" spans="1:65" s="2" customFormat="1" ht="271.5" customHeight="1">
      <c r="A90" s="40"/>
      <c r="B90" s="166"/>
      <c r="C90" s="167" t="s">
        <v>213</v>
      </c>
      <c r="D90" s="167" t="s">
        <v>134</v>
      </c>
      <c r="E90" s="168" t="s">
        <v>2387</v>
      </c>
      <c r="F90" s="169" t="s">
        <v>2388</v>
      </c>
      <c r="G90" s="170" t="s">
        <v>257</v>
      </c>
      <c r="H90" s="171">
        <v>1</v>
      </c>
      <c r="I90" s="172"/>
      <c r="J90" s="173">
        <f>ROUND(I90*H90,2)</f>
        <v>0</v>
      </c>
      <c r="K90" s="169" t="s">
        <v>3</v>
      </c>
      <c r="L90" s="41"/>
      <c r="M90" s="174" t="s">
        <v>3</v>
      </c>
      <c r="N90" s="175" t="s">
        <v>42</v>
      </c>
      <c r="O90" s="74"/>
      <c r="P90" s="176">
        <f>O90*H90</f>
        <v>0</v>
      </c>
      <c r="Q90" s="176">
        <v>0</v>
      </c>
      <c r="R90" s="176">
        <f>Q90*H90</f>
        <v>0</v>
      </c>
      <c r="S90" s="176">
        <v>0</v>
      </c>
      <c r="T90" s="177">
        <f>S90*H90</f>
        <v>0</v>
      </c>
      <c r="U90" s="40"/>
      <c r="V90" s="40"/>
      <c r="W90" s="40"/>
      <c r="X90" s="40"/>
      <c r="Y90" s="40"/>
      <c r="Z90" s="40"/>
      <c r="AA90" s="40"/>
      <c r="AB90" s="40"/>
      <c r="AC90" s="40"/>
      <c r="AD90" s="40"/>
      <c r="AE90" s="40"/>
      <c r="AR90" s="178" t="s">
        <v>87</v>
      </c>
      <c r="AT90" s="178" t="s">
        <v>134</v>
      </c>
      <c r="AU90" s="178" t="s">
        <v>15</v>
      </c>
      <c r="AY90" s="21" t="s">
        <v>131</v>
      </c>
      <c r="BE90" s="179">
        <f>IF(N90="základní",J90,0)</f>
        <v>0</v>
      </c>
      <c r="BF90" s="179">
        <f>IF(N90="snížená",J90,0)</f>
        <v>0</v>
      </c>
      <c r="BG90" s="179">
        <f>IF(N90="zákl. přenesená",J90,0)</f>
        <v>0</v>
      </c>
      <c r="BH90" s="179">
        <f>IF(N90="sníž. přenesená",J90,0)</f>
        <v>0</v>
      </c>
      <c r="BI90" s="179">
        <f>IF(N90="nulová",J90,0)</f>
        <v>0</v>
      </c>
      <c r="BJ90" s="21" t="s">
        <v>15</v>
      </c>
      <c r="BK90" s="179">
        <f>ROUND(I90*H90,2)</f>
        <v>0</v>
      </c>
      <c r="BL90" s="21" t="s">
        <v>87</v>
      </c>
      <c r="BM90" s="178" t="s">
        <v>2389</v>
      </c>
    </row>
    <row r="91" spans="1:65" s="2" customFormat="1" ht="167.85" customHeight="1">
      <c r="A91" s="40"/>
      <c r="B91" s="166"/>
      <c r="C91" s="167" t="s">
        <v>222</v>
      </c>
      <c r="D91" s="167" t="s">
        <v>134</v>
      </c>
      <c r="E91" s="168" t="s">
        <v>2390</v>
      </c>
      <c r="F91" s="169" t="s">
        <v>2391</v>
      </c>
      <c r="G91" s="170" t="s">
        <v>257</v>
      </c>
      <c r="H91" s="171">
        <v>1</v>
      </c>
      <c r="I91" s="172"/>
      <c r="J91" s="173">
        <f>ROUND(I91*H91,2)</f>
        <v>0</v>
      </c>
      <c r="K91" s="169" t="s">
        <v>3</v>
      </c>
      <c r="L91" s="41"/>
      <c r="M91" s="235" t="s">
        <v>3</v>
      </c>
      <c r="N91" s="236" t="s">
        <v>42</v>
      </c>
      <c r="O91" s="233"/>
      <c r="P91" s="237">
        <f>O91*H91</f>
        <v>0</v>
      </c>
      <c r="Q91" s="237">
        <v>0</v>
      </c>
      <c r="R91" s="237">
        <f>Q91*H91</f>
        <v>0</v>
      </c>
      <c r="S91" s="237">
        <v>0</v>
      </c>
      <c r="T91" s="238">
        <f>S91*H91</f>
        <v>0</v>
      </c>
      <c r="U91" s="40"/>
      <c r="V91" s="40"/>
      <c r="W91" s="40"/>
      <c r="X91" s="40"/>
      <c r="Y91" s="40"/>
      <c r="Z91" s="40"/>
      <c r="AA91" s="40"/>
      <c r="AB91" s="40"/>
      <c r="AC91" s="40"/>
      <c r="AD91" s="40"/>
      <c r="AE91" s="40"/>
      <c r="AR91" s="178" t="s">
        <v>87</v>
      </c>
      <c r="AT91" s="178" t="s">
        <v>134</v>
      </c>
      <c r="AU91" s="178" t="s">
        <v>15</v>
      </c>
      <c r="AY91" s="21" t="s">
        <v>131</v>
      </c>
      <c r="BE91" s="179">
        <f>IF(N91="základní",J91,0)</f>
        <v>0</v>
      </c>
      <c r="BF91" s="179">
        <f>IF(N91="snížená",J91,0)</f>
        <v>0</v>
      </c>
      <c r="BG91" s="179">
        <f>IF(N91="zákl. přenesená",J91,0)</f>
        <v>0</v>
      </c>
      <c r="BH91" s="179">
        <f>IF(N91="sníž. přenesená",J91,0)</f>
        <v>0</v>
      </c>
      <c r="BI91" s="179">
        <f>IF(N91="nulová",J91,0)</f>
        <v>0</v>
      </c>
      <c r="BJ91" s="21" t="s">
        <v>15</v>
      </c>
      <c r="BK91" s="179">
        <f>ROUND(I91*H91,2)</f>
        <v>0</v>
      </c>
      <c r="BL91" s="21" t="s">
        <v>87</v>
      </c>
      <c r="BM91" s="178" t="s">
        <v>2392</v>
      </c>
    </row>
    <row r="92" spans="1:31" s="2" customFormat="1" ht="6.95" customHeight="1">
      <c r="A92" s="40"/>
      <c r="B92" s="57"/>
      <c r="C92" s="58"/>
      <c r="D92" s="58"/>
      <c r="E92" s="58"/>
      <c r="F92" s="58"/>
      <c r="G92" s="58"/>
      <c r="H92" s="58"/>
      <c r="I92" s="58"/>
      <c r="J92" s="58"/>
      <c r="K92" s="58"/>
      <c r="L92" s="41"/>
      <c r="M92" s="40"/>
      <c r="O92" s="40"/>
      <c r="P92" s="40"/>
      <c r="Q92" s="40"/>
      <c r="R92" s="40"/>
      <c r="S92" s="40"/>
      <c r="T92" s="40"/>
      <c r="U92" s="40"/>
      <c r="V92" s="40"/>
      <c r="W92" s="40"/>
      <c r="X92" s="40"/>
      <c r="Y92" s="40"/>
      <c r="Z92" s="40"/>
      <c r="AA92" s="40"/>
      <c r="AB92" s="40"/>
      <c r="AC92" s="40"/>
      <c r="AD92" s="40"/>
      <c r="AE92" s="40"/>
    </row>
  </sheetData>
  <autoFilter ref="C79:K91"/>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Turková</cp:lastModifiedBy>
  <dcterms:created xsi:type="dcterms:W3CDTF">2024-03-11T10:41:06Z</dcterms:created>
  <dcterms:modified xsi:type="dcterms:W3CDTF">2024-03-11T10:41:15Z</dcterms:modified>
  <cp:category/>
  <cp:version/>
  <cp:contentType/>
  <cp:contentStatus/>
</cp:coreProperties>
</file>