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Modernizace_mostu_ev._č._22127-2_Ostrov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  <sheet name="3 - SO301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SO000'!$A$1:$M$93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SO201'!$A$1:$M$649</definedName>
    <definedName name="_xlnm.Print_Titles" localSheetId="3">'2 - SO201'!$31:$33</definedName>
    <definedName name="_xlnm.Print_Area" localSheetId="4">'3 - SO301'!$A$1:$M$184</definedName>
    <definedName name="_xlnm.Print_Titles" localSheetId="4">'3 - SO301'!$26:$28</definedName>
  </definedNames>
  <calcPr/>
</workbook>
</file>

<file path=xl/calcChain.xml><?xml version="1.0" encoding="utf-8"?>
<calcChain xmlns="http://schemas.openxmlformats.org/spreadsheetml/2006/main">
  <c i="5" l="1" r="R162"/>
  <c r="I162"/>
  <c r="Q162"/>
  <c r="R157"/>
  <c r="I157"/>
  <c r="J157"/>
  <c r="L157"/>
  <c r="R152"/>
  <c r="I152"/>
  <c r="Q152"/>
  <c r="R147"/>
  <c r="I147"/>
  <c r="Q147"/>
  <c r="R142"/>
  <c r="I142"/>
  <c r="Q142"/>
  <c r="R137"/>
  <c r="I137"/>
  <c r="J137"/>
  <c r="L137"/>
  <c r="R132"/>
  <c r="I132"/>
  <c r="Q132"/>
  <c r="R127"/>
  <c r="I127"/>
  <c r="Q127"/>
  <c r="R122"/>
  <c r="I122"/>
  <c r="J122"/>
  <c r="L122"/>
  <c r="R117"/>
  <c r="I117"/>
  <c r="Q117"/>
  <c r="R112"/>
  <c r="I112"/>
  <c r="Q112"/>
  <c r="R107"/>
  <c r="I107"/>
  <c r="Q107"/>
  <c r="R102"/>
  <c r="R167"/>
  <c r="I102"/>
  <c r="Q102"/>
  <c r="R94"/>
  <c r="I94"/>
  <c r="Q94"/>
  <c r="R89"/>
  <c r="R99"/>
  <c r="I89"/>
  <c r="J89"/>
  <c r="R81"/>
  <c r="R86"/>
  <c r="I81"/>
  <c r="Q81"/>
  <c r="Q86"/>
  <c r="R73"/>
  <c r="I73"/>
  <c r="Q73"/>
  <c r="R68"/>
  <c r="I68"/>
  <c r="Q68"/>
  <c r="R63"/>
  <c r="I63"/>
  <c r="Q63"/>
  <c r="R58"/>
  <c r="R78"/>
  <c r="I58"/>
  <c r="Q58"/>
  <c r="Q78"/>
  <c r="R50"/>
  <c r="I50"/>
  <c r="Q50"/>
  <c r="R45"/>
  <c r="I45"/>
  <c r="Q45"/>
  <c r="R40"/>
  <c r="I40"/>
  <c r="Q40"/>
  <c r="R35"/>
  <c r="I35"/>
  <c r="Q35"/>
  <c r="R30"/>
  <c r="R55"/>
  <c r="I30"/>
  <c r="Q30"/>
  <c r="Q55"/>
  <c r="A13"/>
  <c i="4" r="R627"/>
  <c r="I627"/>
  <c r="Q627"/>
  <c r="R622"/>
  <c r="I622"/>
  <c r="Q622"/>
  <c r="R617"/>
  <c r="I617"/>
  <c r="Q617"/>
  <c r="R612"/>
  <c r="I612"/>
  <c r="Q612"/>
  <c r="R607"/>
  <c r="I607"/>
  <c r="Q607"/>
  <c r="R602"/>
  <c r="I602"/>
  <c r="Q602"/>
  <c r="R597"/>
  <c r="I597"/>
  <c r="Q597"/>
  <c r="R592"/>
  <c r="I592"/>
  <c r="Q592"/>
  <c r="R587"/>
  <c r="I587"/>
  <c r="Q587"/>
  <c r="R582"/>
  <c r="I582"/>
  <c r="Q582"/>
  <c r="R577"/>
  <c r="I577"/>
  <c r="Q577"/>
  <c r="R572"/>
  <c r="I572"/>
  <c r="Q572"/>
  <c r="R567"/>
  <c r="I567"/>
  <c r="Q567"/>
  <c r="R562"/>
  <c r="I562"/>
  <c r="Q562"/>
  <c r="R557"/>
  <c r="I557"/>
  <c r="Q557"/>
  <c r="R552"/>
  <c r="I552"/>
  <c r="Q552"/>
  <c r="R547"/>
  <c r="R632"/>
  <c r="I547"/>
  <c r="Q547"/>
  <c r="Q632"/>
  <c r="R539"/>
  <c r="I539"/>
  <c r="Q539"/>
  <c r="R534"/>
  <c r="I534"/>
  <c r="Q534"/>
  <c r="R529"/>
  <c r="I529"/>
  <c r="Q529"/>
  <c r="R524"/>
  <c r="I524"/>
  <c r="Q524"/>
  <c r="R519"/>
  <c r="I519"/>
  <c r="Q519"/>
  <c r="R514"/>
  <c r="R544"/>
  <c r="I514"/>
  <c r="Q514"/>
  <c r="Q544"/>
  <c r="R506"/>
  <c r="I506"/>
  <c r="Q506"/>
  <c r="R501"/>
  <c r="I501"/>
  <c r="Q501"/>
  <c r="R496"/>
  <c r="I496"/>
  <c r="Q496"/>
  <c r="R491"/>
  <c r="R511"/>
  <c r="I491"/>
  <c r="Q491"/>
  <c r="Q511"/>
  <c r="R483"/>
  <c r="I483"/>
  <c r="Q483"/>
  <c r="R478"/>
  <c r="R488"/>
  <c r="I478"/>
  <c r="Q478"/>
  <c r="Q488"/>
  <c r="R470"/>
  <c r="I470"/>
  <c r="Q470"/>
  <c r="R465"/>
  <c r="I465"/>
  <c r="Q465"/>
  <c r="R460"/>
  <c r="I460"/>
  <c r="Q460"/>
  <c r="R455"/>
  <c r="I455"/>
  <c r="Q455"/>
  <c r="R450"/>
  <c r="I450"/>
  <c r="Q450"/>
  <c r="R445"/>
  <c r="I445"/>
  <c r="Q445"/>
  <c r="R440"/>
  <c r="I440"/>
  <c r="Q440"/>
  <c r="R435"/>
  <c r="I435"/>
  <c r="Q435"/>
  <c r="R430"/>
  <c r="I430"/>
  <c r="Q430"/>
  <c r="R425"/>
  <c r="I425"/>
  <c r="Q425"/>
  <c r="R420"/>
  <c r="R475"/>
  <c r="I420"/>
  <c r="Q420"/>
  <c r="Q475"/>
  <c r="R412"/>
  <c r="I412"/>
  <c r="Q412"/>
  <c r="R407"/>
  <c r="I407"/>
  <c r="Q407"/>
  <c r="R402"/>
  <c r="I402"/>
  <c r="Q402"/>
  <c r="R397"/>
  <c r="I397"/>
  <c r="Q397"/>
  <c r="R392"/>
  <c r="I392"/>
  <c r="Q392"/>
  <c r="R387"/>
  <c r="I387"/>
  <c r="Q387"/>
  <c r="R382"/>
  <c r="I382"/>
  <c r="Q382"/>
  <c r="R377"/>
  <c r="I377"/>
  <c r="Q377"/>
  <c r="R372"/>
  <c r="R417"/>
  <c r="I372"/>
  <c r="Q372"/>
  <c r="Q417"/>
  <c r="R364"/>
  <c r="I364"/>
  <c r="Q364"/>
  <c r="R359"/>
  <c r="I359"/>
  <c r="Q359"/>
  <c r="R354"/>
  <c r="I354"/>
  <c r="Q354"/>
  <c r="R349"/>
  <c r="I349"/>
  <c r="Q349"/>
  <c r="R344"/>
  <c r="I344"/>
  <c r="Q344"/>
  <c r="R339"/>
  <c r="I339"/>
  <c r="Q339"/>
  <c r="R334"/>
  <c r="R369"/>
  <c r="I334"/>
  <c r="Q334"/>
  <c r="R326"/>
  <c r="I326"/>
  <c r="Q326"/>
  <c r="R321"/>
  <c r="I321"/>
  <c r="Q321"/>
  <c r="R316"/>
  <c r="I316"/>
  <c r="Q316"/>
  <c r="R311"/>
  <c r="I311"/>
  <c r="Q311"/>
  <c r="R306"/>
  <c r="I306"/>
  <c r="J306"/>
  <c r="L306"/>
  <c r="R301"/>
  <c r="I301"/>
  <c r="Q301"/>
  <c r="R296"/>
  <c r="I296"/>
  <c r="J296"/>
  <c r="L296"/>
  <c r="R291"/>
  <c r="I291"/>
  <c r="J291"/>
  <c r="L291"/>
  <c r="R286"/>
  <c r="I286"/>
  <c r="Q286"/>
  <c r="R281"/>
  <c r="I281"/>
  <c r="Q281"/>
  <c r="R276"/>
  <c r="I276"/>
  <c r="Q276"/>
  <c r="R271"/>
  <c r="I271"/>
  <c r="Q271"/>
  <c r="R266"/>
  <c r="I266"/>
  <c r="J266"/>
  <c r="L266"/>
  <c r="R261"/>
  <c r="I261"/>
  <c r="Q261"/>
  <c r="R256"/>
  <c r="I256"/>
  <c r="Q256"/>
  <c r="R251"/>
  <c r="I251"/>
  <c r="J251"/>
  <c r="L251"/>
  <c r="R246"/>
  <c r="I246"/>
  <c r="Q246"/>
  <c r="R241"/>
  <c r="I241"/>
  <c r="J241"/>
  <c r="L241"/>
  <c r="R236"/>
  <c r="I236"/>
  <c r="Q236"/>
  <c r="R231"/>
  <c r="I231"/>
  <c r="J231"/>
  <c r="L231"/>
  <c r="R226"/>
  <c r="I226"/>
  <c r="Q226"/>
  <c r="R221"/>
  <c r="I221"/>
  <c r="Q221"/>
  <c r="R216"/>
  <c r="I216"/>
  <c r="Q216"/>
  <c r="R211"/>
  <c r="R331"/>
  <c r="I211"/>
  <c r="J211"/>
  <c r="L211"/>
  <c r="R203"/>
  <c r="I203"/>
  <c r="Q203"/>
  <c r="R198"/>
  <c r="I198"/>
  <c r="Q198"/>
  <c r="R193"/>
  <c r="I193"/>
  <c r="Q193"/>
  <c r="R188"/>
  <c r="I188"/>
  <c r="J188"/>
  <c r="L188"/>
  <c r="R183"/>
  <c r="I183"/>
  <c r="J183"/>
  <c r="L183"/>
  <c r="R178"/>
  <c r="I178"/>
  <c r="Q178"/>
  <c r="R173"/>
  <c r="I173"/>
  <c r="Q173"/>
  <c r="R168"/>
  <c r="I168"/>
  <c r="J168"/>
  <c r="L168"/>
  <c r="R163"/>
  <c r="I163"/>
  <c r="J163"/>
  <c r="L163"/>
  <c r="R158"/>
  <c r="I158"/>
  <c r="Q158"/>
  <c r="R153"/>
  <c r="I153"/>
  <c r="J153"/>
  <c r="L153"/>
  <c r="R148"/>
  <c r="I148"/>
  <c r="J148"/>
  <c r="L148"/>
  <c r="R143"/>
  <c r="I143"/>
  <c r="Q143"/>
  <c r="R138"/>
  <c r="I138"/>
  <c r="Q138"/>
  <c r="R133"/>
  <c r="I133"/>
  <c r="J133"/>
  <c r="L133"/>
  <c r="R128"/>
  <c r="I128"/>
  <c r="Q128"/>
  <c r="R123"/>
  <c r="I123"/>
  <c r="J123"/>
  <c r="L123"/>
  <c r="R118"/>
  <c r="I118"/>
  <c r="Q118"/>
  <c r="R113"/>
  <c r="I113"/>
  <c r="Q113"/>
  <c r="R108"/>
  <c r="J108"/>
  <c r="L108"/>
  <c r="I108"/>
  <c r="Q108"/>
  <c r="R103"/>
  <c r="I103"/>
  <c r="J103"/>
  <c r="L103"/>
  <c r="R98"/>
  <c r="I98"/>
  <c r="J98"/>
  <c r="L98"/>
  <c r="R93"/>
  <c r="I93"/>
  <c r="Q93"/>
  <c r="R88"/>
  <c r="R208"/>
  <c r="I88"/>
  <c r="Q88"/>
  <c r="R80"/>
  <c r="I80"/>
  <c r="Q80"/>
  <c r="R75"/>
  <c r="I75"/>
  <c r="Q75"/>
  <c r="R70"/>
  <c r="I70"/>
  <c r="Q70"/>
  <c r="R65"/>
  <c r="I65"/>
  <c r="J65"/>
  <c r="L65"/>
  <c r="R60"/>
  <c r="I60"/>
  <c r="Q60"/>
  <c r="R55"/>
  <c r="I55"/>
  <c r="Q55"/>
  <c r="R50"/>
  <c r="I50"/>
  <c r="Q50"/>
  <c r="R45"/>
  <c r="I45"/>
  <c r="Q45"/>
  <c r="R40"/>
  <c r="I40"/>
  <c r="Q40"/>
  <c r="R35"/>
  <c r="R85"/>
  <c r="I35"/>
  <c r="J35"/>
  <c r="L35"/>
  <c r="A13"/>
  <c i="3" r="R26"/>
  <c r="R31"/>
  <c r="I26"/>
  <c r="Q26"/>
  <c r="Q31"/>
  <c r="A13"/>
  <c i="2" r="R71"/>
  <c r="I71"/>
  <c r="Q71"/>
  <c r="R66"/>
  <c r="I66"/>
  <c r="Q66"/>
  <c r="R61"/>
  <c r="I61"/>
  <c r="Q61"/>
  <c r="R56"/>
  <c r="I56"/>
  <c r="J56"/>
  <c r="L56"/>
  <c r="R51"/>
  <c r="I51"/>
  <c r="J51"/>
  <c r="L51"/>
  <c r="R46"/>
  <c r="I46"/>
  <c r="J46"/>
  <c r="L46"/>
  <c r="R41"/>
  <c r="I41"/>
  <c r="Q41"/>
  <c r="R36"/>
  <c r="I36"/>
  <c r="J36"/>
  <c r="L36"/>
  <c r="R31"/>
  <c r="I31"/>
  <c r="J31"/>
  <c r="L31"/>
  <c r="R26"/>
  <c r="R76"/>
  <c r="I26"/>
  <c r="Q26"/>
  <c r="A13"/>
  <c i="4" l="1" r="Q369"/>
  <c r="J113"/>
  <c r="L113"/>
  <c r="J118"/>
  <c r="L118"/>
  <c r="Q133"/>
  <c r="J158"/>
  <c r="L158"/>
  <c r="Q188"/>
  <c r="J198"/>
  <c r="L198"/>
  <c i="5" r="Q157"/>
  <c i="2" r="J26"/>
  <c r="Q46"/>
  <c r="Q51"/>
  <c r="Q56"/>
  <c i="5" r="J30"/>
  <c r="J68"/>
  <c r="L68"/>
  <c r="J73"/>
  <c r="L73"/>
  <c r="J81"/>
  <c r="H87"/>
  <c r="K22"/>
  <c r="J102"/>
  <c r="Q137"/>
  <c r="J142"/>
  <c r="L142"/>
  <c r="J147"/>
  <c r="L147"/>
  <c i="4" r="Q35"/>
  <c r="J45"/>
  <c r="L45"/>
  <c r="J50"/>
  <c r="L50"/>
  <c r="J55"/>
  <c r="L55"/>
  <c r="J60"/>
  <c r="L60"/>
  <c r="Q65"/>
  <c r="J70"/>
  <c r="L70"/>
  <c r="J75"/>
  <c r="L75"/>
  <c r="J80"/>
  <c r="L80"/>
  <c r="J93"/>
  <c r="L93"/>
  <c r="Q98"/>
  <c r="Q208"/>
  <c r="Q103"/>
  <c r="Q123"/>
  <c r="J128"/>
  <c r="L128"/>
  <c r="J143"/>
  <c r="L143"/>
  <c r="Q148"/>
  <c r="Q153"/>
  <c r="Q163"/>
  <c r="Q168"/>
  <c r="J173"/>
  <c r="L173"/>
  <c r="J178"/>
  <c r="L178"/>
  <c r="Q183"/>
  <c r="Q211"/>
  <c r="J236"/>
  <c r="L236"/>
  <c r="Q241"/>
  <c r="J246"/>
  <c r="L246"/>
  <c r="Q251"/>
  <c r="J261"/>
  <c r="L261"/>
  <c r="Q266"/>
  <c r="J276"/>
  <c r="L276"/>
  <c r="J281"/>
  <c r="L281"/>
  <c r="Q291"/>
  <c r="Q296"/>
  <c r="J301"/>
  <c r="L301"/>
  <c r="Q306"/>
  <c r="J311"/>
  <c r="L311"/>
  <c r="J316"/>
  <c r="L316"/>
  <c r="J321"/>
  <c r="L321"/>
  <c r="J326"/>
  <c r="L326"/>
  <c r="J334"/>
  <c r="J339"/>
  <c r="L339"/>
  <c r="J344"/>
  <c r="L344"/>
  <c r="J349"/>
  <c r="L349"/>
  <c r="J354"/>
  <c r="L354"/>
  <c r="J359"/>
  <c r="L359"/>
  <c r="J364"/>
  <c r="L364"/>
  <c r="J372"/>
  <c r="J377"/>
  <c r="L377"/>
  <c r="J382"/>
  <c r="L382"/>
  <c r="J387"/>
  <c r="L387"/>
  <c r="J392"/>
  <c r="L392"/>
  <c r="J397"/>
  <c r="L397"/>
  <c r="J402"/>
  <c r="L402"/>
  <c r="J407"/>
  <c r="L407"/>
  <c r="J412"/>
  <c r="L412"/>
  <c r="J420"/>
  <c r="J425"/>
  <c r="L425"/>
  <c r="J430"/>
  <c r="L430"/>
  <c r="J435"/>
  <c r="L435"/>
  <c r="J440"/>
  <c r="L440"/>
  <c r="J445"/>
  <c r="L445"/>
  <c r="J450"/>
  <c r="L450"/>
  <c r="J455"/>
  <c r="L455"/>
  <c r="J460"/>
  <c r="L460"/>
  <c r="J465"/>
  <c r="L465"/>
  <c r="J470"/>
  <c r="L470"/>
  <c r="J478"/>
  <c r="H489"/>
  <c r="K26"/>
  <c r="J483"/>
  <c r="L483"/>
  <c r="J491"/>
  <c r="J496"/>
  <c r="L496"/>
  <c r="J501"/>
  <c r="L501"/>
  <c r="J506"/>
  <c r="L506"/>
  <c r="J514"/>
  <c r="J519"/>
  <c r="L519"/>
  <c r="J524"/>
  <c r="L524"/>
  <c r="J529"/>
  <c r="L529"/>
  <c r="J534"/>
  <c r="L534"/>
  <c r="J539"/>
  <c r="L539"/>
  <c r="J547"/>
  <c r="J552"/>
  <c r="L552"/>
  <c r="J557"/>
  <c r="L557"/>
  <c r="J562"/>
  <c r="L562"/>
  <c r="J567"/>
  <c r="L567"/>
  <c r="J572"/>
  <c r="L572"/>
  <c r="J577"/>
  <c r="L577"/>
  <c r="J582"/>
  <c r="L582"/>
  <c r="J587"/>
  <c r="L587"/>
  <c r="J592"/>
  <c r="L592"/>
  <c r="J597"/>
  <c r="L597"/>
  <c r="J602"/>
  <c r="L602"/>
  <c r="J607"/>
  <c r="L607"/>
  <c r="J612"/>
  <c r="L612"/>
  <c r="J617"/>
  <c r="L617"/>
  <c r="J622"/>
  <c r="L622"/>
  <c r="J627"/>
  <c r="L627"/>
  <c i="5" r="Q89"/>
  <c r="Q99"/>
  <c r="J94"/>
  <c r="L94"/>
  <c r="J152"/>
  <c r="L152"/>
  <c i="2" r="Q31"/>
  <c r="Q76"/>
  <c r="Q36"/>
  <c r="J41"/>
  <c r="L41"/>
  <c r="J66"/>
  <c r="L66"/>
  <c i="4" r="J193"/>
  <c r="L193"/>
  <c r="J216"/>
  <c r="L216"/>
  <c r="L332"/>
  <c r="L22"/>
  <c r="J221"/>
  <c r="L221"/>
  <c r="J226"/>
  <c r="L226"/>
  <c r="Q231"/>
  <c i="5" r="J107"/>
  <c r="L107"/>
  <c r="Q122"/>
  <c r="Q167"/>
  <c i="2" r="J61"/>
  <c r="L61"/>
  <c r="J71"/>
  <c r="L71"/>
  <c i="3" r="J26"/>
  <c r="H32"/>
  <c r="K20"/>
  <c r="Q11"/>
  <c i="4" r="J40"/>
  <c r="L40"/>
  <c r="L86"/>
  <c r="L20"/>
  <c r="J88"/>
  <c r="H208"/>
  <c r="J138"/>
  <c r="L138"/>
  <c r="J203"/>
  <c r="L203"/>
  <c r="J256"/>
  <c r="L256"/>
  <c r="J271"/>
  <c r="L271"/>
  <c r="J286"/>
  <c r="L286"/>
  <c i="5" r="J35"/>
  <c r="L35"/>
  <c r="J40"/>
  <c r="L40"/>
  <c r="J45"/>
  <c r="L45"/>
  <c r="J50"/>
  <c r="L50"/>
  <c r="J58"/>
  <c r="H79"/>
  <c r="K21"/>
  <c r="J63"/>
  <c r="L63"/>
  <c r="L89"/>
  <c r="L99"/>
  <c r="J112"/>
  <c r="L112"/>
  <c r="J117"/>
  <c r="L117"/>
  <c r="J127"/>
  <c r="L127"/>
  <c r="J132"/>
  <c r="L132"/>
  <c r="J162"/>
  <c r="L162"/>
  <c i="4" l="1" r="H633"/>
  <c r="K29"/>
  <c r="H512"/>
  <c r="K27"/>
  <c r="H370"/>
  <c r="K23"/>
  <c r="Q331"/>
  <c r="Q85"/>
  <c r="H545"/>
  <c r="K28"/>
  <c r="H418"/>
  <c r="K24"/>
  <c r="H476"/>
  <c r="K25"/>
  <c i="5" r="H167"/>
  <c r="H56"/>
  <c i="2" r="H76"/>
  <c i="4" r="H86"/>
  <c r="H85"/>
  <c i="5" r="H99"/>
  <c r="J99"/>
  <c r="J100"/>
  <c i="4" r="H332"/>
  <c r="K22"/>
  <c r="L85"/>
  <c r="J85"/>
  <c r="J86"/>
  <c i="5" r="H100"/>
  <c r="K23"/>
  <c i="4" r="H331"/>
  <c r="L331"/>
  <c i="5" r="L102"/>
  <c r="L168"/>
  <c r="L24"/>
  <c r="H168"/>
  <c r="K24"/>
  <c i="2" r="H77"/>
  <c r="K20"/>
  <c r="Q11"/>
  <c i="5" r="L58"/>
  <c r="L79"/>
  <c r="L21"/>
  <c r="H78"/>
  <c r="H86"/>
  <c r="L100"/>
  <c r="L23"/>
  <c i="4" r="L88"/>
  <c r="L209"/>
  <c r="L21"/>
  <c r="H209"/>
  <c r="K21"/>
  <c r="L334"/>
  <c r="L370"/>
  <c r="L23"/>
  <c r="H369"/>
  <c r="L372"/>
  <c r="L418"/>
  <c r="L24"/>
  <c r="H417"/>
  <c r="L420"/>
  <c r="L476"/>
  <c r="L25"/>
  <c r="H475"/>
  <c r="L478"/>
  <c r="L489"/>
  <c r="L26"/>
  <c r="H488"/>
  <c r="L491"/>
  <c r="L512"/>
  <c r="L27"/>
  <c r="H511"/>
  <c r="L514"/>
  <c r="L545"/>
  <c r="L28"/>
  <c r="H544"/>
  <c r="L547"/>
  <c r="L633"/>
  <c r="L29"/>
  <c r="H632"/>
  <c i="2" r="L26"/>
  <c r="L77"/>
  <c r="J11"/>
  <c i="1" r="F20"/>
  <c i="3" r="J10"/>
  <c r="S11"/>
  <c i="1" r="S21"/>
  <c i="3" r="L26"/>
  <c r="L32"/>
  <c r="L20"/>
  <c r="H31"/>
  <c i="4" r="J11"/>
  <c i="1" r="F22"/>
  <c i="5" r="L30"/>
  <c r="L56"/>
  <c r="L20"/>
  <c r="H55"/>
  <c r="L81"/>
  <c r="L87"/>
  <c r="L22"/>
  <c i="4" l="1" r="J10"/>
  <c i="5" r="J10"/>
  <c i="4" r="J331"/>
  <c r="J332"/>
  <c r="S85"/>
  <c r="S20"/>
  <c i="5" r="S99"/>
  <c r="S23"/>
  <c i="3" r="J11"/>
  <c i="1" r="F21"/>
  <c r="F13"/>
  <c i="5" r="K20"/>
  <c r="Q11"/>
  <c r="L78"/>
  <c r="J78"/>
  <c r="J79"/>
  <c i="4" r="K20"/>
  <c r="Q11"/>
  <c r="L369"/>
  <c r="J369"/>
  <c r="J370"/>
  <c r="L417"/>
  <c r="J417"/>
  <c r="J418"/>
  <c r="L475"/>
  <c r="J475"/>
  <c r="J476"/>
  <c r="L488"/>
  <c r="J488"/>
  <c r="J489"/>
  <c r="L511"/>
  <c r="J511"/>
  <c r="J512"/>
  <c r="L544"/>
  <c r="J544"/>
  <c r="J545"/>
  <c r="L632"/>
  <c r="J632"/>
  <c r="J633"/>
  <c i="5" r="J11"/>
  <c i="1" r="F23"/>
  <c r="D21"/>
  <c i="2" r="J10"/>
  <c r="S11"/>
  <c i="1" r="S20"/>
  <c i="2" r="L20"/>
  <c r="L76"/>
  <c r="J76"/>
  <c r="J77"/>
  <c i="4" r="R11"/>
  <c r="L208"/>
  <c r="J208"/>
  <c r="J209"/>
  <c i="3" r="L31"/>
  <c r="J31"/>
  <c r="J32"/>
  <c i="5" r="L55"/>
  <c r="J55"/>
  <c r="J56"/>
  <c r="L86"/>
  <c r="J86"/>
  <c r="J87"/>
  <c r="L167"/>
  <c r="J167"/>
  <c r="J168"/>
  <c l="1" r="S11"/>
  <c i="1" r="S23"/>
  <c i="4" r="S11"/>
  <c i="1" r="S22"/>
  <c i="4" r="S331"/>
  <c r="S22"/>
  <c r="S208"/>
  <c r="S21"/>
  <c r="S632"/>
  <c r="S29"/>
  <c r="S475"/>
  <c r="S25"/>
  <c r="S511"/>
  <c r="S27"/>
  <c i="5" r="S78"/>
  <c r="S21"/>
  <c r="S86"/>
  <c r="S22"/>
  <c i="4" r="S417"/>
  <c r="S24"/>
  <c i="3" r="S31"/>
  <c r="S20"/>
  <c i="2" r="S76"/>
  <c r="S20"/>
  <c i="1" r="D22"/>
  <c r="D23"/>
  <c i="5" r="R11"/>
  <c r="S55"/>
  <c r="S20"/>
  <c i="4" r="S488"/>
  <c r="S26"/>
  <c r="S544"/>
  <c r="S28"/>
  <c i="5" r="S167"/>
  <c r="S24"/>
  <c i="4" r="S369"/>
  <c r="S23"/>
  <c i="1" r="D20"/>
  <c r="F11"/>
  <c i="2" r="R11"/>
  <c i="3"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<sst xmlns="http://schemas.openxmlformats.org/spreadsheetml/2006/main">
  <si>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</si>
  <si>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</si>
  <si>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TÚ_M_036 - Modernizace mostu ev.č. 221 27 - 2 Ostrov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</si>
  <si>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</si>
  <si>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</si>
  <si>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</si>
  <si>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</si>
  <si>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</si>
  <si>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</si>
  <si>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</si>
  <si>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</si>
  <si>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</si>
  <si>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</si>
  <si>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</si>
  <si>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</si>
  <si>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</si>
  <si>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</si>
  <si>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</si>
  <si>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</si>
  <si>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</si>
  <si>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</si>
  <si>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</si>
  <si>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</si>
  <si>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 Č. 221 27 - 2 OSTROV</t>
  </si>
  <si>
    <t>SO301</t>
  </si>
  <si>
    <t>PŘELOŽKA VODOVODU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</si>
  <si>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</si>
  <si>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</si>
  <si>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</si>
  <si>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</si>
  <si>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</si>
  <si>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</si>
  <si>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</si>
  <si>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</si>
  <si>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</si>
  <si>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</si>
  <si>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</si>
  <si>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</si>
  <si>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</si>
  <si>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</si>
  <si>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</si>
  <si>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</si>
  <si>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</si>
  <si>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</si>
  <si>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</si>
  <si>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a</t>
  </si>
  <si>
    <t>POMOC PRÁCE ZŘÍZ NEBO ZAJIŠŤ OCHRANU INŽENÝRSKÝCH SÍTÍ</t>
  </si>
  <si>
    <t>KPL</t>
  </si>
  <si>
    <t>doplňující popis</t>
  </si>
  <si>
    <t>STÁVAJÍCÍ VEDENÍ VE SPRÁVE CETIN, a.s. _x000d_
BUDOU PO DOBU STAVBY VHODNĚ A DOSTATEČNĚ OCHRÁNĚNY A PODEPŘENY, ABY NEDOŠLO K JEJICH POŠKOZENÍ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</si>
  <si>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</si>
  <si>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</si>
  <si>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</si>
  <si>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</si>
  <si>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</si>
  <si>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2023_OTSKP</t>
  </si>
  <si>
    <t>b</t>
  </si>
  <si>
    <t>STÁVAJÍCÍ VEDENÍ NN VE SPRÁVĚ ČEZ DISTRIBUCE, a.s._x000d_
BUDE PO DOBU STAVBY VHODNĚ A DOSTATEČNĚ OCHRÁNĚNO A PODEPŘENO, ABY NEDOŠLO K JEHO POŠKOZENÍ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</si>
  <si>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</si>
  <si>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</si>
  <si>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</si>
  <si>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</si>
  <si>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</si>
  <si>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</si>
  <si>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</si>
  <si>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zahrnuje veškeré náklady spojené s objednatelem požadovanými pracemi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</si>
  <si>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</si>
  <si>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</si>
  <si>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</si>
  <si>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</si>
  <si>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</si>
  <si>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</si>
  <si>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</si>
  <si>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</si>
  <si>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MAJETKOPRÁVNÍ VYPOŘÁDÁNÍ, GEOMETRICKÝ PLÁN BUDE POTVRZEN A SCHVÁLEN PŘÍSLUŠNÝM KATASTRÁLNÍM ÚŘADEM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</si>
  <si>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</si>
  <si>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029511</t>
  </si>
  <si>
    <t>OSTATNÍ POŽADAVKY - POSUDKY A KONTROLY</t>
  </si>
  <si>
    <t>- STAVEBNĚ HISTORICKÝ PRŮZKUM II. ETAPA _x000d_
- SOUČÁSTÍ POLOŽKY JE PASPORT, FOTODOKUMENTACE A ZAEVIDOVÁNÍ KAMENŮ A ZÁKRYTOVÝCH DESEK_x000d_
- podrobný popis viz stanovisko ze dne 18.01.2024 vydané Městským úřadem Ostrov, odborem památkové péče _x000d_
- elektronická forma + 3 výtisky</t>
  </si>
  <si>
    <t>02960</t>
  </si>
  <si>
    <t>OSTATNÍ POŽADAVKY - ODBORNÝ DOZOR</t>
  </si>
  <si>
    <t>ODBORNÝ GEOTECHNICKÝ DOZOR STAVBY_x000d_
- položka bude čerpána se souhlasem TDS</t>
  </si>
  <si>
    <t>zahrnuje veškeré náklady spojené s objednatelem požadovaným dozorem</t>
  </si>
  <si>
    <t>02991</t>
  </si>
  <si>
    <t>OSTATNÍ POŽADAVKY - INFORMAČNÍ TABULE</t>
  </si>
  <si>
    <t>KUS</t>
  </si>
  <si>
    <t>DLE PODMÍNEK UVEDENÝCH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</si>
  <si>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</si>
  <si>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</si>
  <si>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</si>
  <si>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</si>
  <si>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</si>
  <si>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</si>
  <si>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</si>
  <si>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</si>
  <si>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</si>
  <si>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</si>
  <si>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>KČ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</si>
  <si>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
VČETNĚ NEZBYTNÉ INŽENÝRSKÉ ČINNOSTI K ZAJIŠTĚNÍ POTŘEBNÝCH POVOLENÍ, VČETNĚ SPRÁVNÍCH POPLATKŮ  
SOUČÁSTÍ FAKTURACE BUDE PODROBNÝ ROZPIS POUŽITÝCH ZNAČEK A ZAŘÍZENÍ V RÁMCI TÉTO POLOŽKY</t>
  </si>
  <si>
    <t>SO201 - MODERNIZACE MOSTU EV. Č. 221 27 - 2 OSTROV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</si>
  <si>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</si>
  <si>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</si>
  <si>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</si>
  <si>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</si>
  <si>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</si>
  <si>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</si>
  <si>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</si>
  <si>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</si>
  <si>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</si>
  <si>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</si>
  <si>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POPLATKY ZA SKLÁDKU</t>
  </si>
  <si>
    <t>t</t>
  </si>
  <si>
    <t>VÝKOPEK</t>
  </si>
  <si>
    <t>z pol. č. 12960: 28,5m3*1,8t/m3 = 51,300000 =&gt; A t_x000d_
z pol. č. 17120.a: 354,504m3*1,8t/m3 = 638,107200 =&gt; B t_x000d_
Celkem: A+B = 689,407200 =&gt; C t</t>
  </si>
  <si>
    <t>zahrnuje veškeré poplatky provozovateli skládky související s uložením odpadu na skládce.</t>
  </si>
  <si>
    <t>VÝKOPEK, POLOŽKA BUDE ČERPÁNA NA ŽÁDOST TDI A INVESTORA</t>
  </si>
  <si>
    <t>z pol. č. 17120.b: 3,43m3*1,8t/m3 = 6,174000 =&gt; A t</t>
  </si>
  <si>
    <t>c</t>
  </si>
  <si>
    <t>STÁVAJÍCÍ PODKLADNÍ VRSTVY VOZOVKY NESTMELENÉ</t>
  </si>
  <si>
    <t>z pol. č. 11332: 127,8m3*2,2t/m3 = 281,160000 =&gt; A t</t>
  </si>
  <si>
    <t>d</t>
  </si>
  <si>
    <t>STÁVAJÍCÍ PODKLADNÍ VRSTVY VOZOVKY STMELENÉ</t>
  </si>
  <si>
    <t>z pol. č. 11334: 25,56m3*2,4t/m3 = 61,344000 =&gt; A t</t>
  </si>
  <si>
    <t>e</t>
  </si>
  <si>
    <t>PROSTÝ BETON</t>
  </si>
  <si>
    <t>z pol. č. 11328: 18*0,2m3*2,4t/m3 = 8,640000 =&gt; A t_x000d_
z pol. č. 11351: 0,1m*0,3m*23,0m*2,4t/m3 = 1,656000 =&gt; B t_x000d_
z pol. č. 11352: 0,15m*0,3m*25,0m*2,4t/m3 = 2,700000 =&gt; C t_x000d_
Celkem: A+B+C = 12,996000 =&gt; D t</t>
  </si>
  <si>
    <t>014211</t>
  </si>
  <si>
    <t>POPLATKY ZA ZEMNÍK - ORNICE</t>
  </si>
  <si>
    <t>M3</t>
  </si>
  <si>
    <t>z pol. č. 12573: 13,86m3 = 13,860000 =&gt; A m3</t>
  </si>
  <si>
    <t>zahrnuje veškeré poplatky majiteli zemníku související s nákupem zeminy (nikoliv s otvírkou zemníku)</t>
  </si>
  <si>
    <t>U VJEZDU VLEVO PŘED MOSTEM U MÍSTA PRO PŘECHÁZENÍ PRO ZACHOVÁNÍ PROVOZU A OBSLUŽNOSTI MÍSTNÍ KOMUNIKACE BUDE PROVEDENO DOSYPÁNÍ SVAHU R-MATERIÁLEM, PO DOKONČENÍ PRACÍ BUDE DOSYPÁNÍ SVAHU ODSTRANĚNO A PROSTOR BUDE UVEDEN DO PŮVODNÍHO STAVU, V PŘÍPADĚ POŠKOZENÍ STÁVAJÍCÍ ZÁMKOVÉ DLAŽBY BUDE DLAŽBA VYMĚNĚNA_x000d_
- využití materiálu z položky 11372</t>
  </si>
  <si>
    <t>02930</t>
  </si>
  <si>
    <t>OSTATNÍ POŽADAVKY - UMĚLECKÁ DÍLA</t>
  </si>
  <si>
    <t>ZRESTAUROVÁNÍ KAMENNÝCH KRYCÍCH DESEK A KAMENNÝCH SLOUPKŮ ODBORNOU OSOBOU DLE POKYNŮ NPÚ, VČ. DEMONÁŽE, PŘEMÍSTĚNÍ NA MÍSTO URČENÉ ZÁSTUPCEM NPÚ. KRYCÍ KAMENNÉ DESKY BUDOU ZPĚTNĚ OSAZENY NA PARAPETNÍ ZÍDKY, KAMENNÉ SLOUPKY BUDOU OSAZENY NA NADEZDÍVKU Z KAMENE S DOPLNĚNÍM JEDNOHO NOVÉHO KAMENICKY STEJNĚ ZPRACOVANÉHO SLOUPKU._x000d_
PO OSAZENÍ TĚCHTO SLOUPKŮ DLE PROJEKTOVÉ DOKUMENTACE BUDE DO OTVORŮ VE SLOUPCÍCH VLOŽENO OCELOVÉ MADLO Z OCELOVÉ ČTVERCOVÉ TYČE OPATŘENÉ NOVOU PROTIKOROZNÍ OCHRANOU S POVRCHOVOU ÚPRAVOU V BARVĚ „KOVÁŘSKÁ ČERŇ“._x000d_
_x000d_
POLOŽKA BUDE ČERPÁNA PO ODSOUHLASENÍ TDS _x000d_
- provádění předepsaných restaurátorských prací včetně zpracování restaurátorského záměru _x000d_
- součástí položky je zajištění oprávněných restaurátorských pracovníků a závěrečné restaurátorské zprávy včetně fotodokumentace (elektronická forma + 3 výtisky) _x000d_
- podrobný popis viz stanovisko ze dne 18.01.2024 vydané Městským úřadem Ostrov, odborem památkové péče</t>
  </si>
  <si>
    <t>zahrnuje veškeré náklady spojené s objednatelem požadovanými pracemi a díly</t>
  </si>
  <si>
    <t>029412</t>
  </si>
  <si>
    <t>OSTATNÍ POŽADAVKY - VYPRACOVÁNÍ MOSTNÍHO LISTU</t>
  </si>
  <si>
    <t>02953</t>
  </si>
  <si>
    <t>OSTATNÍ POŽADAVKY - HLAVNÍ MOSTNÍ PROHLÍDKA</t>
  </si>
  <si>
    <t>PROVEDENÍ 1. HMP_x000d_
- včetně zanesení do BMS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</si>
  <si>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</si>
  <si>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</si>
  <si>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</si>
  <si>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</si>
  <si>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M2</t>
  </si>
  <si>
    <t>SOUČÁSTÍ KÁCENÍ KŘOVIN JSOU I PŘÍPADNÉ VZROSTLÉ NÁLETOVÉ DŘEVINY_x000d_
- VČ. NALOŽENÍ A ODVOZU DŘEVNÍ HMOTY, DŘEVNÍ HMOTA BUDE ODKOUPENA ZHOTOVITELEM STAVBY NA ZÁKLADĚ KUPNÍ SMLOUVY_x000d_
- VČETNĚ PŘÍPADNÉ LIKVIDACE VĚTVÍ A LISTÍ</t>
  </si>
  <si>
    <t>4,0m2 = 4,000000 =&gt; A m2</t>
  </si>
  <si>
    <t>odstranění křovin a stromů do průměru 100 mm
doprava dřevin bez ohledu na vzdálenost
spálení na hromadách nebo štěpkování</t>
  </si>
  <si>
    <t>11221</t>
  </si>
  <si>
    <t>ODSTRANĚNÍ PAŘEZŮ D DO 0,5M</t>
  </si>
  <si>
    <t>- včetně odvozu a jejich likvidace</t>
  </si>
  <si>
    <t>dle přílohy č. H.8 - Výkres kácení: 5 = 5,000000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</si>
  <si>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1/1,38._x000d_
Položka zahrnuje zejména:_x000d_
- vytrhání nebo vykopání pařezů_x000d_
- veškeré zemní práce spojené s odstraněním pařezů_x000d_
- dopravu a uložení pařezů, případně další práce s nimi dle pokynů zadávací dokumentace_x000d_
- zásyp jam po pařezech.</t>
  </si>
  <si>
    <t>OTSKP 2023</t>
  </si>
  <si>
    <t>11328</t>
  </si>
  <si>
    <t>ODSTRANĚNÍ PŘÍKOPŮ, ŽLABŮ A RIGOLŮ Z PŘÍKOPOVÝCH TVÁRNIC</t>
  </si>
  <si>
    <t>VČ. NALOŽENÍ A ODVOZU A ULOŽENÍ DO RECYKLAČNÍHO STŘEDISKA, POPLATEK ZA SKLÁDKU UVEDEN V POLOŽCE 014102.e</t>
  </si>
  <si>
    <t>digitálně odměřeno z výkresu_x000d_
odstranění odvodňovacího žlabu z betonových dlaždic vlevo za mostem: 18,0 = 18,000000 =&gt; A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</si>
  <si>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</si>
  <si>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</si>
  <si>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</si>
  <si>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PODKLADNÍ VOZOVKOVÉ VRSTVY, VČ. NALOŽENÍ A ODVOZU A ULOŽENÍ DO RECYKLAČNÍHO STŘEDISKA, POPLATEK ZA SKLÁDKU UVEDEN V POLOŽCE 014102.c</t>
  </si>
  <si>
    <t>odměřeno digitálně ze situace_x000d_
podkladní vrstvy vozovky na mostě a předpolí - v tl. 300 mm: 426,0m2*0,3m = 127,800000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</si>
  <si>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</si>
  <si>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</t>
  </si>
  <si>
    <t>ODSTRANĚNÍ PODKLADU ZPEVNĚNÝCH PLOCH S CEMENT POJIVEM</t>
  </si>
  <si>
    <t>PODKLADNÍ VOZOVKOVÉ VRSTVY, VČ. NALOŽENÍ A ODVOZU A ULOŽENÍ DO RECYKLAČNÍHO STŘEDISKA, POPLATEK ZA SKLÁDKU UVEDEN V POLOŽCE 014102.d</t>
  </si>
  <si>
    <t>odměřeno digitálně ze situace_x000d_
podkladní vrstvy vozovky na mostě a předpolí - v tl. 60 mm: 426,0m2*0,06m = 25,560000 =&gt; A m3</t>
  </si>
  <si>
    <t>11351</t>
  </si>
  <si>
    <t>ODSTRANĚNÍ ZÁHONOVÝCH OBRUBNÍKŮ</t>
  </si>
  <si>
    <t>M</t>
  </si>
  <si>
    <t>odstranění obrub_x000d_
u chodníku navazujícího na lávku: 3,0m = 3,000000 =&gt; A m_x000d_
u odvodňovacího žlabu vlevo za mostem: 20,0m = 20,000000 =&gt; B m_x000d_
Celkem: A+B = 23,000000 =&gt; C m</t>
  </si>
  <si>
    <t>11352</t>
  </si>
  <si>
    <t>ODSTRANĚNÍ CHODNÍKOVÝCH A SILNIČNÍCH OBRUBNÍKŮ BETONOVÝCH</t>
  </si>
  <si>
    <t>odstranění obrub_x000d_
u chodníku navazujícího na lávku: 5,0m = 5,000000 =&gt; A m_x000d_
u odvodňovacího žlabu vlevo za mostem: 20,0m = 20,000000 =&gt; B m_x000d_
Celkem: A+B = 25,000000 =&gt; C m</t>
  </si>
  <si>
    <t>11372</t>
  </si>
  <si>
    <t>FRÉZOVÁNÍ ZPEVNĚNÝCH PLOCH ASFALTOVÝCH</t>
  </si>
  <si>
    <t>- část materiálu bude použita do položky 02720 _x000d_
- zbývající část materiálu bude odkoupena zhotovitelem stavby na základě uzavřené kupní smlouvy _x000d_
- včetně naložení, odvozu a uložení na mezideponii nebo místo určení</t>
  </si>
  <si>
    <t>odměřeno digitálně ze situace_x000d_
vozovka na mostě a předpolí - v tl. 40 mm: 426,0m2*0,04m = 17,040000 =&gt; A m3</t>
  </si>
  <si>
    <t>113766</t>
  </si>
  <si>
    <t>FRÉZOVÁNÍ DRÁŽKY PRŮŘEZU DO 800MM2 V ASFALTOVÉ VOZOVCE</t>
  </si>
  <si>
    <t>- včetně likvidace vzniklého odpadu</t>
  </si>
  <si>
    <t>pro zálivky řezané spáry ve vozovce na mostě: 8,7m+8,2m = 16,900000 =&gt; A m_x000d_
pro zálivky podél obrubníků: 25,0m+37,0m+5,8m+20,0m+7,3m+6,1m = 101,200000 =&gt; B m_x000d_
Celkem: A+B = 118,100000 =&gt; C m</t>
  </si>
  <si>
    <t>Položka zahrnuje veškerou manipulaci s vybouranou sutí a s vybouranými hmotami vč. uložení na skládku.</t>
  </si>
  <si>
    <t>11513</t>
  </si>
  <si>
    <t>ČERPÁNÍ VODY DO 2000 L/MIN</t>
  </si>
  <si>
    <t>HOD</t>
  </si>
  <si>
    <t>předpoklad 14 dní: 14dní*8hod = 112,000000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</si>
  <si>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</si>
  <si>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12273</t>
  </si>
  <si>
    <t>ODKOPÁVKY A PROKOPÁVKY OBECNÉ TŘ. I</t>
  </si>
  <si>
    <t>VČ. NALOŽENÍ A ODVOZU DO RECYKLAČNÍHO STŘEDISKA, POPLATEK ZA SKLÁDKU UVEDEN V POLOŽCE 014102.a</t>
  </si>
  <si>
    <t>ruční odkopání zasypané klenby 1. pole mostu v místě lávky pro pěší: 5,0m2*9,6m = 48,000000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</si>
  <si>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</si>
  <si>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</si>
  <si>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</si>
  <si>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ORNICE</t>
  </si>
  <si>
    <t>natěžení a dovoz chybějící ornice_x000d_
dle pol. č. 18220: 13,86m3 = 13,860000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</si>
  <si>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</si>
  <si>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</si>
  <si>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</si>
  <si>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VČ. NALOŽENÍ A ODVOZU A ULOŽENÍ DO RECYKLAČNÍHO STŘEDISKA, POPLATEK ZA SKLÁDKU UVEDEN V POLOŽCE 014102.a</t>
  </si>
  <si>
    <t>pročištění koryta: 9,5m*20,0m*0,15m = 28,500000 =&gt; A m3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</si>
  <si>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</si>
  <si>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</si>
  <si>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</si>
  <si>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digitálně odměřeno z výkresu_x000d_
výkop nad klenbami a za opěrou O3: 35,0m2*8,7m = 304,500000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</si>
  <si>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</si>
  <si>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</si>
  <si>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</si>
  <si>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TRVALÁ SKLÁDKA - poplatek za uložení na skládce viz položka 014102.a</t>
  </si>
  <si>
    <t>zemina na skládku_x000d_
z pol. č. 12273: 48,0m3 = 48,000000 =&gt; A m3_x000d_
z pol. č. 13173: 304,5m3 = 304,500000 =&gt; B m3_x000d_
z pol. č. 26124.a: 3,14*0,078*0,078m*16,0m = 0,305660 =&gt; C m3_x000d_
z pol. č. 264215.a: 3,14*0,13m*0,13m*8,0m*4ks = 1,698112 =&gt; D m3_x000d_
Celkem: A+B+C+D = 354,503772 =&gt; E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</si>
  <si>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</si>
  <si>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TRVALÁ SKLÁDKA, POLOŽKA BUDE ČERPÁNA NA ŽÁDOST TDI A INVESTORA</t>
  </si>
  <si>
    <t>zemina na skládku_x000d_
z pol. č. 26124.b: 3,14*0,078*0,078m*24,0m = 0,458490 =&gt; A m3_x000d_
z pol. č. 264215.b: 3,14*0,13m*0,13m*8,0m*7ks = 2,971696 =&gt; B m3_x000d_
Celkem: A+B = 3,430186 =&gt; C m3</t>
  </si>
  <si>
    <t>17481</t>
  </si>
  <si>
    <t>ZÁSYP JAM A RÝH Z NAKUPOVANÝCH MATERIÁLŮ</t>
  </si>
  <si>
    <t>ZEMINA VELMI VHODNÁ DO NÁSYPU, HUTNĚNÁ PO VRSTVÁCH TL. MAX. 300 MM_x000d_
- včetně nákup a dodání vhodného materiálu, včetně naložení a odvozu</t>
  </si>
  <si>
    <t>digitálně odměřeno z výkresu_x000d_
zásyp za zídkou: 5,5m2*3,0m = 16,500000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</si>
  <si>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</si>
  <si>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ZE ŠD FR. 0-63 MM, HUTNĚNÁ PO VRSTVÁCH TL. MAX. 300 MM_x000d_
- včetně nákup a dodání vhodného materiálu, včetně naložení a odvozu</t>
  </si>
  <si>
    <t>digitálně odměřeno z výkresu_x000d_
zásyp nad klenbami a v rubu opěry O3: 18,0m2*8,7m = 156,600000 =&gt; A m3</t>
  </si>
  <si>
    <t>17581</t>
  </si>
  <si>
    <t>OBSYP POTRUBÍ A OBJEKTŮ Z NAKUPOVANÝCH MATERIÁLŮ</t>
  </si>
  <si>
    <t>digitálně odměřeno z výkresu_x000d_
dosypání svahového kuželu_x000d_
na vtoku: (1/3*(3,14*9,0m*6,4m*4,6m))/4 = 69,331200 =&gt; A m3_x000d_
na výtoku: (1/3*(3,14*6,0m*4,4m*4,5m))/4 = 31,086000 =&gt; B m3_x000d_
Celkem: A+B = 100,417200 =&gt; C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</si>
  <si>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</si>
  <si>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ŠP, FR. 0-16 MM_x000d_
- včetně nákup a dodání vhodného materiálu, včetně naložení a odvozu</t>
  </si>
  <si>
    <t>ochranný obsyp u těsnící fólie tl. 1 x 150 mm_x000d_
za rubem opěry O3: 0,15m*1,3m*20,0m = 3,900000 =&gt; A m3</t>
  </si>
  <si>
    <t>ŠP, FR. 8-32 MM_x000d_
- včetně nákup a dodání vhodného materiálu, včetně naložení a odvozu</t>
  </si>
  <si>
    <t>digitálně odměřeno z výkresu_x000d_
ochranný obsyp nad klenbami tl. 600 mm: 11,0m2*8,1m = 89,100000 =&gt; A m3_x000d_
ochranný obsyp za zdí v tl. 300 mm: 0,5m2*3,0m = 1,500000 =&gt; B m3_x000d_
Celkem: A+B = 90,600000 =&gt; C m3</t>
  </si>
  <si>
    <t>17780</t>
  </si>
  <si>
    <t>ZEMNÍ HRÁZKY Z NAKUPOVANÝCH MATERIÁLŮ</t>
  </si>
  <si>
    <t>VČ. NATĚŽENÍ A DOVOZU, VČ. PE FÓLIE TL. 2 MM, VČ. ODSTRANĚNÍ, VČ. UVEDENÍ KORYTA DO PŮVODNÍHO STAVU_x000d_
- včetně nákup a dodání vhodného materiálu, včetně naložení a odvozu</t>
  </si>
  <si>
    <t>provizorní těsnící hrázky podél opěr: 1,1m2*25,0m*2 = 55,000000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</si>
  <si>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</si>
  <si>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</si>
  <si>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</si>
  <si>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TL. 150 MM_x000d_
- včetně nákup a dodání ornice_x000d_
- natěžení a dovoz viz položka 12573 _x000d_
- poplatek za zemník viz položka 014211</t>
  </si>
  <si>
    <t>digitálně odměřeno z dispozičního výkresu_x000d_
vlevo: 60,0m2*1,2koef.*0,15m = 10,800000 =&gt; A m3_x000d_
vpravo: 17,0m2*1,2koef.*0,15m = 3,060000 =&gt; B m3_x000d_
Celkem: A+B = 13,860000 =&gt; C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</si>
  <si>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</si>
  <si>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</si>
  <si>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</si>
  <si>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HYDROOSEV TRAVNÍ SMĚSI PODLÉHAJÍCÍ SCHVÁLENÍ TDI, VČ. ZALITÍ A OŠETŘOVÁNÍ, 1. SEČ + ODPLEVELENÍ</t>
  </si>
  <si>
    <t>digitálně odměřeno z dispozičního výkresu_x000d_
vlevo: 60,0m2*1,2koef. = 72,000000 =&gt; A m2_x000d_
vpravo: 17,0m2*1,2koef. = 20,400000 =&gt; B m2_x000d_
Celkem: A+B = 92,400000 =&gt; C m2</t>
  </si>
  <si>
    <t>Zahrnuje dodání předepsané travní směsi, hydroosev na ornici, zalévání, první pokosení, to vše bez ohledu na sklon terénu</t>
  </si>
  <si>
    <t>2 - Základy</t>
  </si>
  <si>
    <t>21331</t>
  </si>
  <si>
    <t>DRENÁŽNÍ VRSTVY Z BETONU MEZEROVITÉHO (DRENÁŽNÍHO)</t>
  </si>
  <si>
    <t>obsyp podélné drenáže_x000d_
v úžlabí: 0,1m2*8,7m = 0,870000 =&gt; A m3_x000d_
za opěrou: 0,1m2*(6,1m+20,0m) = 2,610000 =&gt; B m3_x000d_
Celkem: A+B = 3,480000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</si>
  <si>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</si>
  <si>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</si>
  <si>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</si>
  <si>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ŠTĚRKOVÝ POLŠTÁŘ TL. 0,5 M, ŠD FR. 32/63 MM TL. 250 MM + ŠD 0-63 MM TL. 250 MM
POLOŽKA BUDE ČERPÁNA NA ŽÁDOST TDI A INVESTORA</t>
  </si>
  <si>
    <t>hutněný polštář pod základovým pasem zídky na povodní straně vpravo_x000d_
1,5m*3,0m*0,5m = 2,250000 =&gt; A m3</t>
  </si>
  <si>
    <t>položka zahrnuje dodávku předepsaného kameniva, mimostaveništní a vnitrostaveništní dopravu a jeho uložení
není-li v zadávací dokumentaci uvedeno jinak, jedná se o nakupovaný materiál</t>
  </si>
  <si>
    <t>22694</t>
  </si>
  <si>
    <t>ZÁPOROVÉ PAŽENÍ Z KOVU DOČASNÉ</t>
  </si>
  <si>
    <t>VČETNĚ KOŘENE ZÁPORY DL. 2,0 M Z BETONU C16/20-X0</t>
  </si>
  <si>
    <t>záporové pažení opěry O1_x000d_
HEB 160: 4ks*4,5m*42,6kg/m/1000 = 0,766800 =&gt; A t_x000d_
převázka 2 x UPE 240: 2*3,0m*30,2kg/m/1000 = 0,181200 =&gt; B t_x000d_
Celkem: A+B = 0,948000 =&gt; C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</si>
  <si>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</si>
  <si>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VČETNĚ KOŘENE ZÁPORY DL. 2,0 M Z BETONU C16/20-X0, POLOŽKA BUDE ČERPÁNA NA ŽÁDOST TDI A INVESTORA</t>
  </si>
  <si>
    <t>záporové paženíu opěry O3_x000d_
HEB 160: 7ks*4,5m*42,6kg/m/1000 = 1,341900 =&gt; A t_x000d_
převázka 2 x UPE 240: 2*6,0m*30,2kg/m/1000 = 0,362400 =&gt; B t_x000d_
Celkem: A+B = 1,704300 =&gt; C t</t>
  </si>
  <si>
    <t>22695</t>
  </si>
  <si>
    <t>VÝDŘEVA ZÁPOROVÉHO PAŽENÍ DOČASNÁ (KUBATURA)</t>
  </si>
  <si>
    <t>VÝDŘEVA 120 X 120 MM, TŘÍDA C24</t>
  </si>
  <si>
    <t>výdřeva 120/120 mm_x000d_
u opěry O1: 15,0m2*0,12m = 1,800000 =&gt; A m3</t>
  </si>
  <si>
    <t>položka zahrnuje osazení pažin bez ohledu na druh, jejich opotřebení a jejich odstranění</t>
  </si>
  <si>
    <t>VÝDŘEVA 120 X 120 MM, TŘÍDA C24, POLOŽKA BUDE ČERPÁNA NA ŽÁDOST TDI A INVESTORA</t>
  </si>
  <si>
    <t>výdřeva 120/120 mm_x000d_
u opěry O3: 15,0m2*0,12m = 1,800000 =&gt; A m3</t>
  </si>
  <si>
    <t>228172</t>
  </si>
  <si>
    <t>ODŘEZÁNÍ PILOT Z KOVOVÝCH DÍLCŮ</t>
  </si>
  <si>
    <t>MIN. 1,0 M POD NOVÝM TERÉNEM</t>
  </si>
  <si>
    <t>odřezání zápor záporového pažení: 4ks = 4,000000 =&gt; A ks</t>
  </si>
  <si>
    <t>zahrnuje i vodorovnou dopravu a uložení na skládku (bez poplatku)</t>
  </si>
  <si>
    <t>MIN. 1,0 M POD NOVÝM TERÉNEM, POLOŽKA BUDE ČERPÁNA NA ŽÁDOST TDI A INVESTORA</t>
  </si>
  <si>
    <t>odřezání zápor záporového pažení: 7ks = 7,000000 =&gt; A ks</t>
  </si>
  <si>
    <t>26124</t>
  </si>
  <si>
    <t>VRTY PRO KOTVENÍ, INJEKTÁŽ A MIKROPILOTY NA POVRCHU TŘ. II D DO 200MM</t>
  </si>
  <si>
    <t>D156 MM, VČETNĚ ODVOZU NA SKLÁDKU, POPLATEK ZA SKLÁDKU UVEDEN V POLOŽCE 014102.a</t>
  </si>
  <si>
    <t>vrty pro zemní kotvy: 2ks*8,0m = 16,000000 =&gt; A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</si>
  <si>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</si>
  <si>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D156 MM, VČETNĚ ODVOZU NA SKLÁDKU, POPLATEK ZA SKLÁDKU UVEDEN V POLOŽCE 014102.b
POLOŽKA BUDE ČERPÁNA NA ŽÁDOST TDI A INVESTORA</t>
  </si>
  <si>
    <t>vrty pro zemní kotvy: 3ks*8,0m = 24,000000 =&gt; A m</t>
  </si>
  <si>
    <t>261513</t>
  </si>
  <si>
    <t>VRTY PRO KOTVENÍ A INJEKTÁŽ TŘ V NA POVRCHU D DO 25MM</t>
  </si>
  <si>
    <t>D 24 MM</t>
  </si>
  <si>
    <t>vrty pro spřahující trny parapetní zídky a kamenné poprsní zdi, D 24 mm, dl. 0,5 m, á 300 mm: (124ks+84ks)*0,5m = 104,000000 =&gt; A m_x000d_
vrty pro spřahující trny nadezdívky z kamene a křídla opěry O3, D 24 mm, dl. 0,5 m, á 300 mm: 60ks*0,5m = 30,000000 =&gt; B m_x000d_
Celkem: A+B = 134,000000 =&gt; C m</t>
  </si>
  <si>
    <t>261515</t>
  </si>
  <si>
    <t>VRTY PRO KOTVENÍ A INJEKTÁŽ NA POVRCHU TŘ. V D DO 50MM</t>
  </si>
  <si>
    <t>D 36 MM</t>
  </si>
  <si>
    <t>dle přílohy č. 4 - Injektáž, vrty pro injektáž: 434,95m = 434,950000 =&gt; A m</t>
  </si>
  <si>
    <t>26155</t>
  </si>
  <si>
    <t>VRTY PRO KOTVENÍ, INJEKTÁŽ A MIKROPILOTY NA POVRCHU TŘ. V D DO 300MM</t>
  </si>
  <si>
    <t>D 300 MM, VČ. LIKVIDACE ODPADU</t>
  </si>
  <si>
    <t>jádrový vrt pro vyústění odvodnění z úžlabí klenby: 1,2m = 1,200000 =&gt; A m_x000d_
jádrový vrt pro vyústění odvodnění skrz opěru O3: 1,7m = 1,700000 =&gt; B m_x000d_
Celkem: A+B = 2,900000 =&gt; C m</t>
  </si>
  <si>
    <t>264215</t>
  </si>
  <si>
    <t>VRTY PRO PILOTY TŘ. II D DO 300MM</t>
  </si>
  <si>
    <t>D 260 MM, VČETNĚ ODVOZU NA SKLÁDKU, POPLATEK ZA SKLÁDKU UVEDEN V POLOŽCE 014102.a</t>
  </si>
  <si>
    <t>vrty po mikrozápory: 4ks*8,0m = 32,000000 =&gt; A m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</si>
  <si>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</si>
  <si>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D 260 MM, VČETNĚ ODVOZU NA SKLÁDKU, POPLATEK ZA SKLÁDKU UVEDEN V POLOŽCE 014102.b
POLOŽKA BUDE ČERPÁNA NA ŽÁDOST TDI A INVESTORA</t>
  </si>
  <si>
    <t>vrty pro mikrozápory: 7ks*8,0m = 56,000000 =&gt; A m</t>
  </si>
  <si>
    <t>272315</t>
  </si>
  <si>
    <t>ZÁKLADY Z PROSTÉHO BETONU DO C30/37</t>
  </si>
  <si>
    <t>C30/37-XF3, VČ. NÁTĚRU 1 X ALP + 2 X ALN</t>
  </si>
  <si>
    <t>digitálně odměřeno z výkresu_x000d_
základový pas zídky navazující na opěru O2 na povodní straně mostu na pravém břehu: 1,34m*0,7m*2,85m = 2,673300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</si>
  <si>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</si>
  <si>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</si>
  <si>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</si>
  <si>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B500B</t>
  </si>
  <si>
    <t>spřahující trny základového pasu a dříku zídky navazující na opěru O2 na povodní straně mostu na pravém břehu - D 20 mm, dl. 2,6 m, á 300 mm:_x000d_
2,6m*9ks*2,466kg/m/1000 = 0,057704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</si>
  <si>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</si>
  <si>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281611</t>
  </si>
  <si>
    <t>INJEKTOVÁNÍ NÍZKOTLAKÉ Z CEMENTOVÝCH POJIV NA POVRCHU</t>
  </si>
  <si>
    <t>injektáž - 30% objemu zdiva_x000d_
496,0m3*0,3 = 148,800000 =&gt; A m3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</si>
  <si>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</si>
  <si>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285376</t>
  </si>
  <si>
    <t>KOTVENÍ NA POVRCHU Z PŘEDPÍNACÍ VÝZTUŽE DL. DO 8M</t>
  </si>
  <si>
    <t>PRAMENCOVÁ ZEMNÍ KOTVA, OSOVÁ VZDÁLENOST 2,0 M, CELKOVÁ DÉLKA KOTVY 8,0 M</t>
  </si>
  <si>
    <t>2ks = 2,000000 =&gt; A ks</t>
  </si>
  <si>
    <t>položka zahrnuje dodávku předepsané kotvy, případně její protikorozní úpravu, její osazení do vrtu, zainjektování a napnutí, případně opěrné desky
nezahrnuje vrty</t>
  </si>
  <si>
    <t>PRAMENCOVÁ ZEMNÍ KOTVA, OSOVÁ VZDÁLENOST 2,0 M, CELKOVÁ DÉLKA KOTVY 8,0 M
POLOŽKA BUDE ČERPÁNA NA ŽÁDOST TDI A INVESTORA</t>
  </si>
  <si>
    <t>3ks = 3,000000 =&gt; A ks</t>
  </si>
  <si>
    <t>289971</t>
  </si>
  <si>
    <t>OPLÁŠTĚNÍ (ZPEVNĚNÍ) Z GEOTEXTILIE</t>
  </si>
  <si>
    <t>digitálně odměřeno z výkresu_x000d_
geotextilie proti prorůstání vegetace_x000d_
pod opevněním svahu - tl. 150 mm: 20,0m2*1,2koef. = 24,000000 =&gt; A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</si>
  <si>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</si>
  <si>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</si>
  <si>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</si>
  <si>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ochranná geotextilie nad těsnící fólií u opěry O3: 1,3m*20,0m = 26,000000 =&gt; A m2</t>
  </si>
  <si>
    <t>POLOŽKA BUDE ČERPÁNA NA ŽÁDOST TDI A INVESTORA</t>
  </si>
  <si>
    <t>na dně výkopu hutněného polštáře: 3,0m*4,5m = 13,500000 =&gt; A m2</t>
  </si>
  <si>
    <t>28999</t>
  </si>
  <si>
    <t>OPLÁŠTĚNÍ (ZPEVNĚNÍ) Z FÓLIE</t>
  </si>
  <si>
    <t>PEHD FÓLIE TL. 2 MM</t>
  </si>
  <si>
    <t>za rubem opěry O3: 1,3m*20,0m = 26,000000 =&gt; A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</si>
  <si>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</si>
  <si>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</si>
  <si>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31819</t>
  </si>
  <si>
    <t>ZDI ODDĚLOVACÍ A OHRADNÍ Z DÍLCŮ KAMENNÝCH</t>
  </si>
  <si>
    <t>ŽULOVÉ OPRACOVANÉ KVÁDRY, LÍC USTOUPEN O 100 MM DO OTVORU</t>
  </si>
  <si>
    <t>zazdění otvoru malé klenby _x000d_
návodní strana: 10,0m2*0,3m = 3,000000 =&gt; A m3_x000d_
povodní strana: 10,0m2*0,3m = 3,000000 =&gt; B m3_x000d_
Celkem: A+B = 6,000000 =&gt; C m3</t>
  </si>
  <si>
    <t xml:space="preserve">- dodání  dílce  požadovaného  tvaru  a  vlastností,  jeho  skladování,  doprava  a  osazení  do 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</si>
  <si>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32719</t>
  </si>
  <si>
    <t>ZDI OPĚR, ZÁRUB, NÁBŘEŽ Z DÍLCŮ KAMENNÝCH</t>
  </si>
  <si>
    <t>SPECIFIKACE KAMENE DLE POŽADAVKU NPÚ</t>
  </si>
  <si>
    <t>doplnění nového zdiva parapetních zídek - předpoklad 40% z objemu stávajích zídek_x000d_
vlevo: (0,7m2*25,0m)*0,4 = 7,000000 =&gt; A m3_x000d_
vpravo: (0,6m2*37,0m)*0,4 = 8,880000 =&gt; B m3_x000d_
nadezdívka z kamene: 0,5m*0,7m*18,0m = 6,300000 =&gt; C m3_x000d_
Celkem: A+B+C = 22,180000 =&gt; D m3</t>
  </si>
  <si>
    <t>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</si>
  <si>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327215</t>
  </si>
  <si>
    <t>PŘEZDĚNÍ ZDÍ Z KAMENNÉHO ZDIVA</t>
  </si>
  <si>
    <t>přezdění stávajících parapetních zídek_x000d_
vlevo: 0,7m2*25,0m = 17,500000 =&gt; A m3_x000d_
vpravo: 0,6m2*37,0m = 22,200000 =&gt; B m3_x000d_
Celkem: A+B = 39,700000 =&gt; C 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</si>
  <si>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</si>
  <si>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327315</t>
  </si>
  <si>
    <t>ZDI OPĚRNÉ, ZÁRUBNÍ, NÁBŘEŽNÍ Z PROSTÉHO BETONU DO C30/37</t>
  </si>
  <si>
    <t>C30/37-XF3,XC2, VČ. NÁTĚRU 1 X ALP + 2 X ALN</t>
  </si>
  <si>
    <t>rub kamenné zídky na povodní straně vpravo: 1,0m2*2,85m = 2,850000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</si>
  <si>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</si>
  <si>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333212</t>
  </si>
  <si>
    <t xml:space="preserve">MOSTNÍ OPĚRY A KŘÍDLA Z LOMOVÉHO KAMENE  NA MC</t>
  </si>
  <si>
    <t>kamenná zídka na povodní straně vpravo - doplnění materiálu: 1,0m2*2,85m = 2,850000 =&gt; A m3</t>
  </si>
  <si>
    <t>položka zahrnuje dodávku a osazení lomového kamene, jeho výběr a případnou úpravu, dodávku předepsané malty, spárování.</t>
  </si>
  <si>
    <t>ŽULOVÉ ŘÁDKOVÉ ZDIVO NA MC30 S VYSPÁROVÁNÍM, V PŘÍPADĚ STÁVAJÍCÍCH POPRSNÍCH ZDÍ Z CIHLOVÉHO ZDIVA BUDE PROVEDENO PŘEZDĚNÍ V ROZSAHU CIHLOVÉHO ZDIVA, POLOŽKA BUDE ČERPÁNA NA ŽÁDOST TDI A INVESTORA</t>
  </si>
  <si>
    <t>odhad: 20,0m2*1,0m*2 = 40,000000 =&gt; A m3</t>
  </si>
  <si>
    <t>333215</t>
  </si>
  <si>
    <t>PŘEZDĚNÍ OPĚR A KŘÍDEL Z KAMENNÉHO ZDIVA</t>
  </si>
  <si>
    <t>KONZULTOVAT S NPÚ, SPECIFIKACE DLE TZ, VČ. VYSEKÁNÍ VÝPLNĚ SPÁR, VČ. HLOUBKOVÉHO SPÁROVÁNÍ, DRUH MALTY DLE POŽADAVKU NPÚ,
NOVÝ MATERIÁL DO LÍCE DŘÍKU ZDI JE UVEDEN V POL. Č. 333212.a, VČ. DILATAČNÍ SPÁRY MEZI ZDÍ A OPĚROU MOSTU</t>
  </si>
  <si>
    <t>kamenná zídka na povodní straně vpravo: 1,8m2*2,85m = 5,130000 =&gt; A m3</t>
  </si>
  <si>
    <t>4 - Vodorovné konstrukce</t>
  </si>
  <si>
    <t>451312</t>
  </si>
  <si>
    <t>PODKLADNÍ A VÝPLŇOVÉ VRSTVY Z PROSTÉHO BETONU C12/15</t>
  </si>
  <si>
    <t>C12/15-X0</t>
  </si>
  <si>
    <t>digitálně odměřeno z výkresu_x000d_
pod základovým pasem zídky na povodní straně vpravo: 1,8m*3,3m*0,15m = 0,891000 =&gt; A m3_x000d_
podkladní beton pod drenáží: 0,4m2*20,0m = 8,000000 =&gt; B m3_x000d_
Celkem: A+B = 8,891000 =&gt; C m3</t>
  </si>
  <si>
    <t>451315</t>
  </si>
  <si>
    <t>PODKLADNÍ A VÝPLŇOVÉ VRSTVY Z PROSTÉHO BETONU C30/37</t>
  </si>
  <si>
    <t>C30/37nXF3, TL. 150 MM</t>
  </si>
  <si>
    <t>digitálně odměřeno z výkresu_x000d_
pod opevněním svahu - tl. 150 mm: 20,0m2*1,2koef.*0,15m = 3,600000 =&gt; A m3</t>
  </si>
  <si>
    <t>C30/37-XF4, TL. 100 MM</t>
  </si>
  <si>
    <t>pod čedičovými kostkami mezi žulovým obrubníkem a parapetní zídkou_x000d_
vlevo: 4,0m2*0,1m = 0,400000 =&gt; A m3_x000d_
vpravo: 10,0m2*0,1m = 1,000000 =&gt; B m3_x000d_
Celkem: A+B = 1,400000 =&gt; C m3</t>
  </si>
  <si>
    <t>457315</t>
  </si>
  <si>
    <t>VYROVNÁVACÍ A SPÁDOVÝ PROSTÝ BETON C30/37</t>
  </si>
  <si>
    <t>C30/37-XF3</t>
  </si>
  <si>
    <t>na rubu menší klenby: 2,5m2*8,7m = 21,750000 =&gt; A m3_x000d_
v úžlabí pod drenáží: 0,1m2*8,7m = 0,870000 =&gt; B m3_x000d_
Celkem: A+B = 22,620000 =&gt; C m3</t>
  </si>
  <si>
    <t>457365</t>
  </si>
  <si>
    <t>VÝZTUŽ VYROV A SPÁD BETONU Z OCELI 10505, B500B</t>
  </si>
  <si>
    <t>1,5% z pol. č. 457315: 22,62m3*7,85t/m3*0,015 = 2,663505 =&gt; A t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</si>
  <si>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</si>
  <si>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457366</t>
  </si>
  <si>
    <t>VÝZTUŽ VYROVNÁVACÍHO A SPÁDOVÉHO BETONU Z KARI SÍTÍ</t>
  </si>
  <si>
    <t>1,0% z pol. č. 457315: 22,62m3*7,85t/m3*0,01 = 1,775670 =&gt; A t</t>
  </si>
  <si>
    <t>465512</t>
  </si>
  <si>
    <t>DLAŽBY Z LOMOVÉHO KAMENE NA MC</t>
  </si>
  <si>
    <t>ČEDIČOVÉ KOSTKY 100 X 100 MM</t>
  </si>
  <si>
    <t>mezi žulovým obrubníkem a parapetní zídkou_x000d_
vlevo: 4,0m2*0,1m = 0,400000 =&gt; A m3_x000d_
vpravo: 10,0m2*0,1m = 1,000000 =&gt; B m3_x000d_
Celkem: A+B = 1,400000 =&gt; C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</si>
  <si>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</si>
  <si>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LOMOVÝ KÁMEN, VČ. SPÁROVÁNÍ CEMENTOVOU MALTOU M25-XF4</t>
  </si>
  <si>
    <t>digitálně odměřeno z výkresu_x000d_
opevnění svahu - tl. 200 mm: 20,0m2*1,2koef.*0,2m = 4,800000 =&gt; A m3</t>
  </si>
  <si>
    <t>467315</t>
  </si>
  <si>
    <t>STUPNĚ A PRAHY VODNÍCH KORYT Z PROSTÉHO BETONU C30/37</t>
  </si>
  <si>
    <t>ukončující práh opěvnění svahu, rozměr 400 x 600 mm: 0,4m*0,6m*8,5m = 2,040000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</si>
  <si>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</si>
  <si>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5 - Komunikace</t>
  </si>
  <si>
    <t>56333</t>
  </si>
  <si>
    <t>VOZOVKOVÉ VRSTVY ZE ŠTĚRKODRTI TL. DO 150MM</t>
  </si>
  <si>
    <t>ŠD, A, FR. 0/32 MM, TL. 150 MM</t>
  </si>
  <si>
    <t>digitálně odměřeno z výkresu_x000d_
vozovka na mostě a předpolí: 410,0m2 = 410,000000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</si>
  <si>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</si>
  <si>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ŠD, B, FR. 0/32 MM, TL. 150 MM</t>
  </si>
  <si>
    <t>572123</t>
  </si>
  <si>
    <t>INFILTRAČNÍ POSTŘIK Z EMULZE DO 1,0KG/M2</t>
  </si>
  <si>
    <t>PI-C 1,0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</si>
  <si>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</si>
  <si>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</si>
  <si>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</si>
  <si>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0,30 KG/M2</t>
  </si>
  <si>
    <t>digitálně odměřeno z výkresu_x000d_
vozovka na mostě a předpolí: 410,0m2*2vrstvy = 820,000000 =&gt; A m2</t>
  </si>
  <si>
    <t>574A33</t>
  </si>
  <si>
    <t>ASFALTOVÝ BETON PRO OBRUSNÉ VRSTVY ACO 11 TL. 40MM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</si>
  <si>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</si>
  <si>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</si>
  <si>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</si>
  <si>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</si>
  <si>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574E46</t>
  </si>
  <si>
    <t>ASFALTOVÝ BETON PRO PODKLADNÍ VRSTVY ACP 16+, 16S TL. 50MM</t>
  </si>
  <si>
    <t>ACP 16+</t>
  </si>
  <si>
    <t>582621</t>
  </si>
  <si>
    <t>KRYTY Z BETON DLAŽDIC SE ZÁMKEM ŠEDÝCH TL 60MM DO LOŽE Z MC</t>
  </si>
  <si>
    <t>ZÁMKOVÁ DLAŽBA TL. 60 MM, VČ. LOŽE Z BETONU</t>
  </si>
  <si>
    <t>digitálně odměřeno z výkresu_x000d_
chodník před a za římsou vpravo - doplněno 15% z celkové plochy: (15,0m2+21,0m2)*0,15 = 5,400000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</si>
  <si>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</si>
  <si>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582622</t>
  </si>
  <si>
    <t>KRYTY Z BETON DLAŽDIC SE ZÁMKEM ŠEDÝCH TL 80MM DO LOŽE Z MC</t>
  </si>
  <si>
    <t>ZÁMKOVÁ DLAŽBA TVAR "CIHLA" TL. 80 MM, VČ. LOŽE Z BETONU C25/30n-XF4, TL. 200 MM</t>
  </si>
  <si>
    <t>digitálně odměřeno z výkresu_x000d_
vlevo za mostem: 18,0m2 = 18,000000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</si>
  <si>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</si>
  <si>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</si>
  <si>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</si>
  <si>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NOVÝ MATERIÁL UVEDEN V POL. Č. 582621</t>
  </si>
  <si>
    <t>digitálně odměřeno z výkresu_x000d_
chodník před a za římsou vpravo: 15,0m2+21,0m2 = 36,000000 =&gt; A m2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</si>
  <si>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</si>
  <si>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58920</t>
  </si>
  <si>
    <t>VÝPLŇ SPAR MODIFIKOVANÝM ASFALTEM</t>
  </si>
  <si>
    <t>výplň řezané spáry ve vozovce v místě napojení na stávající vozovku: 8,7m+8,2m = 16,900000 =&gt; A m_x000d_
podél žulových obrubníků: 25,0m+37,0m = 62,000000 =&gt; B m_x000d_
podél silničních obrubníků: 5,8m+20,0m+7,3m+6,1m = 39,200000 =&gt; C m_x000d_
podél parapetních zídek: 25,0m+37,0m = 62,000000 =&gt; D m_x000d_
podél mosních odvodňovačů: 0,5m*4*2 = 4,000000 =&gt; E m_x000d_
podél UV: 0,5m*4*2 = 4,000000 =&gt; F m_x000d_
Celkem: A+B+C+D+E+F = 188,100000 =&gt; G m</t>
  </si>
  <si>
    <t>položka zahrnuje:
- dodávku předepsaného materiálu
- vyčištění a výplň spar tímto materiálem</t>
  </si>
  <si>
    <t>6 - Úpravy povrchů, podlahy, výplně otvorů</t>
  </si>
  <si>
    <t>62745</t>
  </si>
  <si>
    <t>SPÁROVÁNÍ STARÉHO ZDIVA CEMENTOVOU MALTOU</t>
  </si>
  <si>
    <t>VČ. VYSEKÁNÍ VÝPLNĚ SPÁR, HLOUBKOVÉ PŘESPÁROVÁNÍ, DRUH MALTY DLE POŽADAVKU NPÚ, VČ. POTŘEBNÉHO LEŠENÍ, 
VČ. LIKVIDACE ODPADU ZHOTOVITELEM</t>
  </si>
  <si>
    <t>digitálně odměřeno z výkresu_x000d_
pohledové plochy vpravo: 90,0m2 = 90,000000 =&gt; A m2_x000d_
podledové plochy vlevo: 60,0m2 = 60,000000 =&gt; B m2_x000d_
rub opěry O3: 2,0m*7,4m = 14,800000 =&gt; C m2_x000d_
líc klenby: (1,0m+4,5m+1,0m)*9,6m+(1,8m+10,1m+1,8m)*9,6m = 193,920000 =&gt; D m2_x000d_
rub křídel: 4,5m*(20,0m+6,4m) = 118,800000 =&gt; E m2_x000d_
rub klenby a poprsních zdí: 12,2m*10,0m = 122,000000 =&gt; F m2_x000d_
Celkem: A+B+C+D+E+F = 599,520000 =&gt; G 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</si>
  <si>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</si>
  <si>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62947</t>
  </si>
  <si>
    <t>VYROVNÁVACÍ VRSTVA ZE ZVLÁŠT MALTY</t>
  </si>
  <si>
    <t>DRUH MALTY DLE POŽADAVKU NPÚ</t>
  </si>
  <si>
    <t>vyrovnávka a podklad pod izolaci - tl. 100 mm: 14,0m*10,0m = 140,000000 =&gt; A m2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</si>
  <si>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</si>
  <si>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7 - Přidružená stavební výroba</t>
  </si>
  <si>
    <t>702113</t>
  </si>
  <si>
    <t>KABELOVÝ ŽLAB ZEMNÍ VČETNĚ KRYTU SVĚTLÉ ŠÍŘKY PŘES 250 MM</t>
  </si>
  <si>
    <t>BETONOVÝ KABELOVÝ ŽLAB 345 X 290 MM</t>
  </si>
  <si>
    <t>2*25,0m = 50,000000 =&gt; A 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</si>
  <si>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</si>
  <si>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711442</t>
  </si>
  <si>
    <t>IZOLACE MOSTOVEK CELOPLOŠNÁ ASFALTOVÝMI PÁSY S PEČETÍCÍ VRSTVOU</t>
  </si>
  <si>
    <t>NAIP TL. 5 MM, VČ. UKOTVENÍ IZOLACE</t>
  </si>
  <si>
    <t>izolace spádového betonu a rubu kleneb: 22,0m*10,0m = 220,000000 =&gt; A m2_x000d_
izolace v úžlabí: 1,6m*8,7m = 13,920000 =&gt; B m2_x000d_
Celkem: A+B = 233,920000 =&gt; C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</si>
  <si>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</si>
  <si>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711509</t>
  </si>
  <si>
    <t>OCHRANA IZOLACE NA POVRCHU TEXTILIÍ</t>
  </si>
  <si>
    <t>GEOTEXTILIE MIN. 600 G/M2</t>
  </si>
  <si>
    <t>ochrana izolace spádového betonu a žb. desky nad klenbami: 22,0m*10,0m*2vrstvy = 440,000000 =&gt; A m2_x000d_
ochrana izolace v úžlabí: 1,6m*8,7m*2vrstvy = 27,840000 =&gt; B m2_x000d_
ochrana izolace základu a dříku zídky: (3,3m+1,5m)*2,85m+1,0m2 = 14,680000 =&gt; C m2_x000d_
Celkem: A+B+C = 482,520000 =&gt; D m2</t>
  </si>
  <si>
    <t xml:space="preserve">položka zahrnuje:
- dodání  předepsaného ochranného materiálu
- zřízení ochrany izolace</t>
  </si>
  <si>
    <t>767911</t>
  </si>
  <si>
    <t>OPLOCENÍ Z DRÁTĚNÉHO PLETIVA POZINKOVANÉHO STANDARDNÍHO</t>
  </si>
  <si>
    <t>oplocení na pozemku č. p. 2671/4: 7,0m = 7,000000 =&gt; A m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</si>
  <si>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</si>
  <si>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8 - Potrubí</t>
  </si>
  <si>
    <t>83434</t>
  </si>
  <si>
    <t>POTRUBÍ Z TRUB KAMENINOVÝCH DN DO 200MM</t>
  </si>
  <si>
    <t>KAMENINOVÉ ČEDIČOVÉ POTRUBÍ DN 180 MM</t>
  </si>
  <si>
    <t>vyústění drenáže z úžlabí: 2,5m = 2,500000 =&gt; A m_x000d_
vyústění drenáže za opěrou: 2,7m = 2,700000 =&gt; B m_x000d_
Celkem: A+B = 5,200000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</si>
  <si>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</si>
  <si>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87433</t>
  </si>
  <si>
    <t>POTRUBÍ Z TRUB PLASTOVÝCH ODPADNÍCH DN DO 150MM</t>
  </si>
  <si>
    <t>PLNÁ TRUBKA HDPE DN 150 MM, SN8</t>
  </si>
  <si>
    <t>potrubí z uliční vpusti UV1 a UV2: 2,5m+3,5m = 6,000000 =&gt; A m</t>
  </si>
  <si>
    <t>875332</t>
  </si>
  <si>
    <t>POTRUBÍ DREN Z TRUB PLAST DN DO 150MM DĚROVANÝCH</t>
  </si>
  <si>
    <t>POLODĚROVANÁ TRUBKA HDPE DN 150 MM</t>
  </si>
  <si>
    <t>podélná drenáž_x000d_
v úžlabí: 7,0m = 7,000000 =&gt; A m_x000d_
za opěrou: 6,1m+20,0m = 26,100000 =&gt; B m_x000d_
Celkem: A+B = 33,100000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</si>
  <si>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</si>
  <si>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87733</t>
  </si>
  <si>
    <t>CHRÁNIČKY PŮLENÉ Z TRUB PLAST DN DO 150MM</t>
  </si>
  <si>
    <t>DN 110/94 MM</t>
  </si>
  <si>
    <t>pro kabelová vedení v malé klenbě: 2*12,0m = 24,000000 =&gt; A m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</si>
  <si>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</si>
  <si>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</si>
  <si>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</si>
  <si>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>UV1, UV2: 2ks = 2,000000 =&gt; A ks</t>
  </si>
  <si>
    <t xml:space="preserve"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</si>
  <si>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899632</t>
  </si>
  <si>
    <t>ZKOUŠKA VODOTĚSNOSTI POTRUBÍ DN DO 150MM</t>
  </si>
  <si>
    <t>dle pol. č. 87433: 2,5m+3,5m = 6,000000 =&gt; A 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</si>
  <si>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</si>
  <si>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9 - Ostatní konstrukce a práce</t>
  </si>
  <si>
    <t>914122</t>
  </si>
  <si>
    <t>DOPRAVNÍ ZNAČKY ZÁKLADNÍ VELIKOSTI OCELOVÉ FÓLIE TŘ 1 - MONTÁŽ S PŘEMÍSTĚNÍM</t>
  </si>
  <si>
    <t>ZPĚTNÉ OSAZENÍ STÁVAJÍCÍHO SDZ</t>
  </si>
  <si>
    <t>dle zaměření stáv. stavu_x000d_
IS 24b+IS 4b+IS 3c: 1ks+1ks+1ks = 3,000000 =&gt; A ks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</si>
  <si>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</si>
  <si>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</si>
  <si>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</si>
  <si>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ULOŽENÍ NA MÍSTO URČENÉ SPRÁVCEM KOMUNIKACE</t>
  </si>
  <si>
    <t>dle zaměření stáv. stavu_x000d_
A10: 1ks = 1,000000 =&gt; A ks_x000d_
IS 24b+IS 4b+IS 3c: 1ks+1ks+1ks = 3,000000 =&gt; B ks_x000d_
Celkem: A+B = 4,000000 =&gt; C ks</t>
  </si>
  <si>
    <t>Položka zahrnuje odstranění, demontáž a odklizení materiálu s odvozem na předepsané místo</t>
  </si>
  <si>
    <t>914913</t>
  </si>
  <si>
    <t>SLOUPKY A STOJKY DZ Z OCEL TRUBEK ZABETON DEMONTÁŽ</t>
  </si>
  <si>
    <t>sloupek pro _x000d_
A10: 1ks = 1,000000 =&gt; A ks_x000d_
IS 24b+IS 4b+IS 3c: 1ks = 1,000000 =&gt; B ks_x000d_
Celkem: A+B = 2,000000 =&gt; C ks</t>
  </si>
  <si>
    <t>914921</t>
  </si>
  <si>
    <t>SLOUPKY A STOJKY DOPRAVNÍCH ZNAČEK Z OCEL TRUBEK DO PATKY - DODÁVKA A MONTÁŽ</t>
  </si>
  <si>
    <t>sloupek pro_x000d_
IS 24b+IS 4b+IS 3c: 1ks = 1,000000 =&gt; A ks</t>
  </si>
  <si>
    <t>položka zahrnuje:
- sloupky a upevňovací zařízení včetně jejich osazení (betonová patka, zemní práce)</t>
  </si>
  <si>
    <t>914A21</t>
  </si>
  <si>
    <t>EV ČÍSLO MOSTU OCEL S FÓLIÍ TŘ.1 DODÁVKA A MONTÁŽ</t>
  </si>
  <si>
    <t>položka zahrnuje:
- dodávku a montáž značek v požadovaném provedení</t>
  </si>
  <si>
    <t>914A23</t>
  </si>
  <si>
    <t>EV ČÍSLO MOSTU OCEL S FÓLIÍ TŘ.1 DEMONTÁŽ</t>
  </si>
  <si>
    <t>915211</t>
  </si>
  <si>
    <t>VODOROVNÉ DOPRAVNÍ ZNAČENÍ PLASTEM HLADKÉ - DODÁVKA A POKLÁDKA</t>
  </si>
  <si>
    <t>VČ. PŘEDZNAČENÍ BARVOU</t>
  </si>
  <si>
    <t>V 1a (0,125): 104,0m*0,125m = 13,000000 =&gt; A m2 _x000d_
V13 (0,5/0,5): 28,0m*0,5m = 14,000000 =&gt; B m2_x000d_
Celkem: A+B = 27,000000 =&gt; C m2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</si>
  <si>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</si>
  <si>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</si>
  <si>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</si>
  <si>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ZÁHONOVÝ OBRUBNÍK 100/300/1000 MM DO PROSTŘEDÍ XF4, VČ. SPÁROVÁNÍ CEM. MALTOU M25-XF4</t>
  </si>
  <si>
    <t>u odvodňovacího žlabu vlevo za mostem: 20,0m = 20,000000 =&gt; A m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</si>
  <si>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</si>
  <si>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</si>
  <si>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</si>
  <si>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SILNIČNÍ OBRUBNÍK 150/3000/1000 MM DO PROSTŘEDÍ XF4, VČ. SPÁROVÁNÍ CEM. MALTOU M25-XF4</t>
  </si>
  <si>
    <t>u chodníků vpravo: 7,3m+6,1m = 13,400000 =&gt; A m_x000d_
římsa vlevo: 5,8m = 5,800000 =&gt; B m_x000d_
u odvodňovacího žlabu vlevo za mostem: 20,0m = 20,000000 =&gt; C m_x000d_
Celkem: A+B+C = 39,200000 =&gt; D m</t>
  </si>
  <si>
    <t>Položka zahrnuje:
dodání a pokládku betonových obrubníků o rozměrech předepsaných zadávací dokumentací
betonové lože i boční betonovou opěrku.</t>
  </si>
  <si>
    <t>917426</t>
  </si>
  <si>
    <t>CHODNÍKOVÉ OBRUBY Z KAMENNÝCH OBRUBNÍKŮ ŠÍŘ 250MM</t>
  </si>
  <si>
    <t>ŽULOVÝ OBRUBNÍK 250 X 200 MM, DO BETONU C30/37nXF4, VČ. VYSPÁROVÁNÍ</t>
  </si>
  <si>
    <t>vlevo: 25,0m = 25,000000 =&gt; A m_x000d_
vpravo: 37,0m = 37,000000 =&gt; B m_x000d_
Celkem: A+B = 62,000000 =&gt; C m</t>
  </si>
  <si>
    <t>Položka zahrnuje:
dodání a pokládku kamenných obrubníků o rozměrech předepsaných zadávací dokumentací
betonové lože i boční betonovou opěrku.</t>
  </si>
  <si>
    <t>919111</t>
  </si>
  <si>
    <t>ŘEZÁNÍ ASFALTOVÉHO KRYTU VOZOVEK TL DO 50MM</t>
  </si>
  <si>
    <t>VČ. LIKVIDACE ODPADU ZHOTOVITELEM</t>
  </si>
  <si>
    <t>oddělujicí řez ve stávající vozovce před začátkem stavebních prací: 8,7m+8,2m = 16,900000 =&gt; A m</t>
  </si>
  <si>
    <t>položka zahrnuje řezání vozovkové vrstvy v předepsané tloušťce, včetně spotřeby vody</t>
  </si>
  <si>
    <t>935832</t>
  </si>
  <si>
    <t>ŽLABY A RIGOLY DLÁŽDĚNÉ Z LOMOVÉHO KAMENE TL DO 250MMM DO BETONU TL 100MM</t>
  </si>
  <si>
    <t>SKLUZ ŠÍŘKY 500 MM Z DLÁŽDĚNÉHO KAMENE S VYSTOUPLÝMI KAMENY, DO BETONU C30/37nXF3 TL. 150 MM</t>
  </si>
  <si>
    <t>0,5m*8,0m = 4,000000 =&gt; A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</si>
  <si>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</si>
  <si>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93650</t>
  </si>
  <si>
    <t>DROBNÉ DOPLŇK KONSTR KOVOVÉ</t>
  </si>
  <si>
    <t>KG</t>
  </si>
  <si>
    <t>spřahující trny parapetní zídky a kamenné poprsní zdi, D 20 mm, dl. 1,5 m, á 300 mm: (124ks+84ks)*1,5m*2,466kg/m = 769,392000 =&gt; A kg_x000d_
spřahující trny nadezdívky z kamene a křídla opěry O3, D 20 mm, dl. 1,0 m, á 300 mm: 60ks*1,0m*2,466kg/m = 147,960000 =&gt; B kg_x000d_
Celkem: A+B = 917,352000 =&gt; C kg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</si>
  <si>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</si>
  <si>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936533</t>
  </si>
  <si>
    <t>MOSTNÍ ODVODŇOVACÍ SOUPRAVA 500/500</t>
  </si>
  <si>
    <t>VČ. ATYPICKÉHO NAPOJENÍ NA STÁVAJÍCÍ KAMENNÉ CHRLIČE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</si>
  <si>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</si>
  <si>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938445</t>
  </si>
  <si>
    <t>OČIŠTĚNÍ ZDIVA OTRYSKÁNÍM ABRAZIVNÍM VODNÍM PAPRSKEM</t>
  </si>
  <si>
    <t>VČ. MECHANICKÉHO OČIŠTĚNÍ ZDIVA, TLAK BUDE UPRAVEN NA STAVBĚ DLE POŽADOVKU NPÚ</t>
  </si>
  <si>
    <t>položka zahrnuje očištění předepsaným způsobem včetně odklizení vzniklého odpadu</t>
  </si>
  <si>
    <t>966842</t>
  </si>
  <si>
    <t>ODSTRANĚNÍ OPLOCENÍ Z DRÁT PLETIVA</t>
  </si>
  <si>
    <t>VČ. ODVOZU NA MÍSTO URČENÉ INVESTOREM</t>
  </si>
  <si>
    <t>odstranění stáv. oplocení na pozemku č. p. 2671/4: 7,0m = 7,000000 =&gt; A m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</si>
  <si>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</si>
  <si>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97811</t>
  </si>
  <si>
    <t>OTLUČENÍ OMÍTKY</t>
  </si>
  <si>
    <t>CELOPLOŠNÉ MECHANICKÉ ODSTRANĚNÍ TORKRETOVÉ OMÍTKY VČ. VÝZTUŽNÉ KARI SÍTĚ, VČ. LIKVIDACE ODPADU</t>
  </si>
  <si>
    <t>digitálně odměřeno z výkresu_x000d_
pohledové plochy vpravo: 90,0m2 = 90,000000 =&gt; A m2_x000d_
pohledové plochy vlevo: 60,0m2 = 60,000000 =&gt; B m2_x000d_
líce kleneb: (1,0m+4,5m+1,0m)*9,6m+(1,8m+10,1m+1,8m)*9,6m = 193,920000 =&gt; C m2_x000d_
parapení zídky_x000d_
vlevo: 1,0m*2*25,0m+0,7m2*2 = 51,400000 =&gt; D m2_x000d_
vpravo: 1,0m*2*37,0m+0,6m2*2 = 75,200000 =&gt; E m2_x000d_
Celkem: A+B+C+D+E = 470,520000 =&gt; F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</si>
  <si>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</si>
  <si>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SO301 - PŘELOŽKA VODOVODU</t>
  </si>
  <si>
    <t>z pol. č. 17120.a: 45,0m3*1,8t/m3 = 81,000000 =&gt; A t</t>
  </si>
  <si>
    <t>02811</t>
  </si>
  <si>
    <t>PRŮZKUMNÉ PRÁCE GEOTECHNICKÉ NA POVRCHU</t>
  </si>
  <si>
    <t>ZKOUŠKY A OSTATNÍ MĚŘENÍ</t>
  </si>
  <si>
    <t>GEODETICKÉ PRÁCE BĚHEM VÝSTAVBY A GEOMETRICKÝ PLÁN SKUTEČNÉHO PROVEDENÍ STAVBY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</si>
  <si>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</si>
  <si>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</si>
  <si>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</si>
  <si>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</si>
  <si>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</si>
  <si>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ZKOUŠKY A OSTATNÍ MĚŘENÍ
- VZORKOVÁNÍ ZEMIN - ZKOUŠKA
- 1 X DYNAMICKÁ PENETRACE
- 4 X OBJEMOVÁ ZKOUŠKA (1 NA 0,3 M ZÁSYPU)</t>
  </si>
  <si>
    <t>13273</t>
  </si>
  <si>
    <t>HLOUBENÍ RÝH ŠÍŘ DO 2M PAŽ I NEPAŽ TŘ. I</t>
  </si>
  <si>
    <t>1,5m*30,0m*1,0m = 45,000000 =&gt; A m3</t>
  </si>
  <si>
    <t>uložení zeminy na skládku_x000d_
z pol. č. 13273: 45,0m3 = 45,000000 =&gt; A m3</t>
  </si>
  <si>
    <t>výkop z pol. 13273: 45,0m3 = 45,000000 =&gt; A m3_x000d_
vytlačená zemina potrubím včetně podsypu a obsypu: _x000d_
-0,29m*1,0m*30,0m = -8,700000 =&gt; B m3_x000d_
Celkem: A+B = 36,300000 =&gt; C m3</t>
  </si>
  <si>
    <t>ŠP, FR. 0 - 4 MM</t>
  </si>
  <si>
    <t>obsyp potrubí: 0,167m*1,0m*30,0m = 5,010000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</si>
  <si>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</si>
  <si>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45157</t>
  </si>
  <si>
    <t>PODKLADNÍ A VÝPLŇOVÉ VRSTVY Z KAMENIVA TĚŽENÉHO</t>
  </si>
  <si>
    <t>pískový podsyp: _x000d_
0,123m*1,0m*30,0m = 3,690000 =&gt; A m3</t>
  </si>
  <si>
    <t>71341</t>
  </si>
  <si>
    <t>IZOLACE TEPELNÁ POTRUBÍ PEVNÁ</t>
  </si>
  <si>
    <t>TEPELNÁ IZOLACE TL. 50 MM, PŮLENÁ PRO POTRUBÍ DN 90 MM</t>
  </si>
  <si>
    <t>izolace provizorního potrubí: 0,2m2*63,0m = 12,600000 =&gt; A m3</t>
  </si>
  <si>
    <t>položka zahrnuje:
- dodání a uložení předepsaného izolačního materiálu předepsaným způsobem včetně vnitrostaveništní a mimostaveništní dopravy
- veškerý upevňovací a pomocný materiál
- předepsané přesahy (nezapočítávají se do výměry)</t>
  </si>
  <si>
    <t>76425</t>
  </si>
  <si>
    <t>OPLECHOVÁNÍ A LEMOVÁNÍ KONSTR Z TITANZINK PLECHU</t>
  </si>
  <si>
    <t>TITANZINKOVÝ PLECH TL. 0,6 MM, D 190 MM</t>
  </si>
  <si>
    <t>provizorní vodovod: 0,6m*63,0m = 37,800000 =&gt; A m2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</si>
  <si>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
- Položka zahrnuje veškerý materiál, výrobky a polotovary, včetně mimostaveništní a vnitrostaveništní dopravy (rovněž přesuny), včetně naložení a složení,případně s uložením.</t>
  </si>
  <si>
    <t>86645</t>
  </si>
  <si>
    <t>CHRÁNIČKY Z TRUB OCELOVÝCH DN DO 300MM</t>
  </si>
  <si>
    <t>D 273 X 7 MM</t>
  </si>
  <si>
    <t>18,8m = 18,800000 =&gt; A m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</si>
  <si>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</si>
  <si>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87326</t>
  </si>
  <si>
    <t>POTRUBÍ Z TRUB PLASTOVÝCH TLAKOVÝCH SVAŘOVANÝCH DN DO 80MM</t>
  </si>
  <si>
    <t>PE 100 RC2 SDR 11 D75 (OD/ID 75/61,4) 75 X 6,8 MM, KOMPLETNÍ SOUSTAVA DLE SPECIFIKACE TZ</t>
  </si>
  <si>
    <t>přeložka vodovodu: 7,5m = 7,500000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</si>
  <si>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</si>
  <si>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87327</t>
  </si>
  <si>
    <t>POTRUBÍ Z TRUB PLASTOVÝCH TLAKOVÝCH SVAŘOVANÝCH DN DO 100MM</t>
  </si>
  <si>
    <t>PE 100 RC2 SDR 11 D90 (OD/ID 90/74,6) 90 X 8,2 MM, KOMPLETNÍ SOUSTAVA DLE SPECIFIKACE TZ</t>
  </si>
  <si>
    <t>provizorní vodovod: 63,0m = 63,000000 =&gt; A m</t>
  </si>
  <si>
    <t>87333</t>
  </si>
  <si>
    <t>POTRUBÍ Z TRUB PLASTOVÝCH TLAKOVÝCH SVAŘOVANÝCH DN DO 150MM</t>
  </si>
  <si>
    <t>PE 100 RC2 SDR 11 D110 (OD/ID 110/90) 110 X 10 MM, KOMPLETNÍ SOUSTAVA DLE SPECIFIKACE TZ</t>
  </si>
  <si>
    <t>přeložka vodovodu: 24,8m = 24,800000 =&gt; A m</t>
  </si>
  <si>
    <t>PŘEDIZOLOVANÉ POTRUBÍ PB, DN 110/200, KOMPLETNÍ SOUSTAVA DLE SPECIFIKACE TZ</t>
  </si>
  <si>
    <t>přeložka vodovodu: 22,0m = 22,000000 =&gt; A m</t>
  </si>
  <si>
    <t>87827</t>
  </si>
  <si>
    <t>NASUNUTÍ PLAST TRUB DN DO 100MM DO CHRÁNIČKY</t>
  </si>
  <si>
    <t>položka zahrnuje:
pojízdná sedla (objímky)
případně předepsané utěsnění konců chráničky
nezahrnuje dodávku potrubí</t>
  </si>
  <si>
    <t>891215</t>
  </si>
  <si>
    <t>VENTILY DN DO 50MM</t>
  </si>
  <si>
    <t>ODVZDUŠŇOVACÍ SOUPRAVA DN 50, VÝŠKA 650 MM, MOSAZ, NEREZ</t>
  </si>
  <si>
    <t>- Položka zahrnuje kompletní montáž dle technologického předpisu, dodávku armatury, veškerou mimostaveništní a vnitrostaveništní dopravu.</t>
  </si>
  <si>
    <t>891984</t>
  </si>
  <si>
    <t>ZEMNÍ SOUPRAVY DN DO 1600MM S POKLOPEM</t>
  </si>
  <si>
    <t>¨ZEMNÍ SOUPRAVA TELESKOPISKÁ 1,07 - 1,5 M SE SAMONIVELAČNÍM POKLOPEM D400, V 0,2-0,29 M</t>
  </si>
  <si>
    <t>89916</t>
  </si>
  <si>
    <t>BETONOVÉ DOPLŇKY TRUB VEDENÍ</t>
  </si>
  <si>
    <t>C20/25-X0</t>
  </si>
  <si>
    <t>betonové bloky: 2ks*(0,6m*0,6m*0,3m) = 0,216000 =&gt; A m3</t>
  </si>
  <si>
    <t>- Položka zahrnuje veškerý materiál, výrobky a polotovary, včetně mimostaveništní a vnitrostaveništní dopravy (rovněž přesuny), včetně naložení a složení,případně s uložením.</t>
  </si>
  <si>
    <t>899308</t>
  </si>
  <si>
    <t>DOPLŇKY NA POTRUBÍ - SIGNALIZAČ VODIČ</t>
  </si>
  <si>
    <t>CU 1,5 MM2</t>
  </si>
  <si>
    <t>49,0m = 49,000000 =&gt; A m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</si>
  <si>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</si>
  <si>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</si>
  <si>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</si>
  <si>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899621</t>
  </si>
  <si>
    <t>TLAKOVÉ ZKOUŠKY POTRUBÍ DN DO 100MM</t>
  </si>
  <si>
    <t>DN 90 MM</t>
  </si>
  <si>
    <t>47,3m = 47,300000 =&gt; A m</t>
  </si>
  <si>
    <t>89974</t>
  </si>
  <si>
    <t>PROPLACH A DEZINFEKCE VODOVODNÍHO POTRUBÍ DN DO 200MM</t>
  </si>
  <si>
    <t>- napuštění a vypuštění vody, dodání vody a dezinfekčního prostředku, bakteriologický rozbor vody.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</si>
</sst>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20</v>
      </c>
      <c r="C21" s="24" t="s">
        <v>21</v>
      </c>
      <c r="D21" s="25">
        <f>'1 - SO151'!J10</f>
        <v>0</v>
      </c>
      <c r="E21" s="26"/>
      <c r="F21" s="25">
        <f>('1 - SO151'!J11)</f>
        <v>0</v>
      </c>
      <c r="G21" s="12"/>
      <c r="H21" s="2"/>
      <c r="I21" s="2"/>
      <c r="S21" s="27">
        <f>ROUND('1 - SO151'!S11,4)</f>
        <v>0</v>
      </c>
    </row>
    <row r="22">
      <c r="A22" s="9"/>
      <c r="B22" s="23" t="s">
        <v>22</v>
      </c>
      <c r="C22" s="24" t="s">
        <v>23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3" t="s">
        <v>24</v>
      </c>
      <c r="C23" s="24" t="s">
        <v>25</v>
      </c>
      <c r="D23" s="25">
        <f>'3 - SO301'!J10</f>
        <v>0</v>
      </c>
      <c r="E23" s="26"/>
      <c r="F23" s="25">
        <f>('3 - SO301'!J11)</f>
        <v>0</v>
      </c>
      <c r="G23" s="12"/>
      <c r="H23" s="2"/>
      <c r="I23" s="2"/>
      <c r="S23" s="27">
        <f>ROUND('3 - SO301'!S11,4)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301'!A11" display="'SO301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H77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L77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AVERAGE(J76)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H77</f>
        <v>0</v>
      </c>
      <c r="L20" s="38">
        <f>L77</f>
        <v>0</v>
      </c>
      <c r="M20" s="12"/>
      <c r="N20" s="2"/>
      <c r="O20" s="2"/>
      <c r="P20" s="2"/>
      <c r="Q20" s="2"/>
      <c r="S20" s="27">
        <f>S76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44</v>
      </c>
      <c r="D26" s="42" t="s">
        <v>45</v>
      </c>
      <c r="E26" s="42" t="s">
        <v>46</v>
      </c>
      <c r="F26" s="42" t="s">
        <v>3</v>
      </c>
      <c r="G26" s="43" t="s">
        <v>47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49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51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44</v>
      </c>
      <c r="D31" s="42" t="s">
        <v>56</v>
      </c>
      <c r="E31" s="42" t="s">
        <v>46</v>
      </c>
      <c r="F31" s="42" t="s">
        <v>3</v>
      </c>
      <c r="G31" s="43" t="s">
        <v>47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57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51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53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58</v>
      </c>
      <c r="D36" s="42" t="s">
        <v>3</v>
      </c>
      <c r="E36" s="42" t="s">
        <v>59</v>
      </c>
      <c r="F36" s="42" t="s">
        <v>3</v>
      </c>
      <c r="G36" s="43" t="s">
        <v>47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60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51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61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62</v>
      </c>
      <c r="D41" s="42" t="s">
        <v>3</v>
      </c>
      <c r="E41" s="42" t="s">
        <v>63</v>
      </c>
      <c r="F41" s="42" t="s">
        <v>3</v>
      </c>
      <c r="G41" s="43" t="s">
        <v>47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64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51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65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66</v>
      </c>
      <c r="D46" s="42" t="s">
        <v>3</v>
      </c>
      <c r="E46" s="42" t="s">
        <v>67</v>
      </c>
      <c r="F46" s="42" t="s">
        <v>3</v>
      </c>
      <c r="G46" s="43" t="s">
        <v>47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68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51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65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69</v>
      </c>
      <c r="D51" s="42" t="s">
        <v>3</v>
      </c>
      <c r="E51" s="42" t="s">
        <v>70</v>
      </c>
      <c r="F51" s="42" t="s">
        <v>3</v>
      </c>
      <c r="G51" s="43" t="s">
        <v>47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71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51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65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72</v>
      </c>
      <c r="D56" s="42" t="s">
        <v>3</v>
      </c>
      <c r="E56" s="42" t="s">
        <v>73</v>
      </c>
      <c r="F56" s="42" t="s">
        <v>3</v>
      </c>
      <c r="G56" s="43" t="s">
        <v>47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74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51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75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76</v>
      </c>
      <c r="D61" s="42" t="s">
        <v>3</v>
      </c>
      <c r="E61" s="42" t="s">
        <v>77</v>
      </c>
      <c r="F61" s="42" t="s">
        <v>3</v>
      </c>
      <c r="G61" s="43" t="s">
        <v>47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78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51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65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9</v>
      </c>
      <c r="C66" s="42" t="s">
        <v>79</v>
      </c>
      <c r="D66" s="42" t="s">
        <v>3</v>
      </c>
      <c r="E66" s="42" t="s">
        <v>80</v>
      </c>
      <c r="F66" s="42" t="s">
        <v>3</v>
      </c>
      <c r="G66" s="43" t="s">
        <v>47</v>
      </c>
      <c r="H66" s="54">
        <v>1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48</v>
      </c>
      <c r="C67" s="1"/>
      <c r="D67" s="1"/>
      <c r="E67" s="49" t="s">
        <v>81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51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52</v>
      </c>
      <c r="C69" s="1"/>
      <c r="D69" s="1"/>
      <c r="E69" s="49" t="s">
        <v>82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10</v>
      </c>
      <c r="C71" s="42" t="s">
        <v>83</v>
      </c>
      <c r="D71" s="42" t="s">
        <v>3</v>
      </c>
      <c r="E71" s="42" t="s">
        <v>84</v>
      </c>
      <c r="F71" s="42" t="s">
        <v>3</v>
      </c>
      <c r="G71" s="43" t="s">
        <v>85</v>
      </c>
      <c r="H71" s="54">
        <v>1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86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51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87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thickBot="1" ht="25" customHeight="1">
      <c r="A76" s="9"/>
      <c r="B76" s="1"/>
      <c r="C76" s="59">
        <v>0</v>
      </c>
      <c r="D76" s="1"/>
      <c r="E76" s="59" t="s">
        <v>34</v>
      </c>
      <c r="F76" s="1"/>
      <c r="G76" s="60" t="s">
        <v>88</v>
      </c>
      <c r="H76" s="61">
        <f>J26+J31+J36+J41+J46+J51+J56+J61+J66+J71</f>
        <v>0</v>
      </c>
      <c r="I76" s="60" t="s">
        <v>89</v>
      </c>
      <c r="J76" s="62">
        <f>(L76-H76)</f>
        <v>0</v>
      </c>
      <c r="K76" s="60" t="s">
        <v>90</v>
      </c>
      <c r="L76" s="63">
        <f>L26+L31+L36+L41+L46+L51+L56+L61+L66+L71</f>
        <v>0</v>
      </c>
      <c r="M76" s="12"/>
      <c r="N76" s="2"/>
      <c r="O76" s="2"/>
      <c r="P76" s="2"/>
      <c r="Q76" s="33">
        <f>0+Q26+Q31+Q36+Q41+Q46+Q51+Q56+Q61+Q66+Q71</f>
        <v>0</v>
      </c>
      <c r="R76" s="27">
        <f>0+R26+R31+R36+R41+R46+R51+R56+R61+R66+R71</f>
        <v>0</v>
      </c>
      <c r="S76" s="64">
        <f>Q76*(1+J76)+R76</f>
        <v>0</v>
      </c>
    </row>
    <row r="77" thickTop="1" thickBot="1" ht="25" customHeight="1">
      <c r="A77" s="9"/>
      <c r="B77" s="65"/>
      <c r="C77" s="65"/>
      <c r="D77" s="65"/>
      <c r="E77" s="65"/>
      <c r="F77" s="65"/>
      <c r="G77" s="66" t="s">
        <v>91</v>
      </c>
      <c r="H77" s="67">
        <f>J26+J31+J36+J41+J46+J51+J56+J61+J66+J71</f>
        <v>0</v>
      </c>
      <c r="I77" s="66" t="s">
        <v>92</v>
      </c>
      <c r="J77" s="68">
        <f>0+J76</f>
        <v>0</v>
      </c>
      <c r="K77" s="66" t="s">
        <v>93</v>
      </c>
      <c r="L77" s="69">
        <f>L26+L31+L36+L41+L46+L51+L56+L61+L66+L71</f>
        <v>0</v>
      </c>
      <c r="M77" s="12"/>
      <c r="N77" s="2"/>
      <c r="O77" s="2"/>
      <c r="P77" s="2"/>
      <c r="Q77" s="2"/>
    </row>
    <row r="78">
      <c r="A78" s="13"/>
      <c r="B78" s="4"/>
      <c r="C78" s="4"/>
      <c r="D78" s="4"/>
      <c r="E78" s="4"/>
      <c r="F78" s="4"/>
      <c r="G78" s="4"/>
      <c r="H78" s="70"/>
      <c r="I78" s="4"/>
      <c r="J78" s="70"/>
      <c r="K78" s="4"/>
      <c r="L78" s="4"/>
      <c r="M78" s="14"/>
      <c r="N78" s="2"/>
      <c r="O78" s="2"/>
      <c r="P78" s="2"/>
      <c r="Q78" s="2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2"/>
      <c r="P79" s="2"/>
      <c r="Q79" s="2"/>
    </row>
  </sheetData>
  <mergeCells count="55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94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L32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H32</f>
        <v>0</v>
      </c>
      <c r="L20" s="3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95</v>
      </c>
      <c r="D26" s="42" t="s">
        <v>3</v>
      </c>
      <c r="E26" s="42" t="s">
        <v>96</v>
      </c>
      <c r="F26" s="42" t="s">
        <v>3</v>
      </c>
      <c r="G26" s="43" t="s">
        <v>97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98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9">
        <v>0</v>
      </c>
      <c r="D31" s="1"/>
      <c r="E31" s="59" t="s">
        <v>34</v>
      </c>
      <c r="F31" s="1"/>
      <c r="G31" s="60" t="s">
        <v>88</v>
      </c>
      <c r="H31" s="61">
        <f>0+J26</f>
        <v>0</v>
      </c>
      <c r="I31" s="60" t="s">
        <v>89</v>
      </c>
      <c r="J31" s="62">
        <f>(L31-H31)</f>
        <v>0</v>
      </c>
      <c r="K31" s="60" t="s">
        <v>90</v>
      </c>
      <c r="L31" s="63">
        <f>0+L26</f>
        <v>0</v>
      </c>
      <c r="M31" s="12"/>
      <c r="N31" s="2"/>
      <c r="O31" s="2"/>
      <c r="P31" s="2"/>
      <c r="Q31" s="33">
        <f>0+Q26</f>
        <v>0</v>
      </c>
      <c r="R31" s="27">
        <f>0+R26</f>
        <v>0</v>
      </c>
      <c r="S31" s="64">
        <f>Q31*(1+J31)+R31</f>
        <v>0</v>
      </c>
    </row>
    <row r="32" thickTop="1" thickBot="1" ht="25" customHeight="1">
      <c r="A32" s="9"/>
      <c r="B32" s="65"/>
      <c r="C32" s="65"/>
      <c r="D32" s="65"/>
      <c r="E32" s="65"/>
      <c r="F32" s="65"/>
      <c r="G32" s="66" t="s">
        <v>91</v>
      </c>
      <c r="H32" s="67">
        <f>0+J26</f>
        <v>0</v>
      </c>
      <c r="I32" s="66" t="s">
        <v>92</v>
      </c>
      <c r="J32" s="68">
        <f>0+J31</f>
        <v>0</v>
      </c>
      <c r="K32" s="66" t="s">
        <v>93</v>
      </c>
      <c r="L32" s="69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0"/>
      <c r="I33" s="4"/>
      <c r="J33" s="70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H86+H209+H332+H370+H418+H476+H489+H512+H545+H633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L86+L209+L332+L370+L418+L476+L489+L512+L545+L633</f>
        <v>0</v>
      </c>
      <c r="K11" s="1"/>
      <c r="L11" s="1"/>
      <c r="M11" s="12"/>
      <c r="N11" s="2"/>
      <c r="O11" s="2"/>
      <c r="P11" s="2"/>
      <c r="Q11" s="33">
        <f>IF(SUM(K20:K29)&gt;0,ROUND(SUM(S20:S29)/SUM(K20:K29)-1,8),0)</f>
        <v>0</v>
      </c>
      <c r="R11" s="27">
        <f>AVERAGE(J85,J208,J331,J369,J417,J475,J488,J511,J544,J632)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H86</f>
        <v>0</v>
      </c>
      <c r="L20" s="38">
        <f>L86</f>
        <v>0</v>
      </c>
      <c r="M20" s="12"/>
      <c r="N20" s="2"/>
      <c r="O20" s="2"/>
      <c r="P20" s="2"/>
      <c r="Q20" s="2"/>
      <c r="S20" s="27">
        <f>S85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H209</f>
        <v>0</v>
      </c>
      <c r="L21" s="38">
        <f>L209</f>
        <v>0</v>
      </c>
      <c r="M21" s="12"/>
      <c r="N21" s="2"/>
      <c r="O21" s="2"/>
      <c r="P21" s="2"/>
      <c r="Q21" s="2"/>
      <c r="S21" s="27">
        <f>S208</f>
        <v>0</v>
      </c>
    </row>
    <row r="22">
      <c r="A22" s="9"/>
      <c r="B22" s="36">
        <v>2</v>
      </c>
      <c r="C22" s="1"/>
      <c r="D22" s="1"/>
      <c r="E22" s="37" t="s">
        <v>101</v>
      </c>
      <c r="F22" s="1"/>
      <c r="G22" s="1"/>
      <c r="H22" s="1"/>
      <c r="I22" s="1"/>
      <c r="J22" s="1"/>
      <c r="K22" s="38">
        <f>H332</f>
        <v>0</v>
      </c>
      <c r="L22" s="38">
        <f>L332</f>
        <v>0</v>
      </c>
      <c r="M22" s="12"/>
      <c r="N22" s="2"/>
      <c r="O22" s="2"/>
      <c r="P22" s="2"/>
      <c r="Q22" s="2"/>
      <c r="S22" s="27">
        <f>S331</f>
        <v>0</v>
      </c>
    </row>
    <row r="23">
      <c r="A23" s="9"/>
      <c r="B23" s="36">
        <v>3</v>
      </c>
      <c r="C23" s="1"/>
      <c r="D23" s="1"/>
      <c r="E23" s="37" t="s">
        <v>102</v>
      </c>
      <c r="F23" s="1"/>
      <c r="G23" s="1"/>
      <c r="H23" s="1"/>
      <c r="I23" s="1"/>
      <c r="J23" s="1"/>
      <c r="K23" s="38">
        <f>H370</f>
        <v>0</v>
      </c>
      <c r="L23" s="38">
        <f>L370</f>
        <v>0</v>
      </c>
      <c r="M23" s="12"/>
      <c r="N23" s="2"/>
      <c r="O23" s="2"/>
      <c r="P23" s="2"/>
      <c r="Q23" s="2"/>
      <c r="S23" s="27">
        <f>S369</f>
        <v>0</v>
      </c>
    </row>
    <row r="24">
      <c r="A24" s="9"/>
      <c r="B24" s="36">
        <v>4</v>
      </c>
      <c r="C24" s="1"/>
      <c r="D24" s="1"/>
      <c r="E24" s="37" t="s">
        <v>103</v>
      </c>
      <c r="F24" s="1"/>
      <c r="G24" s="1"/>
      <c r="H24" s="1"/>
      <c r="I24" s="1"/>
      <c r="J24" s="1"/>
      <c r="K24" s="38">
        <f>H418</f>
        <v>0</v>
      </c>
      <c r="L24" s="38">
        <f>L418</f>
        <v>0</v>
      </c>
      <c r="M24" s="12"/>
      <c r="N24" s="2"/>
      <c r="O24" s="2"/>
      <c r="P24" s="2"/>
      <c r="Q24" s="2"/>
      <c r="S24" s="27">
        <f>S417</f>
        <v>0</v>
      </c>
    </row>
    <row r="25">
      <c r="A25" s="9"/>
      <c r="B25" s="36">
        <v>5</v>
      </c>
      <c r="C25" s="1"/>
      <c r="D25" s="1"/>
      <c r="E25" s="37" t="s">
        <v>104</v>
      </c>
      <c r="F25" s="1"/>
      <c r="G25" s="1"/>
      <c r="H25" s="1"/>
      <c r="I25" s="1"/>
      <c r="J25" s="1"/>
      <c r="K25" s="38">
        <f>H476</f>
        <v>0</v>
      </c>
      <c r="L25" s="38">
        <f>L476</f>
        <v>0</v>
      </c>
      <c r="M25" s="71"/>
      <c r="N25" s="2"/>
      <c r="O25" s="2"/>
      <c r="P25" s="2"/>
      <c r="Q25" s="2"/>
      <c r="S25" s="27">
        <f>S475</f>
        <v>0</v>
      </c>
    </row>
    <row r="26">
      <c r="A26" s="9"/>
      <c r="B26" s="36">
        <v>6</v>
      </c>
      <c r="C26" s="1"/>
      <c r="D26" s="1"/>
      <c r="E26" s="37" t="s">
        <v>105</v>
      </c>
      <c r="F26" s="1"/>
      <c r="G26" s="1"/>
      <c r="H26" s="1"/>
      <c r="I26" s="1"/>
      <c r="J26" s="1"/>
      <c r="K26" s="38">
        <f>H489</f>
        <v>0</v>
      </c>
      <c r="L26" s="38">
        <f>L489</f>
        <v>0</v>
      </c>
      <c r="M26" s="71"/>
      <c r="N26" s="2"/>
      <c r="O26" s="2"/>
      <c r="P26" s="2"/>
      <c r="Q26" s="2"/>
      <c r="S26" s="27">
        <f>S488</f>
        <v>0</v>
      </c>
    </row>
    <row r="27">
      <c r="A27" s="9"/>
      <c r="B27" s="36">
        <v>7</v>
      </c>
      <c r="C27" s="1"/>
      <c r="D27" s="1"/>
      <c r="E27" s="37" t="s">
        <v>106</v>
      </c>
      <c r="F27" s="1"/>
      <c r="G27" s="1"/>
      <c r="H27" s="1"/>
      <c r="I27" s="1"/>
      <c r="J27" s="1"/>
      <c r="K27" s="38">
        <f>H512</f>
        <v>0</v>
      </c>
      <c r="L27" s="38">
        <f>L512</f>
        <v>0</v>
      </c>
      <c r="M27" s="71"/>
      <c r="N27" s="2"/>
      <c r="O27" s="2"/>
      <c r="P27" s="2"/>
      <c r="Q27" s="2"/>
      <c r="S27" s="27">
        <f>S511</f>
        <v>0</v>
      </c>
    </row>
    <row r="28">
      <c r="A28" s="9"/>
      <c r="B28" s="36">
        <v>8</v>
      </c>
      <c r="C28" s="1"/>
      <c r="D28" s="1"/>
      <c r="E28" s="37" t="s">
        <v>107</v>
      </c>
      <c r="F28" s="1"/>
      <c r="G28" s="1"/>
      <c r="H28" s="1"/>
      <c r="I28" s="1"/>
      <c r="J28" s="1"/>
      <c r="K28" s="38">
        <f>H545</f>
        <v>0</v>
      </c>
      <c r="L28" s="38">
        <f>L545</f>
        <v>0</v>
      </c>
      <c r="M28" s="71"/>
      <c r="N28" s="2"/>
      <c r="O28" s="2"/>
      <c r="P28" s="2"/>
      <c r="Q28" s="2"/>
      <c r="S28" s="27">
        <f>S544</f>
        <v>0</v>
      </c>
    </row>
    <row r="29">
      <c r="A29" s="9"/>
      <c r="B29" s="36">
        <v>9</v>
      </c>
      <c r="C29" s="1"/>
      <c r="D29" s="1"/>
      <c r="E29" s="37" t="s">
        <v>108</v>
      </c>
      <c r="F29" s="1"/>
      <c r="G29" s="1"/>
      <c r="H29" s="1"/>
      <c r="I29" s="1"/>
      <c r="J29" s="1"/>
      <c r="K29" s="38">
        <f>H633</f>
        <v>0</v>
      </c>
      <c r="L29" s="38">
        <f>L633</f>
        <v>0</v>
      </c>
      <c r="M29" s="71"/>
      <c r="N29" s="2"/>
      <c r="O29" s="2"/>
      <c r="P29" s="2"/>
      <c r="Q29" s="2"/>
      <c r="S29" s="27">
        <f>S632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2"/>
      <c r="N30" s="2"/>
      <c r="O30" s="2"/>
      <c r="P30" s="2"/>
      <c r="Q30" s="2"/>
    </row>
    <row r="31" ht="14" customHeight="1">
      <c r="A31" s="4"/>
      <c r="B31" s="28" t="s">
        <v>35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3"/>
      <c r="N32" s="2"/>
      <c r="O32" s="2"/>
      <c r="P32" s="2"/>
      <c r="Q32" s="2"/>
    </row>
    <row r="33" ht="18" customHeight="1">
      <c r="A33" s="9"/>
      <c r="B33" s="34" t="s">
        <v>36</v>
      </c>
      <c r="C33" s="34" t="s">
        <v>32</v>
      </c>
      <c r="D33" s="34" t="s">
        <v>37</v>
      </c>
      <c r="E33" s="34" t="s">
        <v>33</v>
      </c>
      <c r="F33" s="34" t="s">
        <v>38</v>
      </c>
      <c r="G33" s="35" t="s">
        <v>39</v>
      </c>
      <c r="H33" s="22" t="s">
        <v>40</v>
      </c>
      <c r="I33" s="22" t="s">
        <v>41</v>
      </c>
      <c r="J33" s="22" t="s">
        <v>16</v>
      </c>
      <c r="K33" s="35" t="s">
        <v>42</v>
      </c>
      <c r="L33" s="22" t="s">
        <v>17</v>
      </c>
      <c r="M33" s="71"/>
      <c r="N33" s="2"/>
      <c r="O33" s="2"/>
      <c r="P33" s="2"/>
      <c r="Q33" s="2"/>
    </row>
    <row r="34" ht="40" customHeight="1">
      <c r="A34" s="9"/>
      <c r="B34" s="39" t="s">
        <v>43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1">
        <v>1</v>
      </c>
      <c r="C35" s="42" t="s">
        <v>109</v>
      </c>
      <c r="D35" s="42" t="s">
        <v>45</v>
      </c>
      <c r="E35" s="42" t="s">
        <v>110</v>
      </c>
      <c r="F35" s="42" t="s">
        <v>3</v>
      </c>
      <c r="G35" s="43" t="s">
        <v>111</v>
      </c>
      <c r="H35" s="44">
        <v>689.40700000000004</v>
      </c>
      <c r="I35" s="25">
        <f>ROUND(0,2)</f>
        <v>0</v>
      </c>
      <c r="J35" s="45">
        <f>ROUND(I35*H35,2)</f>
        <v>0</v>
      </c>
      <c r="K35" s="46">
        <v>0.20999999999999999</v>
      </c>
      <c r="L35" s="47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48</v>
      </c>
      <c r="C36" s="1"/>
      <c r="D36" s="1"/>
      <c r="E36" s="49" t="s">
        <v>112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50</v>
      </c>
      <c r="C37" s="1"/>
      <c r="D37" s="1"/>
      <c r="E37" s="49" t="s">
        <v>113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52</v>
      </c>
      <c r="C38" s="1"/>
      <c r="D38" s="1"/>
      <c r="E38" s="49" t="s">
        <v>114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54</v>
      </c>
      <c r="C39" s="51"/>
      <c r="D39" s="51"/>
      <c r="E39" s="52" t="s">
        <v>55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2</v>
      </c>
      <c r="C40" s="42" t="s">
        <v>109</v>
      </c>
      <c r="D40" s="42" t="s">
        <v>56</v>
      </c>
      <c r="E40" s="42" t="s">
        <v>110</v>
      </c>
      <c r="F40" s="42" t="s">
        <v>3</v>
      </c>
      <c r="G40" s="43" t="s">
        <v>111</v>
      </c>
      <c r="H40" s="54">
        <v>6.1740000000000004</v>
      </c>
      <c r="I40" s="55">
        <f>ROUND(0,2)</f>
        <v>0</v>
      </c>
      <c r="J40" s="56">
        <f>ROUND(I40*H40,2)</f>
        <v>0</v>
      </c>
      <c r="K40" s="57">
        <v>0.20999999999999999</v>
      </c>
      <c r="L40" s="58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48</v>
      </c>
      <c r="C41" s="1"/>
      <c r="D41" s="1"/>
      <c r="E41" s="49" t="s">
        <v>115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50</v>
      </c>
      <c r="C42" s="1"/>
      <c r="D42" s="1"/>
      <c r="E42" s="49" t="s">
        <v>116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52</v>
      </c>
      <c r="C43" s="1"/>
      <c r="D43" s="1"/>
      <c r="E43" s="49" t="s">
        <v>114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54</v>
      </c>
      <c r="C44" s="51"/>
      <c r="D44" s="51"/>
      <c r="E44" s="52" t="s">
        <v>55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109</v>
      </c>
      <c r="D45" s="42" t="s">
        <v>117</v>
      </c>
      <c r="E45" s="42" t="s">
        <v>110</v>
      </c>
      <c r="F45" s="42" t="s">
        <v>3</v>
      </c>
      <c r="G45" s="43" t="s">
        <v>111</v>
      </c>
      <c r="H45" s="54">
        <v>281.16000000000003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48</v>
      </c>
      <c r="C46" s="1"/>
      <c r="D46" s="1"/>
      <c r="E46" s="49" t="s">
        <v>118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50</v>
      </c>
      <c r="C47" s="1"/>
      <c r="D47" s="1"/>
      <c r="E47" s="49" t="s">
        <v>119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52</v>
      </c>
      <c r="C48" s="1"/>
      <c r="D48" s="1"/>
      <c r="E48" s="49" t="s">
        <v>114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54</v>
      </c>
      <c r="C49" s="51"/>
      <c r="D49" s="51"/>
      <c r="E49" s="52" t="s">
        <v>55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109</v>
      </c>
      <c r="D50" s="42" t="s">
        <v>120</v>
      </c>
      <c r="E50" s="42" t="s">
        <v>110</v>
      </c>
      <c r="F50" s="42" t="s">
        <v>3</v>
      </c>
      <c r="G50" s="43" t="s">
        <v>111</v>
      </c>
      <c r="H50" s="54">
        <v>61.344000000000001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48</v>
      </c>
      <c r="C51" s="1"/>
      <c r="D51" s="1"/>
      <c r="E51" s="49" t="s">
        <v>121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50</v>
      </c>
      <c r="C52" s="1"/>
      <c r="D52" s="1"/>
      <c r="E52" s="49" t="s">
        <v>122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52</v>
      </c>
      <c r="C53" s="1"/>
      <c r="D53" s="1"/>
      <c r="E53" s="49" t="s">
        <v>114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54</v>
      </c>
      <c r="C54" s="51"/>
      <c r="D54" s="51"/>
      <c r="E54" s="52" t="s">
        <v>55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109</v>
      </c>
      <c r="D55" s="42" t="s">
        <v>123</v>
      </c>
      <c r="E55" s="42" t="s">
        <v>110</v>
      </c>
      <c r="F55" s="42" t="s">
        <v>3</v>
      </c>
      <c r="G55" s="43" t="s">
        <v>111</v>
      </c>
      <c r="H55" s="54">
        <v>12.996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48</v>
      </c>
      <c r="C56" s="1"/>
      <c r="D56" s="1"/>
      <c r="E56" s="49" t="s">
        <v>124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50</v>
      </c>
      <c r="C57" s="1"/>
      <c r="D57" s="1"/>
      <c r="E57" s="49" t="s">
        <v>125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52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54</v>
      </c>
      <c r="C59" s="51"/>
      <c r="D59" s="51"/>
      <c r="E59" s="52" t="s">
        <v>55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126</v>
      </c>
      <c r="D60" s="42" t="s">
        <v>3</v>
      </c>
      <c r="E60" s="42" t="s">
        <v>127</v>
      </c>
      <c r="F60" s="42" t="s">
        <v>3</v>
      </c>
      <c r="G60" s="43" t="s">
        <v>128</v>
      </c>
      <c r="H60" s="54">
        <v>13.859999999999999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48</v>
      </c>
      <c r="C61" s="1"/>
      <c r="D61" s="1"/>
      <c r="E61" s="49" t="s">
        <v>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129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52</v>
      </c>
      <c r="C63" s="1"/>
      <c r="D63" s="1"/>
      <c r="E63" s="49" t="s">
        <v>130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54</v>
      </c>
      <c r="C64" s="51"/>
      <c r="D64" s="51"/>
      <c r="E64" s="52" t="s">
        <v>55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95</v>
      </c>
      <c r="D65" s="42" t="s">
        <v>3</v>
      </c>
      <c r="E65" s="42" t="s">
        <v>96</v>
      </c>
      <c r="F65" s="42" t="s">
        <v>3</v>
      </c>
      <c r="G65" s="43" t="s">
        <v>47</v>
      </c>
      <c r="H65" s="54">
        <v>1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48</v>
      </c>
      <c r="C66" s="1"/>
      <c r="D66" s="1"/>
      <c r="E66" s="49" t="s">
        <v>131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51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52</v>
      </c>
      <c r="C68" s="1"/>
      <c r="D68" s="1"/>
      <c r="E68" s="49" t="s">
        <v>53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54</v>
      </c>
      <c r="C69" s="51"/>
      <c r="D69" s="51"/>
      <c r="E69" s="52" t="s">
        <v>55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132</v>
      </c>
      <c r="D70" s="42" t="s">
        <v>3</v>
      </c>
      <c r="E70" s="42" t="s">
        <v>133</v>
      </c>
      <c r="F70" s="42" t="s">
        <v>3</v>
      </c>
      <c r="G70" s="43" t="s">
        <v>47</v>
      </c>
      <c r="H70" s="54">
        <v>1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48</v>
      </c>
      <c r="C71" s="1"/>
      <c r="D71" s="1"/>
      <c r="E71" s="49" t="s">
        <v>134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51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52</v>
      </c>
      <c r="C73" s="1"/>
      <c r="D73" s="1"/>
      <c r="E73" s="49" t="s">
        <v>135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54</v>
      </c>
      <c r="C74" s="51"/>
      <c r="D74" s="51"/>
      <c r="E74" s="52" t="s">
        <v>55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9</v>
      </c>
      <c r="C75" s="42" t="s">
        <v>136</v>
      </c>
      <c r="D75" s="42" t="s">
        <v>3</v>
      </c>
      <c r="E75" s="42" t="s">
        <v>137</v>
      </c>
      <c r="F75" s="42" t="s">
        <v>3</v>
      </c>
      <c r="G75" s="43" t="s">
        <v>85</v>
      </c>
      <c r="H75" s="54">
        <v>1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48</v>
      </c>
      <c r="C76" s="1"/>
      <c r="D76" s="1"/>
      <c r="E76" s="49" t="s">
        <v>3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51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52</v>
      </c>
      <c r="C78" s="1"/>
      <c r="D78" s="1"/>
      <c r="E78" s="49" t="s">
        <v>65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54</v>
      </c>
      <c r="C79" s="51"/>
      <c r="D79" s="51"/>
      <c r="E79" s="52" t="s">
        <v>55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>
      <c r="A80" s="9"/>
      <c r="B80" s="41">
        <v>10</v>
      </c>
      <c r="C80" s="42" t="s">
        <v>138</v>
      </c>
      <c r="D80" s="42" t="s">
        <v>3</v>
      </c>
      <c r="E80" s="42" t="s">
        <v>139</v>
      </c>
      <c r="F80" s="42" t="s">
        <v>3</v>
      </c>
      <c r="G80" s="43" t="s">
        <v>85</v>
      </c>
      <c r="H80" s="54">
        <v>1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48</v>
      </c>
      <c r="C81" s="1"/>
      <c r="D81" s="1"/>
      <c r="E81" s="49" t="s">
        <v>140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50</v>
      </c>
      <c r="C82" s="1"/>
      <c r="D82" s="1"/>
      <c r="E82" s="49" t="s">
        <v>51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52</v>
      </c>
      <c r="C83" s="1"/>
      <c r="D83" s="1"/>
      <c r="E83" s="49" t="s">
        <v>141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>
      <c r="A84" s="9"/>
      <c r="B84" s="50" t="s">
        <v>54</v>
      </c>
      <c r="C84" s="51"/>
      <c r="D84" s="51"/>
      <c r="E84" s="52" t="s">
        <v>55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 thickBot="1" ht="25" customHeight="1">
      <c r="A85" s="9"/>
      <c r="B85" s="1"/>
      <c r="C85" s="59">
        <v>0</v>
      </c>
      <c r="D85" s="1"/>
      <c r="E85" s="59" t="s">
        <v>34</v>
      </c>
      <c r="F85" s="1"/>
      <c r="G85" s="60" t="s">
        <v>88</v>
      </c>
      <c r="H85" s="61">
        <f>J35+J40+J45+J50+J55+J60+J65+J70+J75+J80</f>
        <v>0</v>
      </c>
      <c r="I85" s="60" t="s">
        <v>89</v>
      </c>
      <c r="J85" s="62">
        <f>(L85-H85)</f>
        <v>0</v>
      </c>
      <c r="K85" s="60" t="s">
        <v>90</v>
      </c>
      <c r="L85" s="63">
        <f>L35+L40+L45+L50+L55+L60+L65+L70+L75+L80</f>
        <v>0</v>
      </c>
      <c r="M85" s="12"/>
      <c r="N85" s="2"/>
      <c r="O85" s="2"/>
      <c r="P85" s="2"/>
      <c r="Q85" s="33">
        <f>0+Q35+Q40+Q45+Q50+Q55+Q60+Q65+Q70+Q75+Q80</f>
        <v>0</v>
      </c>
      <c r="R85" s="27">
        <f>0+R35+R40+R45+R50+R55+R60+R65+R70+R75+R80</f>
        <v>0</v>
      </c>
      <c r="S85" s="64">
        <f>Q85*(1+J85)+R85</f>
        <v>0</v>
      </c>
    </row>
    <row r="86" thickTop="1" thickBot="1" ht="25" customHeight="1">
      <c r="A86" s="9"/>
      <c r="B86" s="65"/>
      <c r="C86" s="65"/>
      <c r="D86" s="65"/>
      <c r="E86" s="65"/>
      <c r="F86" s="65"/>
      <c r="G86" s="66" t="s">
        <v>91</v>
      </c>
      <c r="H86" s="67">
        <f>J35+J40+J45+J50+J55+J60+J65+J70+J75+J80</f>
        <v>0</v>
      </c>
      <c r="I86" s="66" t="s">
        <v>92</v>
      </c>
      <c r="J86" s="68">
        <f>0+J85</f>
        <v>0</v>
      </c>
      <c r="K86" s="66" t="s">
        <v>93</v>
      </c>
      <c r="L86" s="69">
        <f>L35+L40+L45+L50+L55+L60+L65+L70+L75+L80</f>
        <v>0</v>
      </c>
      <c r="M86" s="12"/>
      <c r="N86" s="2"/>
      <c r="O86" s="2"/>
      <c r="P86" s="2"/>
      <c r="Q86" s="2"/>
    </row>
    <row r="87" ht="40" customHeight="1">
      <c r="A87" s="9"/>
      <c r="B87" s="74" t="s">
        <v>142</v>
      </c>
      <c r="C87" s="1"/>
      <c r="D87" s="1"/>
      <c r="E87" s="1"/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1">
        <v>11</v>
      </c>
      <c r="C88" s="42" t="s">
        <v>143</v>
      </c>
      <c r="D88" s="42" t="s">
        <v>3</v>
      </c>
      <c r="E88" s="42" t="s">
        <v>144</v>
      </c>
      <c r="F88" s="42" t="s">
        <v>3</v>
      </c>
      <c r="G88" s="43" t="s">
        <v>145</v>
      </c>
      <c r="H88" s="44">
        <v>4</v>
      </c>
      <c r="I88" s="25">
        <f>ROUND(0,2)</f>
        <v>0</v>
      </c>
      <c r="J88" s="45">
        <f>ROUND(I88*H88,2)</f>
        <v>0</v>
      </c>
      <c r="K88" s="46">
        <v>0.20999999999999999</v>
      </c>
      <c r="L88" s="47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48</v>
      </c>
      <c r="C89" s="1"/>
      <c r="D89" s="1"/>
      <c r="E89" s="49" t="s">
        <v>146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50</v>
      </c>
      <c r="C90" s="1"/>
      <c r="D90" s="1"/>
      <c r="E90" s="49" t="s">
        <v>147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52</v>
      </c>
      <c r="C91" s="1"/>
      <c r="D91" s="1"/>
      <c r="E91" s="49" t="s">
        <v>148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54</v>
      </c>
      <c r="C92" s="51"/>
      <c r="D92" s="51"/>
      <c r="E92" s="52" t="s">
        <v>55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12</v>
      </c>
      <c r="C93" s="42" t="s">
        <v>149</v>
      </c>
      <c r="D93" s="42" t="s">
        <v>3</v>
      </c>
      <c r="E93" s="42" t="s">
        <v>150</v>
      </c>
      <c r="F93" s="42" t="s">
        <v>3</v>
      </c>
      <c r="G93" s="43" t="s">
        <v>85</v>
      </c>
      <c r="H93" s="54">
        <v>5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48</v>
      </c>
      <c r="C94" s="1"/>
      <c r="D94" s="1"/>
      <c r="E94" s="49" t="s">
        <v>151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50</v>
      </c>
      <c r="C95" s="1"/>
      <c r="D95" s="1"/>
      <c r="E95" s="49" t="s">
        <v>152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52</v>
      </c>
      <c r="C96" s="1"/>
      <c r="D96" s="1"/>
      <c r="E96" s="49" t="s">
        <v>153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54</v>
      </c>
      <c r="C97" s="51"/>
      <c r="D97" s="51"/>
      <c r="E97" s="52" t="s">
        <v>154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13</v>
      </c>
      <c r="C98" s="42" t="s">
        <v>155</v>
      </c>
      <c r="D98" s="42" t="s">
        <v>3</v>
      </c>
      <c r="E98" s="42" t="s">
        <v>156</v>
      </c>
      <c r="F98" s="42" t="s">
        <v>3</v>
      </c>
      <c r="G98" s="43" t="s">
        <v>145</v>
      </c>
      <c r="H98" s="54">
        <v>18</v>
      </c>
      <c r="I98" s="55">
        <f>ROUND(0,2)</f>
        <v>0</v>
      </c>
      <c r="J98" s="56">
        <f>ROUND(I98*H98,2)</f>
        <v>0</v>
      </c>
      <c r="K98" s="57">
        <v>0.20999999999999999</v>
      </c>
      <c r="L98" s="58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48</v>
      </c>
      <c r="C99" s="1"/>
      <c r="D99" s="1"/>
      <c r="E99" s="49" t="s">
        <v>157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50</v>
      </c>
      <c r="C100" s="1"/>
      <c r="D100" s="1"/>
      <c r="E100" s="49" t="s">
        <v>158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52</v>
      </c>
      <c r="C101" s="1"/>
      <c r="D101" s="1"/>
      <c r="E101" s="49" t="s">
        <v>159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54</v>
      </c>
      <c r="C102" s="51"/>
      <c r="D102" s="51"/>
      <c r="E102" s="52" t="s">
        <v>55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14</v>
      </c>
      <c r="C103" s="42" t="s">
        <v>160</v>
      </c>
      <c r="D103" s="42" t="s">
        <v>3</v>
      </c>
      <c r="E103" s="42" t="s">
        <v>161</v>
      </c>
      <c r="F103" s="42" t="s">
        <v>3</v>
      </c>
      <c r="G103" s="43" t="s">
        <v>128</v>
      </c>
      <c r="H103" s="54">
        <v>127.8</v>
      </c>
      <c r="I103" s="55">
        <f>ROUND(0,2)</f>
        <v>0</v>
      </c>
      <c r="J103" s="56">
        <f>ROUND(I103*H103,2)</f>
        <v>0</v>
      </c>
      <c r="K103" s="57">
        <v>0.20999999999999999</v>
      </c>
      <c r="L103" s="58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48</v>
      </c>
      <c r="C104" s="1"/>
      <c r="D104" s="1"/>
      <c r="E104" s="49" t="s">
        <v>162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50</v>
      </c>
      <c r="C105" s="1"/>
      <c r="D105" s="1"/>
      <c r="E105" s="49" t="s">
        <v>163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52</v>
      </c>
      <c r="C106" s="1"/>
      <c r="D106" s="1"/>
      <c r="E106" s="49" t="s">
        <v>164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54</v>
      </c>
      <c r="C107" s="51"/>
      <c r="D107" s="51"/>
      <c r="E107" s="52" t="s">
        <v>55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>
      <c r="A108" s="9"/>
      <c r="B108" s="41">
        <v>15</v>
      </c>
      <c r="C108" s="42" t="s">
        <v>165</v>
      </c>
      <c r="D108" s="42" t="s">
        <v>3</v>
      </c>
      <c r="E108" s="42" t="s">
        <v>166</v>
      </c>
      <c r="F108" s="42" t="s">
        <v>3</v>
      </c>
      <c r="G108" s="43" t="s">
        <v>128</v>
      </c>
      <c r="H108" s="54">
        <v>25.559999999999999</v>
      </c>
      <c r="I108" s="55">
        <f>ROUND(0,2)</f>
        <v>0</v>
      </c>
      <c r="J108" s="56">
        <f>ROUND(I108*H108,2)</f>
        <v>0</v>
      </c>
      <c r="K108" s="57">
        <v>0.20999999999999999</v>
      </c>
      <c r="L108" s="58">
        <f>IF(ISNUMBER(K108),ROUND(J108*(K108+1),2),0)</f>
        <v>0</v>
      </c>
      <c r="M108" s="12"/>
      <c r="N108" s="2"/>
      <c r="O108" s="2"/>
      <c r="P108" s="2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48" t="s">
        <v>48</v>
      </c>
      <c r="C109" s="1"/>
      <c r="D109" s="1"/>
      <c r="E109" s="49" t="s">
        <v>167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50</v>
      </c>
      <c r="C110" s="1"/>
      <c r="D110" s="1"/>
      <c r="E110" s="49" t="s">
        <v>168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52</v>
      </c>
      <c r="C111" s="1"/>
      <c r="D111" s="1"/>
      <c r="E111" s="49" t="s">
        <v>164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54</v>
      </c>
      <c r="C112" s="51"/>
      <c r="D112" s="51"/>
      <c r="E112" s="52" t="s">
        <v>55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16</v>
      </c>
      <c r="C113" s="42" t="s">
        <v>169</v>
      </c>
      <c r="D113" s="42" t="s">
        <v>3</v>
      </c>
      <c r="E113" s="42" t="s">
        <v>170</v>
      </c>
      <c r="F113" s="42" t="s">
        <v>3</v>
      </c>
      <c r="G113" s="43" t="s">
        <v>171</v>
      </c>
      <c r="H113" s="54">
        <v>23</v>
      </c>
      <c r="I113" s="55">
        <f>ROUND(0,2)</f>
        <v>0</v>
      </c>
      <c r="J113" s="56">
        <f>ROUND(I113*H113,2)</f>
        <v>0</v>
      </c>
      <c r="K113" s="57">
        <v>0.20999999999999999</v>
      </c>
      <c r="L113" s="58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48</v>
      </c>
      <c r="C114" s="1"/>
      <c r="D114" s="1"/>
      <c r="E114" s="49" t="s">
        <v>157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50</v>
      </c>
      <c r="C115" s="1"/>
      <c r="D115" s="1"/>
      <c r="E115" s="49" t="s">
        <v>172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52</v>
      </c>
      <c r="C116" s="1"/>
      <c r="D116" s="1"/>
      <c r="E116" s="49" t="s">
        <v>164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54</v>
      </c>
      <c r="C117" s="51"/>
      <c r="D117" s="51"/>
      <c r="E117" s="52" t="s">
        <v>55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17</v>
      </c>
      <c r="C118" s="42" t="s">
        <v>173</v>
      </c>
      <c r="D118" s="42" t="s">
        <v>3</v>
      </c>
      <c r="E118" s="42" t="s">
        <v>174</v>
      </c>
      <c r="F118" s="42" t="s">
        <v>3</v>
      </c>
      <c r="G118" s="43" t="s">
        <v>171</v>
      </c>
      <c r="H118" s="54">
        <v>25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48</v>
      </c>
      <c r="C119" s="1"/>
      <c r="D119" s="1"/>
      <c r="E119" s="49" t="s">
        <v>157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50</v>
      </c>
      <c r="C120" s="1"/>
      <c r="D120" s="1"/>
      <c r="E120" s="49" t="s">
        <v>175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52</v>
      </c>
      <c r="C121" s="1"/>
      <c r="D121" s="1"/>
      <c r="E121" s="49" t="s">
        <v>164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54</v>
      </c>
      <c r="C122" s="51"/>
      <c r="D122" s="51"/>
      <c r="E122" s="52" t="s">
        <v>55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18</v>
      </c>
      <c r="C123" s="42" t="s">
        <v>176</v>
      </c>
      <c r="D123" s="42" t="s">
        <v>3</v>
      </c>
      <c r="E123" s="42" t="s">
        <v>177</v>
      </c>
      <c r="F123" s="42" t="s">
        <v>3</v>
      </c>
      <c r="G123" s="43" t="s">
        <v>128</v>
      </c>
      <c r="H123" s="54">
        <v>17.039999999999999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48</v>
      </c>
      <c r="C124" s="1"/>
      <c r="D124" s="1"/>
      <c r="E124" s="49" t="s">
        <v>178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50</v>
      </c>
      <c r="C125" s="1"/>
      <c r="D125" s="1"/>
      <c r="E125" s="49" t="s">
        <v>179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52</v>
      </c>
      <c r="C126" s="1"/>
      <c r="D126" s="1"/>
      <c r="E126" s="49" t="s">
        <v>164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54</v>
      </c>
      <c r="C127" s="51"/>
      <c r="D127" s="51"/>
      <c r="E127" s="52" t="s">
        <v>55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19</v>
      </c>
      <c r="C128" s="42" t="s">
        <v>180</v>
      </c>
      <c r="D128" s="42" t="s">
        <v>3</v>
      </c>
      <c r="E128" s="42" t="s">
        <v>181</v>
      </c>
      <c r="F128" s="42" t="s">
        <v>3</v>
      </c>
      <c r="G128" s="43" t="s">
        <v>171</v>
      </c>
      <c r="H128" s="54">
        <v>118.09999999999999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48</v>
      </c>
      <c r="C129" s="1"/>
      <c r="D129" s="1"/>
      <c r="E129" s="49" t="s">
        <v>182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50</v>
      </c>
      <c r="C130" s="1"/>
      <c r="D130" s="1"/>
      <c r="E130" s="49" t="s">
        <v>183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52</v>
      </c>
      <c r="C131" s="1"/>
      <c r="D131" s="1"/>
      <c r="E131" s="49" t="s">
        <v>184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54</v>
      </c>
      <c r="C132" s="51"/>
      <c r="D132" s="51"/>
      <c r="E132" s="52" t="s">
        <v>55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20</v>
      </c>
      <c r="C133" s="42" t="s">
        <v>185</v>
      </c>
      <c r="D133" s="42" t="s">
        <v>3</v>
      </c>
      <c r="E133" s="42" t="s">
        <v>186</v>
      </c>
      <c r="F133" s="42" t="s">
        <v>3</v>
      </c>
      <c r="G133" s="43" t="s">
        <v>187</v>
      </c>
      <c r="H133" s="54">
        <v>112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48</v>
      </c>
      <c r="C134" s="1"/>
      <c r="D134" s="1"/>
      <c r="E134" s="49" t="s">
        <v>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50</v>
      </c>
      <c r="C135" s="1"/>
      <c r="D135" s="1"/>
      <c r="E135" s="49" t="s">
        <v>188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52</v>
      </c>
      <c r="C136" s="1"/>
      <c r="D136" s="1"/>
      <c r="E136" s="49" t="s">
        <v>189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54</v>
      </c>
      <c r="C137" s="51"/>
      <c r="D137" s="51"/>
      <c r="E137" s="52" t="s">
        <v>55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21</v>
      </c>
      <c r="C138" s="42" t="s">
        <v>190</v>
      </c>
      <c r="D138" s="42" t="s">
        <v>3</v>
      </c>
      <c r="E138" s="42" t="s">
        <v>191</v>
      </c>
      <c r="F138" s="42" t="s">
        <v>3</v>
      </c>
      <c r="G138" s="43" t="s">
        <v>128</v>
      </c>
      <c r="H138" s="54">
        <v>48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48</v>
      </c>
      <c r="C139" s="1"/>
      <c r="D139" s="1"/>
      <c r="E139" s="49" t="s">
        <v>192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50</v>
      </c>
      <c r="C140" s="1"/>
      <c r="D140" s="1"/>
      <c r="E140" s="49" t="s">
        <v>193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52</v>
      </c>
      <c r="C141" s="1"/>
      <c r="D141" s="1"/>
      <c r="E141" s="49" t="s">
        <v>194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54</v>
      </c>
      <c r="C142" s="51"/>
      <c r="D142" s="51"/>
      <c r="E142" s="52" t="s">
        <v>55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22</v>
      </c>
      <c r="C143" s="42" t="s">
        <v>195</v>
      </c>
      <c r="D143" s="42" t="s">
        <v>3</v>
      </c>
      <c r="E143" s="42" t="s">
        <v>196</v>
      </c>
      <c r="F143" s="42" t="s">
        <v>3</v>
      </c>
      <c r="G143" s="43" t="s">
        <v>128</v>
      </c>
      <c r="H143" s="54">
        <v>13.859999999999999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48</v>
      </c>
      <c r="C144" s="1"/>
      <c r="D144" s="1"/>
      <c r="E144" s="49" t="s">
        <v>197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50</v>
      </c>
      <c r="C145" s="1"/>
      <c r="D145" s="1"/>
      <c r="E145" s="49" t="s">
        <v>198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52</v>
      </c>
      <c r="C146" s="1"/>
      <c r="D146" s="1"/>
      <c r="E146" s="49" t="s">
        <v>199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54</v>
      </c>
      <c r="C147" s="51"/>
      <c r="D147" s="51"/>
      <c r="E147" s="52" t="s">
        <v>55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23</v>
      </c>
      <c r="C148" s="42" t="s">
        <v>200</v>
      </c>
      <c r="D148" s="42" t="s">
        <v>3</v>
      </c>
      <c r="E148" s="42" t="s">
        <v>201</v>
      </c>
      <c r="F148" s="42" t="s">
        <v>3</v>
      </c>
      <c r="G148" s="43" t="s">
        <v>128</v>
      </c>
      <c r="H148" s="54">
        <v>28.5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48</v>
      </c>
      <c r="C149" s="1"/>
      <c r="D149" s="1"/>
      <c r="E149" s="49" t="s">
        <v>202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50</v>
      </c>
      <c r="C150" s="1"/>
      <c r="D150" s="1"/>
      <c r="E150" s="49" t="s">
        <v>203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52</v>
      </c>
      <c r="C151" s="1"/>
      <c r="D151" s="1"/>
      <c r="E151" s="49" t="s">
        <v>204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54</v>
      </c>
      <c r="C152" s="51"/>
      <c r="D152" s="51"/>
      <c r="E152" s="52" t="s">
        <v>55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24</v>
      </c>
      <c r="C153" s="42" t="s">
        <v>205</v>
      </c>
      <c r="D153" s="42" t="s">
        <v>3</v>
      </c>
      <c r="E153" s="42" t="s">
        <v>206</v>
      </c>
      <c r="F153" s="42" t="s">
        <v>3</v>
      </c>
      <c r="G153" s="43" t="s">
        <v>128</v>
      </c>
      <c r="H153" s="54">
        <v>304.5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48</v>
      </c>
      <c r="C154" s="1"/>
      <c r="D154" s="1"/>
      <c r="E154" s="49" t="s">
        <v>192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50</v>
      </c>
      <c r="C155" s="1"/>
      <c r="D155" s="1"/>
      <c r="E155" s="49" t="s">
        <v>207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52</v>
      </c>
      <c r="C156" s="1"/>
      <c r="D156" s="1"/>
      <c r="E156" s="49" t="s">
        <v>208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54</v>
      </c>
      <c r="C157" s="51"/>
      <c r="D157" s="51"/>
      <c r="E157" s="52" t="s">
        <v>55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>
      <c r="A158" s="9"/>
      <c r="B158" s="41">
        <v>25</v>
      </c>
      <c r="C158" s="42" t="s">
        <v>209</v>
      </c>
      <c r="D158" s="42" t="s">
        <v>45</v>
      </c>
      <c r="E158" s="42" t="s">
        <v>210</v>
      </c>
      <c r="F158" s="42" t="s">
        <v>3</v>
      </c>
      <c r="G158" s="43" t="s">
        <v>128</v>
      </c>
      <c r="H158" s="54">
        <v>354.50400000000002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48</v>
      </c>
      <c r="C159" s="1"/>
      <c r="D159" s="1"/>
      <c r="E159" s="49" t="s">
        <v>211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50</v>
      </c>
      <c r="C160" s="1"/>
      <c r="D160" s="1"/>
      <c r="E160" s="49" t="s">
        <v>212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52</v>
      </c>
      <c r="C161" s="1"/>
      <c r="D161" s="1"/>
      <c r="E161" s="49" t="s">
        <v>213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>
      <c r="A162" s="9"/>
      <c r="B162" s="50" t="s">
        <v>54</v>
      </c>
      <c r="C162" s="51"/>
      <c r="D162" s="51"/>
      <c r="E162" s="52" t="s">
        <v>55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>
      <c r="A163" s="9"/>
      <c r="B163" s="41">
        <v>26</v>
      </c>
      <c r="C163" s="42" t="s">
        <v>209</v>
      </c>
      <c r="D163" s="42" t="s">
        <v>56</v>
      </c>
      <c r="E163" s="42" t="s">
        <v>210</v>
      </c>
      <c r="F163" s="42" t="s">
        <v>3</v>
      </c>
      <c r="G163" s="43" t="s">
        <v>128</v>
      </c>
      <c r="H163" s="54">
        <v>3.4300000000000002</v>
      </c>
      <c r="I163" s="55">
        <f>ROUND(0,2)</f>
        <v>0</v>
      </c>
      <c r="J163" s="56">
        <f>ROUND(I163*H163,2)</f>
        <v>0</v>
      </c>
      <c r="K163" s="57">
        <v>0.20999999999999999</v>
      </c>
      <c r="L163" s="58">
        <f>IF(ISNUMBER(K163),ROUND(J163*(K163+1),2),0)</f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48" t="s">
        <v>48</v>
      </c>
      <c r="C164" s="1"/>
      <c r="D164" s="1"/>
      <c r="E164" s="49" t="s">
        <v>214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50</v>
      </c>
      <c r="C165" s="1"/>
      <c r="D165" s="1"/>
      <c r="E165" s="49" t="s">
        <v>215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52</v>
      </c>
      <c r="C166" s="1"/>
      <c r="D166" s="1"/>
      <c r="E166" s="49" t="s">
        <v>213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thickBot="1">
      <c r="A167" s="9"/>
      <c r="B167" s="50" t="s">
        <v>54</v>
      </c>
      <c r="C167" s="51"/>
      <c r="D167" s="51"/>
      <c r="E167" s="52" t="s">
        <v>55</v>
      </c>
      <c r="F167" s="51"/>
      <c r="G167" s="51"/>
      <c r="H167" s="53"/>
      <c r="I167" s="51"/>
      <c r="J167" s="53"/>
      <c r="K167" s="51"/>
      <c r="L167" s="51"/>
      <c r="M167" s="12"/>
      <c r="N167" s="2"/>
      <c r="O167" s="2"/>
      <c r="P167" s="2"/>
      <c r="Q167" s="2"/>
    </row>
    <row r="168" thickTop="1">
      <c r="A168" s="9"/>
      <c r="B168" s="41">
        <v>27</v>
      </c>
      <c r="C168" s="42" t="s">
        <v>216</v>
      </c>
      <c r="D168" s="42" t="s">
        <v>45</v>
      </c>
      <c r="E168" s="42" t="s">
        <v>217</v>
      </c>
      <c r="F168" s="42" t="s">
        <v>3</v>
      </c>
      <c r="G168" s="43" t="s">
        <v>128</v>
      </c>
      <c r="H168" s="54">
        <v>16.5</v>
      </c>
      <c r="I168" s="55">
        <f>ROUND(0,2)</f>
        <v>0</v>
      </c>
      <c r="J168" s="56">
        <f>ROUND(I168*H168,2)</f>
        <v>0</v>
      </c>
      <c r="K168" s="57">
        <v>0.20999999999999999</v>
      </c>
      <c r="L168" s="58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48</v>
      </c>
      <c r="C169" s="1"/>
      <c r="D169" s="1"/>
      <c r="E169" s="49" t="s">
        <v>218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50</v>
      </c>
      <c r="C170" s="1"/>
      <c r="D170" s="1"/>
      <c r="E170" s="49" t="s">
        <v>219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52</v>
      </c>
      <c r="C171" s="1"/>
      <c r="D171" s="1"/>
      <c r="E171" s="49" t="s">
        <v>220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54</v>
      </c>
      <c r="C172" s="51"/>
      <c r="D172" s="51"/>
      <c r="E172" s="52" t="s">
        <v>55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28</v>
      </c>
      <c r="C173" s="42" t="s">
        <v>216</v>
      </c>
      <c r="D173" s="42" t="s">
        <v>56</v>
      </c>
      <c r="E173" s="42" t="s">
        <v>217</v>
      </c>
      <c r="F173" s="42" t="s">
        <v>3</v>
      </c>
      <c r="G173" s="43" t="s">
        <v>128</v>
      </c>
      <c r="H173" s="54">
        <v>156.59999999999999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48</v>
      </c>
      <c r="C174" s="1"/>
      <c r="D174" s="1"/>
      <c r="E174" s="49" t="s">
        <v>221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50</v>
      </c>
      <c r="C175" s="1"/>
      <c r="D175" s="1"/>
      <c r="E175" s="49" t="s">
        <v>222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52</v>
      </c>
      <c r="C176" s="1"/>
      <c r="D176" s="1"/>
      <c r="E176" s="49" t="s">
        <v>220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54</v>
      </c>
      <c r="C177" s="51"/>
      <c r="D177" s="51"/>
      <c r="E177" s="52" t="s">
        <v>55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>
      <c r="A178" s="9"/>
      <c r="B178" s="41">
        <v>29</v>
      </c>
      <c r="C178" s="42" t="s">
        <v>223</v>
      </c>
      <c r="D178" s="42" t="s">
        <v>45</v>
      </c>
      <c r="E178" s="42" t="s">
        <v>224</v>
      </c>
      <c r="F178" s="42" t="s">
        <v>3</v>
      </c>
      <c r="G178" s="43" t="s">
        <v>128</v>
      </c>
      <c r="H178" s="54">
        <v>100.417</v>
      </c>
      <c r="I178" s="55">
        <f>ROUND(0,2)</f>
        <v>0</v>
      </c>
      <c r="J178" s="56">
        <f>ROUND(I178*H178,2)</f>
        <v>0</v>
      </c>
      <c r="K178" s="57">
        <v>0.20999999999999999</v>
      </c>
      <c r="L178" s="58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48" t="s">
        <v>48</v>
      </c>
      <c r="C179" s="1"/>
      <c r="D179" s="1"/>
      <c r="E179" s="49" t="s">
        <v>218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8" t="s">
        <v>50</v>
      </c>
      <c r="C180" s="1"/>
      <c r="D180" s="1"/>
      <c r="E180" s="49" t="s">
        <v>225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52</v>
      </c>
      <c r="C181" s="1"/>
      <c r="D181" s="1"/>
      <c r="E181" s="49" t="s">
        <v>226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 thickBot="1">
      <c r="A182" s="9"/>
      <c r="B182" s="50" t="s">
        <v>54</v>
      </c>
      <c r="C182" s="51"/>
      <c r="D182" s="51"/>
      <c r="E182" s="52" t="s">
        <v>55</v>
      </c>
      <c r="F182" s="51"/>
      <c r="G182" s="51"/>
      <c r="H182" s="53"/>
      <c r="I182" s="51"/>
      <c r="J182" s="53"/>
      <c r="K182" s="51"/>
      <c r="L182" s="51"/>
      <c r="M182" s="12"/>
      <c r="N182" s="2"/>
      <c r="O182" s="2"/>
      <c r="P182" s="2"/>
      <c r="Q182" s="2"/>
    </row>
    <row r="183" thickTop="1">
      <c r="A183" s="9"/>
      <c r="B183" s="41">
        <v>30</v>
      </c>
      <c r="C183" s="42" t="s">
        <v>223</v>
      </c>
      <c r="D183" s="42" t="s">
        <v>56</v>
      </c>
      <c r="E183" s="42" t="s">
        <v>224</v>
      </c>
      <c r="F183" s="42" t="s">
        <v>3</v>
      </c>
      <c r="G183" s="43" t="s">
        <v>128</v>
      </c>
      <c r="H183" s="54">
        <v>3.8999999999999999</v>
      </c>
      <c r="I183" s="55">
        <f>ROUND(0,2)</f>
        <v>0</v>
      </c>
      <c r="J183" s="56">
        <f>ROUND(I183*H183,2)</f>
        <v>0</v>
      </c>
      <c r="K183" s="57">
        <v>0.20999999999999999</v>
      </c>
      <c r="L183" s="58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48" t="s">
        <v>48</v>
      </c>
      <c r="C184" s="1"/>
      <c r="D184" s="1"/>
      <c r="E184" s="49" t="s">
        <v>227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>
      <c r="A185" s="9"/>
      <c r="B185" s="48" t="s">
        <v>50</v>
      </c>
      <c r="C185" s="1"/>
      <c r="D185" s="1"/>
      <c r="E185" s="49" t="s">
        <v>228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52</v>
      </c>
      <c r="C186" s="1"/>
      <c r="D186" s="1"/>
      <c r="E186" s="49" t="s">
        <v>226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thickBot="1">
      <c r="A187" s="9"/>
      <c r="B187" s="50" t="s">
        <v>54</v>
      </c>
      <c r="C187" s="51"/>
      <c r="D187" s="51"/>
      <c r="E187" s="52" t="s">
        <v>55</v>
      </c>
      <c r="F187" s="51"/>
      <c r="G187" s="51"/>
      <c r="H187" s="53"/>
      <c r="I187" s="51"/>
      <c r="J187" s="53"/>
      <c r="K187" s="51"/>
      <c r="L187" s="51"/>
      <c r="M187" s="12"/>
      <c r="N187" s="2"/>
      <c r="O187" s="2"/>
      <c r="P187" s="2"/>
      <c r="Q187" s="2"/>
    </row>
    <row r="188" thickTop="1">
      <c r="A188" s="9"/>
      <c r="B188" s="41">
        <v>31</v>
      </c>
      <c r="C188" s="42" t="s">
        <v>223</v>
      </c>
      <c r="D188" s="42" t="s">
        <v>117</v>
      </c>
      <c r="E188" s="42" t="s">
        <v>224</v>
      </c>
      <c r="F188" s="42" t="s">
        <v>3</v>
      </c>
      <c r="G188" s="43" t="s">
        <v>128</v>
      </c>
      <c r="H188" s="54">
        <v>90.599999999999994</v>
      </c>
      <c r="I188" s="55">
        <f>ROUND(0,2)</f>
        <v>0</v>
      </c>
      <c r="J188" s="56">
        <f>ROUND(I188*H188,2)</f>
        <v>0</v>
      </c>
      <c r="K188" s="57">
        <v>0.20999999999999999</v>
      </c>
      <c r="L188" s="58">
        <f>IF(ISNUMBER(K188),ROUND(J188*(K188+1),2),0)</f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48" t="s">
        <v>48</v>
      </c>
      <c r="C189" s="1"/>
      <c r="D189" s="1"/>
      <c r="E189" s="49" t="s">
        <v>229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>
      <c r="A190" s="9"/>
      <c r="B190" s="48" t="s">
        <v>50</v>
      </c>
      <c r="C190" s="1"/>
      <c r="D190" s="1"/>
      <c r="E190" s="49" t="s">
        <v>230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8" t="s">
        <v>52</v>
      </c>
      <c r="C191" s="1"/>
      <c r="D191" s="1"/>
      <c r="E191" s="49" t="s">
        <v>226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 thickBot="1">
      <c r="A192" s="9"/>
      <c r="B192" s="50" t="s">
        <v>54</v>
      </c>
      <c r="C192" s="51"/>
      <c r="D192" s="51"/>
      <c r="E192" s="52" t="s">
        <v>55</v>
      </c>
      <c r="F192" s="51"/>
      <c r="G192" s="51"/>
      <c r="H192" s="53"/>
      <c r="I192" s="51"/>
      <c r="J192" s="53"/>
      <c r="K192" s="51"/>
      <c r="L192" s="51"/>
      <c r="M192" s="12"/>
      <c r="N192" s="2"/>
      <c r="O192" s="2"/>
      <c r="P192" s="2"/>
      <c r="Q192" s="2"/>
    </row>
    <row r="193" thickTop="1">
      <c r="A193" s="9"/>
      <c r="B193" s="41">
        <v>32</v>
      </c>
      <c r="C193" s="42" t="s">
        <v>231</v>
      </c>
      <c r="D193" s="42" t="s">
        <v>3</v>
      </c>
      <c r="E193" s="42" t="s">
        <v>232</v>
      </c>
      <c r="F193" s="42" t="s">
        <v>3</v>
      </c>
      <c r="G193" s="43" t="s">
        <v>128</v>
      </c>
      <c r="H193" s="54">
        <v>55</v>
      </c>
      <c r="I193" s="55">
        <f>ROUND(0,2)</f>
        <v>0</v>
      </c>
      <c r="J193" s="56">
        <f>ROUND(I193*H193,2)</f>
        <v>0</v>
      </c>
      <c r="K193" s="57">
        <v>0.20999999999999999</v>
      </c>
      <c r="L193" s="58">
        <f>IF(ISNUMBER(K193),ROUND(J193*(K193+1),2),0)</f>
        <v>0</v>
      </c>
      <c r="M193" s="12"/>
      <c r="N193" s="2"/>
      <c r="O193" s="2"/>
      <c r="P193" s="2"/>
      <c r="Q193" s="33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48" t="s">
        <v>48</v>
      </c>
      <c r="C194" s="1"/>
      <c r="D194" s="1"/>
      <c r="E194" s="49" t="s">
        <v>233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>
      <c r="A195" s="9"/>
      <c r="B195" s="48" t="s">
        <v>50</v>
      </c>
      <c r="C195" s="1"/>
      <c r="D195" s="1"/>
      <c r="E195" s="49" t="s">
        <v>234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52</v>
      </c>
      <c r="C196" s="1"/>
      <c r="D196" s="1"/>
      <c r="E196" s="49" t="s">
        <v>235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 thickBot="1">
      <c r="A197" s="9"/>
      <c r="B197" s="50" t="s">
        <v>54</v>
      </c>
      <c r="C197" s="51"/>
      <c r="D197" s="51"/>
      <c r="E197" s="52" t="s">
        <v>55</v>
      </c>
      <c r="F197" s="51"/>
      <c r="G197" s="51"/>
      <c r="H197" s="53"/>
      <c r="I197" s="51"/>
      <c r="J197" s="53"/>
      <c r="K197" s="51"/>
      <c r="L197" s="51"/>
      <c r="M197" s="12"/>
      <c r="N197" s="2"/>
      <c r="O197" s="2"/>
      <c r="P197" s="2"/>
      <c r="Q197" s="2"/>
    </row>
    <row r="198" thickTop="1">
      <c r="A198" s="9"/>
      <c r="B198" s="41">
        <v>33</v>
      </c>
      <c r="C198" s="42" t="s">
        <v>236</v>
      </c>
      <c r="D198" s="42" t="s">
        <v>3</v>
      </c>
      <c r="E198" s="42" t="s">
        <v>237</v>
      </c>
      <c r="F198" s="42" t="s">
        <v>3</v>
      </c>
      <c r="G198" s="43" t="s">
        <v>128</v>
      </c>
      <c r="H198" s="54">
        <v>13.859999999999999</v>
      </c>
      <c r="I198" s="55">
        <f>ROUND(0,2)</f>
        <v>0</v>
      </c>
      <c r="J198" s="56">
        <f>ROUND(I198*H198,2)</f>
        <v>0</v>
      </c>
      <c r="K198" s="57">
        <v>0.20999999999999999</v>
      </c>
      <c r="L198" s="58">
        <f>IF(ISNUMBER(K198),ROUND(J198*(K198+1),2),0)</f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48" t="s">
        <v>48</v>
      </c>
      <c r="C199" s="1"/>
      <c r="D199" s="1"/>
      <c r="E199" s="49" t="s">
        <v>238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>
      <c r="A200" s="9"/>
      <c r="B200" s="48" t="s">
        <v>50</v>
      </c>
      <c r="C200" s="1"/>
      <c r="D200" s="1"/>
      <c r="E200" s="49" t="s">
        <v>239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52</v>
      </c>
      <c r="C201" s="1"/>
      <c r="D201" s="1"/>
      <c r="E201" s="49" t="s">
        <v>240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 thickBot="1">
      <c r="A202" s="9"/>
      <c r="B202" s="50" t="s">
        <v>54</v>
      </c>
      <c r="C202" s="51"/>
      <c r="D202" s="51"/>
      <c r="E202" s="52" t="s">
        <v>55</v>
      </c>
      <c r="F202" s="51"/>
      <c r="G202" s="51"/>
      <c r="H202" s="53"/>
      <c r="I202" s="51"/>
      <c r="J202" s="53"/>
      <c r="K202" s="51"/>
      <c r="L202" s="51"/>
      <c r="M202" s="12"/>
      <c r="N202" s="2"/>
      <c r="O202" s="2"/>
      <c r="P202" s="2"/>
      <c r="Q202" s="2"/>
    </row>
    <row r="203" thickTop="1">
      <c r="A203" s="9"/>
      <c r="B203" s="41">
        <v>34</v>
      </c>
      <c r="C203" s="42" t="s">
        <v>241</v>
      </c>
      <c r="D203" s="42" t="s">
        <v>3</v>
      </c>
      <c r="E203" s="42" t="s">
        <v>242</v>
      </c>
      <c r="F203" s="42" t="s">
        <v>3</v>
      </c>
      <c r="G203" s="43" t="s">
        <v>145</v>
      </c>
      <c r="H203" s="54">
        <v>92.400000000000006</v>
      </c>
      <c r="I203" s="55">
        <f>ROUND(0,2)</f>
        <v>0</v>
      </c>
      <c r="J203" s="56">
        <f>ROUND(I203*H203,2)</f>
        <v>0</v>
      </c>
      <c r="K203" s="57">
        <v>0.20999999999999999</v>
      </c>
      <c r="L203" s="58">
        <f>IF(ISNUMBER(K203),ROUND(J203*(K203+1),2),0)</f>
        <v>0</v>
      </c>
      <c r="M203" s="12"/>
      <c r="N203" s="2"/>
      <c r="O203" s="2"/>
      <c r="P203" s="2"/>
      <c r="Q203" s="33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48" t="s">
        <v>48</v>
      </c>
      <c r="C204" s="1"/>
      <c r="D204" s="1"/>
      <c r="E204" s="49" t="s">
        <v>243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>
      <c r="A205" s="9"/>
      <c r="B205" s="48" t="s">
        <v>50</v>
      </c>
      <c r="C205" s="1"/>
      <c r="D205" s="1"/>
      <c r="E205" s="49" t="s">
        <v>244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52</v>
      </c>
      <c r="C206" s="1"/>
      <c r="D206" s="1"/>
      <c r="E206" s="49" t="s">
        <v>245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 thickBot="1">
      <c r="A207" s="9"/>
      <c r="B207" s="50" t="s">
        <v>54</v>
      </c>
      <c r="C207" s="51"/>
      <c r="D207" s="51"/>
      <c r="E207" s="52" t="s">
        <v>55</v>
      </c>
      <c r="F207" s="51"/>
      <c r="G207" s="51"/>
      <c r="H207" s="53"/>
      <c r="I207" s="51"/>
      <c r="J207" s="53"/>
      <c r="K207" s="51"/>
      <c r="L207" s="51"/>
      <c r="M207" s="12"/>
      <c r="N207" s="2"/>
      <c r="O207" s="2"/>
      <c r="P207" s="2"/>
      <c r="Q207" s="2"/>
    </row>
    <row r="208" thickTop="1" thickBot="1" ht="25" customHeight="1">
      <c r="A208" s="9"/>
      <c r="B208" s="1"/>
      <c r="C208" s="59">
        <v>1</v>
      </c>
      <c r="D208" s="1"/>
      <c r="E208" s="59" t="s">
        <v>100</v>
      </c>
      <c r="F208" s="1"/>
      <c r="G208" s="60" t="s">
        <v>88</v>
      </c>
      <c r="H208" s="61">
        <f>J88+J93+J98+J103+J108+J113+J118+J123+J128+J133+J138+J143+J148+J153+J158+J163+J168+J173+J178+J183+J188+J193+J198+J203</f>
        <v>0</v>
      </c>
      <c r="I208" s="60" t="s">
        <v>89</v>
      </c>
      <c r="J208" s="62">
        <f>(L208-H208)</f>
        <v>0</v>
      </c>
      <c r="K208" s="60" t="s">
        <v>90</v>
      </c>
      <c r="L208" s="63">
        <f>L88+L93+L98+L103+L108+L113+L118+L123+L128+L133+L138+L143+L148+L153+L158+L163+L168+L173+L178+L183+L188+L193+L198+L203</f>
        <v>0</v>
      </c>
      <c r="M208" s="12"/>
      <c r="N208" s="2"/>
      <c r="O208" s="2"/>
      <c r="P208" s="2"/>
      <c r="Q208" s="33">
        <f>0+Q88+Q93+Q98+Q103+Q108+Q113+Q118+Q123+Q128+Q133+Q138+Q143+Q148+Q153+Q158+Q163+Q168+Q173+Q178+Q183+Q188+Q193+Q198+Q203</f>
        <v>0</v>
      </c>
      <c r="R208" s="27">
        <f>0+R88+R93+R98+R103+R108+R113+R118+R123+R128+R133+R138+R143+R148+R153+R158+R163+R168+R173+R178+R183+R188+R193+R198+R203</f>
        <v>0</v>
      </c>
      <c r="S208" s="64">
        <f>Q208*(1+J208)+R208</f>
        <v>0</v>
      </c>
    </row>
    <row r="209" thickTop="1" thickBot="1" ht="25" customHeight="1">
      <c r="A209" s="9"/>
      <c r="B209" s="65"/>
      <c r="C209" s="65"/>
      <c r="D209" s="65"/>
      <c r="E209" s="65"/>
      <c r="F209" s="65"/>
      <c r="G209" s="66" t="s">
        <v>91</v>
      </c>
      <c r="H209" s="67">
        <f>J88+J93+J98+J103+J108+J113+J118+J123+J128+J133+J138+J143+J148+J153+J158+J163+J168+J173+J178+J183+J188+J193+J198+J203</f>
        <v>0</v>
      </c>
      <c r="I209" s="66" t="s">
        <v>92</v>
      </c>
      <c r="J209" s="68">
        <f>0+J208</f>
        <v>0</v>
      </c>
      <c r="K209" s="66" t="s">
        <v>93</v>
      </c>
      <c r="L209" s="69">
        <f>L88+L93+L98+L103+L108+L113+L118+L123+L128+L133+L138+L143+L148+L153+L158+L163+L168+L173+L178+L183+L188+L193+L198+L203</f>
        <v>0</v>
      </c>
      <c r="M209" s="12"/>
      <c r="N209" s="2"/>
      <c r="O209" s="2"/>
      <c r="P209" s="2"/>
      <c r="Q209" s="2"/>
    </row>
    <row r="210" ht="40" customHeight="1">
      <c r="A210" s="9"/>
      <c r="B210" s="74" t="s">
        <v>246</v>
      </c>
      <c r="C210" s="1"/>
      <c r="D210" s="1"/>
      <c r="E210" s="1"/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1">
        <v>35</v>
      </c>
      <c r="C211" s="42" t="s">
        <v>247</v>
      </c>
      <c r="D211" s="42" t="s">
        <v>3</v>
      </c>
      <c r="E211" s="42" t="s">
        <v>248</v>
      </c>
      <c r="F211" s="42" t="s">
        <v>3</v>
      </c>
      <c r="G211" s="43" t="s">
        <v>128</v>
      </c>
      <c r="H211" s="44">
        <v>3.48</v>
      </c>
      <c r="I211" s="25">
        <f>ROUND(0,2)</f>
        <v>0</v>
      </c>
      <c r="J211" s="45">
        <f>ROUND(I211*H211,2)</f>
        <v>0</v>
      </c>
      <c r="K211" s="46">
        <v>0.20999999999999999</v>
      </c>
      <c r="L211" s="47">
        <f>IF(ISNUMBER(K211),ROUND(J211*(K211+1),2),0)</f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48" t="s">
        <v>48</v>
      </c>
      <c r="C212" s="1"/>
      <c r="D212" s="1"/>
      <c r="E212" s="49" t="s">
        <v>3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50</v>
      </c>
      <c r="C213" s="1"/>
      <c r="D213" s="1"/>
      <c r="E213" s="49" t="s">
        <v>249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52</v>
      </c>
      <c r="C214" s="1"/>
      <c r="D214" s="1"/>
      <c r="E214" s="49" t="s">
        <v>250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 thickBot="1">
      <c r="A215" s="9"/>
      <c r="B215" s="50" t="s">
        <v>54</v>
      </c>
      <c r="C215" s="51"/>
      <c r="D215" s="51"/>
      <c r="E215" s="52" t="s">
        <v>55</v>
      </c>
      <c r="F215" s="51"/>
      <c r="G215" s="51"/>
      <c r="H215" s="53"/>
      <c r="I215" s="51"/>
      <c r="J215" s="53"/>
      <c r="K215" s="51"/>
      <c r="L215" s="51"/>
      <c r="M215" s="12"/>
      <c r="N215" s="2"/>
      <c r="O215" s="2"/>
      <c r="P215" s="2"/>
      <c r="Q215" s="2"/>
    </row>
    <row r="216" thickTop="1">
      <c r="A216" s="9"/>
      <c r="B216" s="41">
        <v>36</v>
      </c>
      <c r="C216" s="42" t="s">
        <v>251</v>
      </c>
      <c r="D216" s="42" t="s">
        <v>3</v>
      </c>
      <c r="E216" s="42" t="s">
        <v>252</v>
      </c>
      <c r="F216" s="42" t="s">
        <v>3</v>
      </c>
      <c r="G216" s="43" t="s">
        <v>128</v>
      </c>
      <c r="H216" s="54">
        <v>2.25</v>
      </c>
      <c r="I216" s="55">
        <f>ROUND(0,2)</f>
        <v>0</v>
      </c>
      <c r="J216" s="56">
        <f>ROUND(I216*H216,2)</f>
        <v>0</v>
      </c>
      <c r="K216" s="57">
        <v>0.20999999999999999</v>
      </c>
      <c r="L216" s="58">
        <f>IF(ISNUMBER(K216),ROUND(J216*(K216+1),2),0)</f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48" t="s">
        <v>48</v>
      </c>
      <c r="C217" s="1"/>
      <c r="D217" s="1"/>
      <c r="E217" s="49" t="s">
        <v>253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50</v>
      </c>
      <c r="C218" s="1"/>
      <c r="D218" s="1"/>
      <c r="E218" s="49" t="s">
        <v>254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52</v>
      </c>
      <c r="C219" s="1"/>
      <c r="D219" s="1"/>
      <c r="E219" s="49" t="s">
        <v>255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54</v>
      </c>
      <c r="C220" s="51"/>
      <c r="D220" s="51"/>
      <c r="E220" s="52" t="s">
        <v>55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37</v>
      </c>
      <c r="C221" s="42" t="s">
        <v>256</v>
      </c>
      <c r="D221" s="42" t="s">
        <v>45</v>
      </c>
      <c r="E221" s="42" t="s">
        <v>257</v>
      </c>
      <c r="F221" s="42" t="s">
        <v>3</v>
      </c>
      <c r="G221" s="43" t="s">
        <v>111</v>
      </c>
      <c r="H221" s="54">
        <v>0.94799999999999995</v>
      </c>
      <c r="I221" s="55">
        <f>ROUND(0,2)</f>
        <v>0</v>
      </c>
      <c r="J221" s="56">
        <f>ROUND(I221*H221,2)</f>
        <v>0</v>
      </c>
      <c r="K221" s="57">
        <v>0.20999999999999999</v>
      </c>
      <c r="L221" s="58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48</v>
      </c>
      <c r="C222" s="1"/>
      <c r="D222" s="1"/>
      <c r="E222" s="49" t="s">
        <v>258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50</v>
      </c>
      <c r="C223" s="1"/>
      <c r="D223" s="1"/>
      <c r="E223" s="49" t="s">
        <v>259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52</v>
      </c>
      <c r="C224" s="1"/>
      <c r="D224" s="1"/>
      <c r="E224" s="49" t="s">
        <v>260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 thickBot="1">
      <c r="A225" s="9"/>
      <c r="B225" s="50" t="s">
        <v>54</v>
      </c>
      <c r="C225" s="51"/>
      <c r="D225" s="51"/>
      <c r="E225" s="52" t="s">
        <v>55</v>
      </c>
      <c r="F225" s="51"/>
      <c r="G225" s="51"/>
      <c r="H225" s="53"/>
      <c r="I225" s="51"/>
      <c r="J225" s="53"/>
      <c r="K225" s="51"/>
      <c r="L225" s="51"/>
      <c r="M225" s="12"/>
      <c r="N225" s="2"/>
      <c r="O225" s="2"/>
      <c r="P225" s="2"/>
      <c r="Q225" s="2"/>
    </row>
    <row r="226" thickTop="1">
      <c r="A226" s="9"/>
      <c r="B226" s="41">
        <v>38</v>
      </c>
      <c r="C226" s="42" t="s">
        <v>256</v>
      </c>
      <c r="D226" s="42" t="s">
        <v>56</v>
      </c>
      <c r="E226" s="42" t="s">
        <v>257</v>
      </c>
      <c r="F226" s="42" t="s">
        <v>3</v>
      </c>
      <c r="G226" s="43" t="s">
        <v>111</v>
      </c>
      <c r="H226" s="54">
        <v>1.704</v>
      </c>
      <c r="I226" s="55">
        <f>ROUND(0,2)</f>
        <v>0</v>
      </c>
      <c r="J226" s="56">
        <f>ROUND(I226*H226,2)</f>
        <v>0</v>
      </c>
      <c r="K226" s="57">
        <v>0.20999999999999999</v>
      </c>
      <c r="L226" s="58">
        <f>IF(ISNUMBER(K226),ROUND(J226*(K226+1),2),0)</f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48</v>
      </c>
      <c r="C227" s="1"/>
      <c r="D227" s="1"/>
      <c r="E227" s="49" t="s">
        <v>261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50</v>
      </c>
      <c r="C228" s="1"/>
      <c r="D228" s="1"/>
      <c r="E228" s="49" t="s">
        <v>262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52</v>
      </c>
      <c r="C229" s="1"/>
      <c r="D229" s="1"/>
      <c r="E229" s="49" t="s">
        <v>260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54</v>
      </c>
      <c r="C230" s="51"/>
      <c r="D230" s="51"/>
      <c r="E230" s="52" t="s">
        <v>55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39</v>
      </c>
      <c r="C231" s="42" t="s">
        <v>263</v>
      </c>
      <c r="D231" s="42" t="s">
        <v>45</v>
      </c>
      <c r="E231" s="42" t="s">
        <v>264</v>
      </c>
      <c r="F231" s="42" t="s">
        <v>3</v>
      </c>
      <c r="G231" s="43" t="s">
        <v>128</v>
      </c>
      <c r="H231" s="54">
        <v>1.8</v>
      </c>
      <c r="I231" s="55">
        <f>ROUND(0,2)</f>
        <v>0</v>
      </c>
      <c r="J231" s="56">
        <f>ROUND(I231*H231,2)</f>
        <v>0</v>
      </c>
      <c r="K231" s="57">
        <v>0.20999999999999999</v>
      </c>
      <c r="L231" s="58">
        <f>IF(ISNUMBER(K231),ROUND(J231*(K231+1),2),0)</f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48</v>
      </c>
      <c r="C232" s="1"/>
      <c r="D232" s="1"/>
      <c r="E232" s="49" t="s">
        <v>265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50</v>
      </c>
      <c r="C233" s="1"/>
      <c r="D233" s="1"/>
      <c r="E233" s="49" t="s">
        <v>266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52</v>
      </c>
      <c r="C234" s="1"/>
      <c r="D234" s="1"/>
      <c r="E234" s="49" t="s">
        <v>267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54</v>
      </c>
      <c r="C235" s="51"/>
      <c r="D235" s="51"/>
      <c r="E235" s="52" t="s">
        <v>55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40</v>
      </c>
      <c r="C236" s="42" t="s">
        <v>263</v>
      </c>
      <c r="D236" s="42" t="s">
        <v>56</v>
      </c>
      <c r="E236" s="42" t="s">
        <v>264</v>
      </c>
      <c r="F236" s="42" t="s">
        <v>3</v>
      </c>
      <c r="G236" s="43" t="s">
        <v>128</v>
      </c>
      <c r="H236" s="54">
        <v>1.8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48</v>
      </c>
      <c r="C237" s="1"/>
      <c r="D237" s="1"/>
      <c r="E237" s="49" t="s">
        <v>268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50</v>
      </c>
      <c r="C238" s="1"/>
      <c r="D238" s="1"/>
      <c r="E238" s="49" t="s">
        <v>269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52</v>
      </c>
      <c r="C239" s="1"/>
      <c r="D239" s="1"/>
      <c r="E239" s="49" t="s">
        <v>267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54</v>
      </c>
      <c r="C240" s="51"/>
      <c r="D240" s="51"/>
      <c r="E240" s="52" t="s">
        <v>55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41</v>
      </c>
      <c r="C241" s="42" t="s">
        <v>270</v>
      </c>
      <c r="D241" s="42" t="s">
        <v>45</v>
      </c>
      <c r="E241" s="42" t="s">
        <v>271</v>
      </c>
      <c r="F241" s="42" t="s">
        <v>3</v>
      </c>
      <c r="G241" s="43" t="s">
        <v>85</v>
      </c>
      <c r="H241" s="54">
        <v>4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48</v>
      </c>
      <c r="C242" s="1"/>
      <c r="D242" s="1"/>
      <c r="E242" s="49" t="s">
        <v>272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50</v>
      </c>
      <c r="C243" s="1"/>
      <c r="D243" s="1"/>
      <c r="E243" s="49" t="s">
        <v>273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52</v>
      </c>
      <c r="C244" s="1"/>
      <c r="D244" s="1"/>
      <c r="E244" s="49" t="s">
        <v>274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54</v>
      </c>
      <c r="C245" s="51"/>
      <c r="D245" s="51"/>
      <c r="E245" s="52" t="s">
        <v>55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>
      <c r="A246" s="9"/>
      <c r="B246" s="41">
        <v>42</v>
      </c>
      <c r="C246" s="42" t="s">
        <v>270</v>
      </c>
      <c r="D246" s="42" t="s">
        <v>56</v>
      </c>
      <c r="E246" s="42" t="s">
        <v>271</v>
      </c>
      <c r="F246" s="42" t="s">
        <v>3</v>
      </c>
      <c r="G246" s="43" t="s">
        <v>85</v>
      </c>
      <c r="H246" s="54">
        <v>7</v>
      </c>
      <c r="I246" s="55">
        <f>ROUND(0,2)</f>
        <v>0</v>
      </c>
      <c r="J246" s="56">
        <f>ROUND(I246*H246,2)</f>
        <v>0</v>
      </c>
      <c r="K246" s="57">
        <v>0.20999999999999999</v>
      </c>
      <c r="L246" s="58">
        <f>IF(ISNUMBER(K246),ROUND(J246*(K246+1),2),0)</f>
        <v>0</v>
      </c>
      <c r="M246" s="12"/>
      <c r="N246" s="2"/>
      <c r="O246" s="2"/>
      <c r="P246" s="2"/>
      <c r="Q246" s="3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48" t="s">
        <v>48</v>
      </c>
      <c r="C247" s="1"/>
      <c r="D247" s="1"/>
      <c r="E247" s="49" t="s">
        <v>275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8" t="s">
        <v>50</v>
      </c>
      <c r="C248" s="1"/>
      <c r="D248" s="1"/>
      <c r="E248" s="49" t="s">
        <v>276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52</v>
      </c>
      <c r="C249" s="1"/>
      <c r="D249" s="1"/>
      <c r="E249" s="49" t="s">
        <v>274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54</v>
      </c>
      <c r="C250" s="51"/>
      <c r="D250" s="51"/>
      <c r="E250" s="52" t="s">
        <v>55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>
      <c r="A251" s="9"/>
      <c r="B251" s="41">
        <v>43</v>
      </c>
      <c r="C251" s="42" t="s">
        <v>277</v>
      </c>
      <c r="D251" s="42" t="s">
        <v>45</v>
      </c>
      <c r="E251" s="42" t="s">
        <v>278</v>
      </c>
      <c r="F251" s="42" t="s">
        <v>3</v>
      </c>
      <c r="G251" s="43" t="s">
        <v>171</v>
      </c>
      <c r="H251" s="54">
        <v>16</v>
      </c>
      <c r="I251" s="55">
        <f>ROUND(0,2)</f>
        <v>0</v>
      </c>
      <c r="J251" s="56">
        <f>ROUND(I251*H251,2)</f>
        <v>0</v>
      </c>
      <c r="K251" s="57">
        <v>0.20999999999999999</v>
      </c>
      <c r="L251" s="58">
        <f>IF(ISNUMBER(K251),ROUND(J251*(K251+1),2),0)</f>
        <v>0</v>
      </c>
      <c r="M251" s="12"/>
      <c r="N251" s="2"/>
      <c r="O251" s="2"/>
      <c r="P251" s="2"/>
      <c r="Q251" s="3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48" t="s">
        <v>48</v>
      </c>
      <c r="C252" s="1"/>
      <c r="D252" s="1"/>
      <c r="E252" s="49" t="s">
        <v>279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>
      <c r="A253" s="9"/>
      <c r="B253" s="48" t="s">
        <v>50</v>
      </c>
      <c r="C253" s="1"/>
      <c r="D253" s="1"/>
      <c r="E253" s="49" t="s">
        <v>280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52</v>
      </c>
      <c r="C254" s="1"/>
      <c r="D254" s="1"/>
      <c r="E254" s="49" t="s">
        <v>281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 thickBot="1">
      <c r="A255" s="9"/>
      <c r="B255" s="50" t="s">
        <v>54</v>
      </c>
      <c r="C255" s="51"/>
      <c r="D255" s="51"/>
      <c r="E255" s="52" t="s">
        <v>55</v>
      </c>
      <c r="F255" s="51"/>
      <c r="G255" s="51"/>
      <c r="H255" s="53"/>
      <c r="I255" s="51"/>
      <c r="J255" s="53"/>
      <c r="K255" s="51"/>
      <c r="L255" s="51"/>
      <c r="M255" s="12"/>
      <c r="N255" s="2"/>
      <c r="O255" s="2"/>
      <c r="P255" s="2"/>
      <c r="Q255" s="2"/>
    </row>
    <row r="256" thickTop="1">
      <c r="A256" s="9"/>
      <c r="B256" s="41">
        <v>44</v>
      </c>
      <c r="C256" s="42" t="s">
        <v>277</v>
      </c>
      <c r="D256" s="42" t="s">
        <v>56</v>
      </c>
      <c r="E256" s="42" t="s">
        <v>278</v>
      </c>
      <c r="F256" s="42" t="s">
        <v>3</v>
      </c>
      <c r="G256" s="43" t="s">
        <v>171</v>
      </c>
      <c r="H256" s="54">
        <v>24</v>
      </c>
      <c r="I256" s="55">
        <f>ROUND(0,2)</f>
        <v>0</v>
      </c>
      <c r="J256" s="56">
        <f>ROUND(I256*H256,2)</f>
        <v>0</v>
      </c>
      <c r="K256" s="57">
        <v>0.20999999999999999</v>
      </c>
      <c r="L256" s="58">
        <f>IF(ISNUMBER(K256),ROUND(J256*(K256+1),2),0)</f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48</v>
      </c>
      <c r="C257" s="1"/>
      <c r="D257" s="1"/>
      <c r="E257" s="49" t="s">
        <v>282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50</v>
      </c>
      <c r="C258" s="1"/>
      <c r="D258" s="1"/>
      <c r="E258" s="49" t="s">
        <v>283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52</v>
      </c>
      <c r="C259" s="1"/>
      <c r="D259" s="1"/>
      <c r="E259" s="49" t="s">
        <v>281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54</v>
      </c>
      <c r="C260" s="51"/>
      <c r="D260" s="51"/>
      <c r="E260" s="52" t="s">
        <v>55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>
      <c r="A261" s="9"/>
      <c r="B261" s="41">
        <v>45</v>
      </c>
      <c r="C261" s="42" t="s">
        <v>284</v>
      </c>
      <c r="D261" s="42" t="s">
        <v>3</v>
      </c>
      <c r="E261" s="42" t="s">
        <v>285</v>
      </c>
      <c r="F261" s="42" t="s">
        <v>3</v>
      </c>
      <c r="G261" s="43" t="s">
        <v>171</v>
      </c>
      <c r="H261" s="54">
        <v>134</v>
      </c>
      <c r="I261" s="55">
        <f>ROUND(0,2)</f>
        <v>0</v>
      </c>
      <c r="J261" s="56">
        <f>ROUND(I261*H261,2)</f>
        <v>0</v>
      </c>
      <c r="K261" s="57">
        <v>0.20999999999999999</v>
      </c>
      <c r="L261" s="58">
        <f>IF(ISNUMBER(K261),ROUND(J261*(K261+1),2),0)</f>
        <v>0</v>
      </c>
      <c r="M261" s="12"/>
      <c r="N261" s="2"/>
      <c r="O261" s="2"/>
      <c r="P261" s="2"/>
      <c r="Q261" s="3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48" t="s">
        <v>48</v>
      </c>
      <c r="C262" s="1"/>
      <c r="D262" s="1"/>
      <c r="E262" s="49" t="s">
        <v>286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50</v>
      </c>
      <c r="C263" s="1"/>
      <c r="D263" s="1"/>
      <c r="E263" s="49" t="s">
        <v>287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52</v>
      </c>
      <c r="C264" s="1"/>
      <c r="D264" s="1"/>
      <c r="E264" s="49" t="s">
        <v>281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54</v>
      </c>
      <c r="C265" s="51"/>
      <c r="D265" s="51"/>
      <c r="E265" s="52" t="s">
        <v>55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>
      <c r="A266" s="9"/>
      <c r="B266" s="41">
        <v>46</v>
      </c>
      <c r="C266" s="42" t="s">
        <v>288</v>
      </c>
      <c r="D266" s="42" t="s">
        <v>3</v>
      </c>
      <c r="E266" s="42" t="s">
        <v>289</v>
      </c>
      <c r="F266" s="42" t="s">
        <v>3</v>
      </c>
      <c r="G266" s="43" t="s">
        <v>171</v>
      </c>
      <c r="H266" s="54">
        <v>434.94999999999999</v>
      </c>
      <c r="I266" s="55">
        <f>ROUND(0,2)</f>
        <v>0</v>
      </c>
      <c r="J266" s="56">
        <f>ROUND(I266*H266,2)</f>
        <v>0</v>
      </c>
      <c r="K266" s="57">
        <v>0.20999999999999999</v>
      </c>
      <c r="L266" s="58">
        <f>IF(ISNUMBER(K266),ROUND(J266*(K266+1),2),0)</f>
        <v>0</v>
      </c>
      <c r="M266" s="12"/>
      <c r="N266" s="2"/>
      <c r="O266" s="2"/>
      <c r="P266" s="2"/>
      <c r="Q266" s="33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48" t="s">
        <v>48</v>
      </c>
      <c r="C267" s="1"/>
      <c r="D267" s="1"/>
      <c r="E267" s="49" t="s">
        <v>290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>
      <c r="A268" s="9"/>
      <c r="B268" s="48" t="s">
        <v>50</v>
      </c>
      <c r="C268" s="1"/>
      <c r="D268" s="1"/>
      <c r="E268" s="49" t="s">
        <v>291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8" t="s">
        <v>52</v>
      </c>
      <c r="C269" s="1"/>
      <c r="D269" s="1"/>
      <c r="E269" s="49" t="s">
        <v>281</v>
      </c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 thickBot="1">
      <c r="A270" s="9"/>
      <c r="B270" s="50" t="s">
        <v>54</v>
      </c>
      <c r="C270" s="51"/>
      <c r="D270" s="51"/>
      <c r="E270" s="52" t="s">
        <v>55</v>
      </c>
      <c r="F270" s="51"/>
      <c r="G270" s="51"/>
      <c r="H270" s="53"/>
      <c r="I270" s="51"/>
      <c r="J270" s="53"/>
      <c r="K270" s="51"/>
      <c r="L270" s="51"/>
      <c r="M270" s="12"/>
      <c r="N270" s="2"/>
      <c r="O270" s="2"/>
      <c r="P270" s="2"/>
      <c r="Q270" s="2"/>
    </row>
    <row r="271" thickTop="1">
      <c r="A271" s="9"/>
      <c r="B271" s="41">
        <v>47</v>
      </c>
      <c r="C271" s="42" t="s">
        <v>292</v>
      </c>
      <c r="D271" s="42" t="s">
        <v>3</v>
      </c>
      <c r="E271" s="42" t="s">
        <v>293</v>
      </c>
      <c r="F271" s="42" t="s">
        <v>3</v>
      </c>
      <c r="G271" s="43" t="s">
        <v>171</v>
      </c>
      <c r="H271" s="54">
        <v>2.8999999999999999</v>
      </c>
      <c r="I271" s="55">
        <f>ROUND(0,2)</f>
        <v>0</v>
      </c>
      <c r="J271" s="56">
        <f>ROUND(I271*H271,2)</f>
        <v>0</v>
      </c>
      <c r="K271" s="57">
        <v>0.20999999999999999</v>
      </c>
      <c r="L271" s="58">
        <f>IF(ISNUMBER(K271),ROUND(J271*(K271+1),2),0)</f>
        <v>0</v>
      </c>
      <c r="M271" s="12"/>
      <c r="N271" s="2"/>
      <c r="O271" s="2"/>
      <c r="P271" s="2"/>
      <c r="Q271" s="33">
        <f>IF(ISNUMBER(K271),IF(H271&gt;0,IF(I271&gt;0,J271,0),0),0)</f>
        <v>0</v>
      </c>
      <c r="R271" s="27">
        <f>IF(ISNUMBER(K271)=FALSE,J271,0)</f>
        <v>0</v>
      </c>
    </row>
    <row r="272">
      <c r="A272" s="9"/>
      <c r="B272" s="48" t="s">
        <v>48</v>
      </c>
      <c r="C272" s="1"/>
      <c r="D272" s="1"/>
      <c r="E272" s="49" t="s">
        <v>294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>
      <c r="A273" s="9"/>
      <c r="B273" s="48" t="s">
        <v>50</v>
      </c>
      <c r="C273" s="1"/>
      <c r="D273" s="1"/>
      <c r="E273" s="49" t="s">
        <v>295</v>
      </c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>
      <c r="A274" s="9"/>
      <c r="B274" s="48" t="s">
        <v>52</v>
      </c>
      <c r="C274" s="1"/>
      <c r="D274" s="1"/>
      <c r="E274" s="49" t="s">
        <v>281</v>
      </c>
      <c r="F274" s="1"/>
      <c r="G274" s="1"/>
      <c r="H274" s="40"/>
      <c r="I274" s="1"/>
      <c r="J274" s="40"/>
      <c r="K274" s="1"/>
      <c r="L274" s="1"/>
      <c r="M274" s="12"/>
      <c r="N274" s="2"/>
      <c r="O274" s="2"/>
      <c r="P274" s="2"/>
      <c r="Q274" s="2"/>
    </row>
    <row r="275" thickBot="1">
      <c r="A275" s="9"/>
      <c r="B275" s="50" t="s">
        <v>54</v>
      </c>
      <c r="C275" s="51"/>
      <c r="D275" s="51"/>
      <c r="E275" s="52" t="s">
        <v>55</v>
      </c>
      <c r="F275" s="51"/>
      <c r="G275" s="51"/>
      <c r="H275" s="53"/>
      <c r="I275" s="51"/>
      <c r="J275" s="53"/>
      <c r="K275" s="51"/>
      <c r="L275" s="51"/>
      <c r="M275" s="12"/>
      <c r="N275" s="2"/>
      <c r="O275" s="2"/>
      <c r="P275" s="2"/>
      <c r="Q275" s="2"/>
    </row>
    <row r="276" thickTop="1">
      <c r="A276" s="9"/>
      <c r="B276" s="41">
        <v>48</v>
      </c>
      <c r="C276" s="42" t="s">
        <v>296</v>
      </c>
      <c r="D276" s="42" t="s">
        <v>45</v>
      </c>
      <c r="E276" s="42" t="s">
        <v>297</v>
      </c>
      <c r="F276" s="42" t="s">
        <v>3</v>
      </c>
      <c r="G276" s="43" t="s">
        <v>171</v>
      </c>
      <c r="H276" s="54">
        <v>32</v>
      </c>
      <c r="I276" s="55">
        <f>ROUND(0,2)</f>
        <v>0</v>
      </c>
      <c r="J276" s="56">
        <f>ROUND(I276*H276,2)</f>
        <v>0</v>
      </c>
      <c r="K276" s="57">
        <v>0.20999999999999999</v>
      </c>
      <c r="L276" s="58">
        <f>IF(ISNUMBER(K276),ROUND(J276*(K276+1),2),0)</f>
        <v>0</v>
      </c>
      <c r="M276" s="12"/>
      <c r="N276" s="2"/>
      <c r="O276" s="2"/>
      <c r="P276" s="2"/>
      <c r="Q276" s="33">
        <f>IF(ISNUMBER(K276),IF(H276&gt;0,IF(I276&gt;0,J276,0),0),0)</f>
        <v>0</v>
      </c>
      <c r="R276" s="27">
        <f>IF(ISNUMBER(K276)=FALSE,J276,0)</f>
        <v>0</v>
      </c>
    </row>
    <row r="277">
      <c r="A277" s="9"/>
      <c r="B277" s="48" t="s">
        <v>48</v>
      </c>
      <c r="C277" s="1"/>
      <c r="D277" s="1"/>
      <c r="E277" s="49" t="s">
        <v>298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>
      <c r="A278" s="9"/>
      <c r="B278" s="48" t="s">
        <v>50</v>
      </c>
      <c r="C278" s="1"/>
      <c r="D278" s="1"/>
      <c r="E278" s="49" t="s">
        <v>299</v>
      </c>
      <c r="F278" s="1"/>
      <c r="G278" s="1"/>
      <c r="H278" s="40"/>
      <c r="I278" s="1"/>
      <c r="J278" s="40"/>
      <c r="K278" s="1"/>
      <c r="L278" s="1"/>
      <c r="M278" s="12"/>
      <c r="N278" s="2"/>
      <c r="O278" s="2"/>
      <c r="P278" s="2"/>
      <c r="Q278" s="2"/>
    </row>
    <row r="279">
      <c r="A279" s="9"/>
      <c r="B279" s="48" t="s">
        <v>52</v>
      </c>
      <c r="C279" s="1"/>
      <c r="D279" s="1"/>
      <c r="E279" s="49" t="s">
        <v>300</v>
      </c>
      <c r="F279" s="1"/>
      <c r="G279" s="1"/>
      <c r="H279" s="40"/>
      <c r="I279" s="1"/>
      <c r="J279" s="40"/>
      <c r="K279" s="1"/>
      <c r="L279" s="1"/>
      <c r="M279" s="12"/>
      <c r="N279" s="2"/>
      <c r="O279" s="2"/>
      <c r="P279" s="2"/>
      <c r="Q279" s="2"/>
    </row>
    <row r="280" thickBot="1">
      <c r="A280" s="9"/>
      <c r="B280" s="50" t="s">
        <v>54</v>
      </c>
      <c r="C280" s="51"/>
      <c r="D280" s="51"/>
      <c r="E280" s="52" t="s">
        <v>55</v>
      </c>
      <c r="F280" s="51"/>
      <c r="G280" s="51"/>
      <c r="H280" s="53"/>
      <c r="I280" s="51"/>
      <c r="J280" s="53"/>
      <c r="K280" s="51"/>
      <c r="L280" s="51"/>
      <c r="M280" s="12"/>
      <c r="N280" s="2"/>
      <c r="O280" s="2"/>
      <c r="P280" s="2"/>
      <c r="Q280" s="2"/>
    </row>
    <row r="281" thickTop="1">
      <c r="A281" s="9"/>
      <c r="B281" s="41">
        <v>49</v>
      </c>
      <c r="C281" s="42" t="s">
        <v>296</v>
      </c>
      <c r="D281" s="42" t="s">
        <v>56</v>
      </c>
      <c r="E281" s="42" t="s">
        <v>297</v>
      </c>
      <c r="F281" s="42" t="s">
        <v>3</v>
      </c>
      <c r="G281" s="43" t="s">
        <v>171</v>
      </c>
      <c r="H281" s="54">
        <v>56</v>
      </c>
      <c r="I281" s="55">
        <f>ROUND(0,2)</f>
        <v>0</v>
      </c>
      <c r="J281" s="56">
        <f>ROUND(I281*H281,2)</f>
        <v>0</v>
      </c>
      <c r="K281" s="57">
        <v>0.20999999999999999</v>
      </c>
      <c r="L281" s="58">
        <f>IF(ISNUMBER(K281),ROUND(J281*(K281+1),2),0)</f>
        <v>0</v>
      </c>
      <c r="M281" s="12"/>
      <c r="N281" s="2"/>
      <c r="O281" s="2"/>
      <c r="P281" s="2"/>
      <c r="Q281" s="33">
        <f>IF(ISNUMBER(K281),IF(H281&gt;0,IF(I281&gt;0,J281,0),0),0)</f>
        <v>0</v>
      </c>
      <c r="R281" s="27">
        <f>IF(ISNUMBER(K281)=FALSE,J281,0)</f>
        <v>0</v>
      </c>
    </row>
    <row r="282">
      <c r="A282" s="9"/>
      <c r="B282" s="48" t="s">
        <v>48</v>
      </c>
      <c r="C282" s="1"/>
      <c r="D282" s="1"/>
      <c r="E282" s="49" t="s">
        <v>301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>
      <c r="A283" s="9"/>
      <c r="B283" s="48" t="s">
        <v>50</v>
      </c>
      <c r="C283" s="1"/>
      <c r="D283" s="1"/>
      <c r="E283" s="49" t="s">
        <v>302</v>
      </c>
      <c r="F283" s="1"/>
      <c r="G283" s="1"/>
      <c r="H283" s="40"/>
      <c r="I283" s="1"/>
      <c r="J283" s="40"/>
      <c r="K283" s="1"/>
      <c r="L283" s="1"/>
      <c r="M283" s="12"/>
      <c r="N283" s="2"/>
      <c r="O283" s="2"/>
      <c r="P283" s="2"/>
      <c r="Q283" s="2"/>
    </row>
    <row r="284">
      <c r="A284" s="9"/>
      <c r="B284" s="48" t="s">
        <v>52</v>
      </c>
      <c r="C284" s="1"/>
      <c r="D284" s="1"/>
      <c r="E284" s="49" t="s">
        <v>300</v>
      </c>
      <c r="F284" s="1"/>
      <c r="G284" s="1"/>
      <c r="H284" s="40"/>
      <c r="I284" s="1"/>
      <c r="J284" s="40"/>
      <c r="K284" s="1"/>
      <c r="L284" s="1"/>
      <c r="M284" s="12"/>
      <c r="N284" s="2"/>
      <c r="O284" s="2"/>
      <c r="P284" s="2"/>
      <c r="Q284" s="2"/>
    </row>
    <row r="285" thickBot="1">
      <c r="A285" s="9"/>
      <c r="B285" s="50" t="s">
        <v>54</v>
      </c>
      <c r="C285" s="51"/>
      <c r="D285" s="51"/>
      <c r="E285" s="52" t="s">
        <v>55</v>
      </c>
      <c r="F285" s="51"/>
      <c r="G285" s="51"/>
      <c r="H285" s="53"/>
      <c r="I285" s="51"/>
      <c r="J285" s="53"/>
      <c r="K285" s="51"/>
      <c r="L285" s="51"/>
      <c r="M285" s="12"/>
      <c r="N285" s="2"/>
      <c r="O285" s="2"/>
      <c r="P285" s="2"/>
      <c r="Q285" s="2"/>
    </row>
    <row r="286" thickTop="1">
      <c r="A286" s="9"/>
      <c r="B286" s="41">
        <v>50</v>
      </c>
      <c r="C286" s="42" t="s">
        <v>303</v>
      </c>
      <c r="D286" s="42" t="s">
        <v>3</v>
      </c>
      <c r="E286" s="42" t="s">
        <v>304</v>
      </c>
      <c r="F286" s="42" t="s">
        <v>3</v>
      </c>
      <c r="G286" s="43" t="s">
        <v>128</v>
      </c>
      <c r="H286" s="54">
        <v>2.673</v>
      </c>
      <c r="I286" s="55">
        <f>ROUND(0,2)</f>
        <v>0</v>
      </c>
      <c r="J286" s="56">
        <f>ROUND(I286*H286,2)</f>
        <v>0</v>
      </c>
      <c r="K286" s="57">
        <v>0.20999999999999999</v>
      </c>
      <c r="L286" s="58">
        <f>IF(ISNUMBER(K286),ROUND(J286*(K286+1),2),0)</f>
        <v>0</v>
      </c>
      <c r="M286" s="12"/>
      <c r="N286" s="2"/>
      <c r="O286" s="2"/>
      <c r="P286" s="2"/>
      <c r="Q286" s="33">
        <f>IF(ISNUMBER(K286),IF(H286&gt;0,IF(I286&gt;0,J286,0),0),0)</f>
        <v>0</v>
      </c>
      <c r="R286" s="27">
        <f>IF(ISNUMBER(K286)=FALSE,J286,0)</f>
        <v>0</v>
      </c>
    </row>
    <row r="287">
      <c r="A287" s="9"/>
      <c r="B287" s="48" t="s">
        <v>48</v>
      </c>
      <c r="C287" s="1"/>
      <c r="D287" s="1"/>
      <c r="E287" s="49" t="s">
        <v>305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>
      <c r="A288" s="9"/>
      <c r="B288" s="48" t="s">
        <v>50</v>
      </c>
      <c r="C288" s="1"/>
      <c r="D288" s="1"/>
      <c r="E288" s="49" t="s">
        <v>306</v>
      </c>
      <c r="F288" s="1"/>
      <c r="G288" s="1"/>
      <c r="H288" s="40"/>
      <c r="I288" s="1"/>
      <c r="J288" s="40"/>
      <c r="K288" s="1"/>
      <c r="L288" s="1"/>
      <c r="M288" s="12"/>
      <c r="N288" s="2"/>
      <c r="O288" s="2"/>
      <c r="P288" s="2"/>
      <c r="Q288" s="2"/>
    </row>
    <row r="289">
      <c r="A289" s="9"/>
      <c r="B289" s="48" t="s">
        <v>52</v>
      </c>
      <c r="C289" s="1"/>
      <c r="D289" s="1"/>
      <c r="E289" s="49" t="s">
        <v>307</v>
      </c>
      <c r="F289" s="1"/>
      <c r="G289" s="1"/>
      <c r="H289" s="40"/>
      <c r="I289" s="1"/>
      <c r="J289" s="40"/>
      <c r="K289" s="1"/>
      <c r="L289" s="1"/>
      <c r="M289" s="12"/>
      <c r="N289" s="2"/>
      <c r="O289" s="2"/>
      <c r="P289" s="2"/>
      <c r="Q289" s="2"/>
    </row>
    <row r="290" thickBot="1">
      <c r="A290" s="9"/>
      <c r="B290" s="50" t="s">
        <v>54</v>
      </c>
      <c r="C290" s="51"/>
      <c r="D290" s="51"/>
      <c r="E290" s="52" t="s">
        <v>55</v>
      </c>
      <c r="F290" s="51"/>
      <c r="G290" s="51"/>
      <c r="H290" s="53"/>
      <c r="I290" s="51"/>
      <c r="J290" s="53"/>
      <c r="K290" s="51"/>
      <c r="L290" s="51"/>
      <c r="M290" s="12"/>
      <c r="N290" s="2"/>
      <c r="O290" s="2"/>
      <c r="P290" s="2"/>
      <c r="Q290" s="2"/>
    </row>
    <row r="291" thickTop="1">
      <c r="A291" s="9"/>
      <c r="B291" s="41">
        <v>51</v>
      </c>
      <c r="C291" s="42" t="s">
        <v>308</v>
      </c>
      <c r="D291" s="42" t="s">
        <v>3</v>
      </c>
      <c r="E291" s="42" t="s">
        <v>309</v>
      </c>
      <c r="F291" s="42" t="s">
        <v>3</v>
      </c>
      <c r="G291" s="43" t="s">
        <v>111</v>
      </c>
      <c r="H291" s="54">
        <v>0.058000000000000003</v>
      </c>
      <c r="I291" s="55">
        <f>ROUND(0,2)</f>
        <v>0</v>
      </c>
      <c r="J291" s="56">
        <f>ROUND(I291*H291,2)</f>
        <v>0</v>
      </c>
      <c r="K291" s="57">
        <v>0.20999999999999999</v>
      </c>
      <c r="L291" s="58">
        <f>IF(ISNUMBER(K291),ROUND(J291*(K291+1),2),0)</f>
        <v>0</v>
      </c>
      <c r="M291" s="12"/>
      <c r="N291" s="2"/>
      <c r="O291" s="2"/>
      <c r="P291" s="2"/>
      <c r="Q291" s="33">
        <f>IF(ISNUMBER(K291),IF(H291&gt;0,IF(I291&gt;0,J291,0),0),0)</f>
        <v>0</v>
      </c>
      <c r="R291" s="27">
        <f>IF(ISNUMBER(K291)=FALSE,J291,0)</f>
        <v>0</v>
      </c>
    </row>
    <row r="292">
      <c r="A292" s="9"/>
      <c r="B292" s="48" t="s">
        <v>48</v>
      </c>
      <c r="C292" s="1"/>
      <c r="D292" s="1"/>
      <c r="E292" s="49" t="s">
        <v>310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>
      <c r="A293" s="9"/>
      <c r="B293" s="48" t="s">
        <v>50</v>
      </c>
      <c r="C293" s="1"/>
      <c r="D293" s="1"/>
      <c r="E293" s="49" t="s">
        <v>311</v>
      </c>
      <c r="F293" s="1"/>
      <c r="G293" s="1"/>
      <c r="H293" s="40"/>
      <c r="I293" s="1"/>
      <c r="J293" s="40"/>
      <c r="K293" s="1"/>
      <c r="L293" s="1"/>
      <c r="M293" s="12"/>
      <c r="N293" s="2"/>
      <c r="O293" s="2"/>
      <c r="P293" s="2"/>
      <c r="Q293" s="2"/>
    </row>
    <row r="294">
      <c r="A294" s="9"/>
      <c r="B294" s="48" t="s">
        <v>52</v>
      </c>
      <c r="C294" s="1"/>
      <c r="D294" s="1"/>
      <c r="E294" s="49" t="s">
        <v>312</v>
      </c>
      <c r="F294" s="1"/>
      <c r="G294" s="1"/>
      <c r="H294" s="40"/>
      <c r="I294" s="1"/>
      <c r="J294" s="40"/>
      <c r="K294" s="1"/>
      <c r="L294" s="1"/>
      <c r="M294" s="12"/>
      <c r="N294" s="2"/>
      <c r="O294" s="2"/>
      <c r="P294" s="2"/>
      <c r="Q294" s="2"/>
    </row>
    <row r="295" thickBot="1">
      <c r="A295" s="9"/>
      <c r="B295" s="50" t="s">
        <v>54</v>
      </c>
      <c r="C295" s="51"/>
      <c r="D295" s="51"/>
      <c r="E295" s="52" t="s">
        <v>55</v>
      </c>
      <c r="F295" s="51"/>
      <c r="G295" s="51"/>
      <c r="H295" s="53"/>
      <c r="I295" s="51"/>
      <c r="J295" s="53"/>
      <c r="K295" s="51"/>
      <c r="L295" s="51"/>
      <c r="M295" s="12"/>
      <c r="N295" s="2"/>
      <c r="O295" s="2"/>
      <c r="P295" s="2"/>
      <c r="Q295" s="2"/>
    </row>
    <row r="296" thickTop="1">
      <c r="A296" s="9"/>
      <c r="B296" s="41">
        <v>52</v>
      </c>
      <c r="C296" s="42" t="s">
        <v>313</v>
      </c>
      <c r="D296" s="42" t="s">
        <v>3</v>
      </c>
      <c r="E296" s="42" t="s">
        <v>314</v>
      </c>
      <c r="F296" s="42" t="s">
        <v>3</v>
      </c>
      <c r="G296" s="43" t="s">
        <v>128</v>
      </c>
      <c r="H296" s="54">
        <v>148.80000000000001</v>
      </c>
      <c r="I296" s="55">
        <f>ROUND(0,2)</f>
        <v>0</v>
      </c>
      <c r="J296" s="56">
        <f>ROUND(I296*H296,2)</f>
        <v>0</v>
      </c>
      <c r="K296" s="57">
        <v>0.20999999999999999</v>
      </c>
      <c r="L296" s="58">
        <f>IF(ISNUMBER(K296),ROUND(J296*(K296+1),2),0)</f>
        <v>0</v>
      </c>
      <c r="M296" s="12"/>
      <c r="N296" s="2"/>
      <c r="O296" s="2"/>
      <c r="P296" s="2"/>
      <c r="Q296" s="33">
        <f>IF(ISNUMBER(K296),IF(H296&gt;0,IF(I296&gt;0,J296,0),0),0)</f>
        <v>0</v>
      </c>
      <c r="R296" s="27">
        <f>IF(ISNUMBER(K296)=FALSE,J296,0)</f>
        <v>0</v>
      </c>
    </row>
    <row r="297">
      <c r="A297" s="9"/>
      <c r="B297" s="48" t="s">
        <v>48</v>
      </c>
      <c r="C297" s="1"/>
      <c r="D297" s="1"/>
      <c r="E297" s="49" t="s">
        <v>3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>
      <c r="A298" s="9"/>
      <c r="B298" s="48" t="s">
        <v>50</v>
      </c>
      <c r="C298" s="1"/>
      <c r="D298" s="1"/>
      <c r="E298" s="49" t="s">
        <v>315</v>
      </c>
      <c r="F298" s="1"/>
      <c r="G298" s="1"/>
      <c r="H298" s="40"/>
      <c r="I298" s="1"/>
      <c r="J298" s="40"/>
      <c r="K298" s="1"/>
      <c r="L298" s="1"/>
      <c r="M298" s="12"/>
      <c r="N298" s="2"/>
      <c r="O298" s="2"/>
      <c r="P298" s="2"/>
      <c r="Q298" s="2"/>
    </row>
    <row r="299">
      <c r="A299" s="9"/>
      <c r="B299" s="48" t="s">
        <v>52</v>
      </c>
      <c r="C299" s="1"/>
      <c r="D299" s="1"/>
      <c r="E299" s="49" t="s">
        <v>316</v>
      </c>
      <c r="F299" s="1"/>
      <c r="G299" s="1"/>
      <c r="H299" s="40"/>
      <c r="I299" s="1"/>
      <c r="J299" s="40"/>
      <c r="K299" s="1"/>
      <c r="L299" s="1"/>
      <c r="M299" s="12"/>
      <c r="N299" s="2"/>
      <c r="O299" s="2"/>
      <c r="P299" s="2"/>
      <c r="Q299" s="2"/>
    </row>
    <row r="300" thickBot="1">
      <c r="A300" s="9"/>
      <c r="B300" s="50" t="s">
        <v>54</v>
      </c>
      <c r="C300" s="51"/>
      <c r="D300" s="51"/>
      <c r="E300" s="52" t="s">
        <v>55</v>
      </c>
      <c r="F300" s="51"/>
      <c r="G300" s="51"/>
      <c r="H300" s="53"/>
      <c r="I300" s="51"/>
      <c r="J300" s="53"/>
      <c r="K300" s="51"/>
      <c r="L300" s="51"/>
      <c r="M300" s="12"/>
      <c r="N300" s="2"/>
      <c r="O300" s="2"/>
      <c r="P300" s="2"/>
      <c r="Q300" s="2"/>
    </row>
    <row r="301" thickTop="1">
      <c r="A301" s="9"/>
      <c r="B301" s="41">
        <v>53</v>
      </c>
      <c r="C301" s="42" t="s">
        <v>317</v>
      </c>
      <c r="D301" s="42" t="s">
        <v>45</v>
      </c>
      <c r="E301" s="42" t="s">
        <v>318</v>
      </c>
      <c r="F301" s="42" t="s">
        <v>3</v>
      </c>
      <c r="G301" s="43" t="s">
        <v>85</v>
      </c>
      <c r="H301" s="54">
        <v>2</v>
      </c>
      <c r="I301" s="55">
        <f>ROUND(0,2)</f>
        <v>0</v>
      </c>
      <c r="J301" s="56">
        <f>ROUND(I301*H301,2)</f>
        <v>0</v>
      </c>
      <c r="K301" s="57">
        <v>0.20999999999999999</v>
      </c>
      <c r="L301" s="58">
        <f>IF(ISNUMBER(K301),ROUND(J301*(K301+1),2),0)</f>
        <v>0</v>
      </c>
      <c r="M301" s="12"/>
      <c r="N301" s="2"/>
      <c r="O301" s="2"/>
      <c r="P301" s="2"/>
      <c r="Q301" s="33">
        <f>IF(ISNUMBER(K301),IF(H301&gt;0,IF(I301&gt;0,J301,0),0),0)</f>
        <v>0</v>
      </c>
      <c r="R301" s="27">
        <f>IF(ISNUMBER(K301)=FALSE,J301,0)</f>
        <v>0</v>
      </c>
    </row>
    <row r="302">
      <c r="A302" s="9"/>
      <c r="B302" s="48" t="s">
        <v>48</v>
      </c>
      <c r="C302" s="1"/>
      <c r="D302" s="1"/>
      <c r="E302" s="49" t="s">
        <v>319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>
      <c r="A303" s="9"/>
      <c r="B303" s="48" t="s">
        <v>50</v>
      </c>
      <c r="C303" s="1"/>
      <c r="D303" s="1"/>
      <c r="E303" s="49" t="s">
        <v>320</v>
      </c>
      <c r="F303" s="1"/>
      <c r="G303" s="1"/>
      <c r="H303" s="40"/>
      <c r="I303" s="1"/>
      <c r="J303" s="40"/>
      <c r="K303" s="1"/>
      <c r="L303" s="1"/>
      <c r="M303" s="12"/>
      <c r="N303" s="2"/>
      <c r="O303" s="2"/>
      <c r="P303" s="2"/>
      <c r="Q303" s="2"/>
    </row>
    <row r="304">
      <c r="A304" s="9"/>
      <c r="B304" s="48" t="s">
        <v>52</v>
      </c>
      <c r="C304" s="1"/>
      <c r="D304" s="1"/>
      <c r="E304" s="49" t="s">
        <v>321</v>
      </c>
      <c r="F304" s="1"/>
      <c r="G304" s="1"/>
      <c r="H304" s="40"/>
      <c r="I304" s="1"/>
      <c r="J304" s="40"/>
      <c r="K304" s="1"/>
      <c r="L304" s="1"/>
      <c r="M304" s="12"/>
      <c r="N304" s="2"/>
      <c r="O304" s="2"/>
      <c r="P304" s="2"/>
      <c r="Q304" s="2"/>
    </row>
    <row r="305" thickBot="1">
      <c r="A305" s="9"/>
      <c r="B305" s="50" t="s">
        <v>54</v>
      </c>
      <c r="C305" s="51"/>
      <c r="D305" s="51"/>
      <c r="E305" s="52" t="s">
        <v>55</v>
      </c>
      <c r="F305" s="51"/>
      <c r="G305" s="51"/>
      <c r="H305" s="53"/>
      <c r="I305" s="51"/>
      <c r="J305" s="53"/>
      <c r="K305" s="51"/>
      <c r="L305" s="51"/>
      <c r="M305" s="12"/>
      <c r="N305" s="2"/>
      <c r="O305" s="2"/>
      <c r="P305" s="2"/>
      <c r="Q305" s="2"/>
    </row>
    <row r="306" thickTop="1">
      <c r="A306" s="9"/>
      <c r="B306" s="41">
        <v>54</v>
      </c>
      <c r="C306" s="42" t="s">
        <v>317</v>
      </c>
      <c r="D306" s="42" t="s">
        <v>56</v>
      </c>
      <c r="E306" s="42" t="s">
        <v>318</v>
      </c>
      <c r="F306" s="42" t="s">
        <v>3</v>
      </c>
      <c r="G306" s="43" t="s">
        <v>85</v>
      </c>
      <c r="H306" s="54">
        <v>3</v>
      </c>
      <c r="I306" s="55">
        <f>ROUND(0,2)</f>
        <v>0</v>
      </c>
      <c r="J306" s="56">
        <f>ROUND(I306*H306,2)</f>
        <v>0</v>
      </c>
      <c r="K306" s="57">
        <v>0.20999999999999999</v>
      </c>
      <c r="L306" s="58">
        <f>IF(ISNUMBER(K306),ROUND(J306*(K306+1),2),0)</f>
        <v>0</v>
      </c>
      <c r="M306" s="12"/>
      <c r="N306" s="2"/>
      <c r="O306" s="2"/>
      <c r="P306" s="2"/>
      <c r="Q306" s="33">
        <f>IF(ISNUMBER(K306),IF(H306&gt;0,IF(I306&gt;0,J306,0),0),0)</f>
        <v>0</v>
      </c>
      <c r="R306" s="27">
        <f>IF(ISNUMBER(K306)=FALSE,J306,0)</f>
        <v>0</v>
      </c>
    </row>
    <row r="307">
      <c r="A307" s="9"/>
      <c r="B307" s="48" t="s">
        <v>48</v>
      </c>
      <c r="C307" s="1"/>
      <c r="D307" s="1"/>
      <c r="E307" s="49" t="s">
        <v>322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>
      <c r="A308" s="9"/>
      <c r="B308" s="48" t="s">
        <v>50</v>
      </c>
      <c r="C308" s="1"/>
      <c r="D308" s="1"/>
      <c r="E308" s="49" t="s">
        <v>323</v>
      </c>
      <c r="F308" s="1"/>
      <c r="G308" s="1"/>
      <c r="H308" s="40"/>
      <c r="I308" s="1"/>
      <c r="J308" s="40"/>
      <c r="K308" s="1"/>
      <c r="L308" s="1"/>
      <c r="M308" s="12"/>
      <c r="N308" s="2"/>
      <c r="O308" s="2"/>
      <c r="P308" s="2"/>
      <c r="Q308" s="2"/>
    </row>
    <row r="309">
      <c r="A309" s="9"/>
      <c r="B309" s="48" t="s">
        <v>52</v>
      </c>
      <c r="C309" s="1"/>
      <c r="D309" s="1"/>
      <c r="E309" s="49" t="s">
        <v>321</v>
      </c>
      <c r="F309" s="1"/>
      <c r="G309" s="1"/>
      <c r="H309" s="40"/>
      <c r="I309" s="1"/>
      <c r="J309" s="40"/>
      <c r="K309" s="1"/>
      <c r="L309" s="1"/>
      <c r="M309" s="12"/>
      <c r="N309" s="2"/>
      <c r="O309" s="2"/>
      <c r="P309" s="2"/>
      <c r="Q309" s="2"/>
    </row>
    <row r="310" thickBot="1">
      <c r="A310" s="9"/>
      <c r="B310" s="50" t="s">
        <v>54</v>
      </c>
      <c r="C310" s="51"/>
      <c r="D310" s="51"/>
      <c r="E310" s="52" t="s">
        <v>55</v>
      </c>
      <c r="F310" s="51"/>
      <c r="G310" s="51"/>
      <c r="H310" s="53"/>
      <c r="I310" s="51"/>
      <c r="J310" s="53"/>
      <c r="K310" s="51"/>
      <c r="L310" s="51"/>
      <c r="M310" s="12"/>
      <c r="N310" s="2"/>
      <c r="O310" s="2"/>
      <c r="P310" s="2"/>
      <c r="Q310" s="2"/>
    </row>
    <row r="311" thickTop="1">
      <c r="A311" s="9"/>
      <c r="B311" s="41">
        <v>55</v>
      </c>
      <c r="C311" s="42" t="s">
        <v>324</v>
      </c>
      <c r="D311" s="42" t="s">
        <v>3</v>
      </c>
      <c r="E311" s="42" t="s">
        <v>325</v>
      </c>
      <c r="F311" s="42" t="s">
        <v>3</v>
      </c>
      <c r="G311" s="43" t="s">
        <v>145</v>
      </c>
      <c r="H311" s="54">
        <v>24</v>
      </c>
      <c r="I311" s="55">
        <f>ROUND(0,2)</f>
        <v>0</v>
      </c>
      <c r="J311" s="56">
        <f>ROUND(I311*H311,2)</f>
        <v>0</v>
      </c>
      <c r="K311" s="57">
        <v>0.20999999999999999</v>
      </c>
      <c r="L311" s="58">
        <f>IF(ISNUMBER(K311),ROUND(J311*(K311+1),2),0)</f>
        <v>0</v>
      </c>
      <c r="M311" s="12"/>
      <c r="N311" s="2"/>
      <c r="O311" s="2"/>
      <c r="P311" s="2"/>
      <c r="Q311" s="33">
        <f>IF(ISNUMBER(K311),IF(H311&gt;0,IF(I311&gt;0,J311,0),0),0)</f>
        <v>0</v>
      </c>
      <c r="R311" s="27">
        <f>IF(ISNUMBER(K311)=FALSE,J311,0)</f>
        <v>0</v>
      </c>
    </row>
    <row r="312">
      <c r="A312" s="9"/>
      <c r="B312" s="48" t="s">
        <v>48</v>
      </c>
      <c r="C312" s="1"/>
      <c r="D312" s="1"/>
      <c r="E312" s="49" t="s">
        <v>3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>
      <c r="A313" s="9"/>
      <c r="B313" s="48" t="s">
        <v>50</v>
      </c>
      <c r="C313" s="1"/>
      <c r="D313" s="1"/>
      <c r="E313" s="49" t="s">
        <v>326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>
      <c r="A314" s="9"/>
      <c r="B314" s="48" t="s">
        <v>52</v>
      </c>
      <c r="C314" s="1"/>
      <c r="D314" s="1"/>
      <c r="E314" s="49" t="s">
        <v>327</v>
      </c>
      <c r="F314" s="1"/>
      <c r="G314" s="1"/>
      <c r="H314" s="40"/>
      <c r="I314" s="1"/>
      <c r="J314" s="40"/>
      <c r="K314" s="1"/>
      <c r="L314" s="1"/>
      <c r="M314" s="12"/>
      <c r="N314" s="2"/>
      <c r="O314" s="2"/>
      <c r="P314" s="2"/>
      <c r="Q314" s="2"/>
    </row>
    <row r="315" thickBot="1">
      <c r="A315" s="9"/>
      <c r="B315" s="50" t="s">
        <v>54</v>
      </c>
      <c r="C315" s="51"/>
      <c r="D315" s="51"/>
      <c r="E315" s="52" t="s">
        <v>55</v>
      </c>
      <c r="F315" s="51"/>
      <c r="G315" s="51"/>
      <c r="H315" s="53"/>
      <c r="I315" s="51"/>
      <c r="J315" s="53"/>
      <c r="K315" s="51"/>
      <c r="L315" s="51"/>
      <c r="M315" s="12"/>
      <c r="N315" s="2"/>
      <c r="O315" s="2"/>
      <c r="P315" s="2"/>
      <c r="Q315" s="2"/>
    </row>
    <row r="316" thickTop="1">
      <c r="A316" s="9"/>
      <c r="B316" s="41">
        <v>56</v>
      </c>
      <c r="C316" s="42" t="s">
        <v>328</v>
      </c>
      <c r="D316" s="42" t="s">
        <v>45</v>
      </c>
      <c r="E316" s="42" t="s">
        <v>329</v>
      </c>
      <c r="F316" s="42" t="s">
        <v>3</v>
      </c>
      <c r="G316" s="43" t="s">
        <v>145</v>
      </c>
      <c r="H316" s="54">
        <v>26</v>
      </c>
      <c r="I316" s="55">
        <f>ROUND(0,2)</f>
        <v>0</v>
      </c>
      <c r="J316" s="56">
        <f>ROUND(I316*H316,2)</f>
        <v>0</v>
      </c>
      <c r="K316" s="57">
        <v>0.20999999999999999</v>
      </c>
      <c r="L316" s="58">
        <f>IF(ISNUMBER(K316),ROUND(J316*(K316+1),2),0)</f>
        <v>0</v>
      </c>
      <c r="M316" s="12"/>
      <c r="N316" s="2"/>
      <c r="O316" s="2"/>
      <c r="P316" s="2"/>
      <c r="Q316" s="33">
        <f>IF(ISNUMBER(K316),IF(H316&gt;0,IF(I316&gt;0,J316,0),0),0)</f>
        <v>0</v>
      </c>
      <c r="R316" s="27">
        <f>IF(ISNUMBER(K316)=FALSE,J316,0)</f>
        <v>0</v>
      </c>
    </row>
    <row r="317">
      <c r="A317" s="9"/>
      <c r="B317" s="48" t="s">
        <v>48</v>
      </c>
      <c r="C317" s="1"/>
      <c r="D317" s="1"/>
      <c r="E317" s="49" t="s">
        <v>3</v>
      </c>
      <c r="F317" s="1"/>
      <c r="G317" s="1"/>
      <c r="H317" s="40"/>
      <c r="I317" s="1"/>
      <c r="J317" s="40"/>
      <c r="K317" s="1"/>
      <c r="L317" s="1"/>
      <c r="M317" s="12"/>
      <c r="N317" s="2"/>
      <c r="O317" s="2"/>
      <c r="P317" s="2"/>
      <c r="Q317" s="2"/>
    </row>
    <row r="318">
      <c r="A318" s="9"/>
      <c r="B318" s="48" t="s">
        <v>50</v>
      </c>
      <c r="C318" s="1"/>
      <c r="D318" s="1"/>
      <c r="E318" s="49" t="s">
        <v>330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>
      <c r="A319" s="9"/>
      <c r="B319" s="48" t="s">
        <v>52</v>
      </c>
      <c r="C319" s="1"/>
      <c r="D319" s="1"/>
      <c r="E319" s="49" t="s">
        <v>327</v>
      </c>
      <c r="F319" s="1"/>
      <c r="G319" s="1"/>
      <c r="H319" s="40"/>
      <c r="I319" s="1"/>
      <c r="J319" s="40"/>
      <c r="K319" s="1"/>
      <c r="L319" s="1"/>
      <c r="M319" s="12"/>
      <c r="N319" s="2"/>
      <c r="O319" s="2"/>
      <c r="P319" s="2"/>
      <c r="Q319" s="2"/>
    </row>
    <row r="320" thickBot="1">
      <c r="A320" s="9"/>
      <c r="B320" s="50" t="s">
        <v>54</v>
      </c>
      <c r="C320" s="51"/>
      <c r="D320" s="51"/>
      <c r="E320" s="52" t="s">
        <v>55</v>
      </c>
      <c r="F320" s="51"/>
      <c r="G320" s="51"/>
      <c r="H320" s="53"/>
      <c r="I320" s="51"/>
      <c r="J320" s="53"/>
      <c r="K320" s="51"/>
      <c r="L320" s="51"/>
      <c r="M320" s="12"/>
      <c r="N320" s="2"/>
      <c r="O320" s="2"/>
      <c r="P320" s="2"/>
      <c r="Q320" s="2"/>
    </row>
    <row r="321" thickTop="1">
      <c r="A321" s="9"/>
      <c r="B321" s="41">
        <v>57</v>
      </c>
      <c r="C321" s="42" t="s">
        <v>328</v>
      </c>
      <c r="D321" s="42" t="s">
        <v>56</v>
      </c>
      <c r="E321" s="42" t="s">
        <v>329</v>
      </c>
      <c r="F321" s="42" t="s">
        <v>3</v>
      </c>
      <c r="G321" s="43" t="s">
        <v>145</v>
      </c>
      <c r="H321" s="54">
        <v>13.5</v>
      </c>
      <c r="I321" s="55">
        <f>ROUND(0,2)</f>
        <v>0</v>
      </c>
      <c r="J321" s="56">
        <f>ROUND(I321*H321,2)</f>
        <v>0</v>
      </c>
      <c r="K321" s="57">
        <v>0.20999999999999999</v>
      </c>
      <c r="L321" s="58">
        <f>IF(ISNUMBER(K321),ROUND(J321*(K321+1),2),0)</f>
        <v>0</v>
      </c>
      <c r="M321" s="12"/>
      <c r="N321" s="2"/>
      <c r="O321" s="2"/>
      <c r="P321" s="2"/>
      <c r="Q321" s="33">
        <f>IF(ISNUMBER(K321),IF(H321&gt;0,IF(I321&gt;0,J321,0),0),0)</f>
        <v>0</v>
      </c>
      <c r="R321" s="27">
        <f>IF(ISNUMBER(K321)=FALSE,J321,0)</f>
        <v>0</v>
      </c>
    </row>
    <row r="322">
      <c r="A322" s="9"/>
      <c r="B322" s="48" t="s">
        <v>48</v>
      </c>
      <c r="C322" s="1"/>
      <c r="D322" s="1"/>
      <c r="E322" s="49" t="s">
        <v>331</v>
      </c>
      <c r="F322" s="1"/>
      <c r="G322" s="1"/>
      <c r="H322" s="40"/>
      <c r="I322" s="1"/>
      <c r="J322" s="40"/>
      <c r="K322" s="1"/>
      <c r="L322" s="1"/>
      <c r="M322" s="12"/>
      <c r="N322" s="2"/>
      <c r="O322" s="2"/>
      <c r="P322" s="2"/>
      <c r="Q322" s="2"/>
    </row>
    <row r="323">
      <c r="A323" s="9"/>
      <c r="B323" s="48" t="s">
        <v>50</v>
      </c>
      <c r="C323" s="1"/>
      <c r="D323" s="1"/>
      <c r="E323" s="49" t="s">
        <v>332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>
      <c r="A324" s="9"/>
      <c r="B324" s="48" t="s">
        <v>52</v>
      </c>
      <c r="C324" s="1"/>
      <c r="D324" s="1"/>
      <c r="E324" s="49" t="s">
        <v>327</v>
      </c>
      <c r="F324" s="1"/>
      <c r="G324" s="1"/>
      <c r="H324" s="40"/>
      <c r="I324" s="1"/>
      <c r="J324" s="40"/>
      <c r="K324" s="1"/>
      <c r="L324" s="1"/>
      <c r="M324" s="12"/>
      <c r="N324" s="2"/>
      <c r="O324" s="2"/>
      <c r="P324" s="2"/>
      <c r="Q324" s="2"/>
    </row>
    <row r="325" thickBot="1">
      <c r="A325" s="9"/>
      <c r="B325" s="50" t="s">
        <v>54</v>
      </c>
      <c r="C325" s="51"/>
      <c r="D325" s="51"/>
      <c r="E325" s="52" t="s">
        <v>55</v>
      </c>
      <c r="F325" s="51"/>
      <c r="G325" s="51"/>
      <c r="H325" s="53"/>
      <c r="I325" s="51"/>
      <c r="J325" s="53"/>
      <c r="K325" s="51"/>
      <c r="L325" s="51"/>
      <c r="M325" s="12"/>
      <c r="N325" s="2"/>
      <c r="O325" s="2"/>
      <c r="P325" s="2"/>
      <c r="Q325" s="2"/>
    </row>
    <row r="326" thickTop="1">
      <c r="A326" s="9"/>
      <c r="B326" s="41">
        <v>58</v>
      </c>
      <c r="C326" s="42" t="s">
        <v>333</v>
      </c>
      <c r="D326" s="42" t="s">
        <v>3</v>
      </c>
      <c r="E326" s="42" t="s">
        <v>334</v>
      </c>
      <c r="F326" s="42" t="s">
        <v>3</v>
      </c>
      <c r="G326" s="43" t="s">
        <v>145</v>
      </c>
      <c r="H326" s="54">
        <v>26</v>
      </c>
      <c r="I326" s="55">
        <f>ROUND(0,2)</f>
        <v>0</v>
      </c>
      <c r="J326" s="56">
        <f>ROUND(I326*H326,2)</f>
        <v>0</v>
      </c>
      <c r="K326" s="57">
        <v>0.20999999999999999</v>
      </c>
      <c r="L326" s="58">
        <f>IF(ISNUMBER(K326),ROUND(J326*(K326+1),2),0)</f>
        <v>0</v>
      </c>
      <c r="M326" s="12"/>
      <c r="N326" s="2"/>
      <c r="O326" s="2"/>
      <c r="P326" s="2"/>
      <c r="Q326" s="33">
        <f>IF(ISNUMBER(K326),IF(H326&gt;0,IF(I326&gt;0,J326,0),0),0)</f>
        <v>0</v>
      </c>
      <c r="R326" s="27">
        <f>IF(ISNUMBER(K326)=FALSE,J326,0)</f>
        <v>0</v>
      </c>
    </row>
    <row r="327">
      <c r="A327" s="9"/>
      <c r="B327" s="48" t="s">
        <v>48</v>
      </c>
      <c r="C327" s="1"/>
      <c r="D327" s="1"/>
      <c r="E327" s="49" t="s">
        <v>335</v>
      </c>
      <c r="F327" s="1"/>
      <c r="G327" s="1"/>
      <c r="H327" s="40"/>
      <c r="I327" s="1"/>
      <c r="J327" s="40"/>
      <c r="K327" s="1"/>
      <c r="L327" s="1"/>
      <c r="M327" s="12"/>
      <c r="N327" s="2"/>
      <c r="O327" s="2"/>
      <c r="P327" s="2"/>
      <c r="Q327" s="2"/>
    </row>
    <row r="328">
      <c r="A328" s="9"/>
      <c r="B328" s="48" t="s">
        <v>50</v>
      </c>
      <c r="C328" s="1"/>
      <c r="D328" s="1"/>
      <c r="E328" s="49" t="s">
        <v>336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>
      <c r="A329" s="9"/>
      <c r="B329" s="48" t="s">
        <v>52</v>
      </c>
      <c r="C329" s="1"/>
      <c r="D329" s="1"/>
      <c r="E329" s="49" t="s">
        <v>337</v>
      </c>
      <c r="F329" s="1"/>
      <c r="G329" s="1"/>
      <c r="H329" s="40"/>
      <c r="I329" s="1"/>
      <c r="J329" s="40"/>
      <c r="K329" s="1"/>
      <c r="L329" s="1"/>
      <c r="M329" s="12"/>
      <c r="N329" s="2"/>
      <c r="O329" s="2"/>
      <c r="P329" s="2"/>
      <c r="Q329" s="2"/>
    </row>
    <row r="330" thickBot="1">
      <c r="A330" s="9"/>
      <c r="B330" s="50" t="s">
        <v>54</v>
      </c>
      <c r="C330" s="51"/>
      <c r="D330" s="51"/>
      <c r="E330" s="52" t="s">
        <v>55</v>
      </c>
      <c r="F330" s="51"/>
      <c r="G330" s="51"/>
      <c r="H330" s="53"/>
      <c r="I330" s="51"/>
      <c r="J330" s="53"/>
      <c r="K330" s="51"/>
      <c r="L330" s="51"/>
      <c r="M330" s="12"/>
      <c r="N330" s="2"/>
      <c r="O330" s="2"/>
      <c r="P330" s="2"/>
      <c r="Q330" s="2"/>
    </row>
    <row r="331" thickTop="1" thickBot="1" ht="25" customHeight="1">
      <c r="A331" s="9"/>
      <c r="B331" s="1"/>
      <c r="C331" s="59">
        <v>2</v>
      </c>
      <c r="D331" s="1"/>
      <c r="E331" s="59" t="s">
        <v>101</v>
      </c>
      <c r="F331" s="1"/>
      <c r="G331" s="60" t="s">
        <v>88</v>
      </c>
      <c r="H331" s="61">
        <f>J211+J216+J221+J226+J231+J236+J241+J246+J251+J256+J261+J266+J271+J276+J281+J286+J291+J296+J301+J306+J311+J316+J321+J326</f>
        <v>0</v>
      </c>
      <c r="I331" s="60" t="s">
        <v>89</v>
      </c>
      <c r="J331" s="62">
        <f>(L331-H331)</f>
        <v>0</v>
      </c>
      <c r="K331" s="60" t="s">
        <v>90</v>
      </c>
      <c r="L331" s="63">
        <f>L211+L216+L221+L226+L231+L236+L241+L246+L251+L256+L261+L266+L271+L276+L281+L286+L291+L296+L301+L306+L311+L316+L321+L326</f>
        <v>0</v>
      </c>
      <c r="M331" s="12"/>
      <c r="N331" s="2"/>
      <c r="O331" s="2"/>
      <c r="P331" s="2"/>
      <c r="Q331" s="33">
        <f>0+Q211+Q216+Q221+Q226+Q231+Q236+Q241+Q246+Q251+Q256+Q261+Q266+Q271+Q276+Q281+Q286+Q291+Q296+Q301+Q306+Q311+Q316+Q321+Q326</f>
        <v>0</v>
      </c>
      <c r="R331" s="27">
        <f>0+R211+R216+R221+R226+R231+R236+R241+R246+R251+R256+R261+R266+R271+R276+R281+R286+R291+R296+R301+R306+R311+R316+R321+R326</f>
        <v>0</v>
      </c>
      <c r="S331" s="64">
        <f>Q331*(1+J331)+R331</f>
        <v>0</v>
      </c>
    </row>
    <row r="332" thickTop="1" thickBot="1" ht="25" customHeight="1">
      <c r="A332" s="9"/>
      <c r="B332" s="65"/>
      <c r="C332" s="65"/>
      <c r="D332" s="65"/>
      <c r="E332" s="65"/>
      <c r="F332" s="65"/>
      <c r="G332" s="66" t="s">
        <v>91</v>
      </c>
      <c r="H332" s="67">
        <f>J211+J216+J221+J226+J231+J236+J241+J246+J251+J256+J261+J266+J271+J276+J281+J286+J291+J296+J301+J306+J311+J316+J321+J326</f>
        <v>0</v>
      </c>
      <c r="I332" s="66" t="s">
        <v>92</v>
      </c>
      <c r="J332" s="68">
        <f>0+J331</f>
        <v>0</v>
      </c>
      <c r="K332" s="66" t="s">
        <v>93</v>
      </c>
      <c r="L332" s="69">
        <f>L211+L216+L221+L226+L231+L236+L241+L246+L251+L256+L261+L266+L271+L276+L281+L286+L291+L296+L301+L306+L311+L316+L321+L326</f>
        <v>0</v>
      </c>
      <c r="M332" s="12"/>
      <c r="N332" s="2"/>
      <c r="O332" s="2"/>
      <c r="P332" s="2"/>
      <c r="Q332" s="2"/>
    </row>
    <row r="333" ht="40" customHeight="1">
      <c r="A333" s="9"/>
      <c r="B333" s="74" t="s">
        <v>338</v>
      </c>
      <c r="C333" s="1"/>
      <c r="D333" s="1"/>
      <c r="E333" s="1"/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>
      <c r="A334" s="9"/>
      <c r="B334" s="41">
        <v>59</v>
      </c>
      <c r="C334" s="42" t="s">
        <v>339</v>
      </c>
      <c r="D334" s="42" t="s">
        <v>3</v>
      </c>
      <c r="E334" s="42" t="s">
        <v>340</v>
      </c>
      <c r="F334" s="42" t="s">
        <v>3</v>
      </c>
      <c r="G334" s="43" t="s">
        <v>128</v>
      </c>
      <c r="H334" s="44">
        <v>6</v>
      </c>
      <c r="I334" s="25">
        <f>ROUND(0,2)</f>
        <v>0</v>
      </c>
      <c r="J334" s="45">
        <f>ROUND(I334*H334,2)</f>
        <v>0</v>
      </c>
      <c r="K334" s="46">
        <v>0.20999999999999999</v>
      </c>
      <c r="L334" s="47">
        <f>IF(ISNUMBER(K334),ROUND(J334*(K334+1),2),0)</f>
        <v>0</v>
      </c>
      <c r="M334" s="12"/>
      <c r="N334" s="2"/>
      <c r="O334" s="2"/>
      <c r="P334" s="2"/>
      <c r="Q334" s="33">
        <f>IF(ISNUMBER(K334),IF(H334&gt;0,IF(I334&gt;0,J334,0),0),0)</f>
        <v>0</v>
      </c>
      <c r="R334" s="27">
        <f>IF(ISNUMBER(K334)=FALSE,J334,0)</f>
        <v>0</v>
      </c>
    </row>
    <row r="335">
      <c r="A335" s="9"/>
      <c r="B335" s="48" t="s">
        <v>48</v>
      </c>
      <c r="C335" s="1"/>
      <c r="D335" s="1"/>
      <c r="E335" s="49" t="s">
        <v>341</v>
      </c>
      <c r="F335" s="1"/>
      <c r="G335" s="1"/>
      <c r="H335" s="40"/>
      <c r="I335" s="1"/>
      <c r="J335" s="40"/>
      <c r="K335" s="1"/>
      <c r="L335" s="1"/>
      <c r="M335" s="12"/>
      <c r="N335" s="2"/>
      <c r="O335" s="2"/>
      <c r="P335" s="2"/>
      <c r="Q335" s="2"/>
    </row>
    <row r="336">
      <c r="A336" s="9"/>
      <c r="B336" s="48" t="s">
        <v>50</v>
      </c>
      <c r="C336" s="1"/>
      <c r="D336" s="1"/>
      <c r="E336" s="49" t="s">
        <v>342</v>
      </c>
      <c r="F336" s="1"/>
      <c r="G336" s="1"/>
      <c r="H336" s="40"/>
      <c r="I336" s="1"/>
      <c r="J336" s="40"/>
      <c r="K336" s="1"/>
      <c r="L336" s="1"/>
      <c r="M336" s="12"/>
      <c r="N336" s="2"/>
      <c r="O336" s="2"/>
      <c r="P336" s="2"/>
      <c r="Q336" s="2"/>
    </row>
    <row r="337">
      <c r="A337" s="9"/>
      <c r="B337" s="48" t="s">
        <v>52</v>
      </c>
      <c r="C337" s="1"/>
      <c r="D337" s="1"/>
      <c r="E337" s="49" t="s">
        <v>343</v>
      </c>
      <c r="F337" s="1"/>
      <c r="G337" s="1"/>
      <c r="H337" s="40"/>
      <c r="I337" s="1"/>
      <c r="J337" s="40"/>
      <c r="K337" s="1"/>
      <c r="L337" s="1"/>
      <c r="M337" s="12"/>
      <c r="N337" s="2"/>
      <c r="O337" s="2"/>
      <c r="P337" s="2"/>
      <c r="Q337" s="2"/>
    </row>
    <row r="338" thickBot="1">
      <c r="A338" s="9"/>
      <c r="B338" s="50" t="s">
        <v>54</v>
      </c>
      <c r="C338" s="51"/>
      <c r="D338" s="51"/>
      <c r="E338" s="52" t="s">
        <v>55</v>
      </c>
      <c r="F338" s="51"/>
      <c r="G338" s="51"/>
      <c r="H338" s="53"/>
      <c r="I338" s="51"/>
      <c r="J338" s="53"/>
      <c r="K338" s="51"/>
      <c r="L338" s="51"/>
      <c r="M338" s="12"/>
      <c r="N338" s="2"/>
      <c r="O338" s="2"/>
      <c r="P338" s="2"/>
      <c r="Q338" s="2"/>
    </row>
    <row r="339" thickTop="1">
      <c r="A339" s="9"/>
      <c r="B339" s="41">
        <v>60</v>
      </c>
      <c r="C339" s="42" t="s">
        <v>344</v>
      </c>
      <c r="D339" s="42" t="s">
        <v>3</v>
      </c>
      <c r="E339" s="42" t="s">
        <v>345</v>
      </c>
      <c r="F339" s="42" t="s">
        <v>3</v>
      </c>
      <c r="G339" s="43" t="s">
        <v>128</v>
      </c>
      <c r="H339" s="54">
        <v>22.18</v>
      </c>
      <c r="I339" s="55">
        <f>ROUND(0,2)</f>
        <v>0</v>
      </c>
      <c r="J339" s="56">
        <f>ROUND(I339*H339,2)</f>
        <v>0</v>
      </c>
      <c r="K339" s="57">
        <v>0.20999999999999999</v>
      </c>
      <c r="L339" s="58">
        <f>IF(ISNUMBER(K339),ROUND(J339*(K339+1),2),0)</f>
        <v>0</v>
      </c>
      <c r="M339" s="12"/>
      <c r="N339" s="2"/>
      <c r="O339" s="2"/>
      <c r="P339" s="2"/>
      <c r="Q339" s="33">
        <f>IF(ISNUMBER(K339),IF(H339&gt;0,IF(I339&gt;0,J339,0),0),0)</f>
        <v>0</v>
      </c>
      <c r="R339" s="27">
        <f>IF(ISNUMBER(K339)=FALSE,J339,0)</f>
        <v>0</v>
      </c>
    </row>
    <row r="340">
      <c r="A340" s="9"/>
      <c r="B340" s="48" t="s">
        <v>48</v>
      </c>
      <c r="C340" s="1"/>
      <c r="D340" s="1"/>
      <c r="E340" s="49" t="s">
        <v>346</v>
      </c>
      <c r="F340" s="1"/>
      <c r="G340" s="1"/>
      <c r="H340" s="40"/>
      <c r="I340" s="1"/>
      <c r="J340" s="40"/>
      <c r="K340" s="1"/>
      <c r="L340" s="1"/>
      <c r="M340" s="12"/>
      <c r="N340" s="2"/>
      <c r="O340" s="2"/>
      <c r="P340" s="2"/>
      <c r="Q340" s="2"/>
    </row>
    <row r="341">
      <c r="A341" s="9"/>
      <c r="B341" s="48" t="s">
        <v>50</v>
      </c>
      <c r="C341" s="1"/>
      <c r="D341" s="1"/>
      <c r="E341" s="49" t="s">
        <v>347</v>
      </c>
      <c r="F341" s="1"/>
      <c r="G341" s="1"/>
      <c r="H341" s="40"/>
      <c r="I341" s="1"/>
      <c r="J341" s="40"/>
      <c r="K341" s="1"/>
      <c r="L341" s="1"/>
      <c r="M341" s="12"/>
      <c r="N341" s="2"/>
      <c r="O341" s="2"/>
      <c r="P341" s="2"/>
      <c r="Q341" s="2"/>
    </row>
    <row r="342">
      <c r="A342" s="9"/>
      <c r="B342" s="48" t="s">
        <v>52</v>
      </c>
      <c r="C342" s="1"/>
      <c r="D342" s="1"/>
      <c r="E342" s="49" t="s">
        <v>348</v>
      </c>
      <c r="F342" s="1"/>
      <c r="G342" s="1"/>
      <c r="H342" s="40"/>
      <c r="I342" s="1"/>
      <c r="J342" s="40"/>
      <c r="K342" s="1"/>
      <c r="L342" s="1"/>
      <c r="M342" s="12"/>
      <c r="N342" s="2"/>
      <c r="O342" s="2"/>
      <c r="P342" s="2"/>
      <c r="Q342" s="2"/>
    </row>
    <row r="343" thickBot="1">
      <c r="A343" s="9"/>
      <c r="B343" s="50" t="s">
        <v>54</v>
      </c>
      <c r="C343" s="51"/>
      <c r="D343" s="51"/>
      <c r="E343" s="52" t="s">
        <v>55</v>
      </c>
      <c r="F343" s="51"/>
      <c r="G343" s="51"/>
      <c r="H343" s="53"/>
      <c r="I343" s="51"/>
      <c r="J343" s="53"/>
      <c r="K343" s="51"/>
      <c r="L343" s="51"/>
      <c r="M343" s="12"/>
      <c r="N343" s="2"/>
      <c r="O343" s="2"/>
      <c r="P343" s="2"/>
      <c r="Q343" s="2"/>
    </row>
    <row r="344" thickTop="1">
      <c r="A344" s="9"/>
      <c r="B344" s="41">
        <v>61</v>
      </c>
      <c r="C344" s="42" t="s">
        <v>349</v>
      </c>
      <c r="D344" s="42" t="s">
        <v>3</v>
      </c>
      <c r="E344" s="42" t="s">
        <v>350</v>
      </c>
      <c r="F344" s="42" t="s">
        <v>3</v>
      </c>
      <c r="G344" s="43" t="s">
        <v>128</v>
      </c>
      <c r="H344" s="54">
        <v>39.700000000000003</v>
      </c>
      <c r="I344" s="55">
        <f>ROUND(0,2)</f>
        <v>0</v>
      </c>
      <c r="J344" s="56">
        <f>ROUND(I344*H344,2)</f>
        <v>0</v>
      </c>
      <c r="K344" s="57">
        <v>0.20999999999999999</v>
      </c>
      <c r="L344" s="58">
        <f>IF(ISNUMBER(K344),ROUND(J344*(K344+1),2),0)</f>
        <v>0</v>
      </c>
      <c r="M344" s="12"/>
      <c r="N344" s="2"/>
      <c r="O344" s="2"/>
      <c r="P344" s="2"/>
      <c r="Q344" s="33">
        <f>IF(ISNUMBER(K344),IF(H344&gt;0,IF(I344&gt;0,J344,0),0),0)</f>
        <v>0</v>
      </c>
      <c r="R344" s="27">
        <f>IF(ISNUMBER(K344)=FALSE,J344,0)</f>
        <v>0</v>
      </c>
    </row>
    <row r="345">
      <c r="A345" s="9"/>
      <c r="B345" s="48" t="s">
        <v>48</v>
      </c>
      <c r="C345" s="1"/>
      <c r="D345" s="1"/>
      <c r="E345" s="49" t="s">
        <v>3</v>
      </c>
      <c r="F345" s="1"/>
      <c r="G345" s="1"/>
      <c r="H345" s="40"/>
      <c r="I345" s="1"/>
      <c r="J345" s="40"/>
      <c r="K345" s="1"/>
      <c r="L345" s="1"/>
      <c r="M345" s="12"/>
      <c r="N345" s="2"/>
      <c r="O345" s="2"/>
      <c r="P345" s="2"/>
      <c r="Q345" s="2"/>
    </row>
    <row r="346">
      <c r="A346" s="9"/>
      <c r="B346" s="48" t="s">
        <v>50</v>
      </c>
      <c r="C346" s="1"/>
      <c r="D346" s="1"/>
      <c r="E346" s="49" t="s">
        <v>351</v>
      </c>
      <c r="F346" s="1"/>
      <c r="G346" s="1"/>
      <c r="H346" s="40"/>
      <c r="I346" s="1"/>
      <c r="J346" s="40"/>
      <c r="K346" s="1"/>
      <c r="L346" s="1"/>
      <c r="M346" s="12"/>
      <c r="N346" s="2"/>
      <c r="O346" s="2"/>
      <c r="P346" s="2"/>
      <c r="Q346" s="2"/>
    </row>
    <row r="347">
      <c r="A347" s="9"/>
      <c r="B347" s="48" t="s">
        <v>52</v>
      </c>
      <c r="C347" s="1"/>
      <c r="D347" s="1"/>
      <c r="E347" s="49" t="s">
        <v>352</v>
      </c>
      <c r="F347" s="1"/>
      <c r="G347" s="1"/>
      <c r="H347" s="40"/>
      <c r="I347" s="1"/>
      <c r="J347" s="40"/>
      <c r="K347" s="1"/>
      <c r="L347" s="1"/>
      <c r="M347" s="12"/>
      <c r="N347" s="2"/>
      <c r="O347" s="2"/>
      <c r="P347" s="2"/>
      <c r="Q347" s="2"/>
    </row>
    <row r="348" thickBot="1">
      <c r="A348" s="9"/>
      <c r="B348" s="50" t="s">
        <v>54</v>
      </c>
      <c r="C348" s="51"/>
      <c r="D348" s="51"/>
      <c r="E348" s="52" t="s">
        <v>55</v>
      </c>
      <c r="F348" s="51"/>
      <c r="G348" s="51"/>
      <c r="H348" s="53"/>
      <c r="I348" s="51"/>
      <c r="J348" s="53"/>
      <c r="K348" s="51"/>
      <c r="L348" s="51"/>
      <c r="M348" s="12"/>
      <c r="N348" s="2"/>
      <c r="O348" s="2"/>
      <c r="P348" s="2"/>
      <c r="Q348" s="2"/>
    </row>
    <row r="349" thickTop="1">
      <c r="A349" s="9"/>
      <c r="B349" s="41">
        <v>62</v>
      </c>
      <c r="C349" s="42" t="s">
        <v>353</v>
      </c>
      <c r="D349" s="42" t="s">
        <v>3</v>
      </c>
      <c r="E349" s="42" t="s">
        <v>354</v>
      </c>
      <c r="F349" s="42" t="s">
        <v>3</v>
      </c>
      <c r="G349" s="43" t="s">
        <v>128</v>
      </c>
      <c r="H349" s="54">
        <v>2.8500000000000001</v>
      </c>
      <c r="I349" s="55">
        <f>ROUND(0,2)</f>
        <v>0</v>
      </c>
      <c r="J349" s="56">
        <f>ROUND(I349*H349,2)</f>
        <v>0</v>
      </c>
      <c r="K349" s="57">
        <v>0.20999999999999999</v>
      </c>
      <c r="L349" s="58">
        <f>IF(ISNUMBER(K349),ROUND(J349*(K349+1),2),0)</f>
        <v>0</v>
      </c>
      <c r="M349" s="12"/>
      <c r="N349" s="2"/>
      <c r="O349" s="2"/>
      <c r="P349" s="2"/>
      <c r="Q349" s="33">
        <f>IF(ISNUMBER(K349),IF(H349&gt;0,IF(I349&gt;0,J349,0),0),0)</f>
        <v>0</v>
      </c>
      <c r="R349" s="27">
        <f>IF(ISNUMBER(K349)=FALSE,J349,0)</f>
        <v>0</v>
      </c>
    </row>
    <row r="350">
      <c r="A350" s="9"/>
      <c r="B350" s="48" t="s">
        <v>48</v>
      </c>
      <c r="C350" s="1"/>
      <c r="D350" s="1"/>
      <c r="E350" s="49" t="s">
        <v>355</v>
      </c>
      <c r="F350" s="1"/>
      <c r="G350" s="1"/>
      <c r="H350" s="40"/>
      <c r="I350" s="1"/>
      <c r="J350" s="40"/>
      <c r="K350" s="1"/>
      <c r="L350" s="1"/>
      <c r="M350" s="12"/>
      <c r="N350" s="2"/>
      <c r="O350" s="2"/>
      <c r="P350" s="2"/>
      <c r="Q350" s="2"/>
    </row>
    <row r="351">
      <c r="A351" s="9"/>
      <c r="B351" s="48" t="s">
        <v>50</v>
      </c>
      <c r="C351" s="1"/>
      <c r="D351" s="1"/>
      <c r="E351" s="49" t="s">
        <v>356</v>
      </c>
      <c r="F351" s="1"/>
      <c r="G351" s="1"/>
      <c r="H351" s="40"/>
      <c r="I351" s="1"/>
      <c r="J351" s="40"/>
      <c r="K351" s="1"/>
      <c r="L351" s="1"/>
      <c r="M351" s="12"/>
      <c r="N351" s="2"/>
      <c r="O351" s="2"/>
      <c r="P351" s="2"/>
      <c r="Q351" s="2"/>
    </row>
    <row r="352">
      <c r="A352" s="9"/>
      <c r="B352" s="48" t="s">
        <v>52</v>
      </c>
      <c r="C352" s="1"/>
      <c r="D352" s="1"/>
      <c r="E352" s="49" t="s">
        <v>357</v>
      </c>
      <c r="F352" s="1"/>
      <c r="G352" s="1"/>
      <c r="H352" s="40"/>
      <c r="I352" s="1"/>
      <c r="J352" s="40"/>
      <c r="K352" s="1"/>
      <c r="L352" s="1"/>
      <c r="M352" s="12"/>
      <c r="N352" s="2"/>
      <c r="O352" s="2"/>
      <c r="P352" s="2"/>
      <c r="Q352" s="2"/>
    </row>
    <row r="353" thickBot="1">
      <c r="A353" s="9"/>
      <c r="B353" s="50" t="s">
        <v>54</v>
      </c>
      <c r="C353" s="51"/>
      <c r="D353" s="51"/>
      <c r="E353" s="52" t="s">
        <v>55</v>
      </c>
      <c r="F353" s="51"/>
      <c r="G353" s="51"/>
      <c r="H353" s="53"/>
      <c r="I353" s="51"/>
      <c r="J353" s="53"/>
      <c r="K353" s="51"/>
      <c r="L353" s="51"/>
      <c r="M353" s="12"/>
      <c r="N353" s="2"/>
      <c r="O353" s="2"/>
      <c r="P353" s="2"/>
      <c r="Q353" s="2"/>
    </row>
    <row r="354" thickTop="1">
      <c r="A354" s="9"/>
      <c r="B354" s="41">
        <v>63</v>
      </c>
      <c r="C354" s="42" t="s">
        <v>358</v>
      </c>
      <c r="D354" s="42" t="s">
        <v>45</v>
      </c>
      <c r="E354" s="42" t="s">
        <v>359</v>
      </c>
      <c r="F354" s="42" t="s">
        <v>3</v>
      </c>
      <c r="G354" s="43" t="s">
        <v>128</v>
      </c>
      <c r="H354" s="54">
        <v>2.8500000000000001</v>
      </c>
      <c r="I354" s="55">
        <f>ROUND(0,2)</f>
        <v>0</v>
      </c>
      <c r="J354" s="56">
        <f>ROUND(I354*H354,2)</f>
        <v>0</v>
      </c>
      <c r="K354" s="57">
        <v>0.20999999999999999</v>
      </c>
      <c r="L354" s="58">
        <f>IF(ISNUMBER(K354),ROUND(J354*(K354+1),2),0)</f>
        <v>0</v>
      </c>
      <c r="M354" s="12"/>
      <c r="N354" s="2"/>
      <c r="O354" s="2"/>
      <c r="P354" s="2"/>
      <c r="Q354" s="33">
        <f>IF(ISNUMBER(K354),IF(H354&gt;0,IF(I354&gt;0,J354,0),0),0)</f>
        <v>0</v>
      </c>
      <c r="R354" s="27">
        <f>IF(ISNUMBER(K354)=FALSE,J354,0)</f>
        <v>0</v>
      </c>
    </row>
    <row r="355">
      <c r="A355" s="9"/>
      <c r="B355" s="48" t="s">
        <v>48</v>
      </c>
      <c r="C355" s="1"/>
      <c r="D355" s="1"/>
      <c r="E355" s="49" t="s">
        <v>346</v>
      </c>
      <c r="F355" s="1"/>
      <c r="G355" s="1"/>
      <c r="H355" s="40"/>
      <c r="I355" s="1"/>
      <c r="J355" s="40"/>
      <c r="K355" s="1"/>
      <c r="L355" s="1"/>
      <c r="M355" s="12"/>
      <c r="N355" s="2"/>
      <c r="O355" s="2"/>
      <c r="P355" s="2"/>
      <c r="Q355" s="2"/>
    </row>
    <row r="356">
      <c r="A356" s="9"/>
      <c r="B356" s="48" t="s">
        <v>50</v>
      </c>
      <c r="C356" s="1"/>
      <c r="D356" s="1"/>
      <c r="E356" s="49" t="s">
        <v>360</v>
      </c>
      <c r="F356" s="1"/>
      <c r="G356" s="1"/>
      <c r="H356" s="40"/>
      <c r="I356" s="1"/>
      <c r="J356" s="40"/>
      <c r="K356" s="1"/>
      <c r="L356" s="1"/>
      <c r="M356" s="12"/>
      <c r="N356" s="2"/>
      <c r="O356" s="2"/>
      <c r="P356" s="2"/>
      <c r="Q356" s="2"/>
    </row>
    <row r="357">
      <c r="A357" s="9"/>
      <c r="B357" s="48" t="s">
        <v>52</v>
      </c>
      <c r="C357" s="1"/>
      <c r="D357" s="1"/>
      <c r="E357" s="49" t="s">
        <v>361</v>
      </c>
      <c r="F357" s="1"/>
      <c r="G357" s="1"/>
      <c r="H357" s="40"/>
      <c r="I357" s="1"/>
      <c r="J357" s="40"/>
      <c r="K357" s="1"/>
      <c r="L357" s="1"/>
      <c r="M357" s="12"/>
      <c r="N357" s="2"/>
      <c r="O357" s="2"/>
      <c r="P357" s="2"/>
      <c r="Q357" s="2"/>
    </row>
    <row r="358" thickBot="1">
      <c r="A358" s="9"/>
      <c r="B358" s="50" t="s">
        <v>54</v>
      </c>
      <c r="C358" s="51"/>
      <c r="D358" s="51"/>
      <c r="E358" s="52" t="s">
        <v>55</v>
      </c>
      <c r="F358" s="51"/>
      <c r="G358" s="51"/>
      <c r="H358" s="53"/>
      <c r="I358" s="51"/>
      <c r="J358" s="53"/>
      <c r="K358" s="51"/>
      <c r="L358" s="51"/>
      <c r="M358" s="12"/>
      <c r="N358" s="2"/>
      <c r="O358" s="2"/>
      <c r="P358" s="2"/>
      <c r="Q358" s="2"/>
    </row>
    <row r="359" thickTop="1">
      <c r="A359" s="9"/>
      <c r="B359" s="41">
        <v>64</v>
      </c>
      <c r="C359" s="42" t="s">
        <v>358</v>
      </c>
      <c r="D359" s="42" t="s">
        <v>56</v>
      </c>
      <c r="E359" s="42" t="s">
        <v>359</v>
      </c>
      <c r="F359" s="42" t="s">
        <v>3</v>
      </c>
      <c r="G359" s="43" t="s">
        <v>128</v>
      </c>
      <c r="H359" s="54">
        <v>40</v>
      </c>
      <c r="I359" s="55">
        <f>ROUND(0,2)</f>
        <v>0</v>
      </c>
      <c r="J359" s="56">
        <f>ROUND(I359*H359,2)</f>
        <v>0</v>
      </c>
      <c r="K359" s="57">
        <v>0.20999999999999999</v>
      </c>
      <c r="L359" s="58">
        <f>IF(ISNUMBER(K359),ROUND(J359*(K359+1),2),0)</f>
        <v>0</v>
      </c>
      <c r="M359" s="12"/>
      <c r="N359" s="2"/>
      <c r="O359" s="2"/>
      <c r="P359" s="2"/>
      <c r="Q359" s="33">
        <f>IF(ISNUMBER(K359),IF(H359&gt;0,IF(I359&gt;0,J359,0),0),0)</f>
        <v>0</v>
      </c>
      <c r="R359" s="27">
        <f>IF(ISNUMBER(K359)=FALSE,J359,0)</f>
        <v>0</v>
      </c>
    </row>
    <row r="360">
      <c r="A360" s="9"/>
      <c r="B360" s="48" t="s">
        <v>48</v>
      </c>
      <c r="C360" s="1"/>
      <c r="D360" s="1"/>
      <c r="E360" s="49" t="s">
        <v>362</v>
      </c>
      <c r="F360" s="1"/>
      <c r="G360" s="1"/>
      <c r="H360" s="40"/>
      <c r="I360" s="1"/>
      <c r="J360" s="40"/>
      <c r="K360" s="1"/>
      <c r="L360" s="1"/>
      <c r="M360" s="12"/>
      <c r="N360" s="2"/>
      <c r="O360" s="2"/>
      <c r="P360" s="2"/>
      <c r="Q360" s="2"/>
    </row>
    <row r="361">
      <c r="A361" s="9"/>
      <c r="B361" s="48" t="s">
        <v>50</v>
      </c>
      <c r="C361" s="1"/>
      <c r="D361" s="1"/>
      <c r="E361" s="49" t="s">
        <v>363</v>
      </c>
      <c r="F361" s="1"/>
      <c r="G361" s="1"/>
      <c r="H361" s="40"/>
      <c r="I361" s="1"/>
      <c r="J361" s="40"/>
      <c r="K361" s="1"/>
      <c r="L361" s="1"/>
      <c r="M361" s="12"/>
      <c r="N361" s="2"/>
      <c r="O361" s="2"/>
      <c r="P361" s="2"/>
      <c r="Q361" s="2"/>
    </row>
    <row r="362">
      <c r="A362" s="9"/>
      <c r="B362" s="48" t="s">
        <v>52</v>
      </c>
      <c r="C362" s="1"/>
      <c r="D362" s="1"/>
      <c r="E362" s="49" t="s">
        <v>361</v>
      </c>
      <c r="F362" s="1"/>
      <c r="G362" s="1"/>
      <c r="H362" s="40"/>
      <c r="I362" s="1"/>
      <c r="J362" s="40"/>
      <c r="K362" s="1"/>
      <c r="L362" s="1"/>
      <c r="M362" s="12"/>
      <c r="N362" s="2"/>
      <c r="O362" s="2"/>
      <c r="P362" s="2"/>
      <c r="Q362" s="2"/>
    </row>
    <row r="363" thickBot="1">
      <c r="A363" s="9"/>
      <c r="B363" s="50" t="s">
        <v>54</v>
      </c>
      <c r="C363" s="51"/>
      <c r="D363" s="51"/>
      <c r="E363" s="52" t="s">
        <v>55</v>
      </c>
      <c r="F363" s="51"/>
      <c r="G363" s="51"/>
      <c r="H363" s="53"/>
      <c r="I363" s="51"/>
      <c r="J363" s="53"/>
      <c r="K363" s="51"/>
      <c r="L363" s="51"/>
      <c r="M363" s="12"/>
      <c r="N363" s="2"/>
      <c r="O363" s="2"/>
      <c r="P363" s="2"/>
      <c r="Q363" s="2"/>
    </row>
    <row r="364" thickTop="1">
      <c r="A364" s="9"/>
      <c r="B364" s="41">
        <v>65</v>
      </c>
      <c r="C364" s="42" t="s">
        <v>364</v>
      </c>
      <c r="D364" s="42" t="s">
        <v>3</v>
      </c>
      <c r="E364" s="42" t="s">
        <v>365</v>
      </c>
      <c r="F364" s="42" t="s">
        <v>3</v>
      </c>
      <c r="G364" s="43" t="s">
        <v>128</v>
      </c>
      <c r="H364" s="54">
        <v>5.1299999999999999</v>
      </c>
      <c r="I364" s="55">
        <f>ROUND(0,2)</f>
        <v>0</v>
      </c>
      <c r="J364" s="56">
        <f>ROUND(I364*H364,2)</f>
        <v>0</v>
      </c>
      <c r="K364" s="57">
        <v>0.20999999999999999</v>
      </c>
      <c r="L364" s="58">
        <f>IF(ISNUMBER(K364),ROUND(J364*(K364+1),2),0)</f>
        <v>0</v>
      </c>
      <c r="M364" s="12"/>
      <c r="N364" s="2"/>
      <c r="O364" s="2"/>
      <c r="P364" s="2"/>
      <c r="Q364" s="33">
        <f>IF(ISNUMBER(K364),IF(H364&gt;0,IF(I364&gt;0,J364,0),0),0)</f>
        <v>0</v>
      </c>
      <c r="R364" s="27">
        <f>IF(ISNUMBER(K364)=FALSE,J364,0)</f>
        <v>0</v>
      </c>
    </row>
    <row r="365">
      <c r="A365" s="9"/>
      <c r="B365" s="48" t="s">
        <v>48</v>
      </c>
      <c r="C365" s="1"/>
      <c r="D365" s="1"/>
      <c r="E365" s="49" t="s">
        <v>366</v>
      </c>
      <c r="F365" s="1"/>
      <c r="G365" s="1"/>
      <c r="H365" s="40"/>
      <c r="I365" s="1"/>
      <c r="J365" s="40"/>
      <c r="K365" s="1"/>
      <c r="L365" s="1"/>
      <c r="M365" s="12"/>
      <c r="N365" s="2"/>
      <c r="O365" s="2"/>
      <c r="P365" s="2"/>
      <c r="Q365" s="2"/>
    </row>
    <row r="366">
      <c r="A366" s="9"/>
      <c r="B366" s="48" t="s">
        <v>50</v>
      </c>
      <c r="C366" s="1"/>
      <c r="D366" s="1"/>
      <c r="E366" s="49" t="s">
        <v>367</v>
      </c>
      <c r="F366" s="1"/>
      <c r="G366" s="1"/>
      <c r="H366" s="40"/>
      <c r="I366" s="1"/>
      <c r="J366" s="40"/>
      <c r="K366" s="1"/>
      <c r="L366" s="1"/>
      <c r="M366" s="12"/>
      <c r="N366" s="2"/>
      <c r="O366" s="2"/>
      <c r="P366" s="2"/>
      <c r="Q366" s="2"/>
    </row>
    <row r="367">
      <c r="A367" s="9"/>
      <c r="B367" s="48" t="s">
        <v>52</v>
      </c>
      <c r="C367" s="1"/>
      <c r="D367" s="1"/>
      <c r="E367" s="49" t="s">
        <v>352</v>
      </c>
      <c r="F367" s="1"/>
      <c r="G367" s="1"/>
      <c r="H367" s="40"/>
      <c r="I367" s="1"/>
      <c r="J367" s="40"/>
      <c r="K367" s="1"/>
      <c r="L367" s="1"/>
      <c r="M367" s="12"/>
      <c r="N367" s="2"/>
      <c r="O367" s="2"/>
      <c r="P367" s="2"/>
      <c r="Q367" s="2"/>
    </row>
    <row r="368" thickBot="1">
      <c r="A368" s="9"/>
      <c r="B368" s="50" t="s">
        <v>54</v>
      </c>
      <c r="C368" s="51"/>
      <c r="D368" s="51"/>
      <c r="E368" s="52" t="s">
        <v>55</v>
      </c>
      <c r="F368" s="51"/>
      <c r="G368" s="51"/>
      <c r="H368" s="53"/>
      <c r="I368" s="51"/>
      <c r="J368" s="53"/>
      <c r="K368" s="51"/>
      <c r="L368" s="51"/>
      <c r="M368" s="12"/>
      <c r="N368" s="2"/>
      <c r="O368" s="2"/>
      <c r="P368" s="2"/>
      <c r="Q368" s="2"/>
    </row>
    <row r="369" thickTop="1" thickBot="1" ht="25" customHeight="1">
      <c r="A369" s="9"/>
      <c r="B369" s="1"/>
      <c r="C369" s="59">
        <v>3</v>
      </c>
      <c r="D369" s="1"/>
      <c r="E369" s="59" t="s">
        <v>102</v>
      </c>
      <c r="F369" s="1"/>
      <c r="G369" s="60" t="s">
        <v>88</v>
      </c>
      <c r="H369" s="61">
        <f>J334+J339+J344+J349+J354+J359+J364</f>
        <v>0</v>
      </c>
      <c r="I369" s="60" t="s">
        <v>89</v>
      </c>
      <c r="J369" s="62">
        <f>(L369-H369)</f>
        <v>0</v>
      </c>
      <c r="K369" s="60" t="s">
        <v>90</v>
      </c>
      <c r="L369" s="63">
        <f>L334+L339+L344+L349+L354+L359+L364</f>
        <v>0</v>
      </c>
      <c r="M369" s="12"/>
      <c r="N369" s="2"/>
      <c r="O369" s="2"/>
      <c r="P369" s="2"/>
      <c r="Q369" s="33">
        <f>0+Q334+Q339+Q344+Q349+Q354+Q359+Q364</f>
        <v>0</v>
      </c>
      <c r="R369" s="27">
        <f>0+R334+R339+R344+R349+R354+R359+R364</f>
        <v>0</v>
      </c>
      <c r="S369" s="64">
        <f>Q369*(1+J369)+R369</f>
        <v>0</v>
      </c>
    </row>
    <row r="370" thickTop="1" thickBot="1" ht="25" customHeight="1">
      <c r="A370" s="9"/>
      <c r="B370" s="65"/>
      <c r="C370" s="65"/>
      <c r="D370" s="65"/>
      <c r="E370" s="65"/>
      <c r="F370" s="65"/>
      <c r="G370" s="66" t="s">
        <v>91</v>
      </c>
      <c r="H370" s="67">
        <f>J334+J339+J344+J349+J354+J359+J364</f>
        <v>0</v>
      </c>
      <c r="I370" s="66" t="s">
        <v>92</v>
      </c>
      <c r="J370" s="68">
        <f>0+J369</f>
        <v>0</v>
      </c>
      <c r="K370" s="66" t="s">
        <v>93</v>
      </c>
      <c r="L370" s="69">
        <f>L334+L339+L344+L349+L354+L359+L364</f>
        <v>0</v>
      </c>
      <c r="M370" s="12"/>
      <c r="N370" s="2"/>
      <c r="O370" s="2"/>
      <c r="P370" s="2"/>
      <c r="Q370" s="2"/>
    </row>
    <row r="371" ht="40" customHeight="1">
      <c r="A371" s="9"/>
      <c r="B371" s="74" t="s">
        <v>368</v>
      </c>
      <c r="C371" s="1"/>
      <c r="D371" s="1"/>
      <c r="E371" s="1"/>
      <c r="F371" s="1"/>
      <c r="G371" s="1"/>
      <c r="H371" s="40"/>
      <c r="I371" s="1"/>
      <c r="J371" s="40"/>
      <c r="K371" s="1"/>
      <c r="L371" s="1"/>
      <c r="M371" s="12"/>
      <c r="N371" s="2"/>
      <c r="O371" s="2"/>
      <c r="P371" s="2"/>
      <c r="Q371" s="2"/>
    </row>
    <row r="372">
      <c r="A372" s="9"/>
      <c r="B372" s="41">
        <v>66</v>
      </c>
      <c r="C372" s="42" t="s">
        <v>369</v>
      </c>
      <c r="D372" s="42" t="s">
        <v>3</v>
      </c>
      <c r="E372" s="42" t="s">
        <v>370</v>
      </c>
      <c r="F372" s="42" t="s">
        <v>3</v>
      </c>
      <c r="G372" s="43" t="s">
        <v>128</v>
      </c>
      <c r="H372" s="44">
        <v>8.891</v>
      </c>
      <c r="I372" s="25">
        <f>ROUND(0,2)</f>
        <v>0</v>
      </c>
      <c r="J372" s="45">
        <f>ROUND(I372*H372,2)</f>
        <v>0</v>
      </c>
      <c r="K372" s="46">
        <v>0.20999999999999999</v>
      </c>
      <c r="L372" s="47">
        <f>IF(ISNUMBER(K372),ROUND(J372*(K372+1),2),0)</f>
        <v>0</v>
      </c>
      <c r="M372" s="12"/>
      <c r="N372" s="2"/>
      <c r="O372" s="2"/>
      <c r="P372" s="2"/>
      <c r="Q372" s="33">
        <f>IF(ISNUMBER(K372),IF(H372&gt;0,IF(I372&gt;0,J372,0),0),0)</f>
        <v>0</v>
      </c>
      <c r="R372" s="27">
        <f>IF(ISNUMBER(K372)=FALSE,J372,0)</f>
        <v>0</v>
      </c>
    </row>
    <row r="373">
      <c r="A373" s="9"/>
      <c r="B373" s="48" t="s">
        <v>48</v>
      </c>
      <c r="C373" s="1"/>
      <c r="D373" s="1"/>
      <c r="E373" s="49" t="s">
        <v>371</v>
      </c>
      <c r="F373" s="1"/>
      <c r="G373" s="1"/>
      <c r="H373" s="40"/>
      <c r="I373" s="1"/>
      <c r="J373" s="40"/>
      <c r="K373" s="1"/>
      <c r="L373" s="1"/>
      <c r="M373" s="12"/>
      <c r="N373" s="2"/>
      <c r="O373" s="2"/>
      <c r="P373" s="2"/>
      <c r="Q373" s="2"/>
    </row>
    <row r="374">
      <c r="A374" s="9"/>
      <c r="B374" s="48" t="s">
        <v>50</v>
      </c>
      <c r="C374" s="1"/>
      <c r="D374" s="1"/>
      <c r="E374" s="49" t="s">
        <v>372</v>
      </c>
      <c r="F374" s="1"/>
      <c r="G374" s="1"/>
      <c r="H374" s="40"/>
      <c r="I374" s="1"/>
      <c r="J374" s="40"/>
      <c r="K374" s="1"/>
      <c r="L374" s="1"/>
      <c r="M374" s="12"/>
      <c r="N374" s="2"/>
      <c r="O374" s="2"/>
      <c r="P374" s="2"/>
      <c r="Q374" s="2"/>
    </row>
    <row r="375">
      <c r="A375" s="9"/>
      <c r="B375" s="48" t="s">
        <v>52</v>
      </c>
      <c r="C375" s="1"/>
      <c r="D375" s="1"/>
      <c r="E375" s="49" t="s">
        <v>357</v>
      </c>
      <c r="F375" s="1"/>
      <c r="G375" s="1"/>
      <c r="H375" s="40"/>
      <c r="I375" s="1"/>
      <c r="J375" s="40"/>
      <c r="K375" s="1"/>
      <c r="L375" s="1"/>
      <c r="M375" s="12"/>
      <c r="N375" s="2"/>
      <c r="O375" s="2"/>
      <c r="P375" s="2"/>
      <c r="Q375" s="2"/>
    </row>
    <row r="376" thickBot="1">
      <c r="A376" s="9"/>
      <c r="B376" s="50" t="s">
        <v>54</v>
      </c>
      <c r="C376" s="51"/>
      <c r="D376" s="51"/>
      <c r="E376" s="52" t="s">
        <v>55</v>
      </c>
      <c r="F376" s="51"/>
      <c r="G376" s="51"/>
      <c r="H376" s="53"/>
      <c r="I376" s="51"/>
      <c r="J376" s="53"/>
      <c r="K376" s="51"/>
      <c r="L376" s="51"/>
      <c r="M376" s="12"/>
      <c r="N376" s="2"/>
      <c r="O376" s="2"/>
      <c r="P376" s="2"/>
      <c r="Q376" s="2"/>
    </row>
    <row r="377" thickTop="1">
      <c r="A377" s="9"/>
      <c r="B377" s="41">
        <v>67</v>
      </c>
      <c r="C377" s="42" t="s">
        <v>373</v>
      </c>
      <c r="D377" s="42" t="s">
        <v>45</v>
      </c>
      <c r="E377" s="42" t="s">
        <v>374</v>
      </c>
      <c r="F377" s="42" t="s">
        <v>3</v>
      </c>
      <c r="G377" s="43" t="s">
        <v>128</v>
      </c>
      <c r="H377" s="54">
        <v>3.6000000000000001</v>
      </c>
      <c r="I377" s="55">
        <f>ROUND(0,2)</f>
        <v>0</v>
      </c>
      <c r="J377" s="56">
        <f>ROUND(I377*H377,2)</f>
        <v>0</v>
      </c>
      <c r="K377" s="57">
        <v>0.20999999999999999</v>
      </c>
      <c r="L377" s="58">
        <f>IF(ISNUMBER(K377),ROUND(J377*(K377+1),2),0)</f>
        <v>0</v>
      </c>
      <c r="M377" s="12"/>
      <c r="N377" s="2"/>
      <c r="O377" s="2"/>
      <c r="P377" s="2"/>
      <c r="Q377" s="33">
        <f>IF(ISNUMBER(K377),IF(H377&gt;0,IF(I377&gt;0,J377,0),0),0)</f>
        <v>0</v>
      </c>
      <c r="R377" s="27">
        <f>IF(ISNUMBER(K377)=FALSE,J377,0)</f>
        <v>0</v>
      </c>
    </row>
    <row r="378">
      <c r="A378" s="9"/>
      <c r="B378" s="48" t="s">
        <v>48</v>
      </c>
      <c r="C378" s="1"/>
      <c r="D378" s="1"/>
      <c r="E378" s="49" t="s">
        <v>375</v>
      </c>
      <c r="F378" s="1"/>
      <c r="G378" s="1"/>
      <c r="H378" s="40"/>
      <c r="I378" s="1"/>
      <c r="J378" s="40"/>
      <c r="K378" s="1"/>
      <c r="L378" s="1"/>
      <c r="M378" s="12"/>
      <c r="N378" s="2"/>
      <c r="O378" s="2"/>
      <c r="P378" s="2"/>
      <c r="Q378" s="2"/>
    </row>
    <row r="379">
      <c r="A379" s="9"/>
      <c r="B379" s="48" t="s">
        <v>50</v>
      </c>
      <c r="C379" s="1"/>
      <c r="D379" s="1"/>
      <c r="E379" s="49" t="s">
        <v>376</v>
      </c>
      <c r="F379" s="1"/>
      <c r="G379" s="1"/>
      <c r="H379" s="40"/>
      <c r="I379" s="1"/>
      <c r="J379" s="40"/>
      <c r="K379" s="1"/>
      <c r="L379" s="1"/>
      <c r="M379" s="12"/>
      <c r="N379" s="2"/>
      <c r="O379" s="2"/>
      <c r="P379" s="2"/>
      <c r="Q379" s="2"/>
    </row>
    <row r="380">
      <c r="A380" s="9"/>
      <c r="B380" s="48" t="s">
        <v>52</v>
      </c>
      <c r="C380" s="1"/>
      <c r="D380" s="1"/>
      <c r="E380" s="49" t="s">
        <v>357</v>
      </c>
      <c r="F380" s="1"/>
      <c r="G380" s="1"/>
      <c r="H380" s="40"/>
      <c r="I380" s="1"/>
      <c r="J380" s="40"/>
      <c r="K380" s="1"/>
      <c r="L380" s="1"/>
      <c r="M380" s="12"/>
      <c r="N380" s="2"/>
      <c r="O380" s="2"/>
      <c r="P380" s="2"/>
      <c r="Q380" s="2"/>
    </row>
    <row r="381" thickBot="1">
      <c r="A381" s="9"/>
      <c r="B381" s="50" t="s">
        <v>54</v>
      </c>
      <c r="C381" s="51"/>
      <c r="D381" s="51"/>
      <c r="E381" s="52" t="s">
        <v>55</v>
      </c>
      <c r="F381" s="51"/>
      <c r="G381" s="51"/>
      <c r="H381" s="53"/>
      <c r="I381" s="51"/>
      <c r="J381" s="53"/>
      <c r="K381" s="51"/>
      <c r="L381" s="51"/>
      <c r="M381" s="12"/>
      <c r="N381" s="2"/>
      <c r="O381" s="2"/>
      <c r="P381" s="2"/>
      <c r="Q381" s="2"/>
    </row>
    <row r="382" thickTop="1">
      <c r="A382" s="9"/>
      <c r="B382" s="41">
        <v>68</v>
      </c>
      <c r="C382" s="42" t="s">
        <v>373</v>
      </c>
      <c r="D382" s="42" t="s">
        <v>56</v>
      </c>
      <c r="E382" s="42" t="s">
        <v>374</v>
      </c>
      <c r="F382" s="42" t="s">
        <v>3</v>
      </c>
      <c r="G382" s="43" t="s">
        <v>128</v>
      </c>
      <c r="H382" s="54">
        <v>1.3999999999999999</v>
      </c>
      <c r="I382" s="55">
        <f>ROUND(0,2)</f>
        <v>0</v>
      </c>
      <c r="J382" s="56">
        <f>ROUND(I382*H382,2)</f>
        <v>0</v>
      </c>
      <c r="K382" s="57">
        <v>0.20999999999999999</v>
      </c>
      <c r="L382" s="58">
        <f>IF(ISNUMBER(K382),ROUND(J382*(K382+1),2),0)</f>
        <v>0</v>
      </c>
      <c r="M382" s="12"/>
      <c r="N382" s="2"/>
      <c r="O382" s="2"/>
      <c r="P382" s="2"/>
      <c r="Q382" s="33">
        <f>IF(ISNUMBER(K382),IF(H382&gt;0,IF(I382&gt;0,J382,0),0),0)</f>
        <v>0</v>
      </c>
      <c r="R382" s="27">
        <f>IF(ISNUMBER(K382)=FALSE,J382,0)</f>
        <v>0</v>
      </c>
    </row>
    <row r="383">
      <c r="A383" s="9"/>
      <c r="B383" s="48" t="s">
        <v>48</v>
      </c>
      <c r="C383" s="1"/>
      <c r="D383" s="1"/>
      <c r="E383" s="49" t="s">
        <v>377</v>
      </c>
      <c r="F383" s="1"/>
      <c r="G383" s="1"/>
      <c r="H383" s="40"/>
      <c r="I383" s="1"/>
      <c r="J383" s="40"/>
      <c r="K383" s="1"/>
      <c r="L383" s="1"/>
      <c r="M383" s="12"/>
      <c r="N383" s="2"/>
      <c r="O383" s="2"/>
      <c r="P383" s="2"/>
      <c r="Q383" s="2"/>
    </row>
    <row r="384">
      <c r="A384" s="9"/>
      <c r="B384" s="48" t="s">
        <v>50</v>
      </c>
      <c r="C384" s="1"/>
      <c r="D384" s="1"/>
      <c r="E384" s="49" t="s">
        <v>378</v>
      </c>
      <c r="F384" s="1"/>
      <c r="G384" s="1"/>
      <c r="H384" s="40"/>
      <c r="I384" s="1"/>
      <c r="J384" s="40"/>
      <c r="K384" s="1"/>
      <c r="L384" s="1"/>
      <c r="M384" s="12"/>
      <c r="N384" s="2"/>
      <c r="O384" s="2"/>
      <c r="P384" s="2"/>
      <c r="Q384" s="2"/>
    </row>
    <row r="385">
      <c r="A385" s="9"/>
      <c r="B385" s="48" t="s">
        <v>52</v>
      </c>
      <c r="C385" s="1"/>
      <c r="D385" s="1"/>
      <c r="E385" s="49" t="s">
        <v>357</v>
      </c>
      <c r="F385" s="1"/>
      <c r="G385" s="1"/>
      <c r="H385" s="40"/>
      <c r="I385" s="1"/>
      <c r="J385" s="40"/>
      <c r="K385" s="1"/>
      <c r="L385" s="1"/>
      <c r="M385" s="12"/>
      <c r="N385" s="2"/>
      <c r="O385" s="2"/>
      <c r="P385" s="2"/>
      <c r="Q385" s="2"/>
    </row>
    <row r="386" thickBot="1">
      <c r="A386" s="9"/>
      <c r="B386" s="50" t="s">
        <v>54</v>
      </c>
      <c r="C386" s="51"/>
      <c r="D386" s="51"/>
      <c r="E386" s="52" t="s">
        <v>55</v>
      </c>
      <c r="F386" s="51"/>
      <c r="G386" s="51"/>
      <c r="H386" s="53"/>
      <c r="I386" s="51"/>
      <c r="J386" s="53"/>
      <c r="K386" s="51"/>
      <c r="L386" s="51"/>
      <c r="M386" s="12"/>
      <c r="N386" s="2"/>
      <c r="O386" s="2"/>
      <c r="P386" s="2"/>
      <c r="Q386" s="2"/>
    </row>
    <row r="387" thickTop="1">
      <c r="A387" s="9"/>
      <c r="B387" s="41">
        <v>69</v>
      </c>
      <c r="C387" s="42" t="s">
        <v>379</v>
      </c>
      <c r="D387" s="42" t="s">
        <v>3</v>
      </c>
      <c r="E387" s="42" t="s">
        <v>380</v>
      </c>
      <c r="F387" s="42" t="s">
        <v>3</v>
      </c>
      <c r="G387" s="43" t="s">
        <v>128</v>
      </c>
      <c r="H387" s="54">
        <v>22.620000000000001</v>
      </c>
      <c r="I387" s="55">
        <f>ROUND(0,2)</f>
        <v>0</v>
      </c>
      <c r="J387" s="56">
        <f>ROUND(I387*H387,2)</f>
        <v>0</v>
      </c>
      <c r="K387" s="57">
        <v>0.20999999999999999</v>
      </c>
      <c r="L387" s="58">
        <f>IF(ISNUMBER(K387),ROUND(J387*(K387+1),2),0)</f>
        <v>0</v>
      </c>
      <c r="M387" s="12"/>
      <c r="N387" s="2"/>
      <c r="O387" s="2"/>
      <c r="P387" s="2"/>
      <c r="Q387" s="33">
        <f>IF(ISNUMBER(K387),IF(H387&gt;0,IF(I387&gt;0,J387,0),0),0)</f>
        <v>0</v>
      </c>
      <c r="R387" s="27">
        <f>IF(ISNUMBER(K387)=FALSE,J387,0)</f>
        <v>0</v>
      </c>
    </row>
    <row r="388">
      <c r="A388" s="9"/>
      <c r="B388" s="48" t="s">
        <v>48</v>
      </c>
      <c r="C388" s="1"/>
      <c r="D388" s="1"/>
      <c r="E388" s="49" t="s">
        <v>381</v>
      </c>
      <c r="F388" s="1"/>
      <c r="G388" s="1"/>
      <c r="H388" s="40"/>
      <c r="I388" s="1"/>
      <c r="J388" s="40"/>
      <c r="K388" s="1"/>
      <c r="L388" s="1"/>
      <c r="M388" s="12"/>
      <c r="N388" s="2"/>
      <c r="O388" s="2"/>
      <c r="P388" s="2"/>
      <c r="Q388" s="2"/>
    </row>
    <row r="389">
      <c r="A389" s="9"/>
      <c r="B389" s="48" t="s">
        <v>50</v>
      </c>
      <c r="C389" s="1"/>
      <c r="D389" s="1"/>
      <c r="E389" s="49" t="s">
        <v>382</v>
      </c>
      <c r="F389" s="1"/>
      <c r="G389" s="1"/>
      <c r="H389" s="40"/>
      <c r="I389" s="1"/>
      <c r="J389" s="40"/>
      <c r="K389" s="1"/>
      <c r="L389" s="1"/>
      <c r="M389" s="12"/>
      <c r="N389" s="2"/>
      <c r="O389" s="2"/>
      <c r="P389" s="2"/>
      <c r="Q389" s="2"/>
    </row>
    <row r="390">
      <c r="A390" s="9"/>
      <c r="B390" s="48" t="s">
        <v>52</v>
      </c>
      <c r="C390" s="1"/>
      <c r="D390" s="1"/>
      <c r="E390" s="49" t="s">
        <v>357</v>
      </c>
      <c r="F390" s="1"/>
      <c r="G390" s="1"/>
      <c r="H390" s="40"/>
      <c r="I390" s="1"/>
      <c r="J390" s="40"/>
      <c r="K390" s="1"/>
      <c r="L390" s="1"/>
      <c r="M390" s="12"/>
      <c r="N390" s="2"/>
      <c r="O390" s="2"/>
      <c r="P390" s="2"/>
      <c r="Q390" s="2"/>
    </row>
    <row r="391" thickBot="1">
      <c r="A391" s="9"/>
      <c r="B391" s="50" t="s">
        <v>54</v>
      </c>
      <c r="C391" s="51"/>
      <c r="D391" s="51"/>
      <c r="E391" s="52" t="s">
        <v>55</v>
      </c>
      <c r="F391" s="51"/>
      <c r="G391" s="51"/>
      <c r="H391" s="53"/>
      <c r="I391" s="51"/>
      <c r="J391" s="53"/>
      <c r="K391" s="51"/>
      <c r="L391" s="51"/>
      <c r="M391" s="12"/>
      <c r="N391" s="2"/>
      <c r="O391" s="2"/>
      <c r="P391" s="2"/>
      <c r="Q391" s="2"/>
    </row>
    <row r="392" thickTop="1">
      <c r="A392" s="9"/>
      <c r="B392" s="41">
        <v>70</v>
      </c>
      <c r="C392" s="42" t="s">
        <v>383</v>
      </c>
      <c r="D392" s="42" t="s">
        <v>3</v>
      </c>
      <c r="E392" s="42" t="s">
        <v>384</v>
      </c>
      <c r="F392" s="42" t="s">
        <v>3</v>
      </c>
      <c r="G392" s="43" t="s">
        <v>111</v>
      </c>
      <c r="H392" s="54">
        <v>2.6640000000000001</v>
      </c>
      <c r="I392" s="55">
        <f>ROUND(0,2)</f>
        <v>0</v>
      </c>
      <c r="J392" s="56">
        <f>ROUND(I392*H392,2)</f>
        <v>0</v>
      </c>
      <c r="K392" s="57">
        <v>0.20999999999999999</v>
      </c>
      <c r="L392" s="58">
        <f>IF(ISNUMBER(K392),ROUND(J392*(K392+1),2),0)</f>
        <v>0</v>
      </c>
      <c r="M392" s="12"/>
      <c r="N392" s="2"/>
      <c r="O392" s="2"/>
      <c r="P392" s="2"/>
      <c r="Q392" s="33">
        <f>IF(ISNUMBER(K392),IF(H392&gt;0,IF(I392&gt;0,J392,0),0),0)</f>
        <v>0</v>
      </c>
      <c r="R392" s="27">
        <f>IF(ISNUMBER(K392)=FALSE,J392,0)</f>
        <v>0</v>
      </c>
    </row>
    <row r="393">
      <c r="A393" s="9"/>
      <c r="B393" s="48" t="s">
        <v>48</v>
      </c>
      <c r="C393" s="1"/>
      <c r="D393" s="1"/>
      <c r="E393" s="49" t="s">
        <v>3</v>
      </c>
      <c r="F393" s="1"/>
      <c r="G393" s="1"/>
      <c r="H393" s="40"/>
      <c r="I393" s="1"/>
      <c r="J393" s="40"/>
      <c r="K393" s="1"/>
      <c r="L393" s="1"/>
      <c r="M393" s="12"/>
      <c r="N393" s="2"/>
      <c r="O393" s="2"/>
      <c r="P393" s="2"/>
      <c r="Q393" s="2"/>
    </row>
    <row r="394">
      <c r="A394" s="9"/>
      <c r="B394" s="48" t="s">
        <v>50</v>
      </c>
      <c r="C394" s="1"/>
      <c r="D394" s="1"/>
      <c r="E394" s="49" t="s">
        <v>385</v>
      </c>
      <c r="F394" s="1"/>
      <c r="G394" s="1"/>
      <c r="H394" s="40"/>
      <c r="I394" s="1"/>
      <c r="J394" s="40"/>
      <c r="K394" s="1"/>
      <c r="L394" s="1"/>
      <c r="M394" s="12"/>
      <c r="N394" s="2"/>
      <c r="O394" s="2"/>
      <c r="P394" s="2"/>
      <c r="Q394" s="2"/>
    </row>
    <row r="395">
      <c r="A395" s="9"/>
      <c r="B395" s="48" t="s">
        <v>52</v>
      </c>
      <c r="C395" s="1"/>
      <c r="D395" s="1"/>
      <c r="E395" s="49" t="s">
        <v>386</v>
      </c>
      <c r="F395" s="1"/>
      <c r="G395" s="1"/>
      <c r="H395" s="40"/>
      <c r="I395" s="1"/>
      <c r="J395" s="40"/>
      <c r="K395" s="1"/>
      <c r="L395" s="1"/>
      <c r="M395" s="12"/>
      <c r="N395" s="2"/>
      <c r="O395" s="2"/>
      <c r="P395" s="2"/>
      <c r="Q395" s="2"/>
    </row>
    <row r="396" thickBot="1">
      <c r="A396" s="9"/>
      <c r="B396" s="50" t="s">
        <v>54</v>
      </c>
      <c r="C396" s="51"/>
      <c r="D396" s="51"/>
      <c r="E396" s="52" t="s">
        <v>55</v>
      </c>
      <c r="F396" s="51"/>
      <c r="G396" s="51"/>
      <c r="H396" s="53"/>
      <c r="I396" s="51"/>
      <c r="J396" s="53"/>
      <c r="K396" s="51"/>
      <c r="L396" s="51"/>
      <c r="M396" s="12"/>
      <c r="N396" s="2"/>
      <c r="O396" s="2"/>
      <c r="P396" s="2"/>
      <c r="Q396" s="2"/>
    </row>
    <row r="397" thickTop="1">
      <c r="A397" s="9"/>
      <c r="B397" s="41">
        <v>71</v>
      </c>
      <c r="C397" s="42" t="s">
        <v>387</v>
      </c>
      <c r="D397" s="42" t="s">
        <v>3</v>
      </c>
      <c r="E397" s="42" t="s">
        <v>388</v>
      </c>
      <c r="F397" s="42" t="s">
        <v>3</v>
      </c>
      <c r="G397" s="43" t="s">
        <v>111</v>
      </c>
      <c r="H397" s="54">
        <v>1.776</v>
      </c>
      <c r="I397" s="55">
        <f>ROUND(0,2)</f>
        <v>0</v>
      </c>
      <c r="J397" s="56">
        <f>ROUND(I397*H397,2)</f>
        <v>0</v>
      </c>
      <c r="K397" s="57">
        <v>0.20999999999999999</v>
      </c>
      <c r="L397" s="58">
        <f>IF(ISNUMBER(K397),ROUND(J397*(K397+1),2),0)</f>
        <v>0</v>
      </c>
      <c r="M397" s="12"/>
      <c r="N397" s="2"/>
      <c r="O397" s="2"/>
      <c r="P397" s="2"/>
      <c r="Q397" s="33">
        <f>IF(ISNUMBER(K397),IF(H397&gt;0,IF(I397&gt;0,J397,0),0),0)</f>
        <v>0</v>
      </c>
      <c r="R397" s="27">
        <f>IF(ISNUMBER(K397)=FALSE,J397,0)</f>
        <v>0</v>
      </c>
    </row>
    <row r="398">
      <c r="A398" s="9"/>
      <c r="B398" s="48" t="s">
        <v>48</v>
      </c>
      <c r="C398" s="1"/>
      <c r="D398" s="1"/>
      <c r="E398" s="49" t="s">
        <v>3</v>
      </c>
      <c r="F398" s="1"/>
      <c r="G398" s="1"/>
      <c r="H398" s="40"/>
      <c r="I398" s="1"/>
      <c r="J398" s="40"/>
      <c r="K398" s="1"/>
      <c r="L398" s="1"/>
      <c r="M398" s="12"/>
      <c r="N398" s="2"/>
      <c r="O398" s="2"/>
      <c r="P398" s="2"/>
      <c r="Q398" s="2"/>
    </row>
    <row r="399">
      <c r="A399" s="9"/>
      <c r="B399" s="48" t="s">
        <v>50</v>
      </c>
      <c r="C399" s="1"/>
      <c r="D399" s="1"/>
      <c r="E399" s="49" t="s">
        <v>389</v>
      </c>
      <c r="F399" s="1"/>
      <c r="G399" s="1"/>
      <c r="H399" s="40"/>
      <c r="I399" s="1"/>
      <c r="J399" s="40"/>
      <c r="K399" s="1"/>
      <c r="L399" s="1"/>
      <c r="M399" s="12"/>
      <c r="N399" s="2"/>
      <c r="O399" s="2"/>
      <c r="P399" s="2"/>
      <c r="Q399" s="2"/>
    </row>
    <row r="400">
      <c r="A400" s="9"/>
      <c r="B400" s="48" t="s">
        <v>52</v>
      </c>
      <c r="C400" s="1"/>
      <c r="D400" s="1"/>
      <c r="E400" s="49" t="s">
        <v>386</v>
      </c>
      <c r="F400" s="1"/>
      <c r="G400" s="1"/>
      <c r="H400" s="40"/>
      <c r="I400" s="1"/>
      <c r="J400" s="40"/>
      <c r="K400" s="1"/>
      <c r="L400" s="1"/>
      <c r="M400" s="12"/>
      <c r="N400" s="2"/>
      <c r="O400" s="2"/>
      <c r="P400" s="2"/>
      <c r="Q400" s="2"/>
    </row>
    <row r="401" thickBot="1">
      <c r="A401" s="9"/>
      <c r="B401" s="50" t="s">
        <v>54</v>
      </c>
      <c r="C401" s="51"/>
      <c r="D401" s="51"/>
      <c r="E401" s="52" t="s">
        <v>55</v>
      </c>
      <c r="F401" s="51"/>
      <c r="G401" s="51"/>
      <c r="H401" s="53"/>
      <c r="I401" s="51"/>
      <c r="J401" s="53"/>
      <c r="K401" s="51"/>
      <c r="L401" s="51"/>
      <c r="M401" s="12"/>
      <c r="N401" s="2"/>
      <c r="O401" s="2"/>
      <c r="P401" s="2"/>
      <c r="Q401" s="2"/>
    </row>
    <row r="402" thickTop="1">
      <c r="A402" s="9"/>
      <c r="B402" s="41">
        <v>72</v>
      </c>
      <c r="C402" s="42" t="s">
        <v>390</v>
      </c>
      <c r="D402" s="42" t="s">
        <v>45</v>
      </c>
      <c r="E402" s="42" t="s">
        <v>391</v>
      </c>
      <c r="F402" s="42" t="s">
        <v>3</v>
      </c>
      <c r="G402" s="43" t="s">
        <v>128</v>
      </c>
      <c r="H402" s="54">
        <v>1.3999999999999999</v>
      </c>
      <c r="I402" s="55">
        <f>ROUND(0,2)</f>
        <v>0</v>
      </c>
      <c r="J402" s="56">
        <f>ROUND(I402*H402,2)</f>
        <v>0</v>
      </c>
      <c r="K402" s="57">
        <v>0.20999999999999999</v>
      </c>
      <c r="L402" s="58">
        <f>IF(ISNUMBER(K402),ROUND(J402*(K402+1),2),0)</f>
        <v>0</v>
      </c>
      <c r="M402" s="12"/>
      <c r="N402" s="2"/>
      <c r="O402" s="2"/>
      <c r="P402" s="2"/>
      <c r="Q402" s="33">
        <f>IF(ISNUMBER(K402),IF(H402&gt;0,IF(I402&gt;0,J402,0),0),0)</f>
        <v>0</v>
      </c>
      <c r="R402" s="27">
        <f>IF(ISNUMBER(K402)=FALSE,J402,0)</f>
        <v>0</v>
      </c>
    </row>
    <row r="403">
      <c r="A403" s="9"/>
      <c r="B403" s="48" t="s">
        <v>48</v>
      </c>
      <c r="C403" s="1"/>
      <c r="D403" s="1"/>
      <c r="E403" s="49" t="s">
        <v>392</v>
      </c>
      <c r="F403" s="1"/>
      <c r="G403" s="1"/>
      <c r="H403" s="40"/>
      <c r="I403" s="1"/>
      <c r="J403" s="40"/>
      <c r="K403" s="1"/>
      <c r="L403" s="1"/>
      <c r="M403" s="12"/>
      <c r="N403" s="2"/>
      <c r="O403" s="2"/>
      <c r="P403" s="2"/>
      <c r="Q403" s="2"/>
    </row>
    <row r="404">
      <c r="A404" s="9"/>
      <c r="B404" s="48" t="s">
        <v>50</v>
      </c>
      <c r="C404" s="1"/>
      <c r="D404" s="1"/>
      <c r="E404" s="49" t="s">
        <v>393</v>
      </c>
      <c r="F404" s="1"/>
      <c r="G404" s="1"/>
      <c r="H404" s="40"/>
      <c r="I404" s="1"/>
      <c r="J404" s="40"/>
      <c r="K404" s="1"/>
      <c r="L404" s="1"/>
      <c r="M404" s="12"/>
      <c r="N404" s="2"/>
      <c r="O404" s="2"/>
      <c r="P404" s="2"/>
      <c r="Q404" s="2"/>
    </row>
    <row r="405">
      <c r="A405" s="9"/>
      <c r="B405" s="48" t="s">
        <v>52</v>
      </c>
      <c r="C405" s="1"/>
      <c r="D405" s="1"/>
      <c r="E405" s="49" t="s">
        <v>394</v>
      </c>
      <c r="F405" s="1"/>
      <c r="G405" s="1"/>
      <c r="H405" s="40"/>
      <c r="I405" s="1"/>
      <c r="J405" s="40"/>
      <c r="K405" s="1"/>
      <c r="L405" s="1"/>
      <c r="M405" s="12"/>
      <c r="N405" s="2"/>
      <c r="O405" s="2"/>
      <c r="P405" s="2"/>
      <c r="Q405" s="2"/>
    </row>
    <row r="406" thickBot="1">
      <c r="A406" s="9"/>
      <c r="B406" s="50" t="s">
        <v>54</v>
      </c>
      <c r="C406" s="51"/>
      <c r="D406" s="51"/>
      <c r="E406" s="52" t="s">
        <v>55</v>
      </c>
      <c r="F406" s="51"/>
      <c r="G406" s="51"/>
      <c r="H406" s="53"/>
      <c r="I406" s="51"/>
      <c r="J406" s="53"/>
      <c r="K406" s="51"/>
      <c r="L406" s="51"/>
      <c r="M406" s="12"/>
      <c r="N406" s="2"/>
      <c r="O406" s="2"/>
      <c r="P406" s="2"/>
      <c r="Q406" s="2"/>
    </row>
    <row r="407" thickTop="1">
      <c r="A407" s="9"/>
      <c r="B407" s="41">
        <v>73</v>
      </c>
      <c r="C407" s="42" t="s">
        <v>390</v>
      </c>
      <c r="D407" s="42" t="s">
        <v>56</v>
      </c>
      <c r="E407" s="42" t="s">
        <v>391</v>
      </c>
      <c r="F407" s="42" t="s">
        <v>3</v>
      </c>
      <c r="G407" s="43" t="s">
        <v>128</v>
      </c>
      <c r="H407" s="54">
        <v>4.7999999999999998</v>
      </c>
      <c r="I407" s="55">
        <f>ROUND(0,2)</f>
        <v>0</v>
      </c>
      <c r="J407" s="56">
        <f>ROUND(I407*H407,2)</f>
        <v>0</v>
      </c>
      <c r="K407" s="57">
        <v>0.20999999999999999</v>
      </c>
      <c r="L407" s="58">
        <f>IF(ISNUMBER(K407),ROUND(J407*(K407+1),2),0)</f>
        <v>0</v>
      </c>
      <c r="M407" s="12"/>
      <c r="N407" s="2"/>
      <c r="O407" s="2"/>
      <c r="P407" s="2"/>
      <c r="Q407" s="33">
        <f>IF(ISNUMBER(K407),IF(H407&gt;0,IF(I407&gt;0,J407,0),0),0)</f>
        <v>0</v>
      </c>
      <c r="R407" s="27">
        <f>IF(ISNUMBER(K407)=FALSE,J407,0)</f>
        <v>0</v>
      </c>
    </row>
    <row r="408">
      <c r="A408" s="9"/>
      <c r="B408" s="48" t="s">
        <v>48</v>
      </c>
      <c r="C408" s="1"/>
      <c r="D408" s="1"/>
      <c r="E408" s="49" t="s">
        <v>395</v>
      </c>
      <c r="F408" s="1"/>
      <c r="G408" s="1"/>
      <c r="H408" s="40"/>
      <c r="I408" s="1"/>
      <c r="J408" s="40"/>
      <c r="K408" s="1"/>
      <c r="L408" s="1"/>
      <c r="M408" s="12"/>
      <c r="N408" s="2"/>
      <c r="O408" s="2"/>
      <c r="P408" s="2"/>
      <c r="Q408" s="2"/>
    </row>
    <row r="409">
      <c r="A409" s="9"/>
      <c r="B409" s="48" t="s">
        <v>50</v>
      </c>
      <c r="C409" s="1"/>
      <c r="D409" s="1"/>
      <c r="E409" s="49" t="s">
        <v>396</v>
      </c>
      <c r="F409" s="1"/>
      <c r="G409" s="1"/>
      <c r="H409" s="40"/>
      <c r="I409" s="1"/>
      <c r="J409" s="40"/>
      <c r="K409" s="1"/>
      <c r="L409" s="1"/>
      <c r="M409" s="12"/>
      <c r="N409" s="2"/>
      <c r="O409" s="2"/>
      <c r="P409" s="2"/>
      <c r="Q409" s="2"/>
    </row>
    <row r="410">
      <c r="A410" s="9"/>
      <c r="B410" s="48" t="s">
        <v>52</v>
      </c>
      <c r="C410" s="1"/>
      <c r="D410" s="1"/>
      <c r="E410" s="49" t="s">
        <v>394</v>
      </c>
      <c r="F410" s="1"/>
      <c r="G410" s="1"/>
      <c r="H410" s="40"/>
      <c r="I410" s="1"/>
      <c r="J410" s="40"/>
      <c r="K410" s="1"/>
      <c r="L410" s="1"/>
      <c r="M410" s="12"/>
      <c r="N410" s="2"/>
      <c r="O410" s="2"/>
      <c r="P410" s="2"/>
      <c r="Q410" s="2"/>
    </row>
    <row r="411" thickBot="1">
      <c r="A411" s="9"/>
      <c r="B411" s="50" t="s">
        <v>54</v>
      </c>
      <c r="C411" s="51"/>
      <c r="D411" s="51"/>
      <c r="E411" s="52" t="s">
        <v>55</v>
      </c>
      <c r="F411" s="51"/>
      <c r="G411" s="51"/>
      <c r="H411" s="53"/>
      <c r="I411" s="51"/>
      <c r="J411" s="53"/>
      <c r="K411" s="51"/>
      <c r="L411" s="51"/>
      <c r="M411" s="12"/>
      <c r="N411" s="2"/>
      <c r="O411" s="2"/>
      <c r="P411" s="2"/>
      <c r="Q411" s="2"/>
    </row>
    <row r="412" thickTop="1">
      <c r="A412" s="9"/>
      <c r="B412" s="41">
        <v>74</v>
      </c>
      <c r="C412" s="42" t="s">
        <v>397</v>
      </c>
      <c r="D412" s="42" t="s">
        <v>3</v>
      </c>
      <c r="E412" s="42" t="s">
        <v>398</v>
      </c>
      <c r="F412" s="42" t="s">
        <v>3</v>
      </c>
      <c r="G412" s="43" t="s">
        <v>128</v>
      </c>
      <c r="H412" s="54">
        <v>2.04</v>
      </c>
      <c r="I412" s="55">
        <f>ROUND(0,2)</f>
        <v>0</v>
      </c>
      <c r="J412" s="56">
        <f>ROUND(I412*H412,2)</f>
        <v>0</v>
      </c>
      <c r="K412" s="57">
        <v>0.20999999999999999</v>
      </c>
      <c r="L412" s="58">
        <f>IF(ISNUMBER(K412),ROUND(J412*(K412+1),2),0)</f>
        <v>0</v>
      </c>
      <c r="M412" s="12"/>
      <c r="N412" s="2"/>
      <c r="O412" s="2"/>
      <c r="P412" s="2"/>
      <c r="Q412" s="33">
        <f>IF(ISNUMBER(K412),IF(H412&gt;0,IF(I412&gt;0,J412,0),0),0)</f>
        <v>0</v>
      </c>
      <c r="R412" s="27">
        <f>IF(ISNUMBER(K412)=FALSE,J412,0)</f>
        <v>0</v>
      </c>
    </row>
    <row r="413">
      <c r="A413" s="9"/>
      <c r="B413" s="48" t="s">
        <v>48</v>
      </c>
      <c r="C413" s="1"/>
      <c r="D413" s="1"/>
      <c r="E413" s="49" t="s">
        <v>381</v>
      </c>
      <c r="F413" s="1"/>
      <c r="G413" s="1"/>
      <c r="H413" s="40"/>
      <c r="I413" s="1"/>
      <c r="J413" s="40"/>
      <c r="K413" s="1"/>
      <c r="L413" s="1"/>
      <c r="M413" s="12"/>
      <c r="N413" s="2"/>
      <c r="O413" s="2"/>
      <c r="P413" s="2"/>
      <c r="Q413" s="2"/>
    </row>
    <row r="414">
      <c r="A414" s="9"/>
      <c r="B414" s="48" t="s">
        <v>50</v>
      </c>
      <c r="C414" s="1"/>
      <c r="D414" s="1"/>
      <c r="E414" s="49" t="s">
        <v>399</v>
      </c>
      <c r="F414" s="1"/>
      <c r="G414" s="1"/>
      <c r="H414" s="40"/>
      <c r="I414" s="1"/>
      <c r="J414" s="40"/>
      <c r="K414" s="1"/>
      <c r="L414" s="1"/>
      <c r="M414" s="12"/>
      <c r="N414" s="2"/>
      <c r="O414" s="2"/>
      <c r="P414" s="2"/>
      <c r="Q414" s="2"/>
    </row>
    <row r="415">
      <c r="A415" s="9"/>
      <c r="B415" s="48" t="s">
        <v>52</v>
      </c>
      <c r="C415" s="1"/>
      <c r="D415" s="1"/>
      <c r="E415" s="49" t="s">
        <v>400</v>
      </c>
      <c r="F415" s="1"/>
      <c r="G415" s="1"/>
      <c r="H415" s="40"/>
      <c r="I415" s="1"/>
      <c r="J415" s="40"/>
      <c r="K415" s="1"/>
      <c r="L415" s="1"/>
      <c r="M415" s="12"/>
      <c r="N415" s="2"/>
      <c r="O415" s="2"/>
      <c r="P415" s="2"/>
      <c r="Q415" s="2"/>
    </row>
    <row r="416" thickBot="1">
      <c r="A416" s="9"/>
      <c r="B416" s="50" t="s">
        <v>54</v>
      </c>
      <c r="C416" s="51"/>
      <c r="D416" s="51"/>
      <c r="E416" s="52" t="s">
        <v>55</v>
      </c>
      <c r="F416" s="51"/>
      <c r="G416" s="51"/>
      <c r="H416" s="53"/>
      <c r="I416" s="51"/>
      <c r="J416" s="53"/>
      <c r="K416" s="51"/>
      <c r="L416" s="51"/>
      <c r="M416" s="12"/>
      <c r="N416" s="2"/>
      <c r="O416" s="2"/>
      <c r="P416" s="2"/>
      <c r="Q416" s="2"/>
    </row>
    <row r="417" thickTop="1" thickBot="1" ht="25" customHeight="1">
      <c r="A417" s="9"/>
      <c r="B417" s="1"/>
      <c r="C417" s="59">
        <v>4</v>
      </c>
      <c r="D417" s="1"/>
      <c r="E417" s="59" t="s">
        <v>103</v>
      </c>
      <c r="F417" s="1"/>
      <c r="G417" s="60" t="s">
        <v>88</v>
      </c>
      <c r="H417" s="61">
        <f>J372+J377+J382+J387+J392+J397+J402+J407+J412</f>
        <v>0</v>
      </c>
      <c r="I417" s="60" t="s">
        <v>89</v>
      </c>
      <c r="J417" s="62">
        <f>(L417-H417)</f>
        <v>0</v>
      </c>
      <c r="K417" s="60" t="s">
        <v>90</v>
      </c>
      <c r="L417" s="63">
        <f>L372+L377+L382+L387+L392+L397+L402+L407+L412</f>
        <v>0</v>
      </c>
      <c r="M417" s="12"/>
      <c r="N417" s="2"/>
      <c r="O417" s="2"/>
      <c r="P417" s="2"/>
      <c r="Q417" s="33">
        <f>0+Q372+Q377+Q382+Q387+Q392+Q397+Q402+Q407+Q412</f>
        <v>0</v>
      </c>
      <c r="R417" s="27">
        <f>0+R372+R377+R382+R387+R392+R397+R402+R407+R412</f>
        <v>0</v>
      </c>
      <c r="S417" s="64">
        <f>Q417*(1+J417)+R417</f>
        <v>0</v>
      </c>
    </row>
    <row r="418" thickTop="1" thickBot="1" ht="25" customHeight="1">
      <c r="A418" s="9"/>
      <c r="B418" s="65"/>
      <c r="C418" s="65"/>
      <c r="D418" s="65"/>
      <c r="E418" s="65"/>
      <c r="F418" s="65"/>
      <c r="G418" s="66" t="s">
        <v>91</v>
      </c>
      <c r="H418" s="67">
        <f>J372+J377+J382+J387+J392+J397+J402+J407+J412</f>
        <v>0</v>
      </c>
      <c r="I418" s="66" t="s">
        <v>92</v>
      </c>
      <c r="J418" s="68">
        <f>0+J417</f>
        <v>0</v>
      </c>
      <c r="K418" s="66" t="s">
        <v>93</v>
      </c>
      <c r="L418" s="69">
        <f>L372+L377+L382+L387+L392+L397+L402+L407+L412</f>
        <v>0</v>
      </c>
      <c r="M418" s="12"/>
      <c r="N418" s="2"/>
      <c r="O418" s="2"/>
      <c r="P418" s="2"/>
      <c r="Q418" s="2"/>
    </row>
    <row r="419" ht="40" customHeight="1">
      <c r="A419" s="9"/>
      <c r="B419" s="74" t="s">
        <v>401</v>
      </c>
      <c r="C419" s="1"/>
      <c r="D419" s="1"/>
      <c r="E419" s="1"/>
      <c r="F419" s="1"/>
      <c r="G419" s="1"/>
      <c r="H419" s="40"/>
      <c r="I419" s="1"/>
      <c r="J419" s="40"/>
      <c r="K419" s="1"/>
      <c r="L419" s="1"/>
      <c r="M419" s="12"/>
      <c r="N419" s="2"/>
      <c r="O419" s="2"/>
      <c r="P419" s="2"/>
      <c r="Q419" s="2"/>
    </row>
    <row r="420">
      <c r="A420" s="9"/>
      <c r="B420" s="41">
        <v>75</v>
      </c>
      <c r="C420" s="42" t="s">
        <v>402</v>
      </c>
      <c r="D420" s="42" t="s">
        <v>45</v>
      </c>
      <c r="E420" s="42" t="s">
        <v>403</v>
      </c>
      <c r="F420" s="42" t="s">
        <v>3</v>
      </c>
      <c r="G420" s="43" t="s">
        <v>145</v>
      </c>
      <c r="H420" s="44">
        <v>410</v>
      </c>
      <c r="I420" s="25">
        <f>ROUND(0,2)</f>
        <v>0</v>
      </c>
      <c r="J420" s="45">
        <f>ROUND(I420*H420,2)</f>
        <v>0</v>
      </c>
      <c r="K420" s="46">
        <v>0.20999999999999999</v>
      </c>
      <c r="L420" s="47">
        <f>IF(ISNUMBER(K420),ROUND(J420*(K420+1),2),0)</f>
        <v>0</v>
      </c>
      <c r="M420" s="12"/>
      <c r="N420" s="2"/>
      <c r="O420" s="2"/>
      <c r="P420" s="2"/>
      <c r="Q420" s="33">
        <f>IF(ISNUMBER(K420),IF(H420&gt;0,IF(I420&gt;0,J420,0),0),0)</f>
        <v>0</v>
      </c>
      <c r="R420" s="27">
        <f>IF(ISNUMBER(K420)=FALSE,J420,0)</f>
        <v>0</v>
      </c>
    </row>
    <row r="421">
      <c r="A421" s="9"/>
      <c r="B421" s="48" t="s">
        <v>48</v>
      </c>
      <c r="C421" s="1"/>
      <c r="D421" s="1"/>
      <c r="E421" s="49" t="s">
        <v>404</v>
      </c>
      <c r="F421" s="1"/>
      <c r="G421" s="1"/>
      <c r="H421" s="40"/>
      <c r="I421" s="1"/>
      <c r="J421" s="40"/>
      <c r="K421" s="1"/>
      <c r="L421" s="1"/>
      <c r="M421" s="12"/>
      <c r="N421" s="2"/>
      <c r="O421" s="2"/>
      <c r="P421" s="2"/>
      <c r="Q421" s="2"/>
    </row>
    <row r="422">
      <c r="A422" s="9"/>
      <c r="B422" s="48" t="s">
        <v>50</v>
      </c>
      <c r="C422" s="1"/>
      <c r="D422" s="1"/>
      <c r="E422" s="49" t="s">
        <v>405</v>
      </c>
      <c r="F422" s="1"/>
      <c r="G422" s="1"/>
      <c r="H422" s="40"/>
      <c r="I422" s="1"/>
      <c r="J422" s="40"/>
      <c r="K422" s="1"/>
      <c r="L422" s="1"/>
      <c r="M422" s="12"/>
      <c r="N422" s="2"/>
      <c r="O422" s="2"/>
      <c r="P422" s="2"/>
      <c r="Q422" s="2"/>
    </row>
    <row r="423">
      <c r="A423" s="9"/>
      <c r="B423" s="48" t="s">
        <v>52</v>
      </c>
      <c r="C423" s="1"/>
      <c r="D423" s="1"/>
      <c r="E423" s="49" t="s">
        <v>406</v>
      </c>
      <c r="F423" s="1"/>
      <c r="G423" s="1"/>
      <c r="H423" s="40"/>
      <c r="I423" s="1"/>
      <c r="J423" s="40"/>
      <c r="K423" s="1"/>
      <c r="L423" s="1"/>
      <c r="M423" s="12"/>
      <c r="N423" s="2"/>
      <c r="O423" s="2"/>
      <c r="P423" s="2"/>
      <c r="Q423" s="2"/>
    </row>
    <row r="424" thickBot="1">
      <c r="A424" s="9"/>
      <c r="B424" s="50" t="s">
        <v>54</v>
      </c>
      <c r="C424" s="51"/>
      <c r="D424" s="51"/>
      <c r="E424" s="52" t="s">
        <v>55</v>
      </c>
      <c r="F424" s="51"/>
      <c r="G424" s="51"/>
      <c r="H424" s="53"/>
      <c r="I424" s="51"/>
      <c r="J424" s="53"/>
      <c r="K424" s="51"/>
      <c r="L424" s="51"/>
      <c r="M424" s="12"/>
      <c r="N424" s="2"/>
      <c r="O424" s="2"/>
      <c r="P424" s="2"/>
      <c r="Q424" s="2"/>
    </row>
    <row r="425" thickTop="1">
      <c r="A425" s="9"/>
      <c r="B425" s="41">
        <v>76</v>
      </c>
      <c r="C425" s="42" t="s">
        <v>402</v>
      </c>
      <c r="D425" s="42" t="s">
        <v>56</v>
      </c>
      <c r="E425" s="42" t="s">
        <v>403</v>
      </c>
      <c r="F425" s="42" t="s">
        <v>3</v>
      </c>
      <c r="G425" s="43" t="s">
        <v>145</v>
      </c>
      <c r="H425" s="54">
        <v>410</v>
      </c>
      <c r="I425" s="55">
        <f>ROUND(0,2)</f>
        <v>0</v>
      </c>
      <c r="J425" s="56">
        <f>ROUND(I425*H425,2)</f>
        <v>0</v>
      </c>
      <c r="K425" s="57">
        <v>0.20999999999999999</v>
      </c>
      <c r="L425" s="58">
        <f>IF(ISNUMBER(K425),ROUND(J425*(K425+1),2),0)</f>
        <v>0</v>
      </c>
      <c r="M425" s="12"/>
      <c r="N425" s="2"/>
      <c r="O425" s="2"/>
      <c r="P425" s="2"/>
      <c r="Q425" s="33">
        <f>IF(ISNUMBER(K425),IF(H425&gt;0,IF(I425&gt;0,J425,0),0),0)</f>
        <v>0</v>
      </c>
      <c r="R425" s="27">
        <f>IF(ISNUMBER(K425)=FALSE,J425,0)</f>
        <v>0</v>
      </c>
    </row>
    <row r="426">
      <c r="A426" s="9"/>
      <c r="B426" s="48" t="s">
        <v>48</v>
      </c>
      <c r="C426" s="1"/>
      <c r="D426" s="1"/>
      <c r="E426" s="49" t="s">
        <v>407</v>
      </c>
      <c r="F426" s="1"/>
      <c r="G426" s="1"/>
      <c r="H426" s="40"/>
      <c r="I426" s="1"/>
      <c r="J426" s="40"/>
      <c r="K426" s="1"/>
      <c r="L426" s="1"/>
      <c r="M426" s="12"/>
      <c r="N426" s="2"/>
      <c r="O426" s="2"/>
      <c r="P426" s="2"/>
      <c r="Q426" s="2"/>
    </row>
    <row r="427">
      <c r="A427" s="9"/>
      <c r="B427" s="48" t="s">
        <v>50</v>
      </c>
      <c r="C427" s="1"/>
      <c r="D427" s="1"/>
      <c r="E427" s="49" t="s">
        <v>405</v>
      </c>
      <c r="F427" s="1"/>
      <c r="G427" s="1"/>
      <c r="H427" s="40"/>
      <c r="I427" s="1"/>
      <c r="J427" s="40"/>
      <c r="K427" s="1"/>
      <c r="L427" s="1"/>
      <c r="M427" s="12"/>
      <c r="N427" s="2"/>
      <c r="O427" s="2"/>
      <c r="P427" s="2"/>
      <c r="Q427" s="2"/>
    </row>
    <row r="428">
      <c r="A428" s="9"/>
      <c r="B428" s="48" t="s">
        <v>52</v>
      </c>
      <c r="C428" s="1"/>
      <c r="D428" s="1"/>
      <c r="E428" s="49" t="s">
        <v>406</v>
      </c>
      <c r="F428" s="1"/>
      <c r="G428" s="1"/>
      <c r="H428" s="40"/>
      <c r="I428" s="1"/>
      <c r="J428" s="40"/>
      <c r="K428" s="1"/>
      <c r="L428" s="1"/>
      <c r="M428" s="12"/>
      <c r="N428" s="2"/>
      <c r="O428" s="2"/>
      <c r="P428" s="2"/>
      <c r="Q428" s="2"/>
    </row>
    <row r="429" thickBot="1">
      <c r="A429" s="9"/>
      <c r="B429" s="50" t="s">
        <v>54</v>
      </c>
      <c r="C429" s="51"/>
      <c r="D429" s="51"/>
      <c r="E429" s="52" t="s">
        <v>55</v>
      </c>
      <c r="F429" s="51"/>
      <c r="G429" s="51"/>
      <c r="H429" s="53"/>
      <c r="I429" s="51"/>
      <c r="J429" s="53"/>
      <c r="K429" s="51"/>
      <c r="L429" s="51"/>
      <c r="M429" s="12"/>
      <c r="N429" s="2"/>
      <c r="O429" s="2"/>
      <c r="P429" s="2"/>
      <c r="Q429" s="2"/>
    </row>
    <row r="430" thickTop="1">
      <c r="A430" s="9"/>
      <c r="B430" s="41">
        <v>77</v>
      </c>
      <c r="C430" s="42" t="s">
        <v>408</v>
      </c>
      <c r="D430" s="42" t="s">
        <v>3</v>
      </c>
      <c r="E430" s="42" t="s">
        <v>409</v>
      </c>
      <c r="F430" s="42" t="s">
        <v>3</v>
      </c>
      <c r="G430" s="43" t="s">
        <v>145</v>
      </c>
      <c r="H430" s="54">
        <v>410</v>
      </c>
      <c r="I430" s="55">
        <f>ROUND(0,2)</f>
        <v>0</v>
      </c>
      <c r="J430" s="56">
        <f>ROUND(I430*H430,2)</f>
        <v>0</v>
      </c>
      <c r="K430" s="57">
        <v>0.20999999999999999</v>
      </c>
      <c r="L430" s="58">
        <f>IF(ISNUMBER(K430),ROUND(J430*(K430+1),2),0)</f>
        <v>0</v>
      </c>
      <c r="M430" s="12"/>
      <c r="N430" s="2"/>
      <c r="O430" s="2"/>
      <c r="P430" s="2"/>
      <c r="Q430" s="33">
        <f>IF(ISNUMBER(K430),IF(H430&gt;0,IF(I430&gt;0,J430,0),0),0)</f>
        <v>0</v>
      </c>
      <c r="R430" s="27">
        <f>IF(ISNUMBER(K430)=FALSE,J430,0)</f>
        <v>0</v>
      </c>
    </row>
    <row r="431">
      <c r="A431" s="9"/>
      <c r="B431" s="48" t="s">
        <v>48</v>
      </c>
      <c r="C431" s="1"/>
      <c r="D431" s="1"/>
      <c r="E431" s="49" t="s">
        <v>410</v>
      </c>
      <c r="F431" s="1"/>
      <c r="G431" s="1"/>
      <c r="H431" s="40"/>
      <c r="I431" s="1"/>
      <c r="J431" s="40"/>
      <c r="K431" s="1"/>
      <c r="L431" s="1"/>
      <c r="M431" s="12"/>
      <c r="N431" s="2"/>
      <c r="O431" s="2"/>
      <c r="P431" s="2"/>
      <c r="Q431" s="2"/>
    </row>
    <row r="432">
      <c r="A432" s="9"/>
      <c r="B432" s="48" t="s">
        <v>50</v>
      </c>
      <c r="C432" s="1"/>
      <c r="D432" s="1"/>
      <c r="E432" s="49" t="s">
        <v>405</v>
      </c>
      <c r="F432" s="1"/>
      <c r="G432" s="1"/>
      <c r="H432" s="40"/>
      <c r="I432" s="1"/>
      <c r="J432" s="40"/>
      <c r="K432" s="1"/>
      <c r="L432" s="1"/>
      <c r="M432" s="12"/>
      <c r="N432" s="2"/>
      <c r="O432" s="2"/>
      <c r="P432" s="2"/>
      <c r="Q432" s="2"/>
    </row>
    <row r="433">
      <c r="A433" s="9"/>
      <c r="B433" s="48" t="s">
        <v>52</v>
      </c>
      <c r="C433" s="1"/>
      <c r="D433" s="1"/>
      <c r="E433" s="49" t="s">
        <v>411</v>
      </c>
      <c r="F433" s="1"/>
      <c r="G433" s="1"/>
      <c r="H433" s="40"/>
      <c r="I433" s="1"/>
      <c r="J433" s="40"/>
      <c r="K433" s="1"/>
      <c r="L433" s="1"/>
      <c r="M433" s="12"/>
      <c r="N433" s="2"/>
      <c r="O433" s="2"/>
      <c r="P433" s="2"/>
      <c r="Q433" s="2"/>
    </row>
    <row r="434" thickBot="1">
      <c r="A434" s="9"/>
      <c r="B434" s="50" t="s">
        <v>54</v>
      </c>
      <c r="C434" s="51"/>
      <c r="D434" s="51"/>
      <c r="E434" s="52" t="s">
        <v>55</v>
      </c>
      <c r="F434" s="51"/>
      <c r="G434" s="51"/>
      <c r="H434" s="53"/>
      <c r="I434" s="51"/>
      <c r="J434" s="53"/>
      <c r="K434" s="51"/>
      <c r="L434" s="51"/>
      <c r="M434" s="12"/>
      <c r="N434" s="2"/>
      <c r="O434" s="2"/>
      <c r="P434" s="2"/>
      <c r="Q434" s="2"/>
    </row>
    <row r="435" thickTop="1">
      <c r="A435" s="9"/>
      <c r="B435" s="41">
        <v>78</v>
      </c>
      <c r="C435" s="42" t="s">
        <v>412</v>
      </c>
      <c r="D435" s="42" t="s">
        <v>3</v>
      </c>
      <c r="E435" s="42" t="s">
        <v>413</v>
      </c>
      <c r="F435" s="42" t="s">
        <v>3</v>
      </c>
      <c r="G435" s="43" t="s">
        <v>145</v>
      </c>
      <c r="H435" s="54">
        <v>820</v>
      </c>
      <c r="I435" s="55">
        <f>ROUND(0,2)</f>
        <v>0</v>
      </c>
      <c r="J435" s="56">
        <f>ROUND(I435*H435,2)</f>
        <v>0</v>
      </c>
      <c r="K435" s="57">
        <v>0.20999999999999999</v>
      </c>
      <c r="L435" s="58">
        <f>IF(ISNUMBER(K435),ROUND(J435*(K435+1),2),0)</f>
        <v>0</v>
      </c>
      <c r="M435" s="12"/>
      <c r="N435" s="2"/>
      <c r="O435" s="2"/>
      <c r="P435" s="2"/>
      <c r="Q435" s="33">
        <f>IF(ISNUMBER(K435),IF(H435&gt;0,IF(I435&gt;0,J435,0),0),0)</f>
        <v>0</v>
      </c>
      <c r="R435" s="27">
        <f>IF(ISNUMBER(K435)=FALSE,J435,0)</f>
        <v>0</v>
      </c>
    </row>
    <row r="436">
      <c r="A436" s="9"/>
      <c r="B436" s="48" t="s">
        <v>48</v>
      </c>
      <c r="C436" s="1"/>
      <c r="D436" s="1"/>
      <c r="E436" s="49" t="s">
        <v>414</v>
      </c>
      <c r="F436" s="1"/>
      <c r="G436" s="1"/>
      <c r="H436" s="40"/>
      <c r="I436" s="1"/>
      <c r="J436" s="40"/>
      <c r="K436" s="1"/>
      <c r="L436" s="1"/>
      <c r="M436" s="12"/>
      <c r="N436" s="2"/>
      <c r="O436" s="2"/>
      <c r="P436" s="2"/>
      <c r="Q436" s="2"/>
    </row>
    <row r="437">
      <c r="A437" s="9"/>
      <c r="B437" s="48" t="s">
        <v>50</v>
      </c>
      <c r="C437" s="1"/>
      <c r="D437" s="1"/>
      <c r="E437" s="49" t="s">
        <v>415</v>
      </c>
      <c r="F437" s="1"/>
      <c r="G437" s="1"/>
      <c r="H437" s="40"/>
      <c r="I437" s="1"/>
      <c r="J437" s="40"/>
      <c r="K437" s="1"/>
      <c r="L437" s="1"/>
      <c r="M437" s="12"/>
      <c r="N437" s="2"/>
      <c r="O437" s="2"/>
      <c r="P437" s="2"/>
      <c r="Q437" s="2"/>
    </row>
    <row r="438">
      <c r="A438" s="9"/>
      <c r="B438" s="48" t="s">
        <v>52</v>
      </c>
      <c r="C438" s="1"/>
      <c r="D438" s="1"/>
      <c r="E438" s="49" t="s">
        <v>411</v>
      </c>
      <c r="F438" s="1"/>
      <c r="G438" s="1"/>
      <c r="H438" s="40"/>
      <c r="I438" s="1"/>
      <c r="J438" s="40"/>
      <c r="K438" s="1"/>
      <c r="L438" s="1"/>
      <c r="M438" s="12"/>
      <c r="N438" s="2"/>
      <c r="O438" s="2"/>
      <c r="P438" s="2"/>
      <c r="Q438" s="2"/>
    </row>
    <row r="439" thickBot="1">
      <c r="A439" s="9"/>
      <c r="B439" s="50" t="s">
        <v>54</v>
      </c>
      <c r="C439" s="51"/>
      <c r="D439" s="51"/>
      <c r="E439" s="52" t="s">
        <v>55</v>
      </c>
      <c r="F439" s="51"/>
      <c r="G439" s="51"/>
      <c r="H439" s="53"/>
      <c r="I439" s="51"/>
      <c r="J439" s="53"/>
      <c r="K439" s="51"/>
      <c r="L439" s="51"/>
      <c r="M439" s="12"/>
      <c r="N439" s="2"/>
      <c r="O439" s="2"/>
      <c r="P439" s="2"/>
      <c r="Q439" s="2"/>
    </row>
    <row r="440" thickTop="1">
      <c r="A440" s="9"/>
      <c r="B440" s="41">
        <v>79</v>
      </c>
      <c r="C440" s="42" t="s">
        <v>416</v>
      </c>
      <c r="D440" s="42" t="s">
        <v>3</v>
      </c>
      <c r="E440" s="42" t="s">
        <v>417</v>
      </c>
      <c r="F440" s="42" t="s">
        <v>3</v>
      </c>
      <c r="G440" s="43" t="s">
        <v>145</v>
      </c>
      <c r="H440" s="54">
        <v>410</v>
      </c>
      <c r="I440" s="55">
        <f>ROUND(0,2)</f>
        <v>0</v>
      </c>
      <c r="J440" s="56">
        <f>ROUND(I440*H440,2)</f>
        <v>0</v>
      </c>
      <c r="K440" s="57">
        <v>0.20999999999999999</v>
      </c>
      <c r="L440" s="58">
        <f>IF(ISNUMBER(K440),ROUND(J440*(K440+1),2),0)</f>
        <v>0</v>
      </c>
      <c r="M440" s="12"/>
      <c r="N440" s="2"/>
      <c r="O440" s="2"/>
      <c r="P440" s="2"/>
      <c r="Q440" s="33">
        <f>IF(ISNUMBER(K440),IF(H440&gt;0,IF(I440&gt;0,J440,0),0),0)</f>
        <v>0</v>
      </c>
      <c r="R440" s="27">
        <f>IF(ISNUMBER(K440)=FALSE,J440,0)</f>
        <v>0</v>
      </c>
    </row>
    <row r="441">
      <c r="A441" s="9"/>
      <c r="B441" s="48" t="s">
        <v>48</v>
      </c>
      <c r="C441" s="1"/>
      <c r="D441" s="1"/>
      <c r="E441" s="49" t="s">
        <v>3</v>
      </c>
      <c r="F441" s="1"/>
      <c r="G441" s="1"/>
      <c r="H441" s="40"/>
      <c r="I441" s="1"/>
      <c r="J441" s="40"/>
      <c r="K441" s="1"/>
      <c r="L441" s="1"/>
      <c r="M441" s="12"/>
      <c r="N441" s="2"/>
      <c r="O441" s="2"/>
      <c r="P441" s="2"/>
      <c r="Q441" s="2"/>
    </row>
    <row r="442">
      <c r="A442" s="9"/>
      <c r="B442" s="48" t="s">
        <v>50</v>
      </c>
      <c r="C442" s="1"/>
      <c r="D442" s="1"/>
      <c r="E442" s="49" t="s">
        <v>405</v>
      </c>
      <c r="F442" s="1"/>
      <c r="G442" s="1"/>
      <c r="H442" s="40"/>
      <c r="I442" s="1"/>
      <c r="J442" s="40"/>
      <c r="K442" s="1"/>
      <c r="L442" s="1"/>
      <c r="M442" s="12"/>
      <c r="N442" s="2"/>
      <c r="O442" s="2"/>
      <c r="P442" s="2"/>
      <c r="Q442" s="2"/>
    </row>
    <row r="443">
      <c r="A443" s="9"/>
      <c r="B443" s="48" t="s">
        <v>52</v>
      </c>
      <c r="C443" s="1"/>
      <c r="D443" s="1"/>
      <c r="E443" s="49" t="s">
        <v>418</v>
      </c>
      <c r="F443" s="1"/>
      <c r="G443" s="1"/>
      <c r="H443" s="40"/>
      <c r="I443" s="1"/>
      <c r="J443" s="40"/>
      <c r="K443" s="1"/>
      <c r="L443" s="1"/>
      <c r="M443" s="12"/>
      <c r="N443" s="2"/>
      <c r="O443" s="2"/>
      <c r="P443" s="2"/>
      <c r="Q443" s="2"/>
    </row>
    <row r="444" thickBot="1">
      <c r="A444" s="9"/>
      <c r="B444" s="50" t="s">
        <v>54</v>
      </c>
      <c r="C444" s="51"/>
      <c r="D444" s="51"/>
      <c r="E444" s="52" t="s">
        <v>55</v>
      </c>
      <c r="F444" s="51"/>
      <c r="G444" s="51"/>
      <c r="H444" s="53"/>
      <c r="I444" s="51"/>
      <c r="J444" s="53"/>
      <c r="K444" s="51"/>
      <c r="L444" s="51"/>
      <c r="M444" s="12"/>
      <c r="N444" s="2"/>
      <c r="O444" s="2"/>
      <c r="P444" s="2"/>
      <c r="Q444" s="2"/>
    </row>
    <row r="445" thickTop="1">
      <c r="A445" s="9"/>
      <c r="B445" s="41">
        <v>80</v>
      </c>
      <c r="C445" s="42" t="s">
        <v>419</v>
      </c>
      <c r="D445" s="42" t="s">
        <v>3</v>
      </c>
      <c r="E445" s="42" t="s">
        <v>420</v>
      </c>
      <c r="F445" s="42" t="s">
        <v>3</v>
      </c>
      <c r="G445" s="43" t="s">
        <v>145</v>
      </c>
      <c r="H445" s="54">
        <v>410</v>
      </c>
      <c r="I445" s="55">
        <f>ROUND(0,2)</f>
        <v>0</v>
      </c>
      <c r="J445" s="56">
        <f>ROUND(I445*H445,2)</f>
        <v>0</v>
      </c>
      <c r="K445" s="57">
        <v>0.20999999999999999</v>
      </c>
      <c r="L445" s="58">
        <f>IF(ISNUMBER(K445),ROUND(J445*(K445+1),2),0)</f>
        <v>0</v>
      </c>
      <c r="M445" s="12"/>
      <c r="N445" s="2"/>
      <c r="O445" s="2"/>
      <c r="P445" s="2"/>
      <c r="Q445" s="33">
        <f>IF(ISNUMBER(K445),IF(H445&gt;0,IF(I445&gt;0,J445,0),0),0)</f>
        <v>0</v>
      </c>
      <c r="R445" s="27">
        <f>IF(ISNUMBER(K445)=FALSE,J445,0)</f>
        <v>0</v>
      </c>
    </row>
    <row r="446">
      <c r="A446" s="9"/>
      <c r="B446" s="48" t="s">
        <v>48</v>
      </c>
      <c r="C446" s="1"/>
      <c r="D446" s="1"/>
      <c r="E446" s="49" t="s">
        <v>421</v>
      </c>
      <c r="F446" s="1"/>
      <c r="G446" s="1"/>
      <c r="H446" s="40"/>
      <c r="I446" s="1"/>
      <c r="J446" s="40"/>
      <c r="K446" s="1"/>
      <c r="L446" s="1"/>
      <c r="M446" s="12"/>
      <c r="N446" s="2"/>
      <c r="O446" s="2"/>
      <c r="P446" s="2"/>
      <c r="Q446" s="2"/>
    </row>
    <row r="447">
      <c r="A447" s="9"/>
      <c r="B447" s="48" t="s">
        <v>50</v>
      </c>
      <c r="C447" s="1"/>
      <c r="D447" s="1"/>
      <c r="E447" s="49" t="s">
        <v>405</v>
      </c>
      <c r="F447" s="1"/>
      <c r="G447" s="1"/>
      <c r="H447" s="40"/>
      <c r="I447" s="1"/>
      <c r="J447" s="40"/>
      <c r="K447" s="1"/>
      <c r="L447" s="1"/>
      <c r="M447" s="12"/>
      <c r="N447" s="2"/>
      <c r="O447" s="2"/>
      <c r="P447" s="2"/>
      <c r="Q447" s="2"/>
    </row>
    <row r="448">
      <c r="A448" s="9"/>
      <c r="B448" s="48" t="s">
        <v>52</v>
      </c>
      <c r="C448" s="1"/>
      <c r="D448" s="1"/>
      <c r="E448" s="49" t="s">
        <v>418</v>
      </c>
      <c r="F448" s="1"/>
      <c r="G448" s="1"/>
      <c r="H448" s="40"/>
      <c r="I448" s="1"/>
      <c r="J448" s="40"/>
      <c r="K448" s="1"/>
      <c r="L448" s="1"/>
      <c r="M448" s="12"/>
      <c r="N448" s="2"/>
      <c r="O448" s="2"/>
      <c r="P448" s="2"/>
      <c r="Q448" s="2"/>
    </row>
    <row r="449" thickBot="1">
      <c r="A449" s="9"/>
      <c r="B449" s="50" t="s">
        <v>54</v>
      </c>
      <c r="C449" s="51"/>
      <c r="D449" s="51"/>
      <c r="E449" s="52" t="s">
        <v>55</v>
      </c>
      <c r="F449" s="51"/>
      <c r="G449" s="51"/>
      <c r="H449" s="53"/>
      <c r="I449" s="51"/>
      <c r="J449" s="53"/>
      <c r="K449" s="51"/>
      <c r="L449" s="51"/>
      <c r="M449" s="12"/>
      <c r="N449" s="2"/>
      <c r="O449" s="2"/>
      <c r="P449" s="2"/>
      <c r="Q449" s="2"/>
    </row>
    <row r="450" thickTop="1">
      <c r="A450" s="9"/>
      <c r="B450" s="41">
        <v>81</v>
      </c>
      <c r="C450" s="42" t="s">
        <v>422</v>
      </c>
      <c r="D450" s="42" t="s">
        <v>3</v>
      </c>
      <c r="E450" s="42" t="s">
        <v>423</v>
      </c>
      <c r="F450" s="42" t="s">
        <v>3</v>
      </c>
      <c r="G450" s="43" t="s">
        <v>145</v>
      </c>
      <c r="H450" s="54">
        <v>410</v>
      </c>
      <c r="I450" s="55">
        <f>ROUND(0,2)</f>
        <v>0</v>
      </c>
      <c r="J450" s="56">
        <f>ROUND(I450*H450,2)</f>
        <v>0</v>
      </c>
      <c r="K450" s="57">
        <v>0.20999999999999999</v>
      </c>
      <c r="L450" s="58">
        <f>IF(ISNUMBER(K450),ROUND(J450*(K450+1),2),0)</f>
        <v>0</v>
      </c>
      <c r="M450" s="12"/>
      <c r="N450" s="2"/>
      <c r="O450" s="2"/>
      <c r="P450" s="2"/>
      <c r="Q450" s="33">
        <f>IF(ISNUMBER(K450),IF(H450&gt;0,IF(I450&gt;0,J450,0),0),0)</f>
        <v>0</v>
      </c>
      <c r="R450" s="27">
        <f>IF(ISNUMBER(K450)=FALSE,J450,0)</f>
        <v>0</v>
      </c>
    </row>
    <row r="451">
      <c r="A451" s="9"/>
      <c r="B451" s="48" t="s">
        <v>48</v>
      </c>
      <c r="C451" s="1"/>
      <c r="D451" s="1"/>
      <c r="E451" s="49" t="s">
        <v>424</v>
      </c>
      <c r="F451" s="1"/>
      <c r="G451" s="1"/>
      <c r="H451" s="40"/>
      <c r="I451" s="1"/>
      <c r="J451" s="40"/>
      <c r="K451" s="1"/>
      <c r="L451" s="1"/>
      <c r="M451" s="12"/>
      <c r="N451" s="2"/>
      <c r="O451" s="2"/>
      <c r="P451" s="2"/>
      <c r="Q451" s="2"/>
    </row>
    <row r="452">
      <c r="A452" s="9"/>
      <c r="B452" s="48" t="s">
        <v>50</v>
      </c>
      <c r="C452" s="1"/>
      <c r="D452" s="1"/>
      <c r="E452" s="49" t="s">
        <v>405</v>
      </c>
      <c r="F452" s="1"/>
      <c r="G452" s="1"/>
      <c r="H452" s="40"/>
      <c r="I452" s="1"/>
      <c r="J452" s="40"/>
      <c r="K452" s="1"/>
      <c r="L452" s="1"/>
      <c r="M452" s="12"/>
      <c r="N452" s="2"/>
      <c r="O452" s="2"/>
      <c r="P452" s="2"/>
      <c r="Q452" s="2"/>
    </row>
    <row r="453">
      <c r="A453" s="9"/>
      <c r="B453" s="48" t="s">
        <v>52</v>
      </c>
      <c r="C453" s="1"/>
      <c r="D453" s="1"/>
      <c r="E453" s="49" t="s">
        <v>418</v>
      </c>
      <c r="F453" s="1"/>
      <c r="G453" s="1"/>
      <c r="H453" s="40"/>
      <c r="I453" s="1"/>
      <c r="J453" s="40"/>
      <c r="K453" s="1"/>
      <c r="L453" s="1"/>
      <c r="M453" s="12"/>
      <c r="N453" s="2"/>
      <c r="O453" s="2"/>
      <c r="P453" s="2"/>
      <c r="Q453" s="2"/>
    </row>
    <row r="454" thickBot="1">
      <c r="A454" s="9"/>
      <c r="B454" s="50" t="s">
        <v>54</v>
      </c>
      <c r="C454" s="51"/>
      <c r="D454" s="51"/>
      <c r="E454" s="52" t="s">
        <v>55</v>
      </c>
      <c r="F454" s="51"/>
      <c r="G454" s="51"/>
      <c r="H454" s="53"/>
      <c r="I454" s="51"/>
      <c r="J454" s="53"/>
      <c r="K454" s="51"/>
      <c r="L454" s="51"/>
      <c r="M454" s="12"/>
      <c r="N454" s="2"/>
      <c r="O454" s="2"/>
      <c r="P454" s="2"/>
      <c r="Q454" s="2"/>
    </row>
    <row r="455" thickTop="1">
      <c r="A455" s="9"/>
      <c r="B455" s="41">
        <v>82</v>
      </c>
      <c r="C455" s="42" t="s">
        <v>425</v>
      </c>
      <c r="D455" s="42" t="s">
        <v>3</v>
      </c>
      <c r="E455" s="42" t="s">
        <v>426</v>
      </c>
      <c r="F455" s="42" t="s">
        <v>3</v>
      </c>
      <c r="G455" s="43" t="s">
        <v>145</v>
      </c>
      <c r="H455" s="54">
        <v>5.4000000000000004</v>
      </c>
      <c r="I455" s="55">
        <f>ROUND(0,2)</f>
        <v>0</v>
      </c>
      <c r="J455" s="56">
        <f>ROUND(I455*H455,2)</f>
        <v>0</v>
      </c>
      <c r="K455" s="57">
        <v>0.20999999999999999</v>
      </c>
      <c r="L455" s="58">
        <f>IF(ISNUMBER(K455),ROUND(J455*(K455+1),2),0)</f>
        <v>0</v>
      </c>
      <c r="M455" s="12"/>
      <c r="N455" s="2"/>
      <c r="O455" s="2"/>
      <c r="P455" s="2"/>
      <c r="Q455" s="33">
        <f>IF(ISNUMBER(K455),IF(H455&gt;0,IF(I455&gt;0,J455,0),0),0)</f>
        <v>0</v>
      </c>
      <c r="R455" s="27">
        <f>IF(ISNUMBER(K455)=FALSE,J455,0)</f>
        <v>0</v>
      </c>
    </row>
    <row r="456">
      <c r="A456" s="9"/>
      <c r="B456" s="48" t="s">
        <v>48</v>
      </c>
      <c r="C456" s="1"/>
      <c r="D456" s="1"/>
      <c r="E456" s="49" t="s">
        <v>427</v>
      </c>
      <c r="F456" s="1"/>
      <c r="G456" s="1"/>
      <c r="H456" s="40"/>
      <c r="I456" s="1"/>
      <c r="J456" s="40"/>
      <c r="K456" s="1"/>
      <c r="L456" s="1"/>
      <c r="M456" s="12"/>
      <c r="N456" s="2"/>
      <c r="O456" s="2"/>
      <c r="P456" s="2"/>
      <c r="Q456" s="2"/>
    </row>
    <row r="457">
      <c r="A457" s="9"/>
      <c r="B457" s="48" t="s">
        <v>50</v>
      </c>
      <c r="C457" s="1"/>
      <c r="D457" s="1"/>
      <c r="E457" s="49" t="s">
        <v>428</v>
      </c>
      <c r="F457" s="1"/>
      <c r="G457" s="1"/>
      <c r="H457" s="40"/>
      <c r="I457" s="1"/>
      <c r="J457" s="40"/>
      <c r="K457" s="1"/>
      <c r="L457" s="1"/>
      <c r="M457" s="12"/>
      <c r="N457" s="2"/>
      <c r="O457" s="2"/>
      <c r="P457" s="2"/>
      <c r="Q457" s="2"/>
    </row>
    <row r="458">
      <c r="A458" s="9"/>
      <c r="B458" s="48" t="s">
        <v>52</v>
      </c>
      <c r="C458" s="1"/>
      <c r="D458" s="1"/>
      <c r="E458" s="49" t="s">
        <v>429</v>
      </c>
      <c r="F458" s="1"/>
      <c r="G458" s="1"/>
      <c r="H458" s="40"/>
      <c r="I458" s="1"/>
      <c r="J458" s="40"/>
      <c r="K458" s="1"/>
      <c r="L458" s="1"/>
      <c r="M458" s="12"/>
      <c r="N458" s="2"/>
      <c r="O458" s="2"/>
      <c r="P458" s="2"/>
      <c r="Q458" s="2"/>
    </row>
    <row r="459" thickBot="1">
      <c r="A459" s="9"/>
      <c r="B459" s="50" t="s">
        <v>54</v>
      </c>
      <c r="C459" s="51"/>
      <c r="D459" s="51"/>
      <c r="E459" s="52" t="s">
        <v>55</v>
      </c>
      <c r="F459" s="51"/>
      <c r="G459" s="51"/>
      <c r="H459" s="53"/>
      <c r="I459" s="51"/>
      <c r="J459" s="53"/>
      <c r="K459" s="51"/>
      <c r="L459" s="51"/>
      <c r="M459" s="12"/>
      <c r="N459" s="2"/>
      <c r="O459" s="2"/>
      <c r="P459" s="2"/>
      <c r="Q459" s="2"/>
    </row>
    <row r="460" thickTop="1">
      <c r="A460" s="9"/>
      <c r="B460" s="41">
        <v>83</v>
      </c>
      <c r="C460" s="42" t="s">
        <v>430</v>
      </c>
      <c r="D460" s="42" t="s">
        <v>3</v>
      </c>
      <c r="E460" s="42" t="s">
        <v>431</v>
      </c>
      <c r="F460" s="42" t="s">
        <v>3</v>
      </c>
      <c r="G460" s="43" t="s">
        <v>145</v>
      </c>
      <c r="H460" s="54">
        <v>18</v>
      </c>
      <c r="I460" s="55">
        <f>ROUND(0,2)</f>
        <v>0</v>
      </c>
      <c r="J460" s="56">
        <f>ROUND(I460*H460,2)</f>
        <v>0</v>
      </c>
      <c r="K460" s="57">
        <v>0.20999999999999999</v>
      </c>
      <c r="L460" s="58">
        <f>IF(ISNUMBER(K460),ROUND(J460*(K460+1),2),0)</f>
        <v>0</v>
      </c>
      <c r="M460" s="12"/>
      <c r="N460" s="2"/>
      <c r="O460" s="2"/>
      <c r="P460" s="2"/>
      <c r="Q460" s="33">
        <f>IF(ISNUMBER(K460),IF(H460&gt;0,IF(I460&gt;0,J460,0),0),0)</f>
        <v>0</v>
      </c>
      <c r="R460" s="27">
        <f>IF(ISNUMBER(K460)=FALSE,J460,0)</f>
        <v>0</v>
      </c>
    </row>
    <row r="461">
      <c r="A461" s="9"/>
      <c r="B461" s="48" t="s">
        <v>48</v>
      </c>
      <c r="C461" s="1"/>
      <c r="D461" s="1"/>
      <c r="E461" s="49" t="s">
        <v>432</v>
      </c>
      <c r="F461" s="1"/>
      <c r="G461" s="1"/>
      <c r="H461" s="40"/>
      <c r="I461" s="1"/>
      <c r="J461" s="40"/>
      <c r="K461" s="1"/>
      <c r="L461" s="1"/>
      <c r="M461" s="12"/>
      <c r="N461" s="2"/>
      <c r="O461" s="2"/>
      <c r="P461" s="2"/>
      <c r="Q461" s="2"/>
    </row>
    <row r="462">
      <c r="A462" s="9"/>
      <c r="B462" s="48" t="s">
        <v>50</v>
      </c>
      <c r="C462" s="1"/>
      <c r="D462" s="1"/>
      <c r="E462" s="49" t="s">
        <v>433</v>
      </c>
      <c r="F462" s="1"/>
      <c r="G462" s="1"/>
      <c r="H462" s="40"/>
      <c r="I462" s="1"/>
      <c r="J462" s="40"/>
      <c r="K462" s="1"/>
      <c r="L462" s="1"/>
      <c r="M462" s="12"/>
      <c r="N462" s="2"/>
      <c r="O462" s="2"/>
      <c r="P462" s="2"/>
      <c r="Q462" s="2"/>
    </row>
    <row r="463">
      <c r="A463" s="9"/>
      <c r="B463" s="48" t="s">
        <v>52</v>
      </c>
      <c r="C463" s="1"/>
      <c r="D463" s="1"/>
      <c r="E463" s="49" t="s">
        <v>434</v>
      </c>
      <c r="F463" s="1"/>
      <c r="G463" s="1"/>
      <c r="H463" s="40"/>
      <c r="I463" s="1"/>
      <c r="J463" s="40"/>
      <c r="K463" s="1"/>
      <c r="L463" s="1"/>
      <c r="M463" s="12"/>
      <c r="N463" s="2"/>
      <c r="O463" s="2"/>
      <c r="P463" s="2"/>
      <c r="Q463" s="2"/>
    </row>
    <row r="464" thickBot="1">
      <c r="A464" s="9"/>
      <c r="B464" s="50" t="s">
        <v>54</v>
      </c>
      <c r="C464" s="51"/>
      <c r="D464" s="51"/>
      <c r="E464" s="52" t="s">
        <v>55</v>
      </c>
      <c r="F464" s="51"/>
      <c r="G464" s="51"/>
      <c r="H464" s="53"/>
      <c r="I464" s="51"/>
      <c r="J464" s="53"/>
      <c r="K464" s="51"/>
      <c r="L464" s="51"/>
      <c r="M464" s="12"/>
      <c r="N464" s="2"/>
      <c r="O464" s="2"/>
      <c r="P464" s="2"/>
      <c r="Q464" s="2"/>
    </row>
    <row r="465" thickTop="1">
      <c r="A465" s="9"/>
      <c r="B465" s="41">
        <v>84</v>
      </c>
      <c r="C465" s="42" t="s">
        <v>435</v>
      </c>
      <c r="D465" s="42" t="s">
        <v>3</v>
      </c>
      <c r="E465" s="42" t="s">
        <v>436</v>
      </c>
      <c r="F465" s="42" t="s">
        <v>3</v>
      </c>
      <c r="G465" s="43" t="s">
        <v>145</v>
      </c>
      <c r="H465" s="54">
        <v>36</v>
      </c>
      <c r="I465" s="55">
        <f>ROUND(0,2)</f>
        <v>0</v>
      </c>
      <c r="J465" s="56">
        <f>ROUND(I465*H465,2)</f>
        <v>0</v>
      </c>
      <c r="K465" s="57">
        <v>0.20999999999999999</v>
      </c>
      <c r="L465" s="58">
        <f>IF(ISNUMBER(K465),ROUND(J465*(K465+1),2),0)</f>
        <v>0</v>
      </c>
      <c r="M465" s="12"/>
      <c r="N465" s="2"/>
      <c r="O465" s="2"/>
      <c r="P465" s="2"/>
      <c r="Q465" s="33">
        <f>IF(ISNUMBER(K465),IF(H465&gt;0,IF(I465&gt;0,J465,0),0),0)</f>
        <v>0</v>
      </c>
      <c r="R465" s="27">
        <f>IF(ISNUMBER(K465)=FALSE,J465,0)</f>
        <v>0</v>
      </c>
    </row>
    <row r="466">
      <c r="A466" s="9"/>
      <c r="B466" s="48" t="s">
        <v>48</v>
      </c>
      <c r="C466" s="1"/>
      <c r="D466" s="1"/>
      <c r="E466" s="49" t="s">
        <v>437</v>
      </c>
      <c r="F466" s="1"/>
      <c r="G466" s="1"/>
      <c r="H466" s="40"/>
      <c r="I466" s="1"/>
      <c r="J466" s="40"/>
      <c r="K466" s="1"/>
      <c r="L466" s="1"/>
      <c r="M466" s="12"/>
      <c r="N466" s="2"/>
      <c r="O466" s="2"/>
      <c r="P466" s="2"/>
      <c r="Q466" s="2"/>
    </row>
    <row r="467">
      <c r="A467" s="9"/>
      <c r="B467" s="48" t="s">
        <v>50</v>
      </c>
      <c r="C467" s="1"/>
      <c r="D467" s="1"/>
      <c r="E467" s="49" t="s">
        <v>438</v>
      </c>
      <c r="F467" s="1"/>
      <c r="G467" s="1"/>
      <c r="H467" s="40"/>
      <c r="I467" s="1"/>
      <c r="J467" s="40"/>
      <c r="K467" s="1"/>
      <c r="L467" s="1"/>
      <c r="M467" s="12"/>
      <c r="N467" s="2"/>
      <c r="O467" s="2"/>
      <c r="P467" s="2"/>
      <c r="Q467" s="2"/>
    </row>
    <row r="468">
      <c r="A468" s="9"/>
      <c r="B468" s="48" t="s">
        <v>52</v>
      </c>
      <c r="C468" s="1"/>
      <c r="D468" s="1"/>
      <c r="E468" s="49" t="s">
        <v>439</v>
      </c>
      <c r="F468" s="1"/>
      <c r="G468" s="1"/>
      <c r="H468" s="40"/>
      <c r="I468" s="1"/>
      <c r="J468" s="40"/>
      <c r="K468" s="1"/>
      <c r="L468" s="1"/>
      <c r="M468" s="12"/>
      <c r="N468" s="2"/>
      <c r="O468" s="2"/>
      <c r="P468" s="2"/>
      <c r="Q468" s="2"/>
    </row>
    <row r="469" thickBot="1">
      <c r="A469" s="9"/>
      <c r="B469" s="50" t="s">
        <v>54</v>
      </c>
      <c r="C469" s="51"/>
      <c r="D469" s="51"/>
      <c r="E469" s="52" t="s">
        <v>55</v>
      </c>
      <c r="F469" s="51"/>
      <c r="G469" s="51"/>
      <c r="H469" s="53"/>
      <c r="I469" s="51"/>
      <c r="J469" s="53"/>
      <c r="K469" s="51"/>
      <c r="L469" s="51"/>
      <c r="M469" s="12"/>
      <c r="N469" s="2"/>
      <c r="O469" s="2"/>
      <c r="P469" s="2"/>
      <c r="Q469" s="2"/>
    </row>
    <row r="470" thickTop="1">
      <c r="A470" s="9"/>
      <c r="B470" s="41">
        <v>85</v>
      </c>
      <c r="C470" s="42" t="s">
        <v>440</v>
      </c>
      <c r="D470" s="42" t="s">
        <v>3</v>
      </c>
      <c r="E470" s="42" t="s">
        <v>441</v>
      </c>
      <c r="F470" s="42" t="s">
        <v>3</v>
      </c>
      <c r="G470" s="43" t="s">
        <v>171</v>
      </c>
      <c r="H470" s="54">
        <v>188.09999999999999</v>
      </c>
      <c r="I470" s="55">
        <f>ROUND(0,2)</f>
        <v>0</v>
      </c>
      <c r="J470" s="56">
        <f>ROUND(I470*H470,2)</f>
        <v>0</v>
      </c>
      <c r="K470" s="57">
        <v>0.20999999999999999</v>
      </c>
      <c r="L470" s="58">
        <f>IF(ISNUMBER(K470),ROUND(J470*(K470+1),2),0)</f>
        <v>0</v>
      </c>
      <c r="M470" s="12"/>
      <c r="N470" s="2"/>
      <c r="O470" s="2"/>
      <c r="P470" s="2"/>
      <c r="Q470" s="33">
        <f>IF(ISNUMBER(K470),IF(H470&gt;0,IF(I470&gt;0,J470,0),0),0)</f>
        <v>0</v>
      </c>
      <c r="R470" s="27">
        <f>IF(ISNUMBER(K470)=FALSE,J470,0)</f>
        <v>0</v>
      </c>
    </row>
    <row r="471">
      <c r="A471" s="9"/>
      <c r="B471" s="48" t="s">
        <v>48</v>
      </c>
      <c r="C471" s="1"/>
      <c r="D471" s="1"/>
      <c r="E471" s="49" t="s">
        <v>3</v>
      </c>
      <c r="F471" s="1"/>
      <c r="G471" s="1"/>
      <c r="H471" s="40"/>
      <c r="I471" s="1"/>
      <c r="J471" s="40"/>
      <c r="K471" s="1"/>
      <c r="L471" s="1"/>
      <c r="M471" s="12"/>
      <c r="N471" s="2"/>
      <c r="O471" s="2"/>
      <c r="P471" s="2"/>
      <c r="Q471" s="2"/>
    </row>
    <row r="472">
      <c r="A472" s="9"/>
      <c r="B472" s="48" t="s">
        <v>50</v>
      </c>
      <c r="C472" s="1"/>
      <c r="D472" s="1"/>
      <c r="E472" s="49" t="s">
        <v>442</v>
      </c>
      <c r="F472" s="1"/>
      <c r="G472" s="1"/>
      <c r="H472" s="40"/>
      <c r="I472" s="1"/>
      <c r="J472" s="40"/>
      <c r="K472" s="1"/>
      <c r="L472" s="1"/>
      <c r="M472" s="12"/>
      <c r="N472" s="2"/>
      <c r="O472" s="2"/>
      <c r="P472" s="2"/>
      <c r="Q472" s="2"/>
    </row>
    <row r="473">
      <c r="A473" s="9"/>
      <c r="B473" s="48" t="s">
        <v>52</v>
      </c>
      <c r="C473" s="1"/>
      <c r="D473" s="1"/>
      <c r="E473" s="49" t="s">
        <v>443</v>
      </c>
      <c r="F473" s="1"/>
      <c r="G473" s="1"/>
      <c r="H473" s="40"/>
      <c r="I473" s="1"/>
      <c r="J473" s="40"/>
      <c r="K473" s="1"/>
      <c r="L473" s="1"/>
      <c r="M473" s="12"/>
      <c r="N473" s="2"/>
      <c r="O473" s="2"/>
      <c r="P473" s="2"/>
      <c r="Q473" s="2"/>
    </row>
    <row r="474" thickBot="1">
      <c r="A474" s="9"/>
      <c r="B474" s="50" t="s">
        <v>54</v>
      </c>
      <c r="C474" s="51"/>
      <c r="D474" s="51"/>
      <c r="E474" s="52" t="s">
        <v>55</v>
      </c>
      <c r="F474" s="51"/>
      <c r="G474" s="51"/>
      <c r="H474" s="53"/>
      <c r="I474" s="51"/>
      <c r="J474" s="53"/>
      <c r="K474" s="51"/>
      <c r="L474" s="51"/>
      <c r="M474" s="12"/>
      <c r="N474" s="2"/>
      <c r="O474" s="2"/>
      <c r="P474" s="2"/>
      <c r="Q474" s="2"/>
    </row>
    <row r="475" thickTop="1" thickBot="1" ht="25" customHeight="1">
      <c r="A475" s="9"/>
      <c r="B475" s="1"/>
      <c r="C475" s="59">
        <v>5</v>
      </c>
      <c r="D475" s="1"/>
      <c r="E475" s="59" t="s">
        <v>104</v>
      </c>
      <c r="F475" s="1"/>
      <c r="G475" s="60" t="s">
        <v>88</v>
      </c>
      <c r="H475" s="61">
        <f>J420+J425+J430+J435+J440+J445+J450+J455+J460+J465+J470</f>
        <v>0</v>
      </c>
      <c r="I475" s="60" t="s">
        <v>89</v>
      </c>
      <c r="J475" s="62">
        <f>(L475-H475)</f>
        <v>0</v>
      </c>
      <c r="K475" s="60" t="s">
        <v>90</v>
      </c>
      <c r="L475" s="63">
        <f>L420+L425+L430+L435+L440+L445+L450+L455+L460+L465+L470</f>
        <v>0</v>
      </c>
      <c r="M475" s="12"/>
      <c r="N475" s="2"/>
      <c r="O475" s="2"/>
      <c r="P475" s="2"/>
      <c r="Q475" s="33">
        <f>0+Q420+Q425+Q430+Q435+Q440+Q445+Q450+Q455+Q460+Q465+Q470</f>
        <v>0</v>
      </c>
      <c r="R475" s="27">
        <f>0+R420+R425+R430+R435+R440+R445+R450+R455+R460+R465+R470</f>
        <v>0</v>
      </c>
      <c r="S475" s="64">
        <f>Q475*(1+J475)+R475</f>
        <v>0</v>
      </c>
    </row>
    <row r="476" thickTop="1" thickBot="1" ht="25" customHeight="1">
      <c r="A476" s="9"/>
      <c r="B476" s="65"/>
      <c r="C476" s="65"/>
      <c r="D476" s="65"/>
      <c r="E476" s="65"/>
      <c r="F476" s="65"/>
      <c r="G476" s="66" t="s">
        <v>91</v>
      </c>
      <c r="H476" s="67">
        <f>J420+J425+J430+J435+J440+J445+J450+J455+J460+J465+J470</f>
        <v>0</v>
      </c>
      <c r="I476" s="66" t="s">
        <v>92</v>
      </c>
      <c r="J476" s="68">
        <f>0+J475</f>
        <v>0</v>
      </c>
      <c r="K476" s="66" t="s">
        <v>93</v>
      </c>
      <c r="L476" s="69">
        <f>L420+L425+L430+L435+L440+L445+L450+L455+L460+L465+L470</f>
        <v>0</v>
      </c>
      <c r="M476" s="12"/>
      <c r="N476" s="2"/>
      <c r="O476" s="2"/>
      <c r="P476" s="2"/>
      <c r="Q476" s="2"/>
    </row>
    <row r="477" ht="40" customHeight="1">
      <c r="A477" s="9"/>
      <c r="B477" s="74" t="s">
        <v>444</v>
      </c>
      <c r="C477" s="1"/>
      <c r="D477" s="1"/>
      <c r="E477" s="1"/>
      <c r="F477" s="1"/>
      <c r="G477" s="1"/>
      <c r="H477" s="40"/>
      <c r="I477" s="1"/>
      <c r="J477" s="40"/>
      <c r="K477" s="1"/>
      <c r="L477" s="1"/>
      <c r="M477" s="12"/>
      <c r="N477" s="2"/>
      <c r="O477" s="2"/>
      <c r="P477" s="2"/>
      <c r="Q477" s="2"/>
    </row>
    <row r="478">
      <c r="A478" s="9"/>
      <c r="B478" s="41">
        <v>86</v>
      </c>
      <c r="C478" s="42" t="s">
        <v>445</v>
      </c>
      <c r="D478" s="42" t="s">
        <v>3</v>
      </c>
      <c r="E478" s="42" t="s">
        <v>446</v>
      </c>
      <c r="F478" s="42" t="s">
        <v>3</v>
      </c>
      <c r="G478" s="43" t="s">
        <v>145</v>
      </c>
      <c r="H478" s="44">
        <v>599.51999999999998</v>
      </c>
      <c r="I478" s="25">
        <f>ROUND(0,2)</f>
        <v>0</v>
      </c>
      <c r="J478" s="45">
        <f>ROUND(I478*H478,2)</f>
        <v>0</v>
      </c>
      <c r="K478" s="46">
        <v>0.20999999999999999</v>
      </c>
      <c r="L478" s="47">
        <f>IF(ISNUMBER(K478),ROUND(J478*(K478+1),2),0)</f>
        <v>0</v>
      </c>
      <c r="M478" s="12"/>
      <c r="N478" s="2"/>
      <c r="O478" s="2"/>
      <c r="P478" s="2"/>
      <c r="Q478" s="33">
        <f>IF(ISNUMBER(K478),IF(H478&gt;0,IF(I478&gt;0,J478,0),0),0)</f>
        <v>0</v>
      </c>
      <c r="R478" s="27">
        <f>IF(ISNUMBER(K478)=FALSE,J478,0)</f>
        <v>0</v>
      </c>
    </row>
    <row r="479">
      <c r="A479" s="9"/>
      <c r="B479" s="48" t="s">
        <v>48</v>
      </c>
      <c r="C479" s="1"/>
      <c r="D479" s="1"/>
      <c r="E479" s="49" t="s">
        <v>447</v>
      </c>
      <c r="F479" s="1"/>
      <c r="G479" s="1"/>
      <c r="H479" s="40"/>
      <c r="I479" s="1"/>
      <c r="J479" s="40"/>
      <c r="K479" s="1"/>
      <c r="L479" s="1"/>
      <c r="M479" s="12"/>
      <c r="N479" s="2"/>
      <c r="O479" s="2"/>
      <c r="P479" s="2"/>
      <c r="Q479" s="2"/>
    </row>
    <row r="480">
      <c r="A480" s="9"/>
      <c r="B480" s="48" t="s">
        <v>50</v>
      </c>
      <c r="C480" s="1"/>
      <c r="D480" s="1"/>
      <c r="E480" s="49" t="s">
        <v>448</v>
      </c>
      <c r="F480" s="1"/>
      <c r="G480" s="1"/>
      <c r="H480" s="40"/>
      <c r="I480" s="1"/>
      <c r="J480" s="40"/>
      <c r="K480" s="1"/>
      <c r="L480" s="1"/>
      <c r="M480" s="12"/>
      <c r="N480" s="2"/>
      <c r="O480" s="2"/>
      <c r="P480" s="2"/>
      <c r="Q480" s="2"/>
    </row>
    <row r="481">
      <c r="A481" s="9"/>
      <c r="B481" s="48" t="s">
        <v>52</v>
      </c>
      <c r="C481" s="1"/>
      <c r="D481" s="1"/>
      <c r="E481" s="49" t="s">
        <v>449</v>
      </c>
      <c r="F481" s="1"/>
      <c r="G481" s="1"/>
      <c r="H481" s="40"/>
      <c r="I481" s="1"/>
      <c r="J481" s="40"/>
      <c r="K481" s="1"/>
      <c r="L481" s="1"/>
      <c r="M481" s="12"/>
      <c r="N481" s="2"/>
      <c r="O481" s="2"/>
      <c r="P481" s="2"/>
      <c r="Q481" s="2"/>
    </row>
    <row r="482" thickBot="1">
      <c r="A482" s="9"/>
      <c r="B482" s="50" t="s">
        <v>54</v>
      </c>
      <c r="C482" s="51"/>
      <c r="D482" s="51"/>
      <c r="E482" s="52" t="s">
        <v>55</v>
      </c>
      <c r="F482" s="51"/>
      <c r="G482" s="51"/>
      <c r="H482" s="53"/>
      <c r="I482" s="51"/>
      <c r="J482" s="53"/>
      <c r="K482" s="51"/>
      <c r="L482" s="51"/>
      <c r="M482" s="12"/>
      <c r="N482" s="2"/>
      <c r="O482" s="2"/>
      <c r="P482" s="2"/>
      <c r="Q482" s="2"/>
    </row>
    <row r="483" thickTop="1">
      <c r="A483" s="9"/>
      <c r="B483" s="41">
        <v>87</v>
      </c>
      <c r="C483" s="42" t="s">
        <v>450</v>
      </c>
      <c r="D483" s="42" t="s">
        <v>3</v>
      </c>
      <c r="E483" s="42" t="s">
        <v>451</v>
      </c>
      <c r="F483" s="42" t="s">
        <v>3</v>
      </c>
      <c r="G483" s="43" t="s">
        <v>145</v>
      </c>
      <c r="H483" s="54">
        <v>140</v>
      </c>
      <c r="I483" s="55">
        <f>ROUND(0,2)</f>
        <v>0</v>
      </c>
      <c r="J483" s="56">
        <f>ROUND(I483*H483,2)</f>
        <v>0</v>
      </c>
      <c r="K483" s="57">
        <v>0.20999999999999999</v>
      </c>
      <c r="L483" s="58">
        <f>IF(ISNUMBER(K483),ROUND(J483*(K483+1),2),0)</f>
        <v>0</v>
      </c>
      <c r="M483" s="12"/>
      <c r="N483" s="2"/>
      <c r="O483" s="2"/>
      <c r="P483" s="2"/>
      <c r="Q483" s="33">
        <f>IF(ISNUMBER(K483),IF(H483&gt;0,IF(I483&gt;0,J483,0),0),0)</f>
        <v>0</v>
      </c>
      <c r="R483" s="27">
        <f>IF(ISNUMBER(K483)=FALSE,J483,0)</f>
        <v>0</v>
      </c>
    </row>
    <row r="484">
      <c r="A484" s="9"/>
      <c r="B484" s="48" t="s">
        <v>48</v>
      </c>
      <c r="C484" s="1"/>
      <c r="D484" s="1"/>
      <c r="E484" s="49" t="s">
        <v>452</v>
      </c>
      <c r="F484" s="1"/>
      <c r="G484" s="1"/>
      <c r="H484" s="40"/>
      <c r="I484" s="1"/>
      <c r="J484" s="40"/>
      <c r="K484" s="1"/>
      <c r="L484" s="1"/>
      <c r="M484" s="12"/>
      <c r="N484" s="2"/>
      <c r="O484" s="2"/>
      <c r="P484" s="2"/>
      <c r="Q484" s="2"/>
    </row>
    <row r="485">
      <c r="A485" s="9"/>
      <c r="B485" s="48" t="s">
        <v>50</v>
      </c>
      <c r="C485" s="1"/>
      <c r="D485" s="1"/>
      <c r="E485" s="49" t="s">
        <v>453</v>
      </c>
      <c r="F485" s="1"/>
      <c r="G485" s="1"/>
      <c r="H485" s="40"/>
      <c r="I485" s="1"/>
      <c r="J485" s="40"/>
      <c r="K485" s="1"/>
      <c r="L485" s="1"/>
      <c r="M485" s="12"/>
      <c r="N485" s="2"/>
      <c r="O485" s="2"/>
      <c r="P485" s="2"/>
      <c r="Q485" s="2"/>
    </row>
    <row r="486">
      <c r="A486" s="9"/>
      <c r="B486" s="48" t="s">
        <v>52</v>
      </c>
      <c r="C486" s="1"/>
      <c r="D486" s="1"/>
      <c r="E486" s="49" t="s">
        <v>454</v>
      </c>
      <c r="F486" s="1"/>
      <c r="G486" s="1"/>
      <c r="H486" s="40"/>
      <c r="I486" s="1"/>
      <c r="J486" s="40"/>
      <c r="K486" s="1"/>
      <c r="L486" s="1"/>
      <c r="M486" s="12"/>
      <c r="N486" s="2"/>
      <c r="O486" s="2"/>
      <c r="P486" s="2"/>
      <c r="Q486" s="2"/>
    </row>
    <row r="487" thickBot="1">
      <c r="A487" s="9"/>
      <c r="B487" s="50" t="s">
        <v>54</v>
      </c>
      <c r="C487" s="51"/>
      <c r="D487" s="51"/>
      <c r="E487" s="52" t="s">
        <v>55</v>
      </c>
      <c r="F487" s="51"/>
      <c r="G487" s="51"/>
      <c r="H487" s="53"/>
      <c r="I487" s="51"/>
      <c r="J487" s="53"/>
      <c r="K487" s="51"/>
      <c r="L487" s="51"/>
      <c r="M487" s="12"/>
      <c r="N487" s="2"/>
      <c r="O487" s="2"/>
      <c r="P487" s="2"/>
      <c r="Q487" s="2"/>
    </row>
    <row r="488" thickTop="1" thickBot="1" ht="25" customHeight="1">
      <c r="A488" s="9"/>
      <c r="B488" s="1"/>
      <c r="C488" s="59">
        <v>6</v>
      </c>
      <c r="D488" s="1"/>
      <c r="E488" s="59" t="s">
        <v>105</v>
      </c>
      <c r="F488" s="1"/>
      <c r="G488" s="60" t="s">
        <v>88</v>
      </c>
      <c r="H488" s="61">
        <f>J478+J483</f>
        <v>0</v>
      </c>
      <c r="I488" s="60" t="s">
        <v>89</v>
      </c>
      <c r="J488" s="62">
        <f>(L488-H488)</f>
        <v>0</v>
      </c>
      <c r="K488" s="60" t="s">
        <v>90</v>
      </c>
      <c r="L488" s="63">
        <f>L478+L483</f>
        <v>0</v>
      </c>
      <c r="M488" s="12"/>
      <c r="N488" s="2"/>
      <c r="O488" s="2"/>
      <c r="P488" s="2"/>
      <c r="Q488" s="33">
        <f>0+Q478+Q483</f>
        <v>0</v>
      </c>
      <c r="R488" s="27">
        <f>0+R478+R483</f>
        <v>0</v>
      </c>
      <c r="S488" s="64">
        <f>Q488*(1+J488)+R488</f>
        <v>0</v>
      </c>
    </row>
    <row r="489" thickTop="1" thickBot="1" ht="25" customHeight="1">
      <c r="A489" s="9"/>
      <c r="B489" s="65"/>
      <c r="C489" s="65"/>
      <c r="D489" s="65"/>
      <c r="E489" s="65"/>
      <c r="F489" s="65"/>
      <c r="G489" s="66" t="s">
        <v>91</v>
      </c>
      <c r="H489" s="67">
        <f>J478+J483</f>
        <v>0</v>
      </c>
      <c r="I489" s="66" t="s">
        <v>92</v>
      </c>
      <c r="J489" s="68">
        <f>0+J488</f>
        <v>0</v>
      </c>
      <c r="K489" s="66" t="s">
        <v>93</v>
      </c>
      <c r="L489" s="69">
        <f>L478+L483</f>
        <v>0</v>
      </c>
      <c r="M489" s="12"/>
      <c r="N489" s="2"/>
      <c r="O489" s="2"/>
      <c r="P489" s="2"/>
      <c r="Q489" s="2"/>
    </row>
    <row r="490" ht="40" customHeight="1">
      <c r="A490" s="9"/>
      <c r="B490" s="74" t="s">
        <v>455</v>
      </c>
      <c r="C490" s="1"/>
      <c r="D490" s="1"/>
      <c r="E490" s="1"/>
      <c r="F490" s="1"/>
      <c r="G490" s="1"/>
      <c r="H490" s="40"/>
      <c r="I490" s="1"/>
      <c r="J490" s="40"/>
      <c r="K490" s="1"/>
      <c r="L490" s="1"/>
      <c r="M490" s="12"/>
      <c r="N490" s="2"/>
      <c r="O490" s="2"/>
      <c r="P490" s="2"/>
      <c r="Q490" s="2"/>
    </row>
    <row r="491">
      <c r="A491" s="9"/>
      <c r="B491" s="41">
        <v>88</v>
      </c>
      <c r="C491" s="42" t="s">
        <v>456</v>
      </c>
      <c r="D491" s="42" t="s">
        <v>3</v>
      </c>
      <c r="E491" s="42" t="s">
        <v>457</v>
      </c>
      <c r="F491" s="42" t="s">
        <v>3</v>
      </c>
      <c r="G491" s="43" t="s">
        <v>171</v>
      </c>
      <c r="H491" s="44">
        <v>50</v>
      </c>
      <c r="I491" s="25">
        <f>ROUND(0,2)</f>
        <v>0</v>
      </c>
      <c r="J491" s="45">
        <f>ROUND(I491*H491,2)</f>
        <v>0</v>
      </c>
      <c r="K491" s="46">
        <v>0.20999999999999999</v>
      </c>
      <c r="L491" s="47">
        <f>IF(ISNUMBER(K491),ROUND(J491*(K491+1),2),0)</f>
        <v>0</v>
      </c>
      <c r="M491" s="12"/>
      <c r="N491" s="2"/>
      <c r="O491" s="2"/>
      <c r="P491" s="2"/>
      <c r="Q491" s="33">
        <f>IF(ISNUMBER(K491),IF(H491&gt;0,IF(I491&gt;0,J491,0),0),0)</f>
        <v>0</v>
      </c>
      <c r="R491" s="27">
        <f>IF(ISNUMBER(K491)=FALSE,J491,0)</f>
        <v>0</v>
      </c>
    </row>
    <row r="492">
      <c r="A492" s="9"/>
      <c r="B492" s="48" t="s">
        <v>48</v>
      </c>
      <c r="C492" s="1"/>
      <c r="D492" s="1"/>
      <c r="E492" s="49" t="s">
        <v>458</v>
      </c>
      <c r="F492" s="1"/>
      <c r="G492" s="1"/>
      <c r="H492" s="40"/>
      <c r="I492" s="1"/>
      <c r="J492" s="40"/>
      <c r="K492" s="1"/>
      <c r="L492" s="1"/>
      <c r="M492" s="12"/>
      <c r="N492" s="2"/>
      <c r="O492" s="2"/>
      <c r="P492" s="2"/>
      <c r="Q492" s="2"/>
    </row>
    <row r="493">
      <c r="A493" s="9"/>
      <c r="B493" s="48" t="s">
        <v>50</v>
      </c>
      <c r="C493" s="1"/>
      <c r="D493" s="1"/>
      <c r="E493" s="49" t="s">
        <v>459</v>
      </c>
      <c r="F493" s="1"/>
      <c r="G493" s="1"/>
      <c r="H493" s="40"/>
      <c r="I493" s="1"/>
      <c r="J493" s="40"/>
      <c r="K493" s="1"/>
      <c r="L493" s="1"/>
      <c r="M493" s="12"/>
      <c r="N493" s="2"/>
      <c r="O493" s="2"/>
      <c r="P493" s="2"/>
      <c r="Q493" s="2"/>
    </row>
    <row r="494">
      <c r="A494" s="9"/>
      <c r="B494" s="48" t="s">
        <v>52</v>
      </c>
      <c r="C494" s="1"/>
      <c r="D494" s="1"/>
      <c r="E494" s="49" t="s">
        <v>460</v>
      </c>
      <c r="F494" s="1"/>
      <c r="G494" s="1"/>
      <c r="H494" s="40"/>
      <c r="I494" s="1"/>
      <c r="J494" s="40"/>
      <c r="K494" s="1"/>
      <c r="L494" s="1"/>
      <c r="M494" s="12"/>
      <c r="N494" s="2"/>
      <c r="O494" s="2"/>
      <c r="P494" s="2"/>
      <c r="Q494" s="2"/>
    </row>
    <row r="495" thickBot="1">
      <c r="A495" s="9"/>
      <c r="B495" s="50" t="s">
        <v>54</v>
      </c>
      <c r="C495" s="51"/>
      <c r="D495" s="51"/>
      <c r="E495" s="52" t="s">
        <v>55</v>
      </c>
      <c r="F495" s="51"/>
      <c r="G495" s="51"/>
      <c r="H495" s="53"/>
      <c r="I495" s="51"/>
      <c r="J495" s="53"/>
      <c r="K495" s="51"/>
      <c r="L495" s="51"/>
      <c r="M495" s="12"/>
      <c r="N495" s="2"/>
      <c r="O495" s="2"/>
      <c r="P495" s="2"/>
      <c r="Q495" s="2"/>
    </row>
    <row r="496" thickTop="1">
      <c r="A496" s="9"/>
      <c r="B496" s="41">
        <v>89</v>
      </c>
      <c r="C496" s="42" t="s">
        <v>461</v>
      </c>
      <c r="D496" s="42" t="s">
        <v>3</v>
      </c>
      <c r="E496" s="42" t="s">
        <v>462</v>
      </c>
      <c r="F496" s="42" t="s">
        <v>3</v>
      </c>
      <c r="G496" s="43" t="s">
        <v>145</v>
      </c>
      <c r="H496" s="54">
        <v>233.91999999999999</v>
      </c>
      <c r="I496" s="55">
        <f>ROUND(0,2)</f>
        <v>0</v>
      </c>
      <c r="J496" s="56">
        <f>ROUND(I496*H496,2)</f>
        <v>0</v>
      </c>
      <c r="K496" s="57">
        <v>0.20999999999999999</v>
      </c>
      <c r="L496" s="58">
        <f>IF(ISNUMBER(K496),ROUND(J496*(K496+1),2),0)</f>
        <v>0</v>
      </c>
      <c r="M496" s="12"/>
      <c r="N496" s="2"/>
      <c r="O496" s="2"/>
      <c r="P496" s="2"/>
      <c r="Q496" s="33">
        <f>IF(ISNUMBER(K496),IF(H496&gt;0,IF(I496&gt;0,J496,0),0),0)</f>
        <v>0</v>
      </c>
      <c r="R496" s="27">
        <f>IF(ISNUMBER(K496)=FALSE,J496,0)</f>
        <v>0</v>
      </c>
    </row>
    <row r="497">
      <c r="A497" s="9"/>
      <c r="B497" s="48" t="s">
        <v>48</v>
      </c>
      <c r="C497" s="1"/>
      <c r="D497" s="1"/>
      <c r="E497" s="49" t="s">
        <v>463</v>
      </c>
      <c r="F497" s="1"/>
      <c r="G497" s="1"/>
      <c r="H497" s="40"/>
      <c r="I497" s="1"/>
      <c r="J497" s="40"/>
      <c r="K497" s="1"/>
      <c r="L497" s="1"/>
      <c r="M497" s="12"/>
      <c r="N497" s="2"/>
      <c r="O497" s="2"/>
      <c r="P497" s="2"/>
      <c r="Q497" s="2"/>
    </row>
    <row r="498">
      <c r="A498" s="9"/>
      <c r="B498" s="48" t="s">
        <v>50</v>
      </c>
      <c r="C498" s="1"/>
      <c r="D498" s="1"/>
      <c r="E498" s="49" t="s">
        <v>464</v>
      </c>
      <c r="F498" s="1"/>
      <c r="G498" s="1"/>
      <c r="H498" s="40"/>
      <c r="I498" s="1"/>
      <c r="J498" s="40"/>
      <c r="K498" s="1"/>
      <c r="L498" s="1"/>
      <c r="M498" s="12"/>
      <c r="N498" s="2"/>
      <c r="O498" s="2"/>
      <c r="P498" s="2"/>
      <c r="Q498" s="2"/>
    </row>
    <row r="499">
      <c r="A499" s="9"/>
      <c r="B499" s="48" t="s">
        <v>52</v>
      </c>
      <c r="C499" s="1"/>
      <c r="D499" s="1"/>
      <c r="E499" s="49" t="s">
        <v>465</v>
      </c>
      <c r="F499" s="1"/>
      <c r="G499" s="1"/>
      <c r="H499" s="40"/>
      <c r="I499" s="1"/>
      <c r="J499" s="40"/>
      <c r="K499" s="1"/>
      <c r="L499" s="1"/>
      <c r="M499" s="12"/>
      <c r="N499" s="2"/>
      <c r="O499" s="2"/>
      <c r="P499" s="2"/>
      <c r="Q499" s="2"/>
    </row>
    <row r="500" thickBot="1">
      <c r="A500" s="9"/>
      <c r="B500" s="50" t="s">
        <v>54</v>
      </c>
      <c r="C500" s="51"/>
      <c r="D500" s="51"/>
      <c r="E500" s="52" t="s">
        <v>55</v>
      </c>
      <c r="F500" s="51"/>
      <c r="G500" s="51"/>
      <c r="H500" s="53"/>
      <c r="I500" s="51"/>
      <c r="J500" s="53"/>
      <c r="K500" s="51"/>
      <c r="L500" s="51"/>
      <c r="M500" s="12"/>
      <c r="N500" s="2"/>
      <c r="O500" s="2"/>
      <c r="P500" s="2"/>
      <c r="Q500" s="2"/>
    </row>
    <row r="501" thickTop="1">
      <c r="A501" s="9"/>
      <c r="B501" s="41">
        <v>90</v>
      </c>
      <c r="C501" s="42" t="s">
        <v>466</v>
      </c>
      <c r="D501" s="42" t="s">
        <v>3</v>
      </c>
      <c r="E501" s="42" t="s">
        <v>467</v>
      </c>
      <c r="F501" s="42" t="s">
        <v>3</v>
      </c>
      <c r="G501" s="43" t="s">
        <v>145</v>
      </c>
      <c r="H501" s="54">
        <v>482.51999999999998</v>
      </c>
      <c r="I501" s="55">
        <f>ROUND(0,2)</f>
        <v>0</v>
      </c>
      <c r="J501" s="56">
        <f>ROUND(I501*H501,2)</f>
        <v>0</v>
      </c>
      <c r="K501" s="57">
        <v>0.20999999999999999</v>
      </c>
      <c r="L501" s="58">
        <f>IF(ISNUMBER(K501),ROUND(J501*(K501+1),2),0)</f>
        <v>0</v>
      </c>
      <c r="M501" s="12"/>
      <c r="N501" s="2"/>
      <c r="O501" s="2"/>
      <c r="P501" s="2"/>
      <c r="Q501" s="33">
        <f>IF(ISNUMBER(K501),IF(H501&gt;0,IF(I501&gt;0,J501,0),0),0)</f>
        <v>0</v>
      </c>
      <c r="R501" s="27">
        <f>IF(ISNUMBER(K501)=FALSE,J501,0)</f>
        <v>0</v>
      </c>
    </row>
    <row r="502">
      <c r="A502" s="9"/>
      <c r="B502" s="48" t="s">
        <v>48</v>
      </c>
      <c r="C502" s="1"/>
      <c r="D502" s="1"/>
      <c r="E502" s="49" t="s">
        <v>468</v>
      </c>
      <c r="F502" s="1"/>
      <c r="G502" s="1"/>
      <c r="H502" s="40"/>
      <c r="I502" s="1"/>
      <c r="J502" s="40"/>
      <c r="K502" s="1"/>
      <c r="L502" s="1"/>
      <c r="M502" s="12"/>
      <c r="N502" s="2"/>
      <c r="O502" s="2"/>
      <c r="P502" s="2"/>
      <c r="Q502" s="2"/>
    </row>
    <row r="503">
      <c r="A503" s="9"/>
      <c r="B503" s="48" t="s">
        <v>50</v>
      </c>
      <c r="C503" s="1"/>
      <c r="D503" s="1"/>
      <c r="E503" s="49" t="s">
        <v>469</v>
      </c>
      <c r="F503" s="1"/>
      <c r="G503" s="1"/>
      <c r="H503" s="40"/>
      <c r="I503" s="1"/>
      <c r="J503" s="40"/>
      <c r="K503" s="1"/>
      <c r="L503" s="1"/>
      <c r="M503" s="12"/>
      <c r="N503" s="2"/>
      <c r="O503" s="2"/>
      <c r="P503" s="2"/>
      <c r="Q503" s="2"/>
    </row>
    <row r="504">
      <c r="A504" s="9"/>
      <c r="B504" s="48" t="s">
        <v>52</v>
      </c>
      <c r="C504" s="1"/>
      <c r="D504" s="1"/>
      <c r="E504" s="49" t="s">
        <v>470</v>
      </c>
      <c r="F504" s="1"/>
      <c r="G504" s="1"/>
      <c r="H504" s="40"/>
      <c r="I504" s="1"/>
      <c r="J504" s="40"/>
      <c r="K504" s="1"/>
      <c r="L504" s="1"/>
      <c r="M504" s="12"/>
      <c r="N504" s="2"/>
      <c r="O504" s="2"/>
      <c r="P504" s="2"/>
      <c r="Q504" s="2"/>
    </row>
    <row r="505" thickBot="1">
      <c r="A505" s="9"/>
      <c r="B505" s="50" t="s">
        <v>54</v>
      </c>
      <c r="C505" s="51"/>
      <c r="D505" s="51"/>
      <c r="E505" s="52" t="s">
        <v>55</v>
      </c>
      <c r="F505" s="51"/>
      <c r="G505" s="51"/>
      <c r="H505" s="53"/>
      <c r="I505" s="51"/>
      <c r="J505" s="53"/>
      <c r="K505" s="51"/>
      <c r="L505" s="51"/>
      <c r="M505" s="12"/>
      <c r="N505" s="2"/>
      <c r="O505" s="2"/>
      <c r="P505" s="2"/>
      <c r="Q505" s="2"/>
    </row>
    <row r="506" thickTop="1">
      <c r="A506" s="9"/>
      <c r="B506" s="41">
        <v>91</v>
      </c>
      <c r="C506" s="42" t="s">
        <v>471</v>
      </c>
      <c r="D506" s="42" t="s">
        <v>3</v>
      </c>
      <c r="E506" s="42" t="s">
        <v>472</v>
      </c>
      <c r="F506" s="42" t="s">
        <v>3</v>
      </c>
      <c r="G506" s="43" t="s">
        <v>145</v>
      </c>
      <c r="H506" s="54">
        <v>7</v>
      </c>
      <c r="I506" s="55">
        <f>ROUND(0,2)</f>
        <v>0</v>
      </c>
      <c r="J506" s="56">
        <f>ROUND(I506*H506,2)</f>
        <v>0</v>
      </c>
      <c r="K506" s="57">
        <v>0.20999999999999999</v>
      </c>
      <c r="L506" s="58">
        <f>IF(ISNUMBER(K506),ROUND(J506*(K506+1),2),0)</f>
        <v>0</v>
      </c>
      <c r="M506" s="12"/>
      <c r="N506" s="2"/>
      <c r="O506" s="2"/>
      <c r="P506" s="2"/>
      <c r="Q506" s="33">
        <f>IF(ISNUMBER(K506),IF(H506&gt;0,IF(I506&gt;0,J506,0),0),0)</f>
        <v>0</v>
      </c>
      <c r="R506" s="27">
        <f>IF(ISNUMBER(K506)=FALSE,J506,0)</f>
        <v>0</v>
      </c>
    </row>
    <row r="507">
      <c r="A507" s="9"/>
      <c r="B507" s="48" t="s">
        <v>48</v>
      </c>
      <c r="C507" s="1"/>
      <c r="D507" s="1"/>
      <c r="E507" s="49" t="s">
        <v>3</v>
      </c>
      <c r="F507" s="1"/>
      <c r="G507" s="1"/>
      <c r="H507" s="40"/>
      <c r="I507" s="1"/>
      <c r="J507" s="40"/>
      <c r="K507" s="1"/>
      <c r="L507" s="1"/>
      <c r="M507" s="12"/>
      <c r="N507" s="2"/>
      <c r="O507" s="2"/>
      <c r="P507" s="2"/>
      <c r="Q507" s="2"/>
    </row>
    <row r="508">
      <c r="A508" s="9"/>
      <c r="B508" s="48" t="s">
        <v>50</v>
      </c>
      <c r="C508" s="1"/>
      <c r="D508" s="1"/>
      <c r="E508" s="49" t="s">
        <v>473</v>
      </c>
      <c r="F508" s="1"/>
      <c r="G508" s="1"/>
      <c r="H508" s="40"/>
      <c r="I508" s="1"/>
      <c r="J508" s="40"/>
      <c r="K508" s="1"/>
      <c r="L508" s="1"/>
      <c r="M508" s="12"/>
      <c r="N508" s="2"/>
      <c r="O508" s="2"/>
      <c r="P508" s="2"/>
      <c r="Q508" s="2"/>
    </row>
    <row r="509">
      <c r="A509" s="9"/>
      <c r="B509" s="48" t="s">
        <v>52</v>
      </c>
      <c r="C509" s="1"/>
      <c r="D509" s="1"/>
      <c r="E509" s="49" t="s">
        <v>474</v>
      </c>
      <c r="F509" s="1"/>
      <c r="G509" s="1"/>
      <c r="H509" s="40"/>
      <c r="I509" s="1"/>
      <c r="J509" s="40"/>
      <c r="K509" s="1"/>
      <c r="L509" s="1"/>
      <c r="M509" s="12"/>
      <c r="N509" s="2"/>
      <c r="O509" s="2"/>
      <c r="P509" s="2"/>
      <c r="Q509" s="2"/>
    </row>
    <row r="510" thickBot="1">
      <c r="A510" s="9"/>
      <c r="B510" s="50" t="s">
        <v>54</v>
      </c>
      <c r="C510" s="51"/>
      <c r="D510" s="51"/>
      <c r="E510" s="52" t="s">
        <v>55</v>
      </c>
      <c r="F510" s="51"/>
      <c r="G510" s="51"/>
      <c r="H510" s="53"/>
      <c r="I510" s="51"/>
      <c r="J510" s="53"/>
      <c r="K510" s="51"/>
      <c r="L510" s="51"/>
      <c r="M510" s="12"/>
      <c r="N510" s="2"/>
      <c r="O510" s="2"/>
      <c r="P510" s="2"/>
      <c r="Q510" s="2"/>
    </row>
    <row r="511" thickTop="1" thickBot="1" ht="25" customHeight="1">
      <c r="A511" s="9"/>
      <c r="B511" s="1"/>
      <c r="C511" s="59">
        <v>7</v>
      </c>
      <c r="D511" s="1"/>
      <c r="E511" s="59" t="s">
        <v>106</v>
      </c>
      <c r="F511" s="1"/>
      <c r="G511" s="60" t="s">
        <v>88</v>
      </c>
      <c r="H511" s="61">
        <f>J491+J496+J501+J506</f>
        <v>0</v>
      </c>
      <c r="I511" s="60" t="s">
        <v>89</v>
      </c>
      <c r="J511" s="62">
        <f>(L511-H511)</f>
        <v>0</v>
      </c>
      <c r="K511" s="60" t="s">
        <v>90</v>
      </c>
      <c r="L511" s="63">
        <f>L491+L496+L501+L506</f>
        <v>0</v>
      </c>
      <c r="M511" s="12"/>
      <c r="N511" s="2"/>
      <c r="O511" s="2"/>
      <c r="P511" s="2"/>
      <c r="Q511" s="33">
        <f>0+Q491+Q496+Q501+Q506</f>
        <v>0</v>
      </c>
      <c r="R511" s="27">
        <f>0+R491+R496+R501+R506</f>
        <v>0</v>
      </c>
      <c r="S511" s="64">
        <f>Q511*(1+J511)+R511</f>
        <v>0</v>
      </c>
    </row>
    <row r="512" thickTop="1" thickBot="1" ht="25" customHeight="1">
      <c r="A512" s="9"/>
      <c r="B512" s="65"/>
      <c r="C512" s="65"/>
      <c r="D512" s="65"/>
      <c r="E512" s="65"/>
      <c r="F512" s="65"/>
      <c r="G512" s="66" t="s">
        <v>91</v>
      </c>
      <c r="H512" s="67">
        <f>J491+J496+J501+J506</f>
        <v>0</v>
      </c>
      <c r="I512" s="66" t="s">
        <v>92</v>
      </c>
      <c r="J512" s="68">
        <f>0+J511</f>
        <v>0</v>
      </c>
      <c r="K512" s="66" t="s">
        <v>93</v>
      </c>
      <c r="L512" s="69">
        <f>L491+L496+L501+L506</f>
        <v>0</v>
      </c>
      <c r="M512" s="12"/>
      <c r="N512" s="2"/>
      <c r="O512" s="2"/>
      <c r="P512" s="2"/>
      <c r="Q512" s="2"/>
    </row>
    <row r="513" ht="40" customHeight="1">
      <c r="A513" s="9"/>
      <c r="B513" s="74" t="s">
        <v>475</v>
      </c>
      <c r="C513" s="1"/>
      <c r="D513" s="1"/>
      <c r="E513" s="1"/>
      <c r="F513" s="1"/>
      <c r="G513" s="1"/>
      <c r="H513" s="40"/>
      <c r="I513" s="1"/>
      <c r="J513" s="40"/>
      <c r="K513" s="1"/>
      <c r="L513" s="1"/>
      <c r="M513" s="12"/>
      <c r="N513" s="2"/>
      <c r="O513" s="2"/>
      <c r="P513" s="2"/>
      <c r="Q513" s="2"/>
    </row>
    <row r="514">
      <c r="A514" s="9"/>
      <c r="B514" s="41">
        <v>92</v>
      </c>
      <c r="C514" s="42" t="s">
        <v>476</v>
      </c>
      <c r="D514" s="42" t="s">
        <v>3</v>
      </c>
      <c r="E514" s="42" t="s">
        <v>477</v>
      </c>
      <c r="F514" s="42" t="s">
        <v>3</v>
      </c>
      <c r="G514" s="43" t="s">
        <v>171</v>
      </c>
      <c r="H514" s="44">
        <v>5.2000000000000002</v>
      </c>
      <c r="I514" s="25">
        <f>ROUND(0,2)</f>
        <v>0</v>
      </c>
      <c r="J514" s="45">
        <f>ROUND(I514*H514,2)</f>
        <v>0</v>
      </c>
      <c r="K514" s="46">
        <v>0.20999999999999999</v>
      </c>
      <c r="L514" s="47">
        <f>IF(ISNUMBER(K514),ROUND(J514*(K514+1),2),0)</f>
        <v>0</v>
      </c>
      <c r="M514" s="12"/>
      <c r="N514" s="2"/>
      <c r="O514" s="2"/>
      <c r="P514" s="2"/>
      <c r="Q514" s="33">
        <f>IF(ISNUMBER(K514),IF(H514&gt;0,IF(I514&gt;0,J514,0),0),0)</f>
        <v>0</v>
      </c>
      <c r="R514" s="27">
        <f>IF(ISNUMBER(K514)=FALSE,J514,0)</f>
        <v>0</v>
      </c>
    </row>
    <row r="515">
      <c r="A515" s="9"/>
      <c r="B515" s="48" t="s">
        <v>48</v>
      </c>
      <c r="C515" s="1"/>
      <c r="D515" s="1"/>
      <c r="E515" s="49" t="s">
        <v>478</v>
      </c>
      <c r="F515" s="1"/>
      <c r="G515" s="1"/>
      <c r="H515" s="40"/>
      <c r="I515" s="1"/>
      <c r="J515" s="40"/>
      <c r="K515" s="1"/>
      <c r="L515" s="1"/>
      <c r="M515" s="12"/>
      <c r="N515" s="2"/>
      <c r="O515" s="2"/>
      <c r="P515" s="2"/>
      <c r="Q515" s="2"/>
    </row>
    <row r="516">
      <c r="A516" s="9"/>
      <c r="B516" s="48" t="s">
        <v>50</v>
      </c>
      <c r="C516" s="1"/>
      <c r="D516" s="1"/>
      <c r="E516" s="49" t="s">
        <v>479</v>
      </c>
      <c r="F516" s="1"/>
      <c r="G516" s="1"/>
      <c r="H516" s="40"/>
      <c r="I516" s="1"/>
      <c r="J516" s="40"/>
      <c r="K516" s="1"/>
      <c r="L516" s="1"/>
      <c r="M516" s="12"/>
      <c r="N516" s="2"/>
      <c r="O516" s="2"/>
      <c r="P516" s="2"/>
      <c r="Q516" s="2"/>
    </row>
    <row r="517">
      <c r="A517" s="9"/>
      <c r="B517" s="48" t="s">
        <v>52</v>
      </c>
      <c r="C517" s="1"/>
      <c r="D517" s="1"/>
      <c r="E517" s="49" t="s">
        <v>480</v>
      </c>
      <c r="F517" s="1"/>
      <c r="G517" s="1"/>
      <c r="H517" s="40"/>
      <c r="I517" s="1"/>
      <c r="J517" s="40"/>
      <c r="K517" s="1"/>
      <c r="L517" s="1"/>
      <c r="M517" s="12"/>
      <c r="N517" s="2"/>
      <c r="O517" s="2"/>
      <c r="P517" s="2"/>
      <c r="Q517" s="2"/>
    </row>
    <row r="518" thickBot="1">
      <c r="A518" s="9"/>
      <c r="B518" s="50" t="s">
        <v>54</v>
      </c>
      <c r="C518" s="51"/>
      <c r="D518" s="51"/>
      <c r="E518" s="52" t="s">
        <v>55</v>
      </c>
      <c r="F518" s="51"/>
      <c r="G518" s="51"/>
      <c r="H518" s="53"/>
      <c r="I518" s="51"/>
      <c r="J518" s="53"/>
      <c r="K518" s="51"/>
      <c r="L518" s="51"/>
      <c r="M518" s="12"/>
      <c r="N518" s="2"/>
      <c r="O518" s="2"/>
      <c r="P518" s="2"/>
      <c r="Q518" s="2"/>
    </row>
    <row r="519" thickTop="1">
      <c r="A519" s="9"/>
      <c r="B519" s="41">
        <v>93</v>
      </c>
      <c r="C519" s="42" t="s">
        <v>481</v>
      </c>
      <c r="D519" s="42" t="s">
        <v>3</v>
      </c>
      <c r="E519" s="42" t="s">
        <v>482</v>
      </c>
      <c r="F519" s="42" t="s">
        <v>3</v>
      </c>
      <c r="G519" s="43" t="s">
        <v>171</v>
      </c>
      <c r="H519" s="54">
        <v>6</v>
      </c>
      <c r="I519" s="55">
        <f>ROUND(0,2)</f>
        <v>0</v>
      </c>
      <c r="J519" s="56">
        <f>ROUND(I519*H519,2)</f>
        <v>0</v>
      </c>
      <c r="K519" s="57">
        <v>0.20999999999999999</v>
      </c>
      <c r="L519" s="58">
        <f>IF(ISNUMBER(K519),ROUND(J519*(K519+1),2),0)</f>
        <v>0</v>
      </c>
      <c r="M519" s="12"/>
      <c r="N519" s="2"/>
      <c r="O519" s="2"/>
      <c r="P519" s="2"/>
      <c r="Q519" s="33">
        <f>IF(ISNUMBER(K519),IF(H519&gt;0,IF(I519&gt;0,J519,0),0),0)</f>
        <v>0</v>
      </c>
      <c r="R519" s="27">
        <f>IF(ISNUMBER(K519)=FALSE,J519,0)</f>
        <v>0</v>
      </c>
    </row>
    <row r="520">
      <c r="A520" s="9"/>
      <c r="B520" s="48" t="s">
        <v>48</v>
      </c>
      <c r="C520" s="1"/>
      <c r="D520" s="1"/>
      <c r="E520" s="49" t="s">
        <v>483</v>
      </c>
      <c r="F520" s="1"/>
      <c r="G520" s="1"/>
      <c r="H520" s="40"/>
      <c r="I520" s="1"/>
      <c r="J520" s="40"/>
      <c r="K520" s="1"/>
      <c r="L520" s="1"/>
      <c r="M520" s="12"/>
      <c r="N520" s="2"/>
      <c r="O520" s="2"/>
      <c r="P520" s="2"/>
      <c r="Q520" s="2"/>
    </row>
    <row r="521">
      <c r="A521" s="9"/>
      <c r="B521" s="48" t="s">
        <v>50</v>
      </c>
      <c r="C521" s="1"/>
      <c r="D521" s="1"/>
      <c r="E521" s="49" t="s">
        <v>484</v>
      </c>
      <c r="F521" s="1"/>
      <c r="G521" s="1"/>
      <c r="H521" s="40"/>
      <c r="I521" s="1"/>
      <c r="J521" s="40"/>
      <c r="K521" s="1"/>
      <c r="L521" s="1"/>
      <c r="M521" s="12"/>
      <c r="N521" s="2"/>
      <c r="O521" s="2"/>
      <c r="P521" s="2"/>
      <c r="Q521" s="2"/>
    </row>
    <row r="522">
      <c r="A522" s="9"/>
      <c r="B522" s="48" t="s">
        <v>52</v>
      </c>
      <c r="C522" s="1"/>
      <c r="D522" s="1"/>
      <c r="E522" s="49" t="s">
        <v>480</v>
      </c>
      <c r="F522" s="1"/>
      <c r="G522" s="1"/>
      <c r="H522" s="40"/>
      <c r="I522" s="1"/>
      <c r="J522" s="40"/>
      <c r="K522" s="1"/>
      <c r="L522" s="1"/>
      <c r="M522" s="12"/>
      <c r="N522" s="2"/>
      <c r="O522" s="2"/>
      <c r="P522" s="2"/>
      <c r="Q522" s="2"/>
    </row>
    <row r="523" thickBot="1">
      <c r="A523" s="9"/>
      <c r="B523" s="50" t="s">
        <v>54</v>
      </c>
      <c r="C523" s="51"/>
      <c r="D523" s="51"/>
      <c r="E523" s="52" t="s">
        <v>55</v>
      </c>
      <c r="F523" s="51"/>
      <c r="G523" s="51"/>
      <c r="H523" s="53"/>
      <c r="I523" s="51"/>
      <c r="J523" s="53"/>
      <c r="K523" s="51"/>
      <c r="L523" s="51"/>
      <c r="M523" s="12"/>
      <c r="N523" s="2"/>
      <c r="O523" s="2"/>
      <c r="P523" s="2"/>
      <c r="Q523" s="2"/>
    </row>
    <row r="524" thickTop="1">
      <c r="A524" s="9"/>
      <c r="B524" s="41">
        <v>94</v>
      </c>
      <c r="C524" s="42" t="s">
        <v>485</v>
      </c>
      <c r="D524" s="42" t="s">
        <v>3</v>
      </c>
      <c r="E524" s="42" t="s">
        <v>486</v>
      </c>
      <c r="F524" s="42" t="s">
        <v>3</v>
      </c>
      <c r="G524" s="43" t="s">
        <v>171</v>
      </c>
      <c r="H524" s="54">
        <v>33.100000000000001</v>
      </c>
      <c r="I524" s="55">
        <f>ROUND(0,2)</f>
        <v>0</v>
      </c>
      <c r="J524" s="56">
        <f>ROUND(I524*H524,2)</f>
        <v>0</v>
      </c>
      <c r="K524" s="57">
        <v>0.20999999999999999</v>
      </c>
      <c r="L524" s="58">
        <f>IF(ISNUMBER(K524),ROUND(J524*(K524+1),2),0)</f>
        <v>0</v>
      </c>
      <c r="M524" s="12"/>
      <c r="N524" s="2"/>
      <c r="O524" s="2"/>
      <c r="P524" s="2"/>
      <c r="Q524" s="33">
        <f>IF(ISNUMBER(K524),IF(H524&gt;0,IF(I524&gt;0,J524,0),0),0)</f>
        <v>0</v>
      </c>
      <c r="R524" s="27">
        <f>IF(ISNUMBER(K524)=FALSE,J524,0)</f>
        <v>0</v>
      </c>
    </row>
    <row r="525">
      <c r="A525" s="9"/>
      <c r="B525" s="48" t="s">
        <v>48</v>
      </c>
      <c r="C525" s="1"/>
      <c r="D525" s="1"/>
      <c r="E525" s="49" t="s">
        <v>487</v>
      </c>
      <c r="F525" s="1"/>
      <c r="G525" s="1"/>
      <c r="H525" s="40"/>
      <c r="I525" s="1"/>
      <c r="J525" s="40"/>
      <c r="K525" s="1"/>
      <c r="L525" s="1"/>
      <c r="M525" s="12"/>
      <c r="N525" s="2"/>
      <c r="O525" s="2"/>
      <c r="P525" s="2"/>
      <c r="Q525" s="2"/>
    </row>
    <row r="526">
      <c r="A526" s="9"/>
      <c r="B526" s="48" t="s">
        <v>50</v>
      </c>
      <c r="C526" s="1"/>
      <c r="D526" s="1"/>
      <c r="E526" s="49" t="s">
        <v>488</v>
      </c>
      <c r="F526" s="1"/>
      <c r="G526" s="1"/>
      <c r="H526" s="40"/>
      <c r="I526" s="1"/>
      <c r="J526" s="40"/>
      <c r="K526" s="1"/>
      <c r="L526" s="1"/>
      <c r="M526" s="12"/>
      <c r="N526" s="2"/>
      <c r="O526" s="2"/>
      <c r="P526" s="2"/>
      <c r="Q526" s="2"/>
    </row>
    <row r="527">
      <c r="A527" s="9"/>
      <c r="B527" s="48" t="s">
        <v>52</v>
      </c>
      <c r="C527" s="1"/>
      <c r="D527" s="1"/>
      <c r="E527" s="49" t="s">
        <v>489</v>
      </c>
      <c r="F527" s="1"/>
      <c r="G527" s="1"/>
      <c r="H527" s="40"/>
      <c r="I527" s="1"/>
      <c r="J527" s="40"/>
      <c r="K527" s="1"/>
      <c r="L527" s="1"/>
      <c r="M527" s="12"/>
      <c r="N527" s="2"/>
      <c r="O527" s="2"/>
      <c r="P527" s="2"/>
      <c r="Q527" s="2"/>
    </row>
    <row r="528" thickBot="1">
      <c r="A528" s="9"/>
      <c r="B528" s="50" t="s">
        <v>54</v>
      </c>
      <c r="C528" s="51"/>
      <c r="D528" s="51"/>
      <c r="E528" s="52" t="s">
        <v>55</v>
      </c>
      <c r="F528" s="51"/>
      <c r="G528" s="51"/>
      <c r="H528" s="53"/>
      <c r="I528" s="51"/>
      <c r="J528" s="53"/>
      <c r="K528" s="51"/>
      <c r="L528" s="51"/>
      <c r="M528" s="12"/>
      <c r="N528" s="2"/>
      <c r="O528" s="2"/>
      <c r="P528" s="2"/>
      <c r="Q528" s="2"/>
    </row>
    <row r="529" thickTop="1">
      <c r="A529" s="9"/>
      <c r="B529" s="41">
        <v>95</v>
      </c>
      <c r="C529" s="42" t="s">
        <v>490</v>
      </c>
      <c r="D529" s="42" t="s">
        <v>3</v>
      </c>
      <c r="E529" s="42" t="s">
        <v>491</v>
      </c>
      <c r="F529" s="42" t="s">
        <v>3</v>
      </c>
      <c r="G529" s="43" t="s">
        <v>171</v>
      </c>
      <c r="H529" s="54">
        <v>24</v>
      </c>
      <c r="I529" s="55">
        <f>ROUND(0,2)</f>
        <v>0</v>
      </c>
      <c r="J529" s="56">
        <f>ROUND(I529*H529,2)</f>
        <v>0</v>
      </c>
      <c r="K529" s="57">
        <v>0.20999999999999999</v>
      </c>
      <c r="L529" s="58">
        <f>IF(ISNUMBER(K529),ROUND(J529*(K529+1),2),0)</f>
        <v>0</v>
      </c>
      <c r="M529" s="12"/>
      <c r="N529" s="2"/>
      <c r="O529" s="2"/>
      <c r="P529" s="2"/>
      <c r="Q529" s="33">
        <f>IF(ISNUMBER(K529),IF(H529&gt;0,IF(I529&gt;0,J529,0),0),0)</f>
        <v>0</v>
      </c>
      <c r="R529" s="27">
        <f>IF(ISNUMBER(K529)=FALSE,J529,0)</f>
        <v>0</v>
      </c>
    </row>
    <row r="530">
      <c r="A530" s="9"/>
      <c r="B530" s="48" t="s">
        <v>48</v>
      </c>
      <c r="C530" s="1"/>
      <c r="D530" s="1"/>
      <c r="E530" s="49" t="s">
        <v>492</v>
      </c>
      <c r="F530" s="1"/>
      <c r="G530" s="1"/>
      <c r="H530" s="40"/>
      <c r="I530" s="1"/>
      <c r="J530" s="40"/>
      <c r="K530" s="1"/>
      <c r="L530" s="1"/>
      <c r="M530" s="12"/>
      <c r="N530" s="2"/>
      <c r="O530" s="2"/>
      <c r="P530" s="2"/>
      <c r="Q530" s="2"/>
    </row>
    <row r="531">
      <c r="A531" s="9"/>
      <c r="B531" s="48" t="s">
        <v>50</v>
      </c>
      <c r="C531" s="1"/>
      <c r="D531" s="1"/>
      <c r="E531" s="49" t="s">
        <v>493</v>
      </c>
      <c r="F531" s="1"/>
      <c r="G531" s="1"/>
      <c r="H531" s="40"/>
      <c r="I531" s="1"/>
      <c r="J531" s="40"/>
      <c r="K531" s="1"/>
      <c r="L531" s="1"/>
      <c r="M531" s="12"/>
      <c r="N531" s="2"/>
      <c r="O531" s="2"/>
      <c r="P531" s="2"/>
      <c r="Q531" s="2"/>
    </row>
    <row r="532">
      <c r="A532" s="9"/>
      <c r="B532" s="48" t="s">
        <v>52</v>
      </c>
      <c r="C532" s="1"/>
      <c r="D532" s="1"/>
      <c r="E532" s="49" t="s">
        <v>494</v>
      </c>
      <c r="F532" s="1"/>
      <c r="G532" s="1"/>
      <c r="H532" s="40"/>
      <c r="I532" s="1"/>
      <c r="J532" s="40"/>
      <c r="K532" s="1"/>
      <c r="L532" s="1"/>
      <c r="M532" s="12"/>
      <c r="N532" s="2"/>
      <c r="O532" s="2"/>
      <c r="P532" s="2"/>
      <c r="Q532" s="2"/>
    </row>
    <row r="533" thickBot="1">
      <c r="A533" s="9"/>
      <c r="B533" s="50" t="s">
        <v>54</v>
      </c>
      <c r="C533" s="51"/>
      <c r="D533" s="51"/>
      <c r="E533" s="52" t="s">
        <v>55</v>
      </c>
      <c r="F533" s="51"/>
      <c r="G533" s="51"/>
      <c r="H533" s="53"/>
      <c r="I533" s="51"/>
      <c r="J533" s="53"/>
      <c r="K533" s="51"/>
      <c r="L533" s="51"/>
      <c r="M533" s="12"/>
      <c r="N533" s="2"/>
      <c r="O533" s="2"/>
      <c r="P533" s="2"/>
      <c r="Q533" s="2"/>
    </row>
    <row r="534" thickTop="1">
      <c r="A534" s="9"/>
      <c r="B534" s="41">
        <v>96</v>
      </c>
      <c r="C534" s="42" t="s">
        <v>495</v>
      </c>
      <c r="D534" s="42" t="s">
        <v>3</v>
      </c>
      <c r="E534" s="42" t="s">
        <v>496</v>
      </c>
      <c r="F534" s="42" t="s">
        <v>3</v>
      </c>
      <c r="G534" s="43" t="s">
        <v>85</v>
      </c>
      <c r="H534" s="54">
        <v>2</v>
      </c>
      <c r="I534" s="55">
        <f>ROUND(0,2)</f>
        <v>0</v>
      </c>
      <c r="J534" s="56">
        <f>ROUND(I534*H534,2)</f>
        <v>0</v>
      </c>
      <c r="K534" s="57">
        <v>0.20999999999999999</v>
      </c>
      <c r="L534" s="58">
        <f>IF(ISNUMBER(K534),ROUND(J534*(K534+1),2),0)</f>
        <v>0</v>
      </c>
      <c r="M534" s="12"/>
      <c r="N534" s="2"/>
      <c r="O534" s="2"/>
      <c r="P534" s="2"/>
      <c r="Q534" s="33">
        <f>IF(ISNUMBER(K534),IF(H534&gt;0,IF(I534&gt;0,J534,0),0),0)</f>
        <v>0</v>
      </c>
      <c r="R534" s="27">
        <f>IF(ISNUMBER(K534)=FALSE,J534,0)</f>
        <v>0</v>
      </c>
    </row>
    <row r="535">
      <c r="A535" s="9"/>
      <c r="B535" s="48" t="s">
        <v>48</v>
      </c>
      <c r="C535" s="1"/>
      <c r="D535" s="1"/>
      <c r="E535" s="49" t="s">
        <v>3</v>
      </c>
      <c r="F535" s="1"/>
      <c r="G535" s="1"/>
      <c r="H535" s="40"/>
      <c r="I535" s="1"/>
      <c r="J535" s="40"/>
      <c r="K535" s="1"/>
      <c r="L535" s="1"/>
      <c r="M535" s="12"/>
      <c r="N535" s="2"/>
      <c r="O535" s="2"/>
      <c r="P535" s="2"/>
      <c r="Q535" s="2"/>
    </row>
    <row r="536">
      <c r="A536" s="9"/>
      <c r="B536" s="48" t="s">
        <v>50</v>
      </c>
      <c r="C536" s="1"/>
      <c r="D536" s="1"/>
      <c r="E536" s="49" t="s">
        <v>497</v>
      </c>
      <c r="F536" s="1"/>
      <c r="G536" s="1"/>
      <c r="H536" s="40"/>
      <c r="I536" s="1"/>
      <c r="J536" s="40"/>
      <c r="K536" s="1"/>
      <c r="L536" s="1"/>
      <c r="M536" s="12"/>
      <c r="N536" s="2"/>
      <c r="O536" s="2"/>
      <c r="P536" s="2"/>
      <c r="Q536" s="2"/>
    </row>
    <row r="537">
      <c r="A537" s="9"/>
      <c r="B537" s="48" t="s">
        <v>52</v>
      </c>
      <c r="C537" s="1"/>
      <c r="D537" s="1"/>
      <c r="E537" s="49" t="s">
        <v>498</v>
      </c>
      <c r="F537" s="1"/>
      <c r="G537" s="1"/>
      <c r="H537" s="40"/>
      <c r="I537" s="1"/>
      <c r="J537" s="40"/>
      <c r="K537" s="1"/>
      <c r="L537" s="1"/>
      <c r="M537" s="12"/>
      <c r="N537" s="2"/>
      <c r="O537" s="2"/>
      <c r="P537" s="2"/>
      <c r="Q537" s="2"/>
    </row>
    <row r="538" thickBot="1">
      <c r="A538" s="9"/>
      <c r="B538" s="50" t="s">
        <v>54</v>
      </c>
      <c r="C538" s="51"/>
      <c r="D538" s="51"/>
      <c r="E538" s="52" t="s">
        <v>55</v>
      </c>
      <c r="F538" s="51"/>
      <c r="G538" s="51"/>
      <c r="H538" s="53"/>
      <c r="I538" s="51"/>
      <c r="J538" s="53"/>
      <c r="K538" s="51"/>
      <c r="L538" s="51"/>
      <c r="M538" s="12"/>
      <c r="N538" s="2"/>
      <c r="O538" s="2"/>
      <c r="P538" s="2"/>
      <c r="Q538" s="2"/>
    </row>
    <row r="539" thickTop="1">
      <c r="A539" s="9"/>
      <c r="B539" s="41">
        <v>97</v>
      </c>
      <c r="C539" s="42" t="s">
        <v>499</v>
      </c>
      <c r="D539" s="42" t="s">
        <v>3</v>
      </c>
      <c r="E539" s="42" t="s">
        <v>500</v>
      </c>
      <c r="F539" s="42" t="s">
        <v>3</v>
      </c>
      <c r="G539" s="43" t="s">
        <v>171</v>
      </c>
      <c r="H539" s="54">
        <v>6</v>
      </c>
      <c r="I539" s="55">
        <f>ROUND(0,2)</f>
        <v>0</v>
      </c>
      <c r="J539" s="56">
        <f>ROUND(I539*H539,2)</f>
        <v>0</v>
      </c>
      <c r="K539" s="57">
        <v>0.20999999999999999</v>
      </c>
      <c r="L539" s="58">
        <f>IF(ISNUMBER(K539),ROUND(J539*(K539+1),2),0)</f>
        <v>0</v>
      </c>
      <c r="M539" s="12"/>
      <c r="N539" s="2"/>
      <c r="O539" s="2"/>
      <c r="P539" s="2"/>
      <c r="Q539" s="33">
        <f>IF(ISNUMBER(K539),IF(H539&gt;0,IF(I539&gt;0,J539,0),0),0)</f>
        <v>0</v>
      </c>
      <c r="R539" s="27">
        <f>IF(ISNUMBER(K539)=FALSE,J539,0)</f>
        <v>0</v>
      </c>
    </row>
    <row r="540">
      <c r="A540" s="9"/>
      <c r="B540" s="48" t="s">
        <v>48</v>
      </c>
      <c r="C540" s="1"/>
      <c r="D540" s="1"/>
      <c r="E540" s="49" t="s">
        <v>3</v>
      </c>
      <c r="F540" s="1"/>
      <c r="G540" s="1"/>
      <c r="H540" s="40"/>
      <c r="I540" s="1"/>
      <c r="J540" s="40"/>
      <c r="K540" s="1"/>
      <c r="L540" s="1"/>
      <c r="M540" s="12"/>
      <c r="N540" s="2"/>
      <c r="O540" s="2"/>
      <c r="P540" s="2"/>
      <c r="Q540" s="2"/>
    </row>
    <row r="541">
      <c r="A541" s="9"/>
      <c r="B541" s="48" t="s">
        <v>50</v>
      </c>
      <c r="C541" s="1"/>
      <c r="D541" s="1"/>
      <c r="E541" s="49" t="s">
        <v>501</v>
      </c>
      <c r="F541" s="1"/>
      <c r="G541" s="1"/>
      <c r="H541" s="40"/>
      <c r="I541" s="1"/>
      <c r="J541" s="40"/>
      <c r="K541" s="1"/>
      <c r="L541" s="1"/>
      <c r="M541" s="12"/>
      <c r="N541" s="2"/>
      <c r="O541" s="2"/>
      <c r="P541" s="2"/>
      <c r="Q541" s="2"/>
    </row>
    <row r="542">
      <c r="A542" s="9"/>
      <c r="B542" s="48" t="s">
        <v>52</v>
      </c>
      <c r="C542" s="1"/>
      <c r="D542" s="1"/>
      <c r="E542" s="49" t="s">
        <v>502</v>
      </c>
      <c r="F542" s="1"/>
      <c r="G542" s="1"/>
      <c r="H542" s="40"/>
      <c r="I542" s="1"/>
      <c r="J542" s="40"/>
      <c r="K542" s="1"/>
      <c r="L542" s="1"/>
      <c r="M542" s="12"/>
      <c r="N542" s="2"/>
      <c r="O542" s="2"/>
      <c r="P542" s="2"/>
      <c r="Q542" s="2"/>
    </row>
    <row r="543" thickBot="1">
      <c r="A543" s="9"/>
      <c r="B543" s="50" t="s">
        <v>54</v>
      </c>
      <c r="C543" s="51"/>
      <c r="D543" s="51"/>
      <c r="E543" s="52" t="s">
        <v>55</v>
      </c>
      <c r="F543" s="51"/>
      <c r="G543" s="51"/>
      <c r="H543" s="53"/>
      <c r="I543" s="51"/>
      <c r="J543" s="53"/>
      <c r="K543" s="51"/>
      <c r="L543" s="51"/>
      <c r="M543" s="12"/>
      <c r="N543" s="2"/>
      <c r="O543" s="2"/>
      <c r="P543" s="2"/>
      <c r="Q543" s="2"/>
    </row>
    <row r="544" thickTop="1" thickBot="1" ht="25" customHeight="1">
      <c r="A544" s="9"/>
      <c r="B544" s="1"/>
      <c r="C544" s="59">
        <v>8</v>
      </c>
      <c r="D544" s="1"/>
      <c r="E544" s="59" t="s">
        <v>107</v>
      </c>
      <c r="F544" s="1"/>
      <c r="G544" s="60" t="s">
        <v>88</v>
      </c>
      <c r="H544" s="61">
        <f>J514+J519+J524+J529+J534+J539</f>
        <v>0</v>
      </c>
      <c r="I544" s="60" t="s">
        <v>89</v>
      </c>
      <c r="J544" s="62">
        <f>(L544-H544)</f>
        <v>0</v>
      </c>
      <c r="K544" s="60" t="s">
        <v>90</v>
      </c>
      <c r="L544" s="63">
        <f>L514+L519+L524+L529+L534+L539</f>
        <v>0</v>
      </c>
      <c r="M544" s="12"/>
      <c r="N544" s="2"/>
      <c r="O544" s="2"/>
      <c r="P544" s="2"/>
      <c r="Q544" s="33">
        <f>0+Q514+Q519+Q524+Q529+Q534+Q539</f>
        <v>0</v>
      </c>
      <c r="R544" s="27">
        <f>0+R514+R519+R524+R529+R534+R539</f>
        <v>0</v>
      </c>
      <c r="S544" s="64">
        <f>Q544*(1+J544)+R544</f>
        <v>0</v>
      </c>
    </row>
    <row r="545" thickTop="1" thickBot="1" ht="25" customHeight="1">
      <c r="A545" s="9"/>
      <c r="B545" s="65"/>
      <c r="C545" s="65"/>
      <c r="D545" s="65"/>
      <c r="E545" s="65"/>
      <c r="F545" s="65"/>
      <c r="G545" s="66" t="s">
        <v>91</v>
      </c>
      <c r="H545" s="67">
        <f>J514+J519+J524+J529+J534+J539</f>
        <v>0</v>
      </c>
      <c r="I545" s="66" t="s">
        <v>92</v>
      </c>
      <c r="J545" s="68">
        <f>0+J544</f>
        <v>0</v>
      </c>
      <c r="K545" s="66" t="s">
        <v>93</v>
      </c>
      <c r="L545" s="69">
        <f>L514+L519+L524+L529+L534+L539</f>
        <v>0</v>
      </c>
      <c r="M545" s="12"/>
      <c r="N545" s="2"/>
      <c r="O545" s="2"/>
      <c r="P545" s="2"/>
      <c r="Q545" s="2"/>
    </row>
    <row r="546" ht="40" customHeight="1">
      <c r="A546" s="9"/>
      <c r="B546" s="74" t="s">
        <v>503</v>
      </c>
      <c r="C546" s="1"/>
      <c r="D546" s="1"/>
      <c r="E546" s="1"/>
      <c r="F546" s="1"/>
      <c r="G546" s="1"/>
      <c r="H546" s="40"/>
      <c r="I546" s="1"/>
      <c r="J546" s="40"/>
      <c r="K546" s="1"/>
      <c r="L546" s="1"/>
      <c r="M546" s="12"/>
      <c r="N546" s="2"/>
      <c r="O546" s="2"/>
      <c r="P546" s="2"/>
      <c r="Q546" s="2"/>
    </row>
    <row r="547">
      <c r="A547" s="9"/>
      <c r="B547" s="41">
        <v>98</v>
      </c>
      <c r="C547" s="42" t="s">
        <v>504</v>
      </c>
      <c r="D547" s="42" t="s">
        <v>3</v>
      </c>
      <c r="E547" s="42" t="s">
        <v>505</v>
      </c>
      <c r="F547" s="42" t="s">
        <v>3</v>
      </c>
      <c r="G547" s="43" t="s">
        <v>85</v>
      </c>
      <c r="H547" s="44">
        <v>3</v>
      </c>
      <c r="I547" s="25">
        <f>ROUND(0,2)</f>
        <v>0</v>
      </c>
      <c r="J547" s="45">
        <f>ROUND(I547*H547,2)</f>
        <v>0</v>
      </c>
      <c r="K547" s="46">
        <v>0.20999999999999999</v>
      </c>
      <c r="L547" s="47">
        <f>IF(ISNUMBER(K547),ROUND(J547*(K547+1),2),0)</f>
        <v>0</v>
      </c>
      <c r="M547" s="12"/>
      <c r="N547" s="2"/>
      <c r="O547" s="2"/>
      <c r="P547" s="2"/>
      <c r="Q547" s="33">
        <f>IF(ISNUMBER(K547),IF(H547&gt;0,IF(I547&gt;0,J547,0),0),0)</f>
        <v>0</v>
      </c>
      <c r="R547" s="27">
        <f>IF(ISNUMBER(K547)=FALSE,J547,0)</f>
        <v>0</v>
      </c>
    </row>
    <row r="548">
      <c r="A548" s="9"/>
      <c r="B548" s="48" t="s">
        <v>48</v>
      </c>
      <c r="C548" s="1"/>
      <c r="D548" s="1"/>
      <c r="E548" s="49" t="s">
        <v>506</v>
      </c>
      <c r="F548" s="1"/>
      <c r="G548" s="1"/>
      <c r="H548" s="40"/>
      <c r="I548" s="1"/>
      <c r="J548" s="40"/>
      <c r="K548" s="1"/>
      <c r="L548" s="1"/>
      <c r="M548" s="12"/>
      <c r="N548" s="2"/>
      <c r="O548" s="2"/>
      <c r="P548" s="2"/>
      <c r="Q548" s="2"/>
    </row>
    <row r="549">
      <c r="A549" s="9"/>
      <c r="B549" s="48" t="s">
        <v>50</v>
      </c>
      <c r="C549" s="1"/>
      <c r="D549" s="1"/>
      <c r="E549" s="49" t="s">
        <v>507</v>
      </c>
      <c r="F549" s="1"/>
      <c r="G549" s="1"/>
      <c r="H549" s="40"/>
      <c r="I549" s="1"/>
      <c r="J549" s="40"/>
      <c r="K549" s="1"/>
      <c r="L549" s="1"/>
      <c r="M549" s="12"/>
      <c r="N549" s="2"/>
      <c r="O549" s="2"/>
      <c r="P549" s="2"/>
      <c r="Q549" s="2"/>
    </row>
    <row r="550">
      <c r="A550" s="9"/>
      <c r="B550" s="48" t="s">
        <v>52</v>
      </c>
      <c r="C550" s="1"/>
      <c r="D550" s="1"/>
      <c r="E550" s="49" t="s">
        <v>508</v>
      </c>
      <c r="F550" s="1"/>
      <c r="G550" s="1"/>
      <c r="H550" s="40"/>
      <c r="I550" s="1"/>
      <c r="J550" s="40"/>
      <c r="K550" s="1"/>
      <c r="L550" s="1"/>
      <c r="M550" s="12"/>
      <c r="N550" s="2"/>
      <c r="O550" s="2"/>
      <c r="P550" s="2"/>
      <c r="Q550" s="2"/>
    </row>
    <row r="551" thickBot="1">
      <c r="A551" s="9"/>
      <c r="B551" s="50" t="s">
        <v>54</v>
      </c>
      <c r="C551" s="51"/>
      <c r="D551" s="51"/>
      <c r="E551" s="52" t="s">
        <v>55</v>
      </c>
      <c r="F551" s="51"/>
      <c r="G551" s="51"/>
      <c r="H551" s="53"/>
      <c r="I551" s="51"/>
      <c r="J551" s="53"/>
      <c r="K551" s="51"/>
      <c r="L551" s="51"/>
      <c r="M551" s="12"/>
      <c r="N551" s="2"/>
      <c r="O551" s="2"/>
      <c r="P551" s="2"/>
      <c r="Q551" s="2"/>
    </row>
    <row r="552" thickTop="1">
      <c r="A552" s="9"/>
      <c r="B552" s="41">
        <v>99</v>
      </c>
      <c r="C552" s="42" t="s">
        <v>509</v>
      </c>
      <c r="D552" s="42" t="s">
        <v>3</v>
      </c>
      <c r="E552" s="42" t="s">
        <v>510</v>
      </c>
      <c r="F552" s="42" t="s">
        <v>3</v>
      </c>
      <c r="G552" s="43" t="s">
        <v>85</v>
      </c>
      <c r="H552" s="54">
        <v>4</v>
      </c>
      <c r="I552" s="55">
        <f>ROUND(0,2)</f>
        <v>0</v>
      </c>
      <c r="J552" s="56">
        <f>ROUND(I552*H552,2)</f>
        <v>0</v>
      </c>
      <c r="K552" s="57">
        <v>0.20999999999999999</v>
      </c>
      <c r="L552" s="58">
        <f>IF(ISNUMBER(K552),ROUND(J552*(K552+1),2),0)</f>
        <v>0</v>
      </c>
      <c r="M552" s="12"/>
      <c r="N552" s="2"/>
      <c r="O552" s="2"/>
      <c r="P552" s="2"/>
      <c r="Q552" s="33">
        <f>IF(ISNUMBER(K552),IF(H552&gt;0,IF(I552&gt;0,J552,0),0),0)</f>
        <v>0</v>
      </c>
      <c r="R552" s="27">
        <f>IF(ISNUMBER(K552)=FALSE,J552,0)</f>
        <v>0</v>
      </c>
    </row>
    <row r="553">
      <c r="A553" s="9"/>
      <c r="B553" s="48" t="s">
        <v>48</v>
      </c>
      <c r="C553" s="1"/>
      <c r="D553" s="1"/>
      <c r="E553" s="49" t="s">
        <v>511</v>
      </c>
      <c r="F553" s="1"/>
      <c r="G553" s="1"/>
      <c r="H553" s="40"/>
      <c r="I553" s="1"/>
      <c r="J553" s="40"/>
      <c r="K553" s="1"/>
      <c r="L553" s="1"/>
      <c r="M553" s="12"/>
      <c r="N553" s="2"/>
      <c r="O553" s="2"/>
      <c r="P553" s="2"/>
      <c r="Q553" s="2"/>
    </row>
    <row r="554">
      <c r="A554" s="9"/>
      <c r="B554" s="48" t="s">
        <v>50</v>
      </c>
      <c r="C554" s="1"/>
      <c r="D554" s="1"/>
      <c r="E554" s="49" t="s">
        <v>512</v>
      </c>
      <c r="F554" s="1"/>
      <c r="G554" s="1"/>
      <c r="H554" s="40"/>
      <c r="I554" s="1"/>
      <c r="J554" s="40"/>
      <c r="K554" s="1"/>
      <c r="L554" s="1"/>
      <c r="M554" s="12"/>
      <c r="N554" s="2"/>
      <c r="O554" s="2"/>
      <c r="P554" s="2"/>
      <c r="Q554" s="2"/>
    </row>
    <row r="555">
      <c r="A555" s="9"/>
      <c r="B555" s="48" t="s">
        <v>52</v>
      </c>
      <c r="C555" s="1"/>
      <c r="D555" s="1"/>
      <c r="E555" s="49" t="s">
        <v>513</v>
      </c>
      <c r="F555" s="1"/>
      <c r="G555" s="1"/>
      <c r="H555" s="40"/>
      <c r="I555" s="1"/>
      <c r="J555" s="40"/>
      <c r="K555" s="1"/>
      <c r="L555" s="1"/>
      <c r="M555" s="12"/>
      <c r="N555" s="2"/>
      <c r="O555" s="2"/>
      <c r="P555" s="2"/>
      <c r="Q555" s="2"/>
    </row>
    <row r="556" thickBot="1">
      <c r="A556" s="9"/>
      <c r="B556" s="50" t="s">
        <v>54</v>
      </c>
      <c r="C556" s="51"/>
      <c r="D556" s="51"/>
      <c r="E556" s="52" t="s">
        <v>55</v>
      </c>
      <c r="F556" s="51"/>
      <c r="G556" s="51"/>
      <c r="H556" s="53"/>
      <c r="I556" s="51"/>
      <c r="J556" s="53"/>
      <c r="K556" s="51"/>
      <c r="L556" s="51"/>
      <c r="M556" s="12"/>
      <c r="N556" s="2"/>
      <c r="O556" s="2"/>
      <c r="P556" s="2"/>
      <c r="Q556" s="2"/>
    </row>
    <row r="557" thickTop="1">
      <c r="A557" s="9"/>
      <c r="B557" s="41">
        <v>100</v>
      </c>
      <c r="C557" s="42" t="s">
        <v>514</v>
      </c>
      <c r="D557" s="42" t="s">
        <v>3</v>
      </c>
      <c r="E557" s="42" t="s">
        <v>515</v>
      </c>
      <c r="F557" s="42" t="s">
        <v>3</v>
      </c>
      <c r="G557" s="43" t="s">
        <v>85</v>
      </c>
      <c r="H557" s="54">
        <v>2</v>
      </c>
      <c r="I557" s="55">
        <f>ROUND(0,2)</f>
        <v>0</v>
      </c>
      <c r="J557" s="56">
        <f>ROUND(I557*H557,2)</f>
        <v>0</v>
      </c>
      <c r="K557" s="57">
        <v>0.20999999999999999</v>
      </c>
      <c r="L557" s="58">
        <f>IF(ISNUMBER(K557),ROUND(J557*(K557+1),2),0)</f>
        <v>0</v>
      </c>
      <c r="M557" s="12"/>
      <c r="N557" s="2"/>
      <c r="O557" s="2"/>
      <c r="P557" s="2"/>
      <c r="Q557" s="33">
        <f>IF(ISNUMBER(K557),IF(H557&gt;0,IF(I557&gt;0,J557,0),0),0)</f>
        <v>0</v>
      </c>
      <c r="R557" s="27">
        <f>IF(ISNUMBER(K557)=FALSE,J557,0)</f>
        <v>0</v>
      </c>
    </row>
    <row r="558">
      <c r="A558" s="9"/>
      <c r="B558" s="48" t="s">
        <v>48</v>
      </c>
      <c r="C558" s="1"/>
      <c r="D558" s="1"/>
      <c r="E558" s="49" t="s">
        <v>511</v>
      </c>
      <c r="F558" s="1"/>
      <c r="G558" s="1"/>
      <c r="H558" s="40"/>
      <c r="I558" s="1"/>
      <c r="J558" s="40"/>
      <c r="K558" s="1"/>
      <c r="L558" s="1"/>
      <c r="M558" s="12"/>
      <c r="N558" s="2"/>
      <c r="O558" s="2"/>
      <c r="P558" s="2"/>
      <c r="Q558" s="2"/>
    </row>
    <row r="559">
      <c r="A559" s="9"/>
      <c r="B559" s="48" t="s">
        <v>50</v>
      </c>
      <c r="C559" s="1"/>
      <c r="D559" s="1"/>
      <c r="E559" s="49" t="s">
        <v>516</v>
      </c>
      <c r="F559" s="1"/>
      <c r="G559" s="1"/>
      <c r="H559" s="40"/>
      <c r="I559" s="1"/>
      <c r="J559" s="40"/>
      <c r="K559" s="1"/>
      <c r="L559" s="1"/>
      <c r="M559" s="12"/>
      <c r="N559" s="2"/>
      <c r="O559" s="2"/>
      <c r="P559" s="2"/>
      <c r="Q559" s="2"/>
    </row>
    <row r="560">
      <c r="A560" s="9"/>
      <c r="B560" s="48" t="s">
        <v>52</v>
      </c>
      <c r="C560" s="1"/>
      <c r="D560" s="1"/>
      <c r="E560" s="49" t="s">
        <v>513</v>
      </c>
      <c r="F560" s="1"/>
      <c r="G560" s="1"/>
      <c r="H560" s="40"/>
      <c r="I560" s="1"/>
      <c r="J560" s="40"/>
      <c r="K560" s="1"/>
      <c r="L560" s="1"/>
      <c r="M560" s="12"/>
      <c r="N560" s="2"/>
      <c r="O560" s="2"/>
      <c r="P560" s="2"/>
      <c r="Q560" s="2"/>
    </row>
    <row r="561" thickBot="1">
      <c r="A561" s="9"/>
      <c r="B561" s="50" t="s">
        <v>54</v>
      </c>
      <c r="C561" s="51"/>
      <c r="D561" s="51"/>
      <c r="E561" s="52" t="s">
        <v>55</v>
      </c>
      <c r="F561" s="51"/>
      <c r="G561" s="51"/>
      <c r="H561" s="53"/>
      <c r="I561" s="51"/>
      <c r="J561" s="53"/>
      <c r="K561" s="51"/>
      <c r="L561" s="51"/>
      <c r="M561" s="12"/>
      <c r="N561" s="2"/>
      <c r="O561" s="2"/>
      <c r="P561" s="2"/>
      <c r="Q561" s="2"/>
    </row>
    <row r="562" thickTop="1">
      <c r="A562" s="9"/>
      <c r="B562" s="41">
        <v>101</v>
      </c>
      <c r="C562" s="42" t="s">
        <v>517</v>
      </c>
      <c r="D562" s="42" t="s">
        <v>3</v>
      </c>
      <c r="E562" s="42" t="s">
        <v>518</v>
      </c>
      <c r="F562" s="42" t="s">
        <v>3</v>
      </c>
      <c r="G562" s="43" t="s">
        <v>85</v>
      </c>
      <c r="H562" s="54">
        <v>1</v>
      </c>
      <c r="I562" s="55">
        <f>ROUND(0,2)</f>
        <v>0</v>
      </c>
      <c r="J562" s="56">
        <f>ROUND(I562*H562,2)</f>
        <v>0</v>
      </c>
      <c r="K562" s="57">
        <v>0.20999999999999999</v>
      </c>
      <c r="L562" s="58">
        <f>IF(ISNUMBER(K562),ROUND(J562*(K562+1),2),0)</f>
        <v>0</v>
      </c>
      <c r="M562" s="12"/>
      <c r="N562" s="2"/>
      <c r="O562" s="2"/>
      <c r="P562" s="2"/>
      <c r="Q562" s="33">
        <f>IF(ISNUMBER(K562),IF(H562&gt;0,IF(I562&gt;0,J562,0),0),0)</f>
        <v>0</v>
      </c>
      <c r="R562" s="27">
        <f>IF(ISNUMBER(K562)=FALSE,J562,0)</f>
        <v>0</v>
      </c>
    </row>
    <row r="563">
      <c r="A563" s="9"/>
      <c r="B563" s="48" t="s">
        <v>48</v>
      </c>
      <c r="C563" s="1"/>
      <c r="D563" s="1"/>
      <c r="E563" s="49" t="s">
        <v>3</v>
      </c>
      <c r="F563" s="1"/>
      <c r="G563" s="1"/>
      <c r="H563" s="40"/>
      <c r="I563" s="1"/>
      <c r="J563" s="40"/>
      <c r="K563" s="1"/>
      <c r="L563" s="1"/>
      <c r="M563" s="12"/>
      <c r="N563" s="2"/>
      <c r="O563" s="2"/>
      <c r="P563" s="2"/>
      <c r="Q563" s="2"/>
    </row>
    <row r="564">
      <c r="A564" s="9"/>
      <c r="B564" s="48" t="s">
        <v>50</v>
      </c>
      <c r="C564" s="1"/>
      <c r="D564" s="1"/>
      <c r="E564" s="49" t="s">
        <v>519</v>
      </c>
      <c r="F564" s="1"/>
      <c r="G564" s="1"/>
      <c r="H564" s="40"/>
      <c r="I564" s="1"/>
      <c r="J564" s="40"/>
      <c r="K564" s="1"/>
      <c r="L564" s="1"/>
      <c r="M564" s="12"/>
      <c r="N564" s="2"/>
      <c r="O564" s="2"/>
      <c r="P564" s="2"/>
      <c r="Q564" s="2"/>
    </row>
    <row r="565">
      <c r="A565" s="9"/>
      <c r="B565" s="48" t="s">
        <v>52</v>
      </c>
      <c r="C565" s="1"/>
      <c r="D565" s="1"/>
      <c r="E565" s="49" t="s">
        <v>520</v>
      </c>
      <c r="F565" s="1"/>
      <c r="G565" s="1"/>
      <c r="H565" s="40"/>
      <c r="I565" s="1"/>
      <c r="J565" s="40"/>
      <c r="K565" s="1"/>
      <c r="L565" s="1"/>
      <c r="M565" s="12"/>
      <c r="N565" s="2"/>
      <c r="O565" s="2"/>
      <c r="P565" s="2"/>
      <c r="Q565" s="2"/>
    </row>
    <row r="566" thickBot="1">
      <c r="A566" s="9"/>
      <c r="B566" s="50" t="s">
        <v>54</v>
      </c>
      <c r="C566" s="51"/>
      <c r="D566" s="51"/>
      <c r="E566" s="52" t="s">
        <v>55</v>
      </c>
      <c r="F566" s="51"/>
      <c r="G566" s="51"/>
      <c r="H566" s="53"/>
      <c r="I566" s="51"/>
      <c r="J566" s="53"/>
      <c r="K566" s="51"/>
      <c r="L566" s="51"/>
      <c r="M566" s="12"/>
      <c r="N566" s="2"/>
      <c r="O566" s="2"/>
      <c r="P566" s="2"/>
      <c r="Q566" s="2"/>
    </row>
    <row r="567" thickTop="1">
      <c r="A567" s="9"/>
      <c r="B567" s="41">
        <v>102</v>
      </c>
      <c r="C567" s="42" t="s">
        <v>521</v>
      </c>
      <c r="D567" s="42" t="s">
        <v>3</v>
      </c>
      <c r="E567" s="42" t="s">
        <v>522</v>
      </c>
      <c r="F567" s="42" t="s">
        <v>3</v>
      </c>
      <c r="G567" s="43" t="s">
        <v>85</v>
      </c>
      <c r="H567" s="54">
        <v>2</v>
      </c>
      <c r="I567" s="55">
        <f>ROUND(0,2)</f>
        <v>0</v>
      </c>
      <c r="J567" s="56">
        <f>ROUND(I567*H567,2)</f>
        <v>0</v>
      </c>
      <c r="K567" s="57">
        <v>0.20999999999999999</v>
      </c>
      <c r="L567" s="58">
        <f>IF(ISNUMBER(K567),ROUND(J567*(K567+1),2),0)</f>
        <v>0</v>
      </c>
      <c r="M567" s="12"/>
      <c r="N567" s="2"/>
      <c r="O567" s="2"/>
      <c r="P567" s="2"/>
      <c r="Q567" s="33">
        <f>IF(ISNUMBER(K567),IF(H567&gt;0,IF(I567&gt;0,J567,0),0),0)</f>
        <v>0</v>
      </c>
      <c r="R567" s="27">
        <f>IF(ISNUMBER(K567)=FALSE,J567,0)</f>
        <v>0</v>
      </c>
    </row>
    <row r="568">
      <c r="A568" s="9"/>
      <c r="B568" s="48" t="s">
        <v>48</v>
      </c>
      <c r="C568" s="1"/>
      <c r="D568" s="1"/>
      <c r="E568" s="49" t="s">
        <v>3</v>
      </c>
      <c r="F568" s="1"/>
      <c r="G568" s="1"/>
      <c r="H568" s="40"/>
      <c r="I568" s="1"/>
      <c r="J568" s="40"/>
      <c r="K568" s="1"/>
      <c r="L568" s="1"/>
      <c r="M568" s="12"/>
      <c r="N568" s="2"/>
      <c r="O568" s="2"/>
      <c r="P568" s="2"/>
      <c r="Q568" s="2"/>
    </row>
    <row r="569">
      <c r="A569" s="9"/>
      <c r="B569" s="48" t="s">
        <v>50</v>
      </c>
      <c r="C569" s="1"/>
      <c r="D569" s="1"/>
      <c r="E569" s="49" t="s">
        <v>320</v>
      </c>
      <c r="F569" s="1"/>
      <c r="G569" s="1"/>
      <c r="H569" s="40"/>
      <c r="I569" s="1"/>
      <c r="J569" s="40"/>
      <c r="K569" s="1"/>
      <c r="L569" s="1"/>
      <c r="M569" s="12"/>
      <c r="N569" s="2"/>
      <c r="O569" s="2"/>
      <c r="P569" s="2"/>
      <c r="Q569" s="2"/>
    </row>
    <row r="570">
      <c r="A570" s="9"/>
      <c r="B570" s="48" t="s">
        <v>52</v>
      </c>
      <c r="C570" s="1"/>
      <c r="D570" s="1"/>
      <c r="E570" s="49" t="s">
        <v>523</v>
      </c>
      <c r="F570" s="1"/>
      <c r="G570" s="1"/>
      <c r="H570" s="40"/>
      <c r="I570" s="1"/>
      <c r="J570" s="40"/>
      <c r="K570" s="1"/>
      <c r="L570" s="1"/>
      <c r="M570" s="12"/>
      <c r="N570" s="2"/>
      <c r="O570" s="2"/>
      <c r="P570" s="2"/>
      <c r="Q570" s="2"/>
    </row>
    <row r="571" thickBot="1">
      <c r="A571" s="9"/>
      <c r="B571" s="50" t="s">
        <v>54</v>
      </c>
      <c r="C571" s="51"/>
      <c r="D571" s="51"/>
      <c r="E571" s="52" t="s">
        <v>55</v>
      </c>
      <c r="F571" s="51"/>
      <c r="G571" s="51"/>
      <c r="H571" s="53"/>
      <c r="I571" s="51"/>
      <c r="J571" s="53"/>
      <c r="K571" s="51"/>
      <c r="L571" s="51"/>
      <c r="M571" s="12"/>
      <c r="N571" s="2"/>
      <c r="O571" s="2"/>
      <c r="P571" s="2"/>
      <c r="Q571" s="2"/>
    </row>
    <row r="572" thickTop="1">
      <c r="A572" s="9"/>
      <c r="B572" s="41">
        <v>103</v>
      </c>
      <c r="C572" s="42" t="s">
        <v>524</v>
      </c>
      <c r="D572" s="42" t="s">
        <v>3</v>
      </c>
      <c r="E572" s="42" t="s">
        <v>525</v>
      </c>
      <c r="F572" s="42" t="s">
        <v>3</v>
      </c>
      <c r="G572" s="43" t="s">
        <v>85</v>
      </c>
      <c r="H572" s="54">
        <v>2</v>
      </c>
      <c r="I572" s="55">
        <f>ROUND(0,2)</f>
        <v>0</v>
      </c>
      <c r="J572" s="56">
        <f>ROUND(I572*H572,2)</f>
        <v>0</v>
      </c>
      <c r="K572" s="57">
        <v>0.20999999999999999</v>
      </c>
      <c r="L572" s="58">
        <f>IF(ISNUMBER(K572),ROUND(J572*(K572+1),2),0)</f>
        <v>0</v>
      </c>
      <c r="M572" s="12"/>
      <c r="N572" s="2"/>
      <c r="O572" s="2"/>
      <c r="P572" s="2"/>
      <c r="Q572" s="33">
        <f>IF(ISNUMBER(K572),IF(H572&gt;0,IF(I572&gt;0,J572,0),0),0)</f>
        <v>0</v>
      </c>
      <c r="R572" s="27">
        <f>IF(ISNUMBER(K572)=FALSE,J572,0)</f>
        <v>0</v>
      </c>
    </row>
    <row r="573">
      <c r="A573" s="9"/>
      <c r="B573" s="48" t="s">
        <v>48</v>
      </c>
      <c r="C573" s="1"/>
      <c r="D573" s="1"/>
      <c r="E573" s="49" t="s">
        <v>511</v>
      </c>
      <c r="F573" s="1"/>
      <c r="G573" s="1"/>
      <c r="H573" s="40"/>
      <c r="I573" s="1"/>
      <c r="J573" s="40"/>
      <c r="K573" s="1"/>
      <c r="L573" s="1"/>
      <c r="M573" s="12"/>
      <c r="N573" s="2"/>
      <c r="O573" s="2"/>
      <c r="P573" s="2"/>
      <c r="Q573" s="2"/>
    </row>
    <row r="574">
      <c r="A574" s="9"/>
      <c r="B574" s="48" t="s">
        <v>50</v>
      </c>
      <c r="C574" s="1"/>
      <c r="D574" s="1"/>
      <c r="E574" s="49" t="s">
        <v>320</v>
      </c>
      <c r="F574" s="1"/>
      <c r="G574" s="1"/>
      <c r="H574" s="40"/>
      <c r="I574" s="1"/>
      <c r="J574" s="40"/>
      <c r="K574" s="1"/>
      <c r="L574" s="1"/>
      <c r="M574" s="12"/>
      <c r="N574" s="2"/>
      <c r="O574" s="2"/>
      <c r="P574" s="2"/>
      <c r="Q574" s="2"/>
    </row>
    <row r="575">
      <c r="A575" s="9"/>
      <c r="B575" s="48" t="s">
        <v>52</v>
      </c>
      <c r="C575" s="1"/>
      <c r="D575" s="1"/>
      <c r="E575" s="49" t="s">
        <v>513</v>
      </c>
      <c r="F575" s="1"/>
      <c r="G575" s="1"/>
      <c r="H575" s="40"/>
      <c r="I575" s="1"/>
      <c r="J575" s="40"/>
      <c r="K575" s="1"/>
      <c r="L575" s="1"/>
      <c r="M575" s="12"/>
      <c r="N575" s="2"/>
      <c r="O575" s="2"/>
      <c r="P575" s="2"/>
      <c r="Q575" s="2"/>
    </row>
    <row r="576" thickBot="1">
      <c r="A576" s="9"/>
      <c r="B576" s="50" t="s">
        <v>54</v>
      </c>
      <c r="C576" s="51"/>
      <c r="D576" s="51"/>
      <c r="E576" s="52" t="s">
        <v>55</v>
      </c>
      <c r="F576" s="51"/>
      <c r="G576" s="51"/>
      <c r="H576" s="53"/>
      <c r="I576" s="51"/>
      <c r="J576" s="53"/>
      <c r="K576" s="51"/>
      <c r="L576" s="51"/>
      <c r="M576" s="12"/>
      <c r="N576" s="2"/>
      <c r="O576" s="2"/>
      <c r="P576" s="2"/>
      <c r="Q576" s="2"/>
    </row>
    <row r="577" thickTop="1">
      <c r="A577" s="9"/>
      <c r="B577" s="41">
        <v>104</v>
      </c>
      <c r="C577" s="42" t="s">
        <v>526</v>
      </c>
      <c r="D577" s="42" t="s">
        <v>3</v>
      </c>
      <c r="E577" s="42" t="s">
        <v>527</v>
      </c>
      <c r="F577" s="42" t="s">
        <v>3</v>
      </c>
      <c r="G577" s="43" t="s">
        <v>145</v>
      </c>
      <c r="H577" s="54">
        <v>27</v>
      </c>
      <c r="I577" s="55">
        <f>ROUND(0,2)</f>
        <v>0</v>
      </c>
      <c r="J577" s="56">
        <f>ROUND(I577*H577,2)</f>
        <v>0</v>
      </c>
      <c r="K577" s="57">
        <v>0.20999999999999999</v>
      </c>
      <c r="L577" s="58">
        <f>IF(ISNUMBER(K577),ROUND(J577*(K577+1),2),0)</f>
        <v>0</v>
      </c>
      <c r="M577" s="12"/>
      <c r="N577" s="2"/>
      <c r="O577" s="2"/>
      <c r="P577" s="2"/>
      <c r="Q577" s="33">
        <f>IF(ISNUMBER(K577),IF(H577&gt;0,IF(I577&gt;0,J577,0),0),0)</f>
        <v>0</v>
      </c>
      <c r="R577" s="27">
        <f>IF(ISNUMBER(K577)=FALSE,J577,0)</f>
        <v>0</v>
      </c>
    </row>
    <row r="578">
      <c r="A578" s="9"/>
      <c r="B578" s="48" t="s">
        <v>48</v>
      </c>
      <c r="C578" s="1"/>
      <c r="D578" s="1"/>
      <c r="E578" s="49" t="s">
        <v>528</v>
      </c>
      <c r="F578" s="1"/>
      <c r="G578" s="1"/>
      <c r="H578" s="40"/>
      <c r="I578" s="1"/>
      <c r="J578" s="40"/>
      <c r="K578" s="1"/>
      <c r="L578" s="1"/>
      <c r="M578" s="12"/>
      <c r="N578" s="2"/>
      <c r="O578" s="2"/>
      <c r="P578" s="2"/>
      <c r="Q578" s="2"/>
    </row>
    <row r="579">
      <c r="A579" s="9"/>
      <c r="B579" s="48" t="s">
        <v>50</v>
      </c>
      <c r="C579" s="1"/>
      <c r="D579" s="1"/>
      <c r="E579" s="49" t="s">
        <v>529</v>
      </c>
      <c r="F579" s="1"/>
      <c r="G579" s="1"/>
      <c r="H579" s="40"/>
      <c r="I579" s="1"/>
      <c r="J579" s="40"/>
      <c r="K579" s="1"/>
      <c r="L579" s="1"/>
      <c r="M579" s="12"/>
      <c r="N579" s="2"/>
      <c r="O579" s="2"/>
      <c r="P579" s="2"/>
      <c r="Q579" s="2"/>
    </row>
    <row r="580">
      <c r="A580" s="9"/>
      <c r="B580" s="48" t="s">
        <v>52</v>
      </c>
      <c r="C580" s="1"/>
      <c r="D580" s="1"/>
      <c r="E580" s="49" t="s">
        <v>530</v>
      </c>
      <c r="F580" s="1"/>
      <c r="G580" s="1"/>
      <c r="H580" s="40"/>
      <c r="I580" s="1"/>
      <c r="J580" s="40"/>
      <c r="K580" s="1"/>
      <c r="L580" s="1"/>
      <c r="M580" s="12"/>
      <c r="N580" s="2"/>
      <c r="O580" s="2"/>
      <c r="P580" s="2"/>
      <c r="Q580" s="2"/>
    </row>
    <row r="581" thickBot="1">
      <c r="A581" s="9"/>
      <c r="B581" s="50" t="s">
        <v>54</v>
      </c>
      <c r="C581" s="51"/>
      <c r="D581" s="51"/>
      <c r="E581" s="52" t="s">
        <v>55</v>
      </c>
      <c r="F581" s="51"/>
      <c r="G581" s="51"/>
      <c r="H581" s="53"/>
      <c r="I581" s="51"/>
      <c r="J581" s="53"/>
      <c r="K581" s="51"/>
      <c r="L581" s="51"/>
      <c r="M581" s="12"/>
      <c r="N581" s="2"/>
      <c r="O581" s="2"/>
      <c r="P581" s="2"/>
      <c r="Q581" s="2"/>
    </row>
    <row r="582" thickTop="1">
      <c r="A582" s="9"/>
      <c r="B582" s="41">
        <v>105</v>
      </c>
      <c r="C582" s="42" t="s">
        <v>531</v>
      </c>
      <c r="D582" s="42" t="s">
        <v>3</v>
      </c>
      <c r="E582" s="42" t="s">
        <v>532</v>
      </c>
      <c r="F582" s="42" t="s">
        <v>3</v>
      </c>
      <c r="G582" s="43" t="s">
        <v>171</v>
      </c>
      <c r="H582" s="54">
        <v>20</v>
      </c>
      <c r="I582" s="55">
        <f>ROUND(0,2)</f>
        <v>0</v>
      </c>
      <c r="J582" s="56">
        <f>ROUND(I582*H582,2)</f>
        <v>0</v>
      </c>
      <c r="K582" s="57">
        <v>0.20999999999999999</v>
      </c>
      <c r="L582" s="58">
        <f>IF(ISNUMBER(K582),ROUND(J582*(K582+1),2),0)</f>
        <v>0</v>
      </c>
      <c r="M582" s="12"/>
      <c r="N582" s="2"/>
      <c r="O582" s="2"/>
      <c r="P582" s="2"/>
      <c r="Q582" s="33">
        <f>IF(ISNUMBER(K582),IF(H582&gt;0,IF(I582&gt;0,J582,0),0),0)</f>
        <v>0</v>
      </c>
      <c r="R582" s="27">
        <f>IF(ISNUMBER(K582)=FALSE,J582,0)</f>
        <v>0</v>
      </c>
    </row>
    <row r="583">
      <c r="A583" s="9"/>
      <c r="B583" s="48" t="s">
        <v>48</v>
      </c>
      <c r="C583" s="1"/>
      <c r="D583" s="1"/>
      <c r="E583" s="49" t="s">
        <v>533</v>
      </c>
      <c r="F583" s="1"/>
      <c r="G583" s="1"/>
      <c r="H583" s="40"/>
      <c r="I583" s="1"/>
      <c r="J583" s="40"/>
      <c r="K583" s="1"/>
      <c r="L583" s="1"/>
      <c r="M583" s="12"/>
      <c r="N583" s="2"/>
      <c r="O583" s="2"/>
      <c r="P583" s="2"/>
      <c r="Q583" s="2"/>
    </row>
    <row r="584">
      <c r="A584" s="9"/>
      <c r="B584" s="48" t="s">
        <v>50</v>
      </c>
      <c r="C584" s="1"/>
      <c r="D584" s="1"/>
      <c r="E584" s="49" t="s">
        <v>534</v>
      </c>
      <c r="F584" s="1"/>
      <c r="G584" s="1"/>
      <c r="H584" s="40"/>
      <c r="I584" s="1"/>
      <c r="J584" s="40"/>
      <c r="K584" s="1"/>
      <c r="L584" s="1"/>
      <c r="M584" s="12"/>
      <c r="N584" s="2"/>
      <c r="O584" s="2"/>
      <c r="P584" s="2"/>
      <c r="Q584" s="2"/>
    </row>
    <row r="585">
      <c r="A585" s="9"/>
      <c r="B585" s="48" t="s">
        <v>52</v>
      </c>
      <c r="C585" s="1"/>
      <c r="D585" s="1"/>
      <c r="E585" s="49" t="s">
        <v>535</v>
      </c>
      <c r="F585" s="1"/>
      <c r="G585" s="1"/>
      <c r="H585" s="40"/>
      <c r="I585" s="1"/>
      <c r="J585" s="40"/>
      <c r="K585" s="1"/>
      <c r="L585" s="1"/>
      <c r="M585" s="12"/>
      <c r="N585" s="2"/>
      <c r="O585" s="2"/>
      <c r="P585" s="2"/>
      <c r="Q585" s="2"/>
    </row>
    <row r="586" thickBot="1">
      <c r="A586" s="9"/>
      <c r="B586" s="50" t="s">
        <v>54</v>
      </c>
      <c r="C586" s="51"/>
      <c r="D586" s="51"/>
      <c r="E586" s="52" t="s">
        <v>55</v>
      </c>
      <c r="F586" s="51"/>
      <c r="G586" s="51"/>
      <c r="H586" s="53"/>
      <c r="I586" s="51"/>
      <c r="J586" s="53"/>
      <c r="K586" s="51"/>
      <c r="L586" s="51"/>
      <c r="M586" s="12"/>
      <c r="N586" s="2"/>
      <c r="O586" s="2"/>
      <c r="P586" s="2"/>
      <c r="Q586" s="2"/>
    </row>
    <row r="587" thickTop="1">
      <c r="A587" s="9"/>
      <c r="B587" s="41">
        <v>106</v>
      </c>
      <c r="C587" s="42" t="s">
        <v>536</v>
      </c>
      <c r="D587" s="42" t="s">
        <v>3</v>
      </c>
      <c r="E587" s="42" t="s">
        <v>537</v>
      </c>
      <c r="F587" s="42" t="s">
        <v>3</v>
      </c>
      <c r="G587" s="43" t="s">
        <v>171</v>
      </c>
      <c r="H587" s="54">
        <v>39.200000000000003</v>
      </c>
      <c r="I587" s="55">
        <f>ROUND(0,2)</f>
        <v>0</v>
      </c>
      <c r="J587" s="56">
        <f>ROUND(I587*H587,2)</f>
        <v>0</v>
      </c>
      <c r="K587" s="57">
        <v>0.20999999999999999</v>
      </c>
      <c r="L587" s="58">
        <f>IF(ISNUMBER(K587),ROUND(J587*(K587+1),2),0)</f>
        <v>0</v>
      </c>
      <c r="M587" s="12"/>
      <c r="N587" s="2"/>
      <c r="O587" s="2"/>
      <c r="P587" s="2"/>
      <c r="Q587" s="33">
        <f>IF(ISNUMBER(K587),IF(H587&gt;0,IF(I587&gt;0,J587,0),0),0)</f>
        <v>0</v>
      </c>
      <c r="R587" s="27">
        <f>IF(ISNUMBER(K587)=FALSE,J587,0)</f>
        <v>0</v>
      </c>
    </row>
    <row r="588">
      <c r="A588" s="9"/>
      <c r="B588" s="48" t="s">
        <v>48</v>
      </c>
      <c r="C588" s="1"/>
      <c r="D588" s="1"/>
      <c r="E588" s="49" t="s">
        <v>538</v>
      </c>
      <c r="F588" s="1"/>
      <c r="G588" s="1"/>
      <c r="H588" s="40"/>
      <c r="I588" s="1"/>
      <c r="J588" s="40"/>
      <c r="K588" s="1"/>
      <c r="L588" s="1"/>
      <c r="M588" s="12"/>
      <c r="N588" s="2"/>
      <c r="O588" s="2"/>
      <c r="P588" s="2"/>
      <c r="Q588" s="2"/>
    </row>
    <row r="589">
      <c r="A589" s="9"/>
      <c r="B589" s="48" t="s">
        <v>50</v>
      </c>
      <c r="C589" s="1"/>
      <c r="D589" s="1"/>
      <c r="E589" s="49" t="s">
        <v>539</v>
      </c>
      <c r="F589" s="1"/>
      <c r="G589" s="1"/>
      <c r="H589" s="40"/>
      <c r="I589" s="1"/>
      <c r="J589" s="40"/>
      <c r="K589" s="1"/>
      <c r="L589" s="1"/>
      <c r="M589" s="12"/>
      <c r="N589" s="2"/>
      <c r="O589" s="2"/>
      <c r="P589" s="2"/>
      <c r="Q589" s="2"/>
    </row>
    <row r="590">
      <c r="A590" s="9"/>
      <c r="B590" s="48" t="s">
        <v>52</v>
      </c>
      <c r="C590" s="1"/>
      <c r="D590" s="1"/>
      <c r="E590" s="49" t="s">
        <v>540</v>
      </c>
      <c r="F590" s="1"/>
      <c r="G590" s="1"/>
      <c r="H590" s="40"/>
      <c r="I590" s="1"/>
      <c r="J590" s="40"/>
      <c r="K590" s="1"/>
      <c r="L590" s="1"/>
      <c r="M590" s="12"/>
      <c r="N590" s="2"/>
      <c r="O590" s="2"/>
      <c r="P590" s="2"/>
      <c r="Q590" s="2"/>
    </row>
    <row r="591" thickBot="1">
      <c r="A591" s="9"/>
      <c r="B591" s="50" t="s">
        <v>54</v>
      </c>
      <c r="C591" s="51"/>
      <c r="D591" s="51"/>
      <c r="E591" s="52" t="s">
        <v>55</v>
      </c>
      <c r="F591" s="51"/>
      <c r="G591" s="51"/>
      <c r="H591" s="53"/>
      <c r="I591" s="51"/>
      <c r="J591" s="53"/>
      <c r="K591" s="51"/>
      <c r="L591" s="51"/>
      <c r="M591" s="12"/>
      <c r="N591" s="2"/>
      <c r="O591" s="2"/>
      <c r="P591" s="2"/>
      <c r="Q591" s="2"/>
    </row>
    <row r="592" thickTop="1">
      <c r="A592" s="9"/>
      <c r="B592" s="41">
        <v>107</v>
      </c>
      <c r="C592" s="42" t="s">
        <v>541</v>
      </c>
      <c r="D592" s="42" t="s">
        <v>3</v>
      </c>
      <c r="E592" s="42" t="s">
        <v>542</v>
      </c>
      <c r="F592" s="42" t="s">
        <v>3</v>
      </c>
      <c r="G592" s="43" t="s">
        <v>171</v>
      </c>
      <c r="H592" s="54">
        <v>62</v>
      </c>
      <c r="I592" s="55">
        <f>ROUND(0,2)</f>
        <v>0</v>
      </c>
      <c r="J592" s="56">
        <f>ROUND(I592*H592,2)</f>
        <v>0</v>
      </c>
      <c r="K592" s="57">
        <v>0.20999999999999999</v>
      </c>
      <c r="L592" s="58">
        <f>IF(ISNUMBER(K592),ROUND(J592*(K592+1),2),0)</f>
        <v>0</v>
      </c>
      <c r="M592" s="12"/>
      <c r="N592" s="2"/>
      <c r="O592" s="2"/>
      <c r="P592" s="2"/>
      <c r="Q592" s="33">
        <f>IF(ISNUMBER(K592),IF(H592&gt;0,IF(I592&gt;0,J592,0),0),0)</f>
        <v>0</v>
      </c>
      <c r="R592" s="27">
        <f>IF(ISNUMBER(K592)=FALSE,J592,0)</f>
        <v>0</v>
      </c>
    </row>
    <row r="593">
      <c r="A593" s="9"/>
      <c r="B593" s="48" t="s">
        <v>48</v>
      </c>
      <c r="C593" s="1"/>
      <c r="D593" s="1"/>
      <c r="E593" s="49" t="s">
        <v>543</v>
      </c>
      <c r="F593" s="1"/>
      <c r="G593" s="1"/>
      <c r="H593" s="40"/>
      <c r="I593" s="1"/>
      <c r="J593" s="40"/>
      <c r="K593" s="1"/>
      <c r="L593" s="1"/>
      <c r="M593" s="12"/>
      <c r="N593" s="2"/>
      <c r="O593" s="2"/>
      <c r="P593" s="2"/>
      <c r="Q593" s="2"/>
    </row>
    <row r="594">
      <c r="A594" s="9"/>
      <c r="B594" s="48" t="s">
        <v>50</v>
      </c>
      <c r="C594" s="1"/>
      <c r="D594" s="1"/>
      <c r="E594" s="49" t="s">
        <v>544</v>
      </c>
      <c r="F594" s="1"/>
      <c r="G594" s="1"/>
      <c r="H594" s="40"/>
      <c r="I594" s="1"/>
      <c r="J594" s="40"/>
      <c r="K594" s="1"/>
      <c r="L594" s="1"/>
      <c r="M594" s="12"/>
      <c r="N594" s="2"/>
      <c r="O594" s="2"/>
      <c r="P594" s="2"/>
      <c r="Q594" s="2"/>
    </row>
    <row r="595">
      <c r="A595" s="9"/>
      <c r="B595" s="48" t="s">
        <v>52</v>
      </c>
      <c r="C595" s="1"/>
      <c r="D595" s="1"/>
      <c r="E595" s="49" t="s">
        <v>545</v>
      </c>
      <c r="F595" s="1"/>
      <c r="G595" s="1"/>
      <c r="H595" s="40"/>
      <c r="I595" s="1"/>
      <c r="J595" s="40"/>
      <c r="K595" s="1"/>
      <c r="L595" s="1"/>
      <c r="M595" s="12"/>
      <c r="N595" s="2"/>
      <c r="O595" s="2"/>
      <c r="P595" s="2"/>
      <c r="Q595" s="2"/>
    </row>
    <row r="596" thickBot="1">
      <c r="A596" s="9"/>
      <c r="B596" s="50" t="s">
        <v>54</v>
      </c>
      <c r="C596" s="51"/>
      <c r="D596" s="51"/>
      <c r="E596" s="52" t="s">
        <v>55</v>
      </c>
      <c r="F596" s="51"/>
      <c r="G596" s="51"/>
      <c r="H596" s="53"/>
      <c r="I596" s="51"/>
      <c r="J596" s="53"/>
      <c r="K596" s="51"/>
      <c r="L596" s="51"/>
      <c r="M596" s="12"/>
      <c r="N596" s="2"/>
      <c r="O596" s="2"/>
      <c r="P596" s="2"/>
      <c r="Q596" s="2"/>
    </row>
    <row r="597" thickTop="1">
      <c r="A597" s="9"/>
      <c r="B597" s="41">
        <v>108</v>
      </c>
      <c r="C597" s="42" t="s">
        <v>546</v>
      </c>
      <c r="D597" s="42" t="s">
        <v>3</v>
      </c>
      <c r="E597" s="42" t="s">
        <v>547</v>
      </c>
      <c r="F597" s="42" t="s">
        <v>3</v>
      </c>
      <c r="G597" s="43" t="s">
        <v>171</v>
      </c>
      <c r="H597" s="54">
        <v>16.899999999999999</v>
      </c>
      <c r="I597" s="55">
        <f>ROUND(0,2)</f>
        <v>0</v>
      </c>
      <c r="J597" s="56">
        <f>ROUND(I597*H597,2)</f>
        <v>0</v>
      </c>
      <c r="K597" s="57">
        <v>0.20999999999999999</v>
      </c>
      <c r="L597" s="58">
        <f>IF(ISNUMBER(K597),ROUND(J597*(K597+1),2),0)</f>
        <v>0</v>
      </c>
      <c r="M597" s="12"/>
      <c r="N597" s="2"/>
      <c r="O597" s="2"/>
      <c r="P597" s="2"/>
      <c r="Q597" s="33">
        <f>IF(ISNUMBER(K597),IF(H597&gt;0,IF(I597&gt;0,J597,0),0),0)</f>
        <v>0</v>
      </c>
      <c r="R597" s="27">
        <f>IF(ISNUMBER(K597)=FALSE,J597,0)</f>
        <v>0</v>
      </c>
    </row>
    <row r="598">
      <c r="A598" s="9"/>
      <c r="B598" s="48" t="s">
        <v>48</v>
      </c>
      <c r="C598" s="1"/>
      <c r="D598" s="1"/>
      <c r="E598" s="49" t="s">
        <v>548</v>
      </c>
      <c r="F598" s="1"/>
      <c r="G598" s="1"/>
      <c r="H598" s="40"/>
      <c r="I598" s="1"/>
      <c r="J598" s="40"/>
      <c r="K598" s="1"/>
      <c r="L598" s="1"/>
      <c r="M598" s="12"/>
      <c r="N598" s="2"/>
      <c r="O598" s="2"/>
      <c r="P598" s="2"/>
      <c r="Q598" s="2"/>
    </row>
    <row r="599">
      <c r="A599" s="9"/>
      <c r="B599" s="48" t="s">
        <v>50</v>
      </c>
      <c r="C599" s="1"/>
      <c r="D599" s="1"/>
      <c r="E599" s="49" t="s">
        <v>549</v>
      </c>
      <c r="F599" s="1"/>
      <c r="G599" s="1"/>
      <c r="H599" s="40"/>
      <c r="I599" s="1"/>
      <c r="J599" s="40"/>
      <c r="K599" s="1"/>
      <c r="L599" s="1"/>
      <c r="M599" s="12"/>
      <c r="N599" s="2"/>
      <c r="O599" s="2"/>
      <c r="P599" s="2"/>
      <c r="Q599" s="2"/>
    </row>
    <row r="600">
      <c r="A600" s="9"/>
      <c r="B600" s="48" t="s">
        <v>52</v>
      </c>
      <c r="C600" s="1"/>
      <c r="D600" s="1"/>
      <c r="E600" s="49" t="s">
        <v>550</v>
      </c>
      <c r="F600" s="1"/>
      <c r="G600" s="1"/>
      <c r="H600" s="40"/>
      <c r="I600" s="1"/>
      <c r="J600" s="40"/>
      <c r="K600" s="1"/>
      <c r="L600" s="1"/>
      <c r="M600" s="12"/>
      <c r="N600" s="2"/>
      <c r="O600" s="2"/>
      <c r="P600" s="2"/>
      <c r="Q600" s="2"/>
    </row>
    <row r="601" thickBot="1">
      <c r="A601" s="9"/>
      <c r="B601" s="50" t="s">
        <v>54</v>
      </c>
      <c r="C601" s="51"/>
      <c r="D601" s="51"/>
      <c r="E601" s="52" t="s">
        <v>55</v>
      </c>
      <c r="F601" s="51"/>
      <c r="G601" s="51"/>
      <c r="H601" s="53"/>
      <c r="I601" s="51"/>
      <c r="J601" s="53"/>
      <c r="K601" s="51"/>
      <c r="L601" s="51"/>
      <c r="M601" s="12"/>
      <c r="N601" s="2"/>
      <c r="O601" s="2"/>
      <c r="P601" s="2"/>
      <c r="Q601" s="2"/>
    </row>
    <row r="602" thickTop="1">
      <c r="A602" s="9"/>
      <c r="B602" s="41">
        <v>109</v>
      </c>
      <c r="C602" s="42" t="s">
        <v>551</v>
      </c>
      <c r="D602" s="42" t="s">
        <v>3</v>
      </c>
      <c r="E602" s="42" t="s">
        <v>552</v>
      </c>
      <c r="F602" s="42" t="s">
        <v>3</v>
      </c>
      <c r="G602" s="43" t="s">
        <v>145</v>
      </c>
      <c r="H602" s="54">
        <v>4</v>
      </c>
      <c r="I602" s="55">
        <f>ROUND(0,2)</f>
        <v>0</v>
      </c>
      <c r="J602" s="56">
        <f>ROUND(I602*H602,2)</f>
        <v>0</v>
      </c>
      <c r="K602" s="57">
        <v>0.20999999999999999</v>
      </c>
      <c r="L602" s="58">
        <f>IF(ISNUMBER(K602),ROUND(J602*(K602+1),2),0)</f>
        <v>0</v>
      </c>
      <c r="M602" s="12"/>
      <c r="N602" s="2"/>
      <c r="O602" s="2"/>
      <c r="P602" s="2"/>
      <c r="Q602" s="33">
        <f>IF(ISNUMBER(K602),IF(H602&gt;0,IF(I602&gt;0,J602,0),0),0)</f>
        <v>0</v>
      </c>
      <c r="R602" s="27">
        <f>IF(ISNUMBER(K602)=FALSE,J602,0)</f>
        <v>0</v>
      </c>
    </row>
    <row r="603">
      <c r="A603" s="9"/>
      <c r="B603" s="48" t="s">
        <v>48</v>
      </c>
      <c r="C603" s="1"/>
      <c r="D603" s="1"/>
      <c r="E603" s="49" t="s">
        <v>553</v>
      </c>
      <c r="F603" s="1"/>
      <c r="G603" s="1"/>
      <c r="H603" s="40"/>
      <c r="I603" s="1"/>
      <c r="J603" s="40"/>
      <c r="K603" s="1"/>
      <c r="L603" s="1"/>
      <c r="M603" s="12"/>
      <c r="N603" s="2"/>
      <c r="O603" s="2"/>
      <c r="P603" s="2"/>
      <c r="Q603" s="2"/>
    </row>
    <row r="604">
      <c r="A604" s="9"/>
      <c r="B604" s="48" t="s">
        <v>50</v>
      </c>
      <c r="C604" s="1"/>
      <c r="D604" s="1"/>
      <c r="E604" s="49" t="s">
        <v>554</v>
      </c>
      <c r="F604" s="1"/>
      <c r="G604" s="1"/>
      <c r="H604" s="40"/>
      <c r="I604" s="1"/>
      <c r="J604" s="40"/>
      <c r="K604" s="1"/>
      <c r="L604" s="1"/>
      <c r="M604" s="12"/>
      <c r="N604" s="2"/>
      <c r="O604" s="2"/>
      <c r="P604" s="2"/>
      <c r="Q604" s="2"/>
    </row>
    <row r="605">
      <c r="A605" s="9"/>
      <c r="B605" s="48" t="s">
        <v>52</v>
      </c>
      <c r="C605" s="1"/>
      <c r="D605" s="1"/>
      <c r="E605" s="49" t="s">
        <v>555</v>
      </c>
      <c r="F605" s="1"/>
      <c r="G605" s="1"/>
      <c r="H605" s="40"/>
      <c r="I605" s="1"/>
      <c r="J605" s="40"/>
      <c r="K605" s="1"/>
      <c r="L605" s="1"/>
      <c r="M605" s="12"/>
      <c r="N605" s="2"/>
      <c r="O605" s="2"/>
      <c r="P605" s="2"/>
      <c r="Q605" s="2"/>
    </row>
    <row r="606" thickBot="1">
      <c r="A606" s="9"/>
      <c r="B606" s="50" t="s">
        <v>54</v>
      </c>
      <c r="C606" s="51"/>
      <c r="D606" s="51"/>
      <c r="E606" s="52" t="s">
        <v>55</v>
      </c>
      <c r="F606" s="51"/>
      <c r="G606" s="51"/>
      <c r="H606" s="53"/>
      <c r="I606" s="51"/>
      <c r="J606" s="53"/>
      <c r="K606" s="51"/>
      <c r="L606" s="51"/>
      <c r="M606" s="12"/>
      <c r="N606" s="2"/>
      <c r="O606" s="2"/>
      <c r="P606" s="2"/>
      <c r="Q606" s="2"/>
    </row>
    <row r="607" thickTop="1">
      <c r="A607" s="9"/>
      <c r="B607" s="41">
        <v>110</v>
      </c>
      <c r="C607" s="42" t="s">
        <v>556</v>
      </c>
      <c r="D607" s="42" t="s">
        <v>3</v>
      </c>
      <c r="E607" s="42" t="s">
        <v>557</v>
      </c>
      <c r="F607" s="42" t="s">
        <v>3</v>
      </c>
      <c r="G607" s="43" t="s">
        <v>558</v>
      </c>
      <c r="H607" s="54">
        <v>917.35199999999998</v>
      </c>
      <c r="I607" s="55">
        <f>ROUND(0,2)</f>
        <v>0</v>
      </c>
      <c r="J607" s="56">
        <f>ROUND(I607*H607,2)</f>
        <v>0</v>
      </c>
      <c r="K607" s="57">
        <v>0.20999999999999999</v>
      </c>
      <c r="L607" s="58">
        <f>IF(ISNUMBER(K607),ROUND(J607*(K607+1),2),0)</f>
        <v>0</v>
      </c>
      <c r="M607" s="12"/>
      <c r="N607" s="2"/>
      <c r="O607" s="2"/>
      <c r="P607" s="2"/>
      <c r="Q607" s="33">
        <f>IF(ISNUMBER(K607),IF(H607&gt;0,IF(I607&gt;0,J607,0),0),0)</f>
        <v>0</v>
      </c>
      <c r="R607" s="27">
        <f>IF(ISNUMBER(K607)=FALSE,J607,0)</f>
        <v>0</v>
      </c>
    </row>
    <row r="608">
      <c r="A608" s="9"/>
      <c r="B608" s="48" t="s">
        <v>48</v>
      </c>
      <c r="C608" s="1"/>
      <c r="D608" s="1"/>
      <c r="E608" s="49" t="s">
        <v>3</v>
      </c>
      <c r="F608" s="1"/>
      <c r="G608" s="1"/>
      <c r="H608" s="40"/>
      <c r="I608" s="1"/>
      <c r="J608" s="40"/>
      <c r="K608" s="1"/>
      <c r="L608" s="1"/>
      <c r="M608" s="12"/>
      <c r="N608" s="2"/>
      <c r="O608" s="2"/>
      <c r="P608" s="2"/>
      <c r="Q608" s="2"/>
    </row>
    <row r="609">
      <c r="A609" s="9"/>
      <c r="B609" s="48" t="s">
        <v>50</v>
      </c>
      <c r="C609" s="1"/>
      <c r="D609" s="1"/>
      <c r="E609" s="49" t="s">
        <v>559</v>
      </c>
      <c r="F609" s="1"/>
      <c r="G609" s="1"/>
      <c r="H609" s="40"/>
      <c r="I609" s="1"/>
      <c r="J609" s="40"/>
      <c r="K609" s="1"/>
      <c r="L609" s="1"/>
      <c r="M609" s="12"/>
      <c r="N609" s="2"/>
      <c r="O609" s="2"/>
      <c r="P609" s="2"/>
      <c r="Q609" s="2"/>
    </row>
    <row r="610">
      <c r="A610" s="9"/>
      <c r="B610" s="48" t="s">
        <v>52</v>
      </c>
      <c r="C610" s="1"/>
      <c r="D610" s="1"/>
      <c r="E610" s="49" t="s">
        <v>560</v>
      </c>
      <c r="F610" s="1"/>
      <c r="G610" s="1"/>
      <c r="H610" s="40"/>
      <c r="I610" s="1"/>
      <c r="J610" s="40"/>
      <c r="K610" s="1"/>
      <c r="L610" s="1"/>
      <c r="M610" s="12"/>
      <c r="N610" s="2"/>
      <c r="O610" s="2"/>
      <c r="P610" s="2"/>
      <c r="Q610" s="2"/>
    </row>
    <row r="611" thickBot="1">
      <c r="A611" s="9"/>
      <c r="B611" s="50" t="s">
        <v>54</v>
      </c>
      <c r="C611" s="51"/>
      <c r="D611" s="51"/>
      <c r="E611" s="52" t="s">
        <v>55</v>
      </c>
      <c r="F611" s="51"/>
      <c r="G611" s="51"/>
      <c r="H611" s="53"/>
      <c r="I611" s="51"/>
      <c r="J611" s="53"/>
      <c r="K611" s="51"/>
      <c r="L611" s="51"/>
      <c r="M611" s="12"/>
      <c r="N611" s="2"/>
      <c r="O611" s="2"/>
      <c r="P611" s="2"/>
      <c r="Q611" s="2"/>
    </row>
    <row r="612" thickTop="1">
      <c r="A612" s="9"/>
      <c r="B612" s="41">
        <v>111</v>
      </c>
      <c r="C612" s="42" t="s">
        <v>561</v>
      </c>
      <c r="D612" s="42" t="s">
        <v>3</v>
      </c>
      <c r="E612" s="42" t="s">
        <v>562</v>
      </c>
      <c r="F612" s="42" t="s">
        <v>3</v>
      </c>
      <c r="G612" s="43" t="s">
        <v>85</v>
      </c>
      <c r="H612" s="54">
        <v>2</v>
      </c>
      <c r="I612" s="55">
        <f>ROUND(0,2)</f>
        <v>0</v>
      </c>
      <c r="J612" s="56">
        <f>ROUND(I612*H612,2)</f>
        <v>0</v>
      </c>
      <c r="K612" s="57">
        <v>0.20999999999999999</v>
      </c>
      <c r="L612" s="58">
        <f>IF(ISNUMBER(K612),ROUND(J612*(K612+1),2),0)</f>
        <v>0</v>
      </c>
      <c r="M612" s="12"/>
      <c r="N612" s="2"/>
      <c r="O612" s="2"/>
      <c r="P612" s="2"/>
      <c r="Q612" s="33">
        <f>IF(ISNUMBER(K612),IF(H612&gt;0,IF(I612&gt;0,J612,0),0),0)</f>
        <v>0</v>
      </c>
      <c r="R612" s="27">
        <f>IF(ISNUMBER(K612)=FALSE,J612,0)</f>
        <v>0</v>
      </c>
    </row>
    <row r="613">
      <c r="A613" s="9"/>
      <c r="B613" s="48" t="s">
        <v>48</v>
      </c>
      <c r="C613" s="1"/>
      <c r="D613" s="1"/>
      <c r="E613" s="49" t="s">
        <v>563</v>
      </c>
      <c r="F613" s="1"/>
      <c r="G613" s="1"/>
      <c r="H613" s="40"/>
      <c r="I613" s="1"/>
      <c r="J613" s="40"/>
      <c r="K613" s="1"/>
      <c r="L613" s="1"/>
      <c r="M613" s="12"/>
      <c r="N613" s="2"/>
      <c r="O613" s="2"/>
      <c r="P613" s="2"/>
      <c r="Q613" s="2"/>
    </row>
    <row r="614">
      <c r="A614" s="9"/>
      <c r="B614" s="48" t="s">
        <v>50</v>
      </c>
      <c r="C614" s="1"/>
      <c r="D614" s="1"/>
      <c r="E614" s="49" t="s">
        <v>3</v>
      </c>
      <c r="F614" s="1"/>
      <c r="G614" s="1"/>
      <c r="H614" s="40"/>
      <c r="I614" s="1"/>
      <c r="J614" s="40"/>
      <c r="K614" s="1"/>
      <c r="L614" s="1"/>
      <c r="M614" s="12"/>
      <c r="N614" s="2"/>
      <c r="O614" s="2"/>
      <c r="P614" s="2"/>
      <c r="Q614" s="2"/>
    </row>
    <row r="615">
      <c r="A615" s="9"/>
      <c r="B615" s="48" t="s">
        <v>52</v>
      </c>
      <c r="C615" s="1"/>
      <c r="D615" s="1"/>
      <c r="E615" s="49" t="s">
        <v>564</v>
      </c>
      <c r="F615" s="1"/>
      <c r="G615" s="1"/>
      <c r="H615" s="40"/>
      <c r="I615" s="1"/>
      <c r="J615" s="40"/>
      <c r="K615" s="1"/>
      <c r="L615" s="1"/>
      <c r="M615" s="12"/>
      <c r="N615" s="2"/>
      <c r="O615" s="2"/>
      <c r="P615" s="2"/>
      <c r="Q615" s="2"/>
    </row>
    <row r="616" thickBot="1">
      <c r="A616" s="9"/>
      <c r="B616" s="50" t="s">
        <v>54</v>
      </c>
      <c r="C616" s="51"/>
      <c r="D616" s="51"/>
      <c r="E616" s="52" t="s">
        <v>55</v>
      </c>
      <c r="F616" s="51"/>
      <c r="G616" s="51"/>
      <c r="H616" s="53"/>
      <c r="I616" s="51"/>
      <c r="J616" s="53"/>
      <c r="K616" s="51"/>
      <c r="L616" s="51"/>
      <c r="M616" s="12"/>
      <c r="N616" s="2"/>
      <c r="O616" s="2"/>
      <c r="P616" s="2"/>
      <c r="Q616" s="2"/>
    </row>
    <row r="617" thickTop="1">
      <c r="A617" s="9"/>
      <c r="B617" s="41">
        <v>112</v>
      </c>
      <c r="C617" s="42" t="s">
        <v>565</v>
      </c>
      <c r="D617" s="42" t="s">
        <v>3</v>
      </c>
      <c r="E617" s="42" t="s">
        <v>566</v>
      </c>
      <c r="F617" s="42" t="s">
        <v>3</v>
      </c>
      <c r="G617" s="43" t="s">
        <v>145</v>
      </c>
      <c r="H617" s="54">
        <v>599.51999999999998</v>
      </c>
      <c r="I617" s="55">
        <f>ROUND(0,2)</f>
        <v>0</v>
      </c>
      <c r="J617" s="56">
        <f>ROUND(I617*H617,2)</f>
        <v>0</v>
      </c>
      <c r="K617" s="57">
        <v>0.20999999999999999</v>
      </c>
      <c r="L617" s="58">
        <f>IF(ISNUMBER(K617),ROUND(J617*(K617+1),2),0)</f>
        <v>0</v>
      </c>
      <c r="M617" s="12"/>
      <c r="N617" s="2"/>
      <c r="O617" s="2"/>
      <c r="P617" s="2"/>
      <c r="Q617" s="33">
        <f>IF(ISNUMBER(K617),IF(H617&gt;0,IF(I617&gt;0,J617,0),0),0)</f>
        <v>0</v>
      </c>
      <c r="R617" s="27">
        <f>IF(ISNUMBER(K617)=FALSE,J617,0)</f>
        <v>0</v>
      </c>
    </row>
    <row r="618">
      <c r="A618" s="9"/>
      <c r="B618" s="48" t="s">
        <v>48</v>
      </c>
      <c r="C618" s="1"/>
      <c r="D618" s="1"/>
      <c r="E618" s="49" t="s">
        <v>567</v>
      </c>
      <c r="F618" s="1"/>
      <c r="G618" s="1"/>
      <c r="H618" s="40"/>
      <c r="I618" s="1"/>
      <c r="J618" s="40"/>
      <c r="K618" s="1"/>
      <c r="L618" s="1"/>
      <c r="M618" s="12"/>
      <c r="N618" s="2"/>
      <c r="O618" s="2"/>
      <c r="P618" s="2"/>
      <c r="Q618" s="2"/>
    </row>
    <row r="619">
      <c r="A619" s="9"/>
      <c r="B619" s="48" t="s">
        <v>50</v>
      </c>
      <c r="C619" s="1"/>
      <c r="D619" s="1"/>
      <c r="E619" s="49" t="s">
        <v>448</v>
      </c>
      <c r="F619" s="1"/>
      <c r="G619" s="1"/>
      <c r="H619" s="40"/>
      <c r="I619" s="1"/>
      <c r="J619" s="40"/>
      <c r="K619" s="1"/>
      <c r="L619" s="1"/>
      <c r="M619" s="12"/>
      <c r="N619" s="2"/>
      <c r="O619" s="2"/>
      <c r="P619" s="2"/>
      <c r="Q619" s="2"/>
    </row>
    <row r="620">
      <c r="A620" s="9"/>
      <c r="B620" s="48" t="s">
        <v>52</v>
      </c>
      <c r="C620" s="1"/>
      <c r="D620" s="1"/>
      <c r="E620" s="49" t="s">
        <v>568</v>
      </c>
      <c r="F620" s="1"/>
      <c r="G620" s="1"/>
      <c r="H620" s="40"/>
      <c r="I620" s="1"/>
      <c r="J620" s="40"/>
      <c r="K620" s="1"/>
      <c r="L620" s="1"/>
      <c r="M620" s="12"/>
      <c r="N620" s="2"/>
      <c r="O620" s="2"/>
      <c r="P620" s="2"/>
      <c r="Q620" s="2"/>
    </row>
    <row r="621" thickBot="1">
      <c r="A621" s="9"/>
      <c r="B621" s="50" t="s">
        <v>54</v>
      </c>
      <c r="C621" s="51"/>
      <c r="D621" s="51"/>
      <c r="E621" s="52" t="s">
        <v>55</v>
      </c>
      <c r="F621" s="51"/>
      <c r="G621" s="51"/>
      <c r="H621" s="53"/>
      <c r="I621" s="51"/>
      <c r="J621" s="53"/>
      <c r="K621" s="51"/>
      <c r="L621" s="51"/>
      <c r="M621" s="12"/>
      <c r="N621" s="2"/>
      <c r="O621" s="2"/>
      <c r="P621" s="2"/>
      <c r="Q621" s="2"/>
    </row>
    <row r="622" thickTop="1">
      <c r="A622" s="9"/>
      <c r="B622" s="41">
        <v>113</v>
      </c>
      <c r="C622" s="42" t="s">
        <v>569</v>
      </c>
      <c r="D622" s="42" t="s">
        <v>3</v>
      </c>
      <c r="E622" s="42" t="s">
        <v>570</v>
      </c>
      <c r="F622" s="42" t="s">
        <v>3</v>
      </c>
      <c r="G622" s="43" t="s">
        <v>171</v>
      </c>
      <c r="H622" s="54">
        <v>7</v>
      </c>
      <c r="I622" s="55">
        <f>ROUND(0,2)</f>
        <v>0</v>
      </c>
      <c r="J622" s="56">
        <f>ROUND(I622*H622,2)</f>
        <v>0</v>
      </c>
      <c r="K622" s="57">
        <v>0.20999999999999999</v>
      </c>
      <c r="L622" s="58">
        <f>IF(ISNUMBER(K622),ROUND(J622*(K622+1),2),0)</f>
        <v>0</v>
      </c>
      <c r="M622" s="12"/>
      <c r="N622" s="2"/>
      <c r="O622" s="2"/>
      <c r="P622" s="2"/>
      <c r="Q622" s="33">
        <f>IF(ISNUMBER(K622),IF(H622&gt;0,IF(I622&gt;0,J622,0),0),0)</f>
        <v>0</v>
      </c>
      <c r="R622" s="27">
        <f>IF(ISNUMBER(K622)=FALSE,J622,0)</f>
        <v>0</v>
      </c>
    </row>
    <row r="623">
      <c r="A623" s="9"/>
      <c r="B623" s="48" t="s">
        <v>48</v>
      </c>
      <c r="C623" s="1"/>
      <c r="D623" s="1"/>
      <c r="E623" s="49" t="s">
        <v>571</v>
      </c>
      <c r="F623" s="1"/>
      <c r="G623" s="1"/>
      <c r="H623" s="40"/>
      <c r="I623" s="1"/>
      <c r="J623" s="40"/>
      <c r="K623" s="1"/>
      <c r="L623" s="1"/>
      <c r="M623" s="12"/>
      <c r="N623" s="2"/>
      <c r="O623" s="2"/>
      <c r="P623" s="2"/>
      <c r="Q623" s="2"/>
    </row>
    <row r="624">
      <c r="A624" s="9"/>
      <c r="B624" s="48" t="s">
        <v>50</v>
      </c>
      <c r="C624" s="1"/>
      <c r="D624" s="1"/>
      <c r="E624" s="49" t="s">
        <v>572</v>
      </c>
      <c r="F624" s="1"/>
      <c r="G624" s="1"/>
      <c r="H624" s="40"/>
      <c r="I624" s="1"/>
      <c r="J624" s="40"/>
      <c r="K624" s="1"/>
      <c r="L624" s="1"/>
      <c r="M624" s="12"/>
      <c r="N624" s="2"/>
      <c r="O624" s="2"/>
      <c r="P624" s="2"/>
      <c r="Q624" s="2"/>
    </row>
    <row r="625">
      <c r="A625" s="9"/>
      <c r="B625" s="48" t="s">
        <v>52</v>
      </c>
      <c r="C625" s="1"/>
      <c r="D625" s="1"/>
      <c r="E625" s="49" t="s">
        <v>573</v>
      </c>
      <c r="F625" s="1"/>
      <c r="G625" s="1"/>
      <c r="H625" s="40"/>
      <c r="I625" s="1"/>
      <c r="J625" s="40"/>
      <c r="K625" s="1"/>
      <c r="L625" s="1"/>
      <c r="M625" s="12"/>
      <c r="N625" s="2"/>
      <c r="O625" s="2"/>
      <c r="P625" s="2"/>
      <c r="Q625" s="2"/>
    </row>
    <row r="626" thickBot="1">
      <c r="A626" s="9"/>
      <c r="B626" s="50" t="s">
        <v>54</v>
      </c>
      <c r="C626" s="51"/>
      <c r="D626" s="51"/>
      <c r="E626" s="52" t="s">
        <v>55</v>
      </c>
      <c r="F626" s="51"/>
      <c r="G626" s="51"/>
      <c r="H626" s="53"/>
      <c r="I626" s="51"/>
      <c r="J626" s="53"/>
      <c r="K626" s="51"/>
      <c r="L626" s="51"/>
      <c r="M626" s="12"/>
      <c r="N626" s="2"/>
      <c r="O626" s="2"/>
      <c r="P626" s="2"/>
      <c r="Q626" s="2"/>
    </row>
    <row r="627" thickTop="1">
      <c r="A627" s="9"/>
      <c r="B627" s="41">
        <v>114</v>
      </c>
      <c r="C627" s="42" t="s">
        <v>574</v>
      </c>
      <c r="D627" s="42" t="s">
        <v>3</v>
      </c>
      <c r="E627" s="42" t="s">
        <v>575</v>
      </c>
      <c r="F627" s="42" t="s">
        <v>3</v>
      </c>
      <c r="G627" s="43" t="s">
        <v>145</v>
      </c>
      <c r="H627" s="54">
        <v>470.51999999999998</v>
      </c>
      <c r="I627" s="55">
        <f>ROUND(0,2)</f>
        <v>0</v>
      </c>
      <c r="J627" s="56">
        <f>ROUND(I627*H627,2)</f>
        <v>0</v>
      </c>
      <c r="K627" s="57">
        <v>0.20999999999999999</v>
      </c>
      <c r="L627" s="58">
        <f>IF(ISNUMBER(K627),ROUND(J627*(K627+1),2),0)</f>
        <v>0</v>
      </c>
      <c r="M627" s="12"/>
      <c r="N627" s="2"/>
      <c r="O627" s="2"/>
      <c r="P627" s="2"/>
      <c r="Q627" s="33">
        <f>IF(ISNUMBER(K627),IF(H627&gt;0,IF(I627&gt;0,J627,0),0),0)</f>
        <v>0</v>
      </c>
      <c r="R627" s="27">
        <f>IF(ISNUMBER(K627)=FALSE,J627,0)</f>
        <v>0</v>
      </c>
    </row>
    <row r="628">
      <c r="A628" s="9"/>
      <c r="B628" s="48" t="s">
        <v>48</v>
      </c>
      <c r="C628" s="1"/>
      <c r="D628" s="1"/>
      <c r="E628" s="49" t="s">
        <v>576</v>
      </c>
      <c r="F628" s="1"/>
      <c r="G628" s="1"/>
      <c r="H628" s="40"/>
      <c r="I628" s="1"/>
      <c r="J628" s="40"/>
      <c r="K628" s="1"/>
      <c r="L628" s="1"/>
      <c r="M628" s="12"/>
      <c r="N628" s="2"/>
      <c r="O628" s="2"/>
      <c r="P628" s="2"/>
      <c r="Q628" s="2"/>
    </row>
    <row r="629">
      <c r="A629" s="9"/>
      <c r="B629" s="48" t="s">
        <v>50</v>
      </c>
      <c r="C629" s="1"/>
      <c r="D629" s="1"/>
      <c r="E629" s="49" t="s">
        <v>577</v>
      </c>
      <c r="F629" s="1"/>
      <c r="G629" s="1"/>
      <c r="H629" s="40"/>
      <c r="I629" s="1"/>
      <c r="J629" s="40"/>
      <c r="K629" s="1"/>
      <c r="L629" s="1"/>
      <c r="M629" s="12"/>
      <c r="N629" s="2"/>
      <c r="O629" s="2"/>
      <c r="P629" s="2"/>
      <c r="Q629" s="2"/>
    </row>
    <row r="630">
      <c r="A630" s="9"/>
      <c r="B630" s="48" t="s">
        <v>52</v>
      </c>
      <c r="C630" s="1"/>
      <c r="D630" s="1"/>
      <c r="E630" s="49" t="s">
        <v>578</v>
      </c>
      <c r="F630" s="1"/>
      <c r="G630" s="1"/>
      <c r="H630" s="40"/>
      <c r="I630" s="1"/>
      <c r="J630" s="40"/>
      <c r="K630" s="1"/>
      <c r="L630" s="1"/>
      <c r="M630" s="12"/>
      <c r="N630" s="2"/>
      <c r="O630" s="2"/>
      <c r="P630" s="2"/>
      <c r="Q630" s="2"/>
    </row>
    <row r="631" thickBot="1">
      <c r="A631" s="9"/>
      <c r="B631" s="50" t="s">
        <v>54</v>
      </c>
      <c r="C631" s="51"/>
      <c r="D631" s="51"/>
      <c r="E631" s="52" t="s">
        <v>55</v>
      </c>
      <c r="F631" s="51"/>
      <c r="G631" s="51"/>
      <c r="H631" s="53"/>
      <c r="I631" s="51"/>
      <c r="J631" s="53"/>
      <c r="K631" s="51"/>
      <c r="L631" s="51"/>
      <c r="M631" s="12"/>
      <c r="N631" s="2"/>
      <c r="O631" s="2"/>
      <c r="P631" s="2"/>
      <c r="Q631" s="2"/>
    </row>
    <row r="632" thickTop="1" thickBot="1" ht="25" customHeight="1">
      <c r="A632" s="9"/>
      <c r="B632" s="1"/>
      <c r="C632" s="59">
        <v>9</v>
      </c>
      <c r="D632" s="1"/>
      <c r="E632" s="59" t="s">
        <v>108</v>
      </c>
      <c r="F632" s="1"/>
      <c r="G632" s="60" t="s">
        <v>88</v>
      </c>
      <c r="H632" s="61">
        <f>J547+J552+J557+J562+J567+J572+J577+J582+J587+J592+J597+J602+J607+J612+J617+J622+J627</f>
        <v>0</v>
      </c>
      <c r="I632" s="60" t="s">
        <v>89</v>
      </c>
      <c r="J632" s="62">
        <f>(L632-H632)</f>
        <v>0</v>
      </c>
      <c r="K632" s="60" t="s">
        <v>90</v>
      </c>
      <c r="L632" s="63">
        <f>L547+L552+L557+L562+L567+L572+L577+L582+L587+L592+L597+L602+L607+L612+L617+L622+L627</f>
        <v>0</v>
      </c>
      <c r="M632" s="12"/>
      <c r="N632" s="2"/>
      <c r="O632" s="2"/>
      <c r="P632" s="2"/>
      <c r="Q632" s="33">
        <f>0+Q547+Q552+Q557+Q562+Q567+Q572+Q577+Q582+Q587+Q592+Q597+Q602+Q607+Q612+Q617+Q622+Q627</f>
        <v>0</v>
      </c>
      <c r="R632" s="27">
        <f>0+R547+R552+R557+R562+R567+R572+R577+R582+R587+R592+R597+R602+R607+R612+R617+R622+R627</f>
        <v>0</v>
      </c>
      <c r="S632" s="64">
        <f>Q632*(1+J632)+R632</f>
        <v>0</v>
      </c>
    </row>
    <row r="633" thickTop="1" thickBot="1" ht="25" customHeight="1">
      <c r="A633" s="9"/>
      <c r="B633" s="65"/>
      <c r="C633" s="65"/>
      <c r="D633" s="65"/>
      <c r="E633" s="65"/>
      <c r="F633" s="65"/>
      <c r="G633" s="66" t="s">
        <v>91</v>
      </c>
      <c r="H633" s="67">
        <f>J547+J552+J557+J562+J567+J572+J577+J582+J587+J592+J597+J602+J607+J612+J617+J622+J627</f>
        <v>0</v>
      </c>
      <c r="I633" s="66" t="s">
        <v>92</v>
      </c>
      <c r="J633" s="68">
        <f>0+J632</f>
        <v>0</v>
      </c>
      <c r="K633" s="66" t="s">
        <v>93</v>
      </c>
      <c r="L633" s="69">
        <f>L547+L552+L557+L562+L567+L572+L577+L582+L587+L592+L597+L602+L607+L612+L617+L622+L627</f>
        <v>0</v>
      </c>
      <c r="M633" s="12"/>
      <c r="N633" s="2"/>
      <c r="O633" s="2"/>
      <c r="P633" s="2"/>
      <c r="Q633" s="2"/>
    </row>
    <row r="634">
      <c r="A634" s="13"/>
      <c r="B634" s="4"/>
      <c r="C634" s="4"/>
      <c r="D634" s="4"/>
      <c r="E634" s="4"/>
      <c r="F634" s="4"/>
      <c r="G634" s="4"/>
      <c r="H634" s="70"/>
      <c r="I634" s="4"/>
      <c r="J634" s="70"/>
      <c r="K634" s="4"/>
      <c r="L634" s="4"/>
      <c r="M634" s="14"/>
      <c r="N634" s="2"/>
      <c r="O634" s="2"/>
      <c r="P634" s="2"/>
      <c r="Q634" s="2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"/>
      <c r="O635" s="2"/>
      <c r="P635" s="2"/>
      <c r="Q635" s="2"/>
    </row>
  </sheetData>
  <mergeCells count="48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1:C32"/>
    <mergeCell ref="B36:D36"/>
    <mergeCell ref="B37:D37"/>
    <mergeCell ref="B38:D38"/>
    <mergeCell ref="B39:D39"/>
    <mergeCell ref="B41:D41"/>
    <mergeCell ref="B42:D42"/>
    <mergeCell ref="B43:D43"/>
    <mergeCell ref="B44:D44"/>
    <mergeCell ref="B34:L34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9:D89"/>
    <mergeCell ref="B90:D90"/>
    <mergeCell ref="B91:D91"/>
    <mergeCell ref="B92:D92"/>
    <mergeCell ref="B94:D94"/>
    <mergeCell ref="B95:D95"/>
    <mergeCell ref="B96:D96"/>
    <mergeCell ref="B97:D97"/>
    <mergeCell ref="B87:L87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73:D373"/>
    <mergeCell ref="B374:D374"/>
    <mergeCell ref="B375:D375"/>
    <mergeCell ref="B376:D376"/>
    <mergeCell ref="B378:D378"/>
    <mergeCell ref="B379:D379"/>
    <mergeCell ref="B380:D380"/>
    <mergeCell ref="B381:D381"/>
    <mergeCell ref="B383:D383"/>
    <mergeCell ref="B384:D384"/>
    <mergeCell ref="B385:D385"/>
    <mergeCell ref="B386:D386"/>
    <mergeCell ref="B388:D388"/>
    <mergeCell ref="B389:D389"/>
    <mergeCell ref="B390:D390"/>
    <mergeCell ref="B391:D391"/>
    <mergeCell ref="B393:D393"/>
    <mergeCell ref="B394:D394"/>
    <mergeCell ref="B395:D395"/>
    <mergeCell ref="B396:D396"/>
    <mergeCell ref="B426:D426"/>
    <mergeCell ref="B427:D427"/>
    <mergeCell ref="B428:D428"/>
    <mergeCell ref="B429:D429"/>
    <mergeCell ref="B431:D431"/>
    <mergeCell ref="B432:D432"/>
    <mergeCell ref="B433:D433"/>
    <mergeCell ref="B434:D434"/>
    <mergeCell ref="B436:D436"/>
    <mergeCell ref="B437:D437"/>
    <mergeCell ref="B438:D438"/>
    <mergeCell ref="B439:D439"/>
    <mergeCell ref="B441:D441"/>
    <mergeCell ref="B442:D442"/>
    <mergeCell ref="B443:D443"/>
    <mergeCell ref="B444:D444"/>
    <mergeCell ref="B446:D446"/>
    <mergeCell ref="B447:D447"/>
    <mergeCell ref="B448:D448"/>
    <mergeCell ref="B449:D449"/>
    <mergeCell ref="B451:D451"/>
    <mergeCell ref="B452:D452"/>
    <mergeCell ref="B453:D453"/>
    <mergeCell ref="B454:D454"/>
    <mergeCell ref="B456:D456"/>
    <mergeCell ref="B457:D457"/>
    <mergeCell ref="B458:D458"/>
    <mergeCell ref="B459:D459"/>
    <mergeCell ref="B520:D520"/>
    <mergeCell ref="B521:D521"/>
    <mergeCell ref="B522:D522"/>
    <mergeCell ref="B523:D523"/>
    <mergeCell ref="B525:D525"/>
    <mergeCell ref="B526:D526"/>
    <mergeCell ref="B527:D527"/>
    <mergeCell ref="B528:D528"/>
    <mergeCell ref="B530:D530"/>
    <mergeCell ref="B531:D531"/>
    <mergeCell ref="B532:D532"/>
    <mergeCell ref="B533:D533"/>
    <mergeCell ref="B535:D535"/>
    <mergeCell ref="B536:D536"/>
    <mergeCell ref="B537:D537"/>
    <mergeCell ref="B538:D538"/>
    <mergeCell ref="B540:D540"/>
    <mergeCell ref="B541:D541"/>
    <mergeCell ref="B542:D542"/>
    <mergeCell ref="B543:D543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10:L210"/>
    <mergeCell ref="B573:D573"/>
    <mergeCell ref="B574:D574"/>
    <mergeCell ref="B575:D575"/>
    <mergeCell ref="B576:D576"/>
    <mergeCell ref="B578:D578"/>
    <mergeCell ref="B579:D579"/>
    <mergeCell ref="B580:D580"/>
    <mergeCell ref="B581:D581"/>
    <mergeCell ref="B583:D583"/>
    <mergeCell ref="B584:D584"/>
    <mergeCell ref="B585:D585"/>
    <mergeCell ref="B586:D586"/>
    <mergeCell ref="B588:D588"/>
    <mergeCell ref="B589:D589"/>
    <mergeCell ref="B590:D590"/>
    <mergeCell ref="B591:D591"/>
    <mergeCell ref="B593:D593"/>
    <mergeCell ref="B594:D594"/>
    <mergeCell ref="B595:D595"/>
    <mergeCell ref="B596:D596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8:D608"/>
    <mergeCell ref="B609:D609"/>
    <mergeCell ref="B610:D610"/>
    <mergeCell ref="B611:D611"/>
    <mergeCell ref="B613:D613"/>
    <mergeCell ref="B614:D614"/>
    <mergeCell ref="B615:D615"/>
    <mergeCell ref="B616:D616"/>
    <mergeCell ref="B618:D618"/>
    <mergeCell ref="B619:D619"/>
    <mergeCell ref="B620:D620"/>
    <mergeCell ref="B621:D621"/>
    <mergeCell ref="B623:D623"/>
    <mergeCell ref="B624:D624"/>
    <mergeCell ref="B625:D625"/>
    <mergeCell ref="B626:D626"/>
    <mergeCell ref="B628:D628"/>
    <mergeCell ref="B629:D629"/>
    <mergeCell ref="B630:D630"/>
    <mergeCell ref="B631:D631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3:L333"/>
    <mergeCell ref="B335:D335"/>
    <mergeCell ref="B336:D336"/>
    <mergeCell ref="B337:D337"/>
    <mergeCell ref="B338:D338"/>
    <mergeCell ref="B340:D340"/>
    <mergeCell ref="B341:D341"/>
    <mergeCell ref="B342:D342"/>
    <mergeCell ref="B343:D343"/>
    <mergeCell ref="B345:D345"/>
    <mergeCell ref="B346:D346"/>
    <mergeCell ref="B347:D347"/>
    <mergeCell ref="B348:D348"/>
    <mergeCell ref="B350:D350"/>
    <mergeCell ref="B351:D351"/>
    <mergeCell ref="B352:D352"/>
    <mergeCell ref="B353:D353"/>
    <mergeCell ref="B355:D355"/>
    <mergeCell ref="B356:D356"/>
    <mergeCell ref="B357:D357"/>
    <mergeCell ref="B358:D358"/>
    <mergeCell ref="B360:D360"/>
    <mergeCell ref="B361:D361"/>
    <mergeCell ref="B362:D362"/>
    <mergeCell ref="B363:D363"/>
    <mergeCell ref="B365:D365"/>
    <mergeCell ref="B366:D366"/>
    <mergeCell ref="B367:D367"/>
    <mergeCell ref="B368:D368"/>
    <mergeCell ref="B371:L371"/>
    <mergeCell ref="B398:D398"/>
    <mergeCell ref="B399:D399"/>
    <mergeCell ref="B400:D400"/>
    <mergeCell ref="B401:D401"/>
    <mergeCell ref="B403:D403"/>
    <mergeCell ref="B404:D404"/>
    <mergeCell ref="B405:D405"/>
    <mergeCell ref="B406:D406"/>
    <mergeCell ref="B408:D408"/>
    <mergeCell ref="B409:D409"/>
    <mergeCell ref="B410:D410"/>
    <mergeCell ref="B411:D411"/>
    <mergeCell ref="B413:D413"/>
    <mergeCell ref="B414:D414"/>
    <mergeCell ref="B415:D415"/>
    <mergeCell ref="B416:D416"/>
    <mergeCell ref="B421:D421"/>
    <mergeCell ref="B422:D422"/>
    <mergeCell ref="B423:D423"/>
    <mergeCell ref="B424:D424"/>
    <mergeCell ref="B419:L419"/>
    <mergeCell ref="B461:D461"/>
    <mergeCell ref="B462:D462"/>
    <mergeCell ref="B463:D463"/>
    <mergeCell ref="B464:D464"/>
    <mergeCell ref="B466:D466"/>
    <mergeCell ref="B467:D467"/>
    <mergeCell ref="B468:D468"/>
    <mergeCell ref="B469:D469"/>
    <mergeCell ref="B471:D471"/>
    <mergeCell ref="B472:D472"/>
    <mergeCell ref="B473:D473"/>
    <mergeCell ref="B474:D474"/>
    <mergeCell ref="B477:L477"/>
    <mergeCell ref="B479:D479"/>
    <mergeCell ref="B480:D480"/>
    <mergeCell ref="B481:D481"/>
    <mergeCell ref="B482:D482"/>
    <mergeCell ref="B484:D484"/>
    <mergeCell ref="B485:D485"/>
    <mergeCell ref="B486:D486"/>
    <mergeCell ref="B487:D487"/>
    <mergeCell ref="B490:L490"/>
    <mergeCell ref="B492:D492"/>
    <mergeCell ref="B493:D493"/>
    <mergeCell ref="B494:D494"/>
    <mergeCell ref="B495:D495"/>
    <mergeCell ref="B497:D497"/>
    <mergeCell ref="B498:D498"/>
    <mergeCell ref="B499:D499"/>
    <mergeCell ref="B500:D500"/>
    <mergeCell ref="B502:D502"/>
    <mergeCell ref="B503:D503"/>
    <mergeCell ref="B504:D504"/>
    <mergeCell ref="B505:D505"/>
    <mergeCell ref="B507:D507"/>
    <mergeCell ref="B508:D508"/>
    <mergeCell ref="B509:D509"/>
    <mergeCell ref="B510:D510"/>
    <mergeCell ref="B513:L513"/>
    <mergeCell ref="B515:D515"/>
    <mergeCell ref="B516:D516"/>
    <mergeCell ref="B517:D517"/>
    <mergeCell ref="B518:D518"/>
    <mergeCell ref="B548:D548"/>
    <mergeCell ref="B549:D549"/>
    <mergeCell ref="B550:D550"/>
    <mergeCell ref="B551:D551"/>
    <mergeCell ref="B553:D553"/>
    <mergeCell ref="B554:D554"/>
    <mergeCell ref="B555:D555"/>
    <mergeCell ref="B556:D556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568:D568"/>
    <mergeCell ref="B569:D569"/>
    <mergeCell ref="B570:D570"/>
    <mergeCell ref="B571:D571"/>
    <mergeCell ref="B546:L546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H56+H79+H87+H100+H168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579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L56+L79+L87+L100+L168</f>
        <v>0</v>
      </c>
      <c r="K11" s="1"/>
      <c r="L11" s="1"/>
      <c r="M11" s="12"/>
      <c r="N11" s="2"/>
      <c r="O11" s="2"/>
      <c r="P11" s="2"/>
      <c r="Q11" s="33">
        <f>IF(SUM(K20:K24)&gt;0,ROUND(SUM(S20:S24)/SUM(K20:K24)-1,8),0)</f>
        <v>0</v>
      </c>
      <c r="R11" s="27">
        <f>AVERAGE(J55,J78,J86,J99,J167)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H56</f>
        <v>0</v>
      </c>
      <c r="L20" s="38">
        <f>L56</f>
        <v>0</v>
      </c>
      <c r="M20" s="12"/>
      <c r="N20" s="2"/>
      <c r="O20" s="2"/>
      <c r="P20" s="2"/>
      <c r="Q20" s="2"/>
      <c r="S20" s="27">
        <f>S55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H79</f>
        <v>0</v>
      </c>
      <c r="L21" s="38">
        <f>L79</f>
        <v>0</v>
      </c>
      <c r="M21" s="12"/>
      <c r="N21" s="2"/>
      <c r="O21" s="2"/>
      <c r="P21" s="2"/>
      <c r="Q21" s="2"/>
      <c r="S21" s="27">
        <f>S78</f>
        <v>0</v>
      </c>
    </row>
    <row r="22">
      <c r="A22" s="9"/>
      <c r="B22" s="36">
        <v>4</v>
      </c>
      <c r="C22" s="1"/>
      <c r="D22" s="1"/>
      <c r="E22" s="37" t="s">
        <v>103</v>
      </c>
      <c r="F22" s="1"/>
      <c r="G22" s="1"/>
      <c r="H22" s="1"/>
      <c r="I22" s="1"/>
      <c r="J22" s="1"/>
      <c r="K22" s="38">
        <f>H87</f>
        <v>0</v>
      </c>
      <c r="L22" s="38">
        <f>L87</f>
        <v>0</v>
      </c>
      <c r="M22" s="12"/>
      <c r="N22" s="2"/>
      <c r="O22" s="2"/>
      <c r="P22" s="2"/>
      <c r="Q22" s="2"/>
      <c r="S22" s="27">
        <f>S86</f>
        <v>0</v>
      </c>
    </row>
    <row r="23">
      <c r="A23" s="9"/>
      <c r="B23" s="36">
        <v>7</v>
      </c>
      <c r="C23" s="1"/>
      <c r="D23" s="1"/>
      <c r="E23" s="37" t="s">
        <v>106</v>
      </c>
      <c r="F23" s="1"/>
      <c r="G23" s="1"/>
      <c r="H23" s="1"/>
      <c r="I23" s="1"/>
      <c r="J23" s="1"/>
      <c r="K23" s="38">
        <f>H100</f>
        <v>0</v>
      </c>
      <c r="L23" s="38">
        <f>L100</f>
        <v>0</v>
      </c>
      <c r="M23" s="12"/>
      <c r="N23" s="2"/>
      <c r="O23" s="2"/>
      <c r="P23" s="2"/>
      <c r="Q23" s="2"/>
      <c r="S23" s="27">
        <f>S99</f>
        <v>0</v>
      </c>
    </row>
    <row r="24">
      <c r="A24" s="9"/>
      <c r="B24" s="36">
        <v>8</v>
      </c>
      <c r="C24" s="1"/>
      <c r="D24" s="1"/>
      <c r="E24" s="37" t="s">
        <v>107</v>
      </c>
      <c r="F24" s="1"/>
      <c r="G24" s="1"/>
      <c r="H24" s="1"/>
      <c r="I24" s="1"/>
      <c r="J24" s="1"/>
      <c r="K24" s="38">
        <f>H168</f>
        <v>0</v>
      </c>
      <c r="L24" s="38">
        <f>L168</f>
        <v>0</v>
      </c>
      <c r="M24" s="12"/>
      <c r="N24" s="2"/>
      <c r="O24" s="2"/>
      <c r="P24" s="2"/>
      <c r="Q24" s="2"/>
      <c r="S24" s="27">
        <f>S167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2"/>
      <c r="N25" s="2"/>
      <c r="O25" s="2"/>
      <c r="P25" s="2"/>
      <c r="Q25" s="2"/>
    </row>
    <row r="26" ht="14" customHeight="1">
      <c r="A26" s="4"/>
      <c r="B26" s="28" t="s">
        <v>35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3"/>
      <c r="N27" s="2"/>
      <c r="O27" s="2"/>
      <c r="P27" s="2"/>
      <c r="Q27" s="2"/>
    </row>
    <row r="28" ht="18" customHeight="1">
      <c r="A28" s="9"/>
      <c r="B28" s="34" t="s">
        <v>36</v>
      </c>
      <c r="C28" s="34" t="s">
        <v>32</v>
      </c>
      <c r="D28" s="34" t="s">
        <v>37</v>
      </c>
      <c r="E28" s="34" t="s">
        <v>33</v>
      </c>
      <c r="F28" s="34" t="s">
        <v>38</v>
      </c>
      <c r="G28" s="35" t="s">
        <v>39</v>
      </c>
      <c r="H28" s="22" t="s">
        <v>40</v>
      </c>
      <c r="I28" s="22" t="s">
        <v>41</v>
      </c>
      <c r="J28" s="22" t="s">
        <v>16</v>
      </c>
      <c r="K28" s="35" t="s">
        <v>42</v>
      </c>
      <c r="L28" s="22" t="s">
        <v>17</v>
      </c>
      <c r="M28" s="71"/>
      <c r="N28" s="2"/>
      <c r="O28" s="2"/>
      <c r="P28" s="2"/>
      <c r="Q28" s="2"/>
    </row>
    <row r="29" ht="40" customHeight="1">
      <c r="A29" s="9"/>
      <c r="B29" s="39" t="s">
        <v>43</v>
      </c>
      <c r="C29" s="1"/>
      <c r="D29" s="1"/>
      <c r="E29" s="1"/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1">
        <v>1</v>
      </c>
      <c r="C30" s="42" t="s">
        <v>109</v>
      </c>
      <c r="D30" s="42" t="s">
        <v>45</v>
      </c>
      <c r="E30" s="42" t="s">
        <v>110</v>
      </c>
      <c r="F30" s="42" t="s">
        <v>3</v>
      </c>
      <c r="G30" s="43" t="s">
        <v>111</v>
      </c>
      <c r="H30" s="44">
        <v>81</v>
      </c>
      <c r="I30" s="25">
        <f>ROUND(0,2)</f>
        <v>0</v>
      </c>
      <c r="J30" s="45">
        <f>ROUND(I30*H30,2)</f>
        <v>0</v>
      </c>
      <c r="K30" s="46">
        <v>0.20999999999999999</v>
      </c>
      <c r="L30" s="47">
        <f>IF(ISNUMBER(K30),ROUND(J30*(K30+1),2),0)</f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48" t="s">
        <v>48</v>
      </c>
      <c r="C31" s="1"/>
      <c r="D31" s="1"/>
      <c r="E31" s="49" t="s">
        <v>112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50</v>
      </c>
      <c r="C32" s="1"/>
      <c r="D32" s="1"/>
      <c r="E32" s="49" t="s">
        <v>580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52</v>
      </c>
      <c r="C33" s="1"/>
      <c r="D33" s="1"/>
      <c r="E33" s="49" t="s">
        <v>114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thickBot="1">
      <c r="A34" s="9"/>
      <c r="B34" s="50" t="s">
        <v>54</v>
      </c>
      <c r="C34" s="51"/>
      <c r="D34" s="51"/>
      <c r="E34" s="52" t="s">
        <v>55</v>
      </c>
      <c r="F34" s="51"/>
      <c r="G34" s="51"/>
      <c r="H34" s="53"/>
      <c r="I34" s="51"/>
      <c r="J34" s="53"/>
      <c r="K34" s="51"/>
      <c r="L34" s="51"/>
      <c r="M34" s="12"/>
      <c r="N34" s="2"/>
      <c r="O34" s="2"/>
      <c r="P34" s="2"/>
      <c r="Q34" s="2"/>
    </row>
    <row r="35" thickTop="1">
      <c r="A35" s="9"/>
      <c r="B35" s="41">
        <v>2</v>
      </c>
      <c r="C35" s="42" t="s">
        <v>581</v>
      </c>
      <c r="D35" s="42" t="s">
        <v>3</v>
      </c>
      <c r="E35" s="42" t="s">
        <v>582</v>
      </c>
      <c r="F35" s="42" t="s">
        <v>3</v>
      </c>
      <c r="G35" s="43" t="s">
        <v>97</v>
      </c>
      <c r="H35" s="54">
        <v>1</v>
      </c>
      <c r="I35" s="55">
        <f>ROUND(0,2)</f>
        <v>0</v>
      </c>
      <c r="J35" s="56">
        <f>ROUND(I35*H35,2)</f>
        <v>0</v>
      </c>
      <c r="K35" s="57">
        <v>0.20999999999999999</v>
      </c>
      <c r="L35" s="58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48</v>
      </c>
      <c r="C36" s="1"/>
      <c r="D36" s="1"/>
      <c r="E36" s="49" t="s">
        <v>583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50</v>
      </c>
      <c r="C37" s="1"/>
      <c r="D37" s="1"/>
      <c r="E37" s="49" t="s">
        <v>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52</v>
      </c>
      <c r="C38" s="1"/>
      <c r="D38" s="1"/>
      <c r="E38" s="49" t="s">
        <v>65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54</v>
      </c>
      <c r="C39" s="51"/>
      <c r="D39" s="51"/>
      <c r="E39" s="52" t="s">
        <v>55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3</v>
      </c>
      <c r="C40" s="42" t="s">
        <v>62</v>
      </c>
      <c r="D40" s="42" t="s">
        <v>3</v>
      </c>
      <c r="E40" s="42" t="s">
        <v>63</v>
      </c>
      <c r="F40" s="42" t="s">
        <v>3</v>
      </c>
      <c r="G40" s="43" t="s">
        <v>97</v>
      </c>
      <c r="H40" s="54">
        <v>1</v>
      </c>
      <c r="I40" s="55">
        <f>ROUND(0,2)</f>
        <v>0</v>
      </c>
      <c r="J40" s="56">
        <f>ROUND(I40*H40,2)</f>
        <v>0</v>
      </c>
      <c r="K40" s="57">
        <v>0.20999999999999999</v>
      </c>
      <c r="L40" s="58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48</v>
      </c>
      <c r="C41" s="1"/>
      <c r="D41" s="1"/>
      <c r="E41" s="49" t="s">
        <v>584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50</v>
      </c>
      <c r="C42" s="1"/>
      <c r="D42" s="1"/>
      <c r="E42" s="49" t="s">
        <v>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52</v>
      </c>
      <c r="C43" s="1"/>
      <c r="D43" s="1"/>
      <c r="E43" s="49" t="s">
        <v>65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54</v>
      </c>
      <c r="C44" s="51"/>
      <c r="D44" s="51"/>
      <c r="E44" s="52" t="s">
        <v>55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4</v>
      </c>
      <c r="C45" s="42" t="s">
        <v>585</v>
      </c>
      <c r="D45" s="42" t="s">
        <v>3</v>
      </c>
      <c r="E45" s="42" t="s">
        <v>586</v>
      </c>
      <c r="F45" s="42" t="s">
        <v>3</v>
      </c>
      <c r="G45" s="43" t="s">
        <v>97</v>
      </c>
      <c r="H45" s="54">
        <v>1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48</v>
      </c>
      <c r="C46" s="1"/>
      <c r="D46" s="1"/>
      <c r="E46" s="49" t="s">
        <v>3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50</v>
      </c>
      <c r="C47" s="1"/>
      <c r="D47" s="1"/>
      <c r="E47" s="49" t="s">
        <v>3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52</v>
      </c>
      <c r="C48" s="1"/>
      <c r="D48" s="1"/>
      <c r="E48" s="49" t="s">
        <v>587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54</v>
      </c>
      <c r="C49" s="51"/>
      <c r="D49" s="51"/>
      <c r="E49" s="52" t="s">
        <v>55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5</v>
      </c>
      <c r="C50" s="42" t="s">
        <v>588</v>
      </c>
      <c r="D50" s="42" t="s">
        <v>3</v>
      </c>
      <c r="E50" s="42" t="s">
        <v>589</v>
      </c>
      <c r="F50" s="42" t="s">
        <v>3</v>
      </c>
      <c r="G50" s="43" t="s">
        <v>97</v>
      </c>
      <c r="H50" s="54">
        <v>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48</v>
      </c>
      <c r="C51" s="1"/>
      <c r="D51" s="1"/>
      <c r="E51" s="49" t="s">
        <v>590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50</v>
      </c>
      <c r="C52" s="1"/>
      <c r="D52" s="1"/>
      <c r="E52" s="49" t="s">
        <v>3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52</v>
      </c>
      <c r="C53" s="1"/>
      <c r="D53" s="1"/>
      <c r="E53" s="49" t="s">
        <v>65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54</v>
      </c>
      <c r="C54" s="51"/>
      <c r="D54" s="51"/>
      <c r="E54" s="52" t="s">
        <v>55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 thickBot="1" ht="25" customHeight="1">
      <c r="A55" s="9"/>
      <c r="B55" s="1"/>
      <c r="C55" s="59">
        <v>0</v>
      </c>
      <c r="D55" s="1"/>
      <c r="E55" s="59" t="s">
        <v>34</v>
      </c>
      <c r="F55" s="1"/>
      <c r="G55" s="60" t="s">
        <v>88</v>
      </c>
      <c r="H55" s="61">
        <f>J30+J35+J40+J45+J50</f>
        <v>0</v>
      </c>
      <c r="I55" s="60" t="s">
        <v>89</v>
      </c>
      <c r="J55" s="62">
        <f>(L55-H55)</f>
        <v>0</v>
      </c>
      <c r="K55" s="60" t="s">
        <v>90</v>
      </c>
      <c r="L55" s="63">
        <f>L30+L35+L40+L45+L50</f>
        <v>0</v>
      </c>
      <c r="M55" s="12"/>
      <c r="N55" s="2"/>
      <c r="O55" s="2"/>
      <c r="P55" s="2"/>
      <c r="Q55" s="33">
        <f>0+Q30+Q35+Q40+Q45+Q50</f>
        <v>0</v>
      </c>
      <c r="R55" s="27">
        <f>0+R30+R35+R40+R45+R50</f>
        <v>0</v>
      </c>
      <c r="S55" s="64">
        <f>Q55*(1+J55)+R55</f>
        <v>0</v>
      </c>
    </row>
    <row r="56" thickTop="1" thickBot="1" ht="25" customHeight="1">
      <c r="A56" s="9"/>
      <c r="B56" s="65"/>
      <c r="C56" s="65"/>
      <c r="D56" s="65"/>
      <c r="E56" s="65"/>
      <c r="F56" s="65"/>
      <c r="G56" s="66" t="s">
        <v>91</v>
      </c>
      <c r="H56" s="67">
        <f>J30+J35+J40+J45+J50</f>
        <v>0</v>
      </c>
      <c r="I56" s="66" t="s">
        <v>92</v>
      </c>
      <c r="J56" s="68">
        <f>0+J55</f>
        <v>0</v>
      </c>
      <c r="K56" s="66" t="s">
        <v>93</v>
      </c>
      <c r="L56" s="69">
        <f>L30+L35+L40+L45+L50</f>
        <v>0</v>
      </c>
      <c r="M56" s="12"/>
      <c r="N56" s="2"/>
      <c r="O56" s="2"/>
      <c r="P56" s="2"/>
      <c r="Q56" s="2"/>
    </row>
    <row r="57" ht="40" customHeight="1">
      <c r="A57" s="9"/>
      <c r="B57" s="74" t="s">
        <v>142</v>
      </c>
      <c r="C57" s="1"/>
      <c r="D57" s="1"/>
      <c r="E57" s="1"/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1">
        <v>6</v>
      </c>
      <c r="C58" s="42" t="s">
        <v>591</v>
      </c>
      <c r="D58" s="42" t="s">
        <v>3</v>
      </c>
      <c r="E58" s="42" t="s">
        <v>592</v>
      </c>
      <c r="F58" s="42" t="s">
        <v>3</v>
      </c>
      <c r="G58" s="43" t="s">
        <v>128</v>
      </c>
      <c r="H58" s="44">
        <v>45</v>
      </c>
      <c r="I58" s="25">
        <f>ROUND(0,2)</f>
        <v>0</v>
      </c>
      <c r="J58" s="45">
        <f>ROUND(I58*H58,2)</f>
        <v>0</v>
      </c>
      <c r="K58" s="46">
        <v>0.20999999999999999</v>
      </c>
      <c r="L58" s="47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48</v>
      </c>
      <c r="C59" s="1"/>
      <c r="D59" s="1"/>
      <c r="E59" s="49" t="s">
        <v>192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50</v>
      </c>
      <c r="C60" s="1"/>
      <c r="D60" s="1"/>
      <c r="E60" s="49" t="s">
        <v>593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52</v>
      </c>
      <c r="C61" s="1"/>
      <c r="D61" s="1"/>
      <c r="E61" s="49" t="s">
        <v>208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54</v>
      </c>
      <c r="C62" s="51"/>
      <c r="D62" s="51"/>
      <c r="E62" s="52" t="s">
        <v>55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7</v>
      </c>
      <c r="C63" s="42" t="s">
        <v>209</v>
      </c>
      <c r="D63" s="42" t="s">
        <v>3</v>
      </c>
      <c r="E63" s="42" t="s">
        <v>210</v>
      </c>
      <c r="F63" s="42" t="s">
        <v>3</v>
      </c>
      <c r="G63" s="43" t="s">
        <v>128</v>
      </c>
      <c r="H63" s="54">
        <v>45</v>
      </c>
      <c r="I63" s="55">
        <f>ROUND(0,2)</f>
        <v>0</v>
      </c>
      <c r="J63" s="56">
        <f>ROUND(I63*H63,2)</f>
        <v>0</v>
      </c>
      <c r="K63" s="57">
        <v>0.20999999999999999</v>
      </c>
      <c r="L63" s="58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48</v>
      </c>
      <c r="C64" s="1"/>
      <c r="D64" s="1"/>
      <c r="E64" s="49" t="s">
        <v>3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50</v>
      </c>
      <c r="C65" s="1"/>
      <c r="D65" s="1"/>
      <c r="E65" s="49" t="s">
        <v>594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52</v>
      </c>
      <c r="C66" s="1"/>
      <c r="D66" s="1"/>
      <c r="E66" s="49" t="s">
        <v>213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54</v>
      </c>
      <c r="C67" s="51"/>
      <c r="D67" s="51"/>
      <c r="E67" s="52" t="s">
        <v>55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>
      <c r="A68" s="9"/>
      <c r="B68" s="41">
        <v>8</v>
      </c>
      <c r="C68" s="42" t="s">
        <v>216</v>
      </c>
      <c r="D68" s="42" t="s">
        <v>3</v>
      </c>
      <c r="E68" s="42" t="s">
        <v>217</v>
      </c>
      <c r="F68" s="42" t="s">
        <v>3</v>
      </c>
      <c r="G68" s="43" t="s">
        <v>128</v>
      </c>
      <c r="H68" s="54">
        <v>36.299999999999997</v>
      </c>
      <c r="I68" s="55">
        <f>ROUND(0,2)</f>
        <v>0</v>
      </c>
      <c r="J68" s="56">
        <f>ROUND(I68*H68,2)</f>
        <v>0</v>
      </c>
      <c r="K68" s="57">
        <v>0.20999999999999999</v>
      </c>
      <c r="L68" s="58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48" t="s">
        <v>48</v>
      </c>
      <c r="C69" s="1"/>
      <c r="D69" s="1"/>
      <c r="E69" s="49" t="s">
        <v>3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50</v>
      </c>
      <c r="C70" s="1"/>
      <c r="D70" s="1"/>
      <c r="E70" s="49" t="s">
        <v>595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52</v>
      </c>
      <c r="C71" s="1"/>
      <c r="D71" s="1"/>
      <c r="E71" s="49" t="s">
        <v>220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 thickBot="1">
      <c r="A72" s="9"/>
      <c r="B72" s="50" t="s">
        <v>54</v>
      </c>
      <c r="C72" s="51"/>
      <c r="D72" s="51"/>
      <c r="E72" s="52" t="s">
        <v>55</v>
      </c>
      <c r="F72" s="51"/>
      <c r="G72" s="51"/>
      <c r="H72" s="53"/>
      <c r="I72" s="51"/>
      <c r="J72" s="53"/>
      <c r="K72" s="51"/>
      <c r="L72" s="51"/>
      <c r="M72" s="12"/>
      <c r="N72" s="2"/>
      <c r="O72" s="2"/>
      <c r="P72" s="2"/>
      <c r="Q72" s="2"/>
    </row>
    <row r="73" thickTop="1">
      <c r="A73" s="9"/>
      <c r="B73" s="41">
        <v>9</v>
      </c>
      <c r="C73" s="42" t="s">
        <v>223</v>
      </c>
      <c r="D73" s="42" t="s">
        <v>3</v>
      </c>
      <c r="E73" s="42" t="s">
        <v>224</v>
      </c>
      <c r="F73" s="42" t="s">
        <v>3</v>
      </c>
      <c r="G73" s="43" t="s">
        <v>128</v>
      </c>
      <c r="H73" s="54">
        <v>5.0099999999999998</v>
      </c>
      <c r="I73" s="55">
        <f>ROUND(0,2)</f>
        <v>0</v>
      </c>
      <c r="J73" s="56">
        <f>ROUND(I73*H73,2)</f>
        <v>0</v>
      </c>
      <c r="K73" s="57">
        <v>0.20999999999999999</v>
      </c>
      <c r="L73" s="58">
        <f>IF(ISNUMBER(K73),ROUND(J73*(K73+1),2),0)</f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>
      <c r="A74" s="9"/>
      <c r="B74" s="48" t="s">
        <v>48</v>
      </c>
      <c r="C74" s="1"/>
      <c r="D74" s="1"/>
      <c r="E74" s="49" t="s">
        <v>596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50</v>
      </c>
      <c r="C75" s="1"/>
      <c r="D75" s="1"/>
      <c r="E75" s="49" t="s">
        <v>597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52</v>
      </c>
      <c r="C76" s="1"/>
      <c r="D76" s="1"/>
      <c r="E76" s="49" t="s">
        <v>598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 thickBot="1">
      <c r="A77" s="9"/>
      <c r="B77" s="50" t="s">
        <v>54</v>
      </c>
      <c r="C77" s="51"/>
      <c r="D77" s="51"/>
      <c r="E77" s="52" t="s">
        <v>55</v>
      </c>
      <c r="F77" s="51"/>
      <c r="G77" s="51"/>
      <c r="H77" s="53"/>
      <c r="I77" s="51"/>
      <c r="J77" s="53"/>
      <c r="K77" s="51"/>
      <c r="L77" s="51"/>
      <c r="M77" s="12"/>
      <c r="N77" s="2"/>
      <c r="O77" s="2"/>
      <c r="P77" s="2"/>
      <c r="Q77" s="2"/>
    </row>
    <row r="78" thickTop="1" thickBot="1" ht="25" customHeight="1">
      <c r="A78" s="9"/>
      <c r="B78" s="1"/>
      <c r="C78" s="59">
        <v>1</v>
      </c>
      <c r="D78" s="1"/>
      <c r="E78" s="59" t="s">
        <v>100</v>
      </c>
      <c r="F78" s="1"/>
      <c r="G78" s="60" t="s">
        <v>88</v>
      </c>
      <c r="H78" s="61">
        <f>J58+J63+J68+J73</f>
        <v>0</v>
      </c>
      <c r="I78" s="60" t="s">
        <v>89</v>
      </c>
      <c r="J78" s="62">
        <f>(L78-H78)</f>
        <v>0</v>
      </c>
      <c r="K78" s="60" t="s">
        <v>90</v>
      </c>
      <c r="L78" s="63">
        <f>L58+L63+L68+L73</f>
        <v>0</v>
      </c>
      <c r="M78" s="12"/>
      <c r="N78" s="2"/>
      <c r="O78" s="2"/>
      <c r="P78" s="2"/>
      <c r="Q78" s="33">
        <f>0+Q58+Q63+Q68+Q73</f>
        <v>0</v>
      </c>
      <c r="R78" s="27">
        <f>0+R58+R63+R68+R73</f>
        <v>0</v>
      </c>
      <c r="S78" s="64">
        <f>Q78*(1+J78)+R78</f>
        <v>0</v>
      </c>
    </row>
    <row r="79" thickTop="1" thickBot="1" ht="25" customHeight="1">
      <c r="A79" s="9"/>
      <c r="B79" s="65"/>
      <c r="C79" s="65"/>
      <c r="D79" s="65"/>
      <c r="E79" s="65"/>
      <c r="F79" s="65"/>
      <c r="G79" s="66" t="s">
        <v>91</v>
      </c>
      <c r="H79" s="67">
        <f>J58+J63+J68+J73</f>
        <v>0</v>
      </c>
      <c r="I79" s="66" t="s">
        <v>92</v>
      </c>
      <c r="J79" s="68">
        <f>0+J78</f>
        <v>0</v>
      </c>
      <c r="K79" s="66" t="s">
        <v>93</v>
      </c>
      <c r="L79" s="69">
        <f>L58+L63+L68+L73</f>
        <v>0</v>
      </c>
      <c r="M79" s="12"/>
      <c r="N79" s="2"/>
      <c r="O79" s="2"/>
      <c r="P79" s="2"/>
      <c r="Q79" s="2"/>
    </row>
    <row r="80" ht="40" customHeight="1">
      <c r="A80" s="9"/>
      <c r="B80" s="74" t="s">
        <v>368</v>
      </c>
      <c r="C80" s="1"/>
      <c r="D80" s="1"/>
      <c r="E80" s="1"/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1">
        <v>10</v>
      </c>
      <c r="C81" s="42" t="s">
        <v>599</v>
      </c>
      <c r="D81" s="42" t="s">
        <v>3</v>
      </c>
      <c r="E81" s="42" t="s">
        <v>600</v>
      </c>
      <c r="F81" s="42" t="s">
        <v>3</v>
      </c>
      <c r="G81" s="43" t="s">
        <v>128</v>
      </c>
      <c r="H81" s="44">
        <v>3.6899999999999999</v>
      </c>
      <c r="I81" s="25">
        <f>ROUND(0,2)</f>
        <v>0</v>
      </c>
      <c r="J81" s="45">
        <f>ROUND(I81*H81,2)</f>
        <v>0</v>
      </c>
      <c r="K81" s="46">
        <v>0.20999999999999999</v>
      </c>
      <c r="L81" s="47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48" t="s">
        <v>48</v>
      </c>
      <c r="C82" s="1"/>
      <c r="D82" s="1"/>
      <c r="E82" s="49" t="s">
        <v>3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50</v>
      </c>
      <c r="C83" s="1"/>
      <c r="D83" s="1"/>
      <c r="E83" s="49" t="s">
        <v>601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52</v>
      </c>
      <c r="C84" s="1"/>
      <c r="D84" s="1"/>
      <c r="E84" s="49" t="s">
        <v>255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54</v>
      </c>
      <c r="C85" s="51"/>
      <c r="D85" s="51"/>
      <c r="E85" s="52" t="s">
        <v>55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59">
        <v>4</v>
      </c>
      <c r="D86" s="1"/>
      <c r="E86" s="59" t="s">
        <v>103</v>
      </c>
      <c r="F86" s="1"/>
      <c r="G86" s="60" t="s">
        <v>88</v>
      </c>
      <c r="H86" s="61">
        <f>0+J81</f>
        <v>0</v>
      </c>
      <c r="I86" s="60" t="s">
        <v>89</v>
      </c>
      <c r="J86" s="62">
        <f>(L86-H86)</f>
        <v>0</v>
      </c>
      <c r="K86" s="60" t="s">
        <v>90</v>
      </c>
      <c r="L86" s="63">
        <f>0+L81</f>
        <v>0</v>
      </c>
      <c r="M86" s="12"/>
      <c r="N86" s="2"/>
      <c r="O86" s="2"/>
      <c r="P86" s="2"/>
      <c r="Q86" s="33">
        <f>0+Q81</f>
        <v>0</v>
      </c>
      <c r="R86" s="27">
        <f>0+R81</f>
        <v>0</v>
      </c>
      <c r="S86" s="64">
        <f>Q86*(1+J86)+R86</f>
        <v>0</v>
      </c>
    </row>
    <row r="87" thickTop="1" thickBot="1" ht="25" customHeight="1">
      <c r="A87" s="9"/>
      <c r="B87" s="65"/>
      <c r="C87" s="65"/>
      <c r="D87" s="65"/>
      <c r="E87" s="65"/>
      <c r="F87" s="65"/>
      <c r="G87" s="66" t="s">
        <v>91</v>
      </c>
      <c r="H87" s="67">
        <f>0+J81</f>
        <v>0</v>
      </c>
      <c r="I87" s="66" t="s">
        <v>92</v>
      </c>
      <c r="J87" s="68">
        <f>0+J86</f>
        <v>0</v>
      </c>
      <c r="K87" s="66" t="s">
        <v>93</v>
      </c>
      <c r="L87" s="69">
        <f>0+L81</f>
        <v>0</v>
      </c>
      <c r="M87" s="12"/>
      <c r="N87" s="2"/>
      <c r="O87" s="2"/>
      <c r="P87" s="2"/>
      <c r="Q87" s="2"/>
    </row>
    <row r="88" ht="40" customHeight="1">
      <c r="A88" s="9"/>
      <c r="B88" s="74" t="s">
        <v>455</v>
      </c>
      <c r="C88" s="1"/>
      <c r="D88" s="1"/>
      <c r="E88" s="1"/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1">
        <v>11</v>
      </c>
      <c r="C89" s="42" t="s">
        <v>602</v>
      </c>
      <c r="D89" s="42" t="s">
        <v>3</v>
      </c>
      <c r="E89" s="42" t="s">
        <v>603</v>
      </c>
      <c r="F89" s="42" t="s">
        <v>3</v>
      </c>
      <c r="G89" s="43" t="s">
        <v>145</v>
      </c>
      <c r="H89" s="44">
        <v>12.6</v>
      </c>
      <c r="I89" s="25">
        <f>ROUND(0,2)</f>
        <v>0</v>
      </c>
      <c r="J89" s="45">
        <f>ROUND(I89*H89,2)</f>
        <v>0</v>
      </c>
      <c r="K89" s="46">
        <v>0.20999999999999999</v>
      </c>
      <c r="L89" s="47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48</v>
      </c>
      <c r="C90" s="1"/>
      <c r="D90" s="1"/>
      <c r="E90" s="49" t="s">
        <v>604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50</v>
      </c>
      <c r="C91" s="1"/>
      <c r="D91" s="1"/>
      <c r="E91" s="49" t="s">
        <v>605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52</v>
      </c>
      <c r="C92" s="1"/>
      <c r="D92" s="1"/>
      <c r="E92" s="49" t="s">
        <v>606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54</v>
      </c>
      <c r="C93" s="51"/>
      <c r="D93" s="51"/>
      <c r="E93" s="52" t="s">
        <v>55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>
      <c r="A94" s="9"/>
      <c r="B94" s="41">
        <v>12</v>
      </c>
      <c r="C94" s="42" t="s">
        <v>607</v>
      </c>
      <c r="D94" s="42" t="s">
        <v>3</v>
      </c>
      <c r="E94" s="42" t="s">
        <v>608</v>
      </c>
      <c r="F94" s="42" t="s">
        <v>3</v>
      </c>
      <c r="G94" s="43" t="s">
        <v>145</v>
      </c>
      <c r="H94" s="54">
        <v>37.799999999999997</v>
      </c>
      <c r="I94" s="55">
        <f>ROUND(0,2)</f>
        <v>0</v>
      </c>
      <c r="J94" s="56">
        <f>ROUND(I94*H94,2)</f>
        <v>0</v>
      </c>
      <c r="K94" s="57">
        <v>0.20999999999999999</v>
      </c>
      <c r="L94" s="58">
        <f>IF(ISNUMBER(K94),ROUND(J94*(K94+1),2),0)</f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48" t="s">
        <v>48</v>
      </c>
      <c r="C95" s="1"/>
      <c r="D95" s="1"/>
      <c r="E95" s="49" t="s">
        <v>609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50</v>
      </c>
      <c r="C96" s="1"/>
      <c r="D96" s="1"/>
      <c r="E96" s="49" t="s">
        <v>610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52</v>
      </c>
      <c r="C97" s="1"/>
      <c r="D97" s="1"/>
      <c r="E97" s="49" t="s">
        <v>611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>
      <c r="A98" s="9"/>
      <c r="B98" s="50" t="s">
        <v>54</v>
      </c>
      <c r="C98" s="51"/>
      <c r="D98" s="51"/>
      <c r="E98" s="52" t="s">
        <v>55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 thickBot="1" ht="25" customHeight="1">
      <c r="A99" s="9"/>
      <c r="B99" s="1"/>
      <c r="C99" s="59">
        <v>7</v>
      </c>
      <c r="D99" s="1"/>
      <c r="E99" s="59" t="s">
        <v>106</v>
      </c>
      <c r="F99" s="1"/>
      <c r="G99" s="60" t="s">
        <v>88</v>
      </c>
      <c r="H99" s="61">
        <f>J89+J94</f>
        <v>0</v>
      </c>
      <c r="I99" s="60" t="s">
        <v>89</v>
      </c>
      <c r="J99" s="62">
        <f>(L99-H99)</f>
        <v>0</v>
      </c>
      <c r="K99" s="60" t="s">
        <v>90</v>
      </c>
      <c r="L99" s="63">
        <f>L89+L94</f>
        <v>0</v>
      </c>
      <c r="M99" s="12"/>
      <c r="N99" s="2"/>
      <c r="O99" s="2"/>
      <c r="P99" s="2"/>
      <c r="Q99" s="33">
        <f>0+Q89+Q94</f>
        <v>0</v>
      </c>
      <c r="R99" s="27">
        <f>0+R89+R94</f>
        <v>0</v>
      </c>
      <c r="S99" s="64">
        <f>Q99*(1+J99)+R99</f>
        <v>0</v>
      </c>
    </row>
    <row r="100" thickTop="1" thickBot="1" ht="25" customHeight="1">
      <c r="A100" s="9"/>
      <c r="B100" s="65"/>
      <c r="C100" s="65"/>
      <c r="D100" s="65"/>
      <c r="E100" s="65"/>
      <c r="F100" s="65"/>
      <c r="G100" s="66" t="s">
        <v>91</v>
      </c>
      <c r="H100" s="67">
        <f>J89+J94</f>
        <v>0</v>
      </c>
      <c r="I100" s="66" t="s">
        <v>92</v>
      </c>
      <c r="J100" s="68">
        <f>0+J99</f>
        <v>0</v>
      </c>
      <c r="K100" s="66" t="s">
        <v>93</v>
      </c>
      <c r="L100" s="69">
        <f>L89+L94</f>
        <v>0</v>
      </c>
      <c r="M100" s="12"/>
      <c r="N100" s="2"/>
      <c r="O100" s="2"/>
      <c r="P100" s="2"/>
      <c r="Q100" s="2"/>
    </row>
    <row r="101" ht="40" customHeight="1">
      <c r="A101" s="9"/>
      <c r="B101" s="74" t="s">
        <v>475</v>
      </c>
      <c r="C101" s="1"/>
      <c r="D101" s="1"/>
      <c r="E101" s="1"/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1">
        <v>13</v>
      </c>
      <c r="C102" s="42" t="s">
        <v>612</v>
      </c>
      <c r="D102" s="42" t="s">
        <v>3</v>
      </c>
      <c r="E102" s="42" t="s">
        <v>613</v>
      </c>
      <c r="F102" s="42" t="s">
        <v>3</v>
      </c>
      <c r="G102" s="43" t="s">
        <v>171</v>
      </c>
      <c r="H102" s="44">
        <v>18.800000000000001</v>
      </c>
      <c r="I102" s="25">
        <f>ROUND(0,2)</f>
        <v>0</v>
      </c>
      <c r="J102" s="45">
        <f>ROUND(I102*H102,2)</f>
        <v>0</v>
      </c>
      <c r="K102" s="46">
        <v>0.20999999999999999</v>
      </c>
      <c r="L102" s="47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48</v>
      </c>
      <c r="C103" s="1"/>
      <c r="D103" s="1"/>
      <c r="E103" s="49" t="s">
        <v>614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50</v>
      </c>
      <c r="C104" s="1"/>
      <c r="D104" s="1"/>
      <c r="E104" s="49" t="s">
        <v>615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52</v>
      </c>
      <c r="C105" s="1"/>
      <c r="D105" s="1"/>
      <c r="E105" s="49" t="s">
        <v>616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54</v>
      </c>
      <c r="C106" s="51"/>
      <c r="D106" s="51"/>
      <c r="E106" s="52" t="s">
        <v>55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14</v>
      </c>
      <c r="C107" s="42" t="s">
        <v>617</v>
      </c>
      <c r="D107" s="42" t="s">
        <v>3</v>
      </c>
      <c r="E107" s="42" t="s">
        <v>618</v>
      </c>
      <c r="F107" s="42" t="s">
        <v>3</v>
      </c>
      <c r="G107" s="43" t="s">
        <v>171</v>
      </c>
      <c r="H107" s="54">
        <v>7.5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48</v>
      </c>
      <c r="C108" s="1"/>
      <c r="D108" s="1"/>
      <c r="E108" s="49" t="s">
        <v>619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50</v>
      </c>
      <c r="C109" s="1"/>
      <c r="D109" s="1"/>
      <c r="E109" s="49" t="s">
        <v>620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52</v>
      </c>
      <c r="C110" s="1"/>
      <c r="D110" s="1"/>
      <c r="E110" s="49" t="s">
        <v>621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54</v>
      </c>
      <c r="C111" s="51"/>
      <c r="D111" s="51"/>
      <c r="E111" s="52" t="s">
        <v>55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15</v>
      </c>
      <c r="C112" s="42" t="s">
        <v>622</v>
      </c>
      <c r="D112" s="42" t="s">
        <v>3</v>
      </c>
      <c r="E112" s="42" t="s">
        <v>623</v>
      </c>
      <c r="F112" s="42" t="s">
        <v>3</v>
      </c>
      <c r="G112" s="43" t="s">
        <v>171</v>
      </c>
      <c r="H112" s="54">
        <v>63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48</v>
      </c>
      <c r="C113" s="1"/>
      <c r="D113" s="1"/>
      <c r="E113" s="49" t="s">
        <v>624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50</v>
      </c>
      <c r="C114" s="1"/>
      <c r="D114" s="1"/>
      <c r="E114" s="49" t="s">
        <v>625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52</v>
      </c>
      <c r="C115" s="1"/>
      <c r="D115" s="1"/>
      <c r="E115" s="49" t="s">
        <v>621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54</v>
      </c>
      <c r="C116" s="51"/>
      <c r="D116" s="51"/>
      <c r="E116" s="52" t="s">
        <v>55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16</v>
      </c>
      <c r="C117" s="42" t="s">
        <v>626</v>
      </c>
      <c r="D117" s="42" t="s">
        <v>45</v>
      </c>
      <c r="E117" s="42" t="s">
        <v>627</v>
      </c>
      <c r="F117" s="42" t="s">
        <v>3</v>
      </c>
      <c r="G117" s="43" t="s">
        <v>171</v>
      </c>
      <c r="H117" s="54">
        <v>24.800000000000001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48</v>
      </c>
      <c r="C118" s="1"/>
      <c r="D118" s="1"/>
      <c r="E118" s="49" t="s">
        <v>628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50</v>
      </c>
      <c r="C119" s="1"/>
      <c r="D119" s="1"/>
      <c r="E119" s="49" t="s">
        <v>629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52</v>
      </c>
      <c r="C120" s="1"/>
      <c r="D120" s="1"/>
      <c r="E120" s="49" t="s">
        <v>621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54</v>
      </c>
      <c r="C121" s="51"/>
      <c r="D121" s="51"/>
      <c r="E121" s="52" t="s">
        <v>55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17</v>
      </c>
      <c r="C122" s="42" t="s">
        <v>626</v>
      </c>
      <c r="D122" s="42" t="s">
        <v>56</v>
      </c>
      <c r="E122" s="42" t="s">
        <v>627</v>
      </c>
      <c r="F122" s="42" t="s">
        <v>3</v>
      </c>
      <c r="G122" s="43" t="s">
        <v>171</v>
      </c>
      <c r="H122" s="54">
        <v>22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48</v>
      </c>
      <c r="C123" s="1"/>
      <c r="D123" s="1"/>
      <c r="E123" s="49" t="s">
        <v>630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50</v>
      </c>
      <c r="C124" s="1"/>
      <c r="D124" s="1"/>
      <c r="E124" s="49" t="s">
        <v>631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52</v>
      </c>
      <c r="C125" s="1"/>
      <c r="D125" s="1"/>
      <c r="E125" s="49" t="s">
        <v>621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54</v>
      </c>
      <c r="C126" s="51"/>
      <c r="D126" s="51"/>
      <c r="E126" s="52" t="s">
        <v>55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18</v>
      </c>
      <c r="C127" s="42" t="s">
        <v>632</v>
      </c>
      <c r="D127" s="42" t="s">
        <v>3</v>
      </c>
      <c r="E127" s="42" t="s">
        <v>633</v>
      </c>
      <c r="F127" s="42" t="s">
        <v>3</v>
      </c>
      <c r="G127" s="43" t="s">
        <v>171</v>
      </c>
      <c r="H127" s="54">
        <v>18.800000000000001</v>
      </c>
      <c r="I127" s="55">
        <f>ROUND(0,2)</f>
        <v>0</v>
      </c>
      <c r="J127" s="56">
        <f>ROUND(I127*H127,2)</f>
        <v>0</v>
      </c>
      <c r="K127" s="57">
        <v>0.20999999999999999</v>
      </c>
      <c r="L127" s="58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48</v>
      </c>
      <c r="C128" s="1"/>
      <c r="D128" s="1"/>
      <c r="E128" s="49" t="s">
        <v>3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50</v>
      </c>
      <c r="C129" s="1"/>
      <c r="D129" s="1"/>
      <c r="E129" s="49" t="s">
        <v>615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52</v>
      </c>
      <c r="C130" s="1"/>
      <c r="D130" s="1"/>
      <c r="E130" s="49" t="s">
        <v>634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>
      <c r="A131" s="9"/>
      <c r="B131" s="50" t="s">
        <v>54</v>
      </c>
      <c r="C131" s="51"/>
      <c r="D131" s="51"/>
      <c r="E131" s="52" t="s">
        <v>55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>
      <c r="A132" s="9"/>
      <c r="B132" s="41">
        <v>19</v>
      </c>
      <c r="C132" s="42" t="s">
        <v>635</v>
      </c>
      <c r="D132" s="42" t="s">
        <v>3</v>
      </c>
      <c r="E132" s="42" t="s">
        <v>636</v>
      </c>
      <c r="F132" s="42" t="s">
        <v>3</v>
      </c>
      <c r="G132" s="43" t="s">
        <v>85</v>
      </c>
      <c r="H132" s="54">
        <v>1</v>
      </c>
      <c r="I132" s="55">
        <f>ROUND(0,2)</f>
        <v>0</v>
      </c>
      <c r="J132" s="56">
        <f>ROUND(I132*H132,2)</f>
        <v>0</v>
      </c>
      <c r="K132" s="57">
        <v>0.20999999999999999</v>
      </c>
      <c r="L132" s="58">
        <f>IF(ISNUMBER(K132),ROUND(J132*(K132+1),2),0)</f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48" t="s">
        <v>48</v>
      </c>
      <c r="C133" s="1"/>
      <c r="D133" s="1"/>
      <c r="E133" s="49" t="s">
        <v>637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50</v>
      </c>
      <c r="C134" s="1"/>
      <c r="D134" s="1"/>
      <c r="E134" s="49" t="s">
        <v>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52</v>
      </c>
      <c r="C135" s="1"/>
      <c r="D135" s="1"/>
      <c r="E135" s="49" t="s">
        <v>638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>
      <c r="A136" s="9"/>
      <c r="B136" s="50" t="s">
        <v>54</v>
      </c>
      <c r="C136" s="51"/>
      <c r="D136" s="51"/>
      <c r="E136" s="52" t="s">
        <v>55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>
      <c r="A137" s="9"/>
      <c r="B137" s="41">
        <v>20</v>
      </c>
      <c r="C137" s="42" t="s">
        <v>639</v>
      </c>
      <c r="D137" s="42" t="s">
        <v>3</v>
      </c>
      <c r="E137" s="42" t="s">
        <v>640</v>
      </c>
      <c r="F137" s="42" t="s">
        <v>3</v>
      </c>
      <c r="G137" s="43" t="s">
        <v>85</v>
      </c>
      <c r="H137" s="54">
        <v>1</v>
      </c>
      <c r="I137" s="55">
        <f>ROUND(0,2)</f>
        <v>0</v>
      </c>
      <c r="J137" s="56">
        <f>ROUND(I137*H137,2)</f>
        <v>0</v>
      </c>
      <c r="K137" s="57">
        <v>0.20999999999999999</v>
      </c>
      <c r="L137" s="58">
        <f>IF(ISNUMBER(K137),ROUND(J137*(K137+1),2),0)</f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48" t="s">
        <v>48</v>
      </c>
      <c r="C138" s="1"/>
      <c r="D138" s="1"/>
      <c r="E138" s="49" t="s">
        <v>641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50</v>
      </c>
      <c r="C139" s="1"/>
      <c r="D139" s="1"/>
      <c r="E139" s="49" t="s">
        <v>3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52</v>
      </c>
      <c r="C140" s="1"/>
      <c r="D140" s="1"/>
      <c r="E140" s="49" t="s">
        <v>638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thickBot="1">
      <c r="A141" s="9"/>
      <c r="B141" s="50" t="s">
        <v>54</v>
      </c>
      <c r="C141" s="51"/>
      <c r="D141" s="51"/>
      <c r="E141" s="52" t="s">
        <v>55</v>
      </c>
      <c r="F141" s="51"/>
      <c r="G141" s="51"/>
      <c r="H141" s="53"/>
      <c r="I141" s="51"/>
      <c r="J141" s="53"/>
      <c r="K141" s="51"/>
      <c r="L141" s="51"/>
      <c r="M141" s="12"/>
      <c r="N141" s="2"/>
      <c r="O141" s="2"/>
      <c r="P141" s="2"/>
      <c r="Q141" s="2"/>
    </row>
    <row r="142" thickTop="1">
      <c r="A142" s="9"/>
      <c r="B142" s="41">
        <v>21</v>
      </c>
      <c r="C142" s="42" t="s">
        <v>642</v>
      </c>
      <c r="D142" s="42" t="s">
        <v>3</v>
      </c>
      <c r="E142" s="42" t="s">
        <v>643</v>
      </c>
      <c r="F142" s="42" t="s">
        <v>3</v>
      </c>
      <c r="G142" s="43" t="s">
        <v>128</v>
      </c>
      <c r="H142" s="54">
        <v>0.216</v>
      </c>
      <c r="I142" s="55">
        <f>ROUND(0,2)</f>
        <v>0</v>
      </c>
      <c r="J142" s="56">
        <f>ROUND(I142*H142,2)</f>
        <v>0</v>
      </c>
      <c r="K142" s="57">
        <v>0.20999999999999999</v>
      </c>
      <c r="L142" s="58">
        <f>IF(ISNUMBER(K142),ROUND(J142*(K142+1),2),0)</f>
        <v>0</v>
      </c>
      <c r="M142" s="12"/>
      <c r="N142" s="2"/>
      <c r="O142" s="2"/>
      <c r="P142" s="2"/>
      <c r="Q142" s="33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48" t="s">
        <v>48</v>
      </c>
      <c r="C143" s="1"/>
      <c r="D143" s="1"/>
      <c r="E143" s="49" t="s">
        <v>644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50</v>
      </c>
      <c r="C144" s="1"/>
      <c r="D144" s="1"/>
      <c r="E144" s="49" t="s">
        <v>645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52</v>
      </c>
      <c r="C145" s="1"/>
      <c r="D145" s="1"/>
      <c r="E145" s="49" t="s">
        <v>646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thickBot="1">
      <c r="A146" s="9"/>
      <c r="B146" s="50" t="s">
        <v>54</v>
      </c>
      <c r="C146" s="51"/>
      <c r="D146" s="51"/>
      <c r="E146" s="52" t="s">
        <v>55</v>
      </c>
      <c r="F146" s="51"/>
      <c r="G146" s="51"/>
      <c r="H146" s="53"/>
      <c r="I146" s="51"/>
      <c r="J146" s="53"/>
      <c r="K146" s="51"/>
      <c r="L146" s="51"/>
      <c r="M146" s="12"/>
      <c r="N146" s="2"/>
      <c r="O146" s="2"/>
      <c r="P146" s="2"/>
      <c r="Q146" s="2"/>
    </row>
    <row r="147" thickTop="1">
      <c r="A147" s="9"/>
      <c r="B147" s="41">
        <v>22</v>
      </c>
      <c r="C147" s="42" t="s">
        <v>647</v>
      </c>
      <c r="D147" s="42" t="s">
        <v>3</v>
      </c>
      <c r="E147" s="42" t="s">
        <v>648</v>
      </c>
      <c r="F147" s="42" t="s">
        <v>3</v>
      </c>
      <c r="G147" s="43" t="s">
        <v>171</v>
      </c>
      <c r="H147" s="54">
        <v>49</v>
      </c>
      <c r="I147" s="55">
        <f>ROUND(0,2)</f>
        <v>0</v>
      </c>
      <c r="J147" s="56">
        <f>ROUND(I147*H147,2)</f>
        <v>0</v>
      </c>
      <c r="K147" s="57">
        <v>0.20999999999999999</v>
      </c>
      <c r="L147" s="58">
        <f>IF(ISNUMBER(K147),ROUND(J147*(K147+1),2),0)</f>
        <v>0</v>
      </c>
      <c r="M147" s="12"/>
      <c r="N147" s="2"/>
      <c r="O147" s="2"/>
      <c r="P147" s="2"/>
      <c r="Q147" s="33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48" t="s">
        <v>48</v>
      </c>
      <c r="C148" s="1"/>
      <c r="D148" s="1"/>
      <c r="E148" s="49" t="s">
        <v>649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>
      <c r="A149" s="9"/>
      <c r="B149" s="48" t="s">
        <v>50</v>
      </c>
      <c r="C149" s="1"/>
      <c r="D149" s="1"/>
      <c r="E149" s="49" t="s">
        <v>650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52</v>
      </c>
      <c r="C150" s="1"/>
      <c r="D150" s="1"/>
      <c r="E150" s="49" t="s">
        <v>651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 thickBot="1">
      <c r="A151" s="9"/>
      <c r="B151" s="50" t="s">
        <v>54</v>
      </c>
      <c r="C151" s="51"/>
      <c r="D151" s="51"/>
      <c r="E151" s="52" t="s">
        <v>55</v>
      </c>
      <c r="F151" s="51"/>
      <c r="G151" s="51"/>
      <c r="H151" s="53"/>
      <c r="I151" s="51"/>
      <c r="J151" s="53"/>
      <c r="K151" s="51"/>
      <c r="L151" s="51"/>
      <c r="M151" s="12"/>
      <c r="N151" s="2"/>
      <c r="O151" s="2"/>
      <c r="P151" s="2"/>
      <c r="Q151" s="2"/>
    </row>
    <row r="152" thickTop="1">
      <c r="A152" s="9"/>
      <c r="B152" s="41">
        <v>23</v>
      </c>
      <c r="C152" s="42" t="s">
        <v>652</v>
      </c>
      <c r="D152" s="42" t="s">
        <v>3</v>
      </c>
      <c r="E152" s="42" t="s">
        <v>653</v>
      </c>
      <c r="F152" s="42" t="s">
        <v>3</v>
      </c>
      <c r="G152" s="43" t="s">
        <v>171</v>
      </c>
      <c r="H152" s="54">
        <v>49</v>
      </c>
      <c r="I152" s="55">
        <f>ROUND(0,2)</f>
        <v>0</v>
      </c>
      <c r="J152" s="56">
        <f>ROUND(I152*H152,2)</f>
        <v>0</v>
      </c>
      <c r="K152" s="57">
        <v>0.20999999999999999</v>
      </c>
      <c r="L152" s="58">
        <f>IF(ISNUMBER(K152),ROUND(J152*(K152+1),2),0)</f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48" t="s">
        <v>48</v>
      </c>
      <c r="C153" s="1"/>
      <c r="D153" s="1"/>
      <c r="E153" s="49" t="s">
        <v>3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>
      <c r="A154" s="9"/>
      <c r="B154" s="48" t="s">
        <v>50</v>
      </c>
      <c r="C154" s="1"/>
      <c r="D154" s="1"/>
      <c r="E154" s="49" t="s">
        <v>650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52</v>
      </c>
      <c r="C155" s="1"/>
      <c r="D155" s="1"/>
      <c r="E155" s="49" t="s">
        <v>646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 thickBot="1">
      <c r="A156" s="9"/>
      <c r="B156" s="50" t="s">
        <v>54</v>
      </c>
      <c r="C156" s="51"/>
      <c r="D156" s="51"/>
      <c r="E156" s="52" t="s">
        <v>55</v>
      </c>
      <c r="F156" s="51"/>
      <c r="G156" s="51"/>
      <c r="H156" s="53"/>
      <c r="I156" s="51"/>
      <c r="J156" s="53"/>
      <c r="K156" s="51"/>
      <c r="L156" s="51"/>
      <c r="M156" s="12"/>
      <c r="N156" s="2"/>
      <c r="O156" s="2"/>
      <c r="P156" s="2"/>
      <c r="Q156" s="2"/>
    </row>
    <row r="157" thickTop="1">
      <c r="A157" s="9"/>
      <c r="B157" s="41">
        <v>24</v>
      </c>
      <c r="C157" s="42" t="s">
        <v>654</v>
      </c>
      <c r="D157" s="42" t="s">
        <v>3</v>
      </c>
      <c r="E157" s="42" t="s">
        <v>655</v>
      </c>
      <c r="F157" s="42" t="s">
        <v>3</v>
      </c>
      <c r="G157" s="43" t="s">
        <v>171</v>
      </c>
      <c r="H157" s="54">
        <v>47.299999999999997</v>
      </c>
      <c r="I157" s="55">
        <f>ROUND(0,2)</f>
        <v>0</v>
      </c>
      <c r="J157" s="56">
        <f>ROUND(I157*H157,2)</f>
        <v>0</v>
      </c>
      <c r="K157" s="57">
        <v>0.20999999999999999</v>
      </c>
      <c r="L157" s="58">
        <f>IF(ISNUMBER(K157),ROUND(J157*(K157+1),2),0)</f>
        <v>0</v>
      </c>
      <c r="M157" s="12"/>
      <c r="N157" s="2"/>
      <c r="O157" s="2"/>
      <c r="P157" s="2"/>
      <c r="Q157" s="3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48" t="s">
        <v>48</v>
      </c>
      <c r="C158" s="1"/>
      <c r="D158" s="1"/>
      <c r="E158" s="49" t="s">
        <v>656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>
      <c r="A159" s="9"/>
      <c r="B159" s="48" t="s">
        <v>50</v>
      </c>
      <c r="C159" s="1"/>
      <c r="D159" s="1"/>
      <c r="E159" s="49" t="s">
        <v>657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52</v>
      </c>
      <c r="C160" s="1"/>
      <c r="D160" s="1"/>
      <c r="E160" s="49" t="s">
        <v>502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 thickBot="1">
      <c r="A161" s="9"/>
      <c r="B161" s="50" t="s">
        <v>54</v>
      </c>
      <c r="C161" s="51"/>
      <c r="D161" s="51"/>
      <c r="E161" s="52" t="s">
        <v>55</v>
      </c>
      <c r="F161" s="51"/>
      <c r="G161" s="51"/>
      <c r="H161" s="53"/>
      <c r="I161" s="51"/>
      <c r="J161" s="53"/>
      <c r="K161" s="51"/>
      <c r="L161" s="51"/>
      <c r="M161" s="12"/>
      <c r="N161" s="2"/>
      <c r="O161" s="2"/>
      <c r="P161" s="2"/>
      <c r="Q161" s="2"/>
    </row>
    <row r="162" thickTop="1">
      <c r="A162" s="9"/>
      <c r="B162" s="41">
        <v>25</v>
      </c>
      <c r="C162" s="42" t="s">
        <v>658</v>
      </c>
      <c r="D162" s="42" t="s">
        <v>3</v>
      </c>
      <c r="E162" s="42" t="s">
        <v>659</v>
      </c>
      <c r="F162" s="42" t="s">
        <v>3</v>
      </c>
      <c r="G162" s="43" t="s">
        <v>171</v>
      </c>
      <c r="H162" s="54">
        <v>47.299999999999997</v>
      </c>
      <c r="I162" s="55">
        <f>ROUND(0,2)</f>
        <v>0</v>
      </c>
      <c r="J162" s="56">
        <f>ROUND(I162*H162,2)</f>
        <v>0</v>
      </c>
      <c r="K162" s="57">
        <v>0.20999999999999999</v>
      </c>
      <c r="L162" s="58">
        <f>IF(ISNUMBER(K162),ROUND(J162*(K162+1),2),0)</f>
        <v>0</v>
      </c>
      <c r="M162" s="12"/>
      <c r="N162" s="2"/>
      <c r="O162" s="2"/>
      <c r="P162" s="2"/>
      <c r="Q162" s="3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48" t="s">
        <v>48</v>
      </c>
      <c r="C163" s="1"/>
      <c r="D163" s="1"/>
      <c r="E163" s="49" t="s">
        <v>3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50</v>
      </c>
      <c r="C164" s="1"/>
      <c r="D164" s="1"/>
      <c r="E164" s="49" t="s">
        <v>657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52</v>
      </c>
      <c r="C165" s="1"/>
      <c r="D165" s="1"/>
      <c r="E165" s="49" t="s">
        <v>660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 thickBot="1">
      <c r="A166" s="9"/>
      <c r="B166" s="50" t="s">
        <v>54</v>
      </c>
      <c r="C166" s="51"/>
      <c r="D166" s="51"/>
      <c r="E166" s="52" t="s">
        <v>55</v>
      </c>
      <c r="F166" s="51"/>
      <c r="G166" s="51"/>
      <c r="H166" s="53"/>
      <c r="I166" s="51"/>
      <c r="J166" s="53"/>
      <c r="K166" s="51"/>
      <c r="L166" s="5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59">
        <v>8</v>
      </c>
      <c r="D167" s="1"/>
      <c r="E167" s="59" t="s">
        <v>107</v>
      </c>
      <c r="F167" s="1"/>
      <c r="G167" s="60" t="s">
        <v>88</v>
      </c>
      <c r="H167" s="61">
        <f>J102+J107+J112+J117+J122+J127+J132+J137+J142+J147+J152+J157+J162</f>
        <v>0</v>
      </c>
      <c r="I167" s="60" t="s">
        <v>89</v>
      </c>
      <c r="J167" s="62">
        <f>(L167-H167)</f>
        <v>0</v>
      </c>
      <c r="K167" s="60" t="s">
        <v>90</v>
      </c>
      <c r="L167" s="63">
        <f>L102+L107+L112+L117+L122+L127+L132+L137+L142+L147+L152+L157+L162</f>
        <v>0</v>
      </c>
      <c r="M167" s="12"/>
      <c r="N167" s="2"/>
      <c r="O167" s="2"/>
      <c r="P167" s="2"/>
      <c r="Q167" s="33">
        <f>0+Q102+Q107+Q112+Q117+Q122+Q127+Q132+Q137+Q142+Q147+Q152+Q157+Q162</f>
        <v>0</v>
      </c>
      <c r="R167" s="27">
        <f>0+R102+R107+R112+R117+R122+R127+R132+R137+R142+R147+R152+R157+R162</f>
        <v>0</v>
      </c>
      <c r="S167" s="64">
        <f>Q167*(1+J167)+R167</f>
        <v>0</v>
      </c>
    </row>
    <row r="168" thickTop="1" thickBot="1" ht="25" customHeight="1">
      <c r="A168" s="9"/>
      <c r="B168" s="65"/>
      <c r="C168" s="65"/>
      <c r="D168" s="65"/>
      <c r="E168" s="65"/>
      <c r="F168" s="65"/>
      <c r="G168" s="66" t="s">
        <v>91</v>
      </c>
      <c r="H168" s="67">
        <f>J102+J107+J112+J117+J122+J127+J132+J137+J142+J147+J152+J157+J162</f>
        <v>0</v>
      </c>
      <c r="I168" s="66" t="s">
        <v>92</v>
      </c>
      <c r="J168" s="68">
        <f>0+J167</f>
        <v>0</v>
      </c>
      <c r="K168" s="66" t="s">
        <v>93</v>
      </c>
      <c r="L168" s="69">
        <f>L102+L107+L112+L117+L122+L127+L132+L137+L142+L147+L152+L157+L162</f>
        <v>0</v>
      </c>
      <c r="M168" s="12"/>
      <c r="N168" s="2"/>
      <c r="O168" s="2"/>
      <c r="P168" s="2"/>
      <c r="Q168" s="2"/>
    </row>
    <row r="169">
      <c r="A169" s="13"/>
      <c r="B169" s="4"/>
      <c r="C169" s="4"/>
      <c r="D169" s="4"/>
      <c r="E169" s="4"/>
      <c r="F169" s="4"/>
      <c r="G169" s="4"/>
      <c r="H169" s="70"/>
      <c r="I169" s="4"/>
      <c r="J169" s="70"/>
      <c r="K169" s="4"/>
      <c r="L169" s="4"/>
      <c r="M169" s="14"/>
      <c r="N169" s="2"/>
      <c r="O169" s="2"/>
      <c r="P169" s="2"/>
      <c r="Q169" s="2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"/>
      <c r="O170" s="2"/>
      <c r="P170" s="2"/>
      <c r="Q170" s="2"/>
    </row>
  </sheetData>
  <mergeCells count="123">
    <mergeCell ref="B41:D41"/>
    <mergeCell ref="B42:D42"/>
    <mergeCell ref="B43:D43"/>
    <mergeCell ref="B44:D44"/>
    <mergeCell ref="B46:D46"/>
    <mergeCell ref="B47:D47"/>
    <mergeCell ref="B48:D48"/>
    <mergeCell ref="B49:D49"/>
    <mergeCell ref="B51:D51"/>
    <mergeCell ref="B52:D52"/>
    <mergeCell ref="B53:D53"/>
    <mergeCell ref="B54:D54"/>
    <mergeCell ref="B57:L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80:L80"/>
    <mergeCell ref="B82:D82"/>
    <mergeCell ref="B83:D83"/>
    <mergeCell ref="B84:D84"/>
    <mergeCell ref="B85:D85"/>
    <mergeCell ref="B88:L88"/>
    <mergeCell ref="B90:D90"/>
    <mergeCell ref="B91:D91"/>
    <mergeCell ref="B92:D92"/>
    <mergeCell ref="B93:D93"/>
    <mergeCell ref="B95:D95"/>
    <mergeCell ref="B96:D96"/>
    <mergeCell ref="B97:D97"/>
    <mergeCell ref="B98:D98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01:L10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2024-02-05T07:15:31Z</dcterms:modified>
</cp:coreProperties>
</file>