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koms01\Odbor rizeni projektu\1 Oddělení INVESTIČNÍCH PROJEKTŮ\A8_1 Generel KKN_1_etapa\5_Veřejné zakázky\6_Reko_objekt L\4_Vybavení\6_EZAK_část 2_k vyhlášení_FINAL\1_Výzva EZAK\"/>
    </mc:Choice>
  </mc:AlternateContent>
  <workbookProtection workbookAlgorithmName="SHA-512" workbookHashValue="poRGjPGnfv44MRghbvATKbPjL+Jf9kl4eHktcHqSIjGkdpslckQiqNTDhdHITda1Tq5/IPnzYWt9+ZJOd484zQ==" workbookSaltValue="GI0VCwEgeNpfQLFi4b118A==" workbookSpinCount="100000" lockStructure="1"/>
  <bookViews>
    <workbookView xWindow="0" yWindow="0" windowWidth="28800" windowHeight="12000"/>
  </bookViews>
  <sheets>
    <sheet name="Soupis dodávek k ocenění" sheetId="2" r:id="rId1"/>
    <sheet name="Specifikace" sheetId="1" r:id="rId2"/>
  </sheets>
  <definedNames>
    <definedName name="_xlnm.Print_Area" localSheetId="0">'Soupis dodávek k ocenění'!$A$1:$M$22</definedName>
    <definedName name="_xlnm.Print_Area" localSheetId="1">Specifikace!$A$1:$AB$22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K20" i="1"/>
  <c r="G19" i="1" l="1"/>
  <c r="AB20" i="1"/>
  <c r="J5" i="2" l="1"/>
  <c r="J12" i="2" l="1"/>
  <c r="J13" i="2"/>
  <c r="J14" i="2"/>
  <c r="J15" i="2"/>
  <c r="J16" i="2"/>
  <c r="J17" i="2"/>
  <c r="L17" i="2" s="1"/>
  <c r="J18" i="2"/>
  <c r="L18" i="2" s="1"/>
  <c r="M18" i="2" s="1"/>
  <c r="J19" i="2"/>
  <c r="J6" i="2"/>
  <c r="J7" i="2"/>
  <c r="J8" i="2"/>
  <c r="J9" i="2"/>
  <c r="J10" i="2"/>
  <c r="J22" i="2" l="1"/>
  <c r="L16" i="2"/>
  <c r="M16" i="2" s="1"/>
  <c r="M17" i="2"/>
  <c r="L15" i="2"/>
  <c r="M15" i="2" s="1"/>
  <c r="L14" i="2"/>
  <c r="M14" i="2" s="1"/>
  <c r="L13" i="2"/>
  <c r="M13" i="2" s="1"/>
  <c r="L12" i="2"/>
  <c r="M12" i="2" s="1"/>
  <c r="L10" i="2"/>
  <c r="M10" i="2" s="1"/>
  <c r="L9" i="2"/>
  <c r="M9" i="2" s="1"/>
  <c r="L8" i="2"/>
  <c r="M8" i="2" s="1"/>
  <c r="L7" i="2"/>
  <c r="M7" i="2" s="1"/>
  <c r="L19" i="2"/>
  <c r="L6" i="2"/>
  <c r="M6" i="2" s="1"/>
  <c r="L5" i="2"/>
  <c r="G17" i="1"/>
  <c r="G16" i="1"/>
  <c r="G13" i="1"/>
  <c r="G12" i="1"/>
  <c r="G10" i="1"/>
  <c r="G9" i="1"/>
  <c r="G8" i="1"/>
  <c r="G7" i="1"/>
  <c r="G6" i="1"/>
  <c r="G5" i="1"/>
  <c r="M19" i="2" l="1"/>
  <c r="L22" i="2"/>
  <c r="M5" i="2"/>
  <c r="W15" i="1"/>
  <c r="W14" i="1"/>
  <c r="AA20" i="1"/>
  <c r="Y20" i="1"/>
  <c r="V20" i="1"/>
  <c r="S20" i="1"/>
  <c r="R20" i="1"/>
  <c r="Q20" i="1"/>
  <c r="P20" i="1"/>
  <c r="O20" i="1"/>
  <c r="N20" i="1"/>
  <c r="M20" i="1"/>
  <c r="L20" i="1"/>
  <c r="X20" i="1"/>
  <c r="M22" i="2" l="1"/>
  <c r="W20" i="1"/>
  <c r="Z18" i="1"/>
  <c r="U14" i="1"/>
  <c r="U20" i="1" s="1"/>
  <c r="Z20" i="1" l="1"/>
  <c r="G18" i="1"/>
  <c r="T14" i="1"/>
  <c r="T15" i="1"/>
  <c r="G15" i="1" s="1"/>
  <c r="G14" i="1" l="1"/>
  <c r="T20" i="1"/>
  <c r="G20" i="1"/>
</calcChain>
</file>

<file path=xl/sharedStrings.xml><?xml version="1.0" encoding="utf-8"?>
<sst xmlns="http://schemas.openxmlformats.org/spreadsheetml/2006/main" count="119" uniqueCount="64">
  <si>
    <t>označení</t>
  </si>
  <si>
    <t>Specifikace</t>
  </si>
  <si>
    <t>1. NP / číslo místnosti / kusy</t>
  </si>
  <si>
    <t>2. NP / číslo místnosti / kusy</t>
  </si>
  <si>
    <t>výška (mm)</t>
  </si>
  <si>
    <t>hloubka (mm)</t>
  </si>
  <si>
    <t>celkem (kusy)</t>
  </si>
  <si>
    <r>
      <t>počet polic (ks)</t>
    </r>
    <r>
      <rPr>
        <b/>
        <vertAlign val="superscript"/>
        <sz val="12"/>
        <color indexed="8"/>
        <rFont val="Arial"/>
        <family val="2"/>
        <charset val="238"/>
      </rPr>
      <t>*</t>
    </r>
  </si>
  <si>
    <r>
      <rPr>
        <vertAlign val="superscript"/>
        <sz val="12"/>
        <color indexed="8"/>
        <rFont val="Arial"/>
        <family val="2"/>
        <charset val="238"/>
      </rPr>
      <t>*</t>
    </r>
    <r>
      <rPr>
        <sz val="12"/>
        <color indexed="8"/>
        <rFont val="Arial"/>
        <family val="2"/>
        <charset val="238"/>
      </rPr>
      <t>Poznámka k počtu polic:</t>
    </r>
  </si>
  <si>
    <t>1. PP / číslo místnosti / kusy</t>
  </si>
  <si>
    <t>002</t>
  </si>
  <si>
    <t>007</t>
  </si>
  <si>
    <t>012</t>
  </si>
  <si>
    <t>031</t>
  </si>
  <si>
    <t>041</t>
  </si>
  <si>
    <t>213</t>
  </si>
  <si>
    <t>délka/šířka (mm)</t>
  </si>
  <si>
    <t>-</t>
  </si>
  <si>
    <t>počet zásuvek (ks)</t>
  </si>
  <si>
    <t>214</t>
  </si>
  <si>
    <t>219</t>
  </si>
  <si>
    <t>224</t>
  </si>
  <si>
    <t>3. NP / číslo místnosti / kusy</t>
  </si>
  <si>
    <t>314</t>
  </si>
  <si>
    <t>009</t>
  </si>
  <si>
    <t>109</t>
  </si>
  <si>
    <t>110</t>
  </si>
  <si>
    <t>118</t>
  </si>
  <si>
    <t>133</t>
  </si>
  <si>
    <t>234</t>
  </si>
  <si>
    <t>239</t>
  </si>
  <si>
    <t>315</t>
  </si>
  <si>
    <t>do celkového počtu polic se nezapočítává poslední police - záklop (strop), tzn., že u regálů bude počet polic uvedených v tabulce + 1police strop, záklopová poslední police bude také přestavitelná</t>
  </si>
  <si>
    <t>pořadové číslo</t>
  </si>
  <si>
    <t>počet polic (ks)</t>
  </si>
  <si>
    <t>jednotková cena</t>
  </si>
  <si>
    <t>cena celkem bez DPH</t>
  </si>
  <si>
    <t>Sazba DPH</t>
  </si>
  <si>
    <t>DPH</t>
  </si>
  <si>
    <t>cena celkem s DPH</t>
  </si>
  <si>
    <t>Cena</t>
  </si>
  <si>
    <t>CENA CELKEM</t>
  </si>
  <si>
    <t>N-1530 - registratura (kartotéka)</t>
  </si>
  <si>
    <t>N-1535 - registratura (kartotéka)</t>
  </si>
  <si>
    <t>R5 - registratura (kartotéka)</t>
  </si>
  <si>
    <t>2x6</t>
  </si>
  <si>
    <t>6 (dvouřadové)</t>
  </si>
  <si>
    <t>N-2024 - policové regály</t>
  </si>
  <si>
    <t>N-2025 - policové regály</t>
  </si>
  <si>
    <t>N-2026 - policové regály</t>
  </si>
  <si>
    <t>N-2027 - policové regály</t>
  </si>
  <si>
    <t>R1 - policové regály</t>
  </si>
  <si>
    <t>R2 - policové regály</t>
  </si>
  <si>
    <t>R3.1 - policové regály</t>
  </si>
  <si>
    <t>R3.2 - policové regály</t>
  </si>
  <si>
    <t>R4.1 - policové regály</t>
  </si>
  <si>
    <t>R4.2 - policové regály</t>
  </si>
  <si>
    <t>R4.3 - policové regály</t>
  </si>
  <si>
    <t>008</t>
  </si>
  <si>
    <t>Příloha č. 4_specifikace a umístění policových regálů a registratur</t>
  </si>
  <si>
    <t>etapa 2.1 – transfuzní oddělení</t>
  </si>
  <si>
    <t>etapa 2.2 – administrativa</t>
  </si>
  <si>
    <t>CELKEM</t>
  </si>
  <si>
    <t>Příloha č. 4_Soupis_dodávek – policové regály a registratury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</si>
</sst>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0" x14ac:knownFonts="1">
    <font>
      <sz val="10"/>
      <name val="Arial CE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1"/>
      <color rgb="FF003399"/>
      <name val="Times New Roman"/>
      <family val="1"/>
      <charset val="238"/>
    </font>
    <font>
      <sz val="12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" fontId="1" fillId="2" borderId="0" xfId="0" applyNumberFormat="1" applyFont="1" applyFill="1" applyBorder="1" applyAlignment="1">
      <alignment vertical="center"/>
    </xf>
    <xf numFmtId="1" fontId="1" fillId="5" borderId="4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vertical="center"/>
    </xf>
    <xf numFmtId="49" fontId="1" fillId="4" borderId="1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49" fontId="1" fillId="4" borderId="18" xfId="0" applyNumberFormat="1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1" fontId="1" fillId="4" borderId="22" xfId="0" applyNumberFormat="1" applyFont="1" applyFill="1" applyBorder="1" applyAlignment="1">
      <alignment horizontal="center"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1" fontId="1" fillId="5" borderId="26" xfId="0" applyNumberFormat="1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49" fontId="1" fillId="4" borderId="30" xfId="0" applyNumberFormat="1" applyFont="1" applyFill="1" applyBorder="1" applyAlignment="1">
      <alignment horizontal="center" vertical="center" wrapText="1"/>
    </xf>
    <xf numFmtId="1" fontId="1" fillId="5" borderId="3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1" fillId="4" borderId="16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1" fontId="1" fillId="5" borderId="38" xfId="0" applyNumberFormat="1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49" fontId="1" fillId="5" borderId="31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165" fontId="6" fillId="5" borderId="31" xfId="0" applyNumberFormat="1" applyFont="1" applyFill="1" applyBorder="1" applyAlignment="1">
      <alignment horizontal="center" vertical="center"/>
    </xf>
    <xf numFmtId="165" fontId="6" fillId="5" borderId="41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5" borderId="42" xfId="0" applyNumberFormat="1" applyFont="1" applyFill="1" applyBorder="1" applyAlignment="1">
      <alignment horizontal="center" vertical="center"/>
    </xf>
    <xf numFmtId="1" fontId="1" fillId="5" borderId="43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9" fontId="7" fillId="4" borderId="36" xfId="0" applyNumberFormat="1" applyFont="1" applyFill="1" applyBorder="1" applyAlignment="1">
      <alignment horizontal="center" vertical="center" wrapText="1"/>
    </xf>
    <xf numFmtId="165" fontId="8" fillId="5" borderId="16" xfId="0" applyNumberFormat="1" applyFont="1" applyFill="1" applyBorder="1" applyAlignment="1">
      <alignment horizontal="center" vertical="center"/>
    </xf>
    <xf numFmtId="165" fontId="8" fillId="5" borderId="3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vertical="center"/>
    </xf>
    <xf numFmtId="1" fontId="1" fillId="4" borderId="43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165" fontId="6" fillId="5" borderId="38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47" xfId="0" applyNumberFormat="1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 applyAlignment="1">
      <alignment horizontal="center" vertical="center"/>
    </xf>
    <xf numFmtId="165" fontId="6" fillId="5" borderId="11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5" borderId="48" xfId="0" applyFont="1" applyFill="1" applyBorder="1" applyAlignment="1">
      <alignment horizontal="center" vertical="center"/>
    </xf>
    <xf numFmtId="49" fontId="1" fillId="5" borderId="27" xfId="0" applyNumberFormat="1" applyFont="1" applyFill="1" applyBorder="1" applyAlignment="1">
      <alignment horizontal="center" vertical="center"/>
    </xf>
    <xf numFmtId="164" fontId="2" fillId="3" borderId="32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left" vertical="center"/>
    </xf>
    <xf numFmtId="49" fontId="1" fillId="4" borderId="4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165" fontId="6" fillId="6" borderId="5" xfId="0" applyNumberFormat="1" applyFont="1" applyFill="1" applyBorder="1" applyAlignment="1" applyProtection="1">
      <alignment horizontal="center" vertical="center"/>
      <protection locked="0"/>
    </xf>
    <xf numFmtId="165" fontId="6" fillId="6" borderId="46" xfId="0" applyNumberFormat="1" applyFont="1" applyFill="1" applyBorder="1" applyAlignment="1" applyProtection="1">
      <alignment horizontal="center" vertical="center"/>
      <protection locked="0"/>
    </xf>
    <xf numFmtId="165" fontId="6" fillId="6" borderId="34" xfId="0" applyNumberFormat="1" applyFont="1" applyFill="1" applyBorder="1" applyAlignment="1" applyProtection="1">
      <alignment horizontal="center" vertical="center"/>
      <protection locked="0"/>
    </xf>
    <xf numFmtId="165" fontId="6" fillId="6" borderId="33" xfId="0" applyNumberFormat="1" applyFont="1" applyFill="1" applyBorder="1" applyAlignment="1" applyProtection="1">
      <alignment horizontal="center" vertical="center"/>
      <protection locked="0"/>
    </xf>
    <xf numFmtId="9" fontId="6" fillId="6" borderId="31" xfId="0" applyNumberFormat="1" applyFont="1" applyFill="1" applyBorder="1" applyAlignment="1" applyProtection="1">
      <alignment horizontal="center" vertical="center"/>
      <protection locked="0"/>
    </xf>
    <xf numFmtId="9" fontId="6" fillId="6" borderId="1" xfId="0" applyNumberFormat="1" applyFont="1" applyFill="1" applyBorder="1" applyAlignment="1" applyProtection="1">
      <alignment horizontal="center" vertical="center"/>
      <protection locked="0"/>
    </xf>
    <xf numFmtId="9" fontId="6" fillId="6" borderId="10" xfId="0" applyNumberFormat="1" applyFont="1" applyFill="1" applyBorder="1" applyAlignment="1" applyProtection="1">
      <alignment horizontal="center" vertical="center"/>
      <protection locked="0"/>
    </xf>
    <xf numFmtId="1" fontId="1" fillId="5" borderId="22" xfId="0" applyNumberFormat="1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2" fillId="3" borderId="3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tabSelected="1" view="pageBreakPreview" zoomScale="70" zoomScaleNormal="100" zoomScaleSheetLayoutView="70" workbookViewId="0">
      <selection activeCell="G15" sqref="G15"/>
    </sheetView>
  </sheetViews>
  <sheetFormatPr defaultColWidth="11.5703125" defaultRowHeight="23.45" customHeight="1" x14ac:dyDescent="0.2"/>
  <cols>
    <col min="1" max="1" width="11.5703125" style="2"/>
    <col min="2" max="5" width="15.28515625" style="1" customWidth="1"/>
    <col min="6" max="6" width="17.5703125" style="1" customWidth="1"/>
    <col min="7" max="7" width="40.42578125" style="1" customWidth="1"/>
    <col min="8" max="8" width="15.28515625" style="23" customWidth="1"/>
    <col min="9" max="9" width="26.140625" style="2" customWidth="1"/>
    <col min="10" max="10" width="29.7109375" style="2" customWidth="1"/>
    <col min="11" max="11" width="8.42578125" style="2" customWidth="1"/>
    <col min="12" max="13" width="29.7109375" style="2" customWidth="1"/>
    <col min="14" max="16384" width="11.5703125" style="2"/>
  </cols>
  <sheetData>
    <row r="1" spans="1:13" ht="60" customHeight="1" thickBot="1" x14ac:dyDescent="0.25">
      <c r="A1" s="89" t="s">
        <v>63</v>
      </c>
      <c r="B1" s="70"/>
      <c r="C1" s="71"/>
      <c r="D1" s="71"/>
      <c r="E1" s="71"/>
      <c r="F1" s="71"/>
      <c r="G1" s="71"/>
      <c r="H1" s="72"/>
      <c r="I1" s="83"/>
      <c r="J1" s="83"/>
      <c r="K1" s="83"/>
      <c r="L1" s="83"/>
      <c r="M1" s="84"/>
    </row>
    <row r="2" spans="1:13" s="7" customFormat="1" ht="60" customHeight="1" thickBot="1" x14ac:dyDescent="0.25">
      <c r="A2" s="114" t="s">
        <v>1</v>
      </c>
      <c r="B2" s="115"/>
      <c r="C2" s="115"/>
      <c r="D2" s="115"/>
      <c r="E2" s="115"/>
      <c r="F2" s="115"/>
      <c r="G2" s="115"/>
      <c r="H2" s="116"/>
      <c r="I2" s="114" t="s">
        <v>40</v>
      </c>
      <c r="J2" s="115"/>
      <c r="K2" s="115"/>
      <c r="L2" s="115"/>
      <c r="M2" s="116"/>
    </row>
    <row r="3" spans="1:13" s="6" customFormat="1" ht="60.75" customHeight="1" thickBot="1" x14ac:dyDescent="0.25">
      <c r="A3" s="73" t="s">
        <v>33</v>
      </c>
      <c r="B3" s="45" t="s">
        <v>4</v>
      </c>
      <c r="C3" s="36" t="s">
        <v>5</v>
      </c>
      <c r="D3" s="37" t="s">
        <v>16</v>
      </c>
      <c r="E3" s="36" t="s">
        <v>34</v>
      </c>
      <c r="F3" s="36" t="s">
        <v>18</v>
      </c>
      <c r="G3" s="39" t="s">
        <v>0</v>
      </c>
      <c r="H3" s="38" t="s">
        <v>6</v>
      </c>
      <c r="I3" s="49" t="s">
        <v>35</v>
      </c>
      <c r="J3" s="50" t="s">
        <v>36</v>
      </c>
      <c r="K3" s="50" t="s">
        <v>37</v>
      </c>
      <c r="L3" s="50" t="s">
        <v>38</v>
      </c>
      <c r="M3" s="51" t="s">
        <v>39</v>
      </c>
    </row>
    <row r="4" spans="1:13" ht="21.95" customHeight="1" thickBot="1" x14ac:dyDescent="0.25">
      <c r="A4" s="117" t="s">
        <v>60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/>
    </row>
    <row r="5" spans="1:13" ht="20.100000000000001" customHeight="1" x14ac:dyDescent="0.2">
      <c r="A5" s="52">
        <v>1</v>
      </c>
      <c r="B5" s="53">
        <v>2200</v>
      </c>
      <c r="C5" s="54">
        <v>500</v>
      </c>
      <c r="D5" s="54">
        <v>850</v>
      </c>
      <c r="E5" s="54">
        <v>5</v>
      </c>
      <c r="F5" s="55" t="s">
        <v>17</v>
      </c>
      <c r="G5" s="56" t="s">
        <v>47</v>
      </c>
      <c r="H5" s="46">
        <v>13</v>
      </c>
      <c r="I5" s="93"/>
      <c r="J5" s="76">
        <f>I5*H5</f>
        <v>0</v>
      </c>
      <c r="K5" s="97">
        <v>0.21</v>
      </c>
      <c r="L5" s="57">
        <f>J5*K5</f>
        <v>0</v>
      </c>
      <c r="M5" s="58">
        <f>J5+L5</f>
        <v>0</v>
      </c>
    </row>
    <row r="6" spans="1:13" ht="20.100000000000001" customHeight="1" x14ac:dyDescent="0.2">
      <c r="A6" s="59">
        <v>2</v>
      </c>
      <c r="B6" s="34">
        <v>2200</v>
      </c>
      <c r="C6" s="13">
        <v>500</v>
      </c>
      <c r="D6" s="13">
        <v>1000</v>
      </c>
      <c r="E6" s="13">
        <v>5</v>
      </c>
      <c r="F6" s="27" t="s">
        <v>17</v>
      </c>
      <c r="G6" s="15" t="s">
        <v>48</v>
      </c>
      <c r="H6" s="21">
        <v>7</v>
      </c>
      <c r="I6" s="94"/>
      <c r="J6" s="77">
        <f t="shared" ref="J6:J19" si="0">I6*H6</f>
        <v>0</v>
      </c>
      <c r="K6" s="98">
        <v>0.21</v>
      </c>
      <c r="L6" s="78">
        <f t="shared" ref="L6:L19" si="1">J6*K6</f>
        <v>0</v>
      </c>
      <c r="M6" s="79">
        <f t="shared" ref="M6:M19" si="2">J6+L6</f>
        <v>0</v>
      </c>
    </row>
    <row r="7" spans="1:13" ht="20.100000000000001" customHeight="1" x14ac:dyDescent="0.2">
      <c r="A7" s="59">
        <v>3</v>
      </c>
      <c r="B7" s="34">
        <v>2200</v>
      </c>
      <c r="C7" s="13">
        <v>500</v>
      </c>
      <c r="D7" s="13">
        <v>1000</v>
      </c>
      <c r="E7" s="13">
        <v>5</v>
      </c>
      <c r="F7" s="27" t="s">
        <v>17</v>
      </c>
      <c r="G7" s="15" t="s">
        <v>49</v>
      </c>
      <c r="H7" s="21">
        <v>21</v>
      </c>
      <c r="I7" s="94"/>
      <c r="J7" s="77">
        <f t="shared" si="0"/>
        <v>0</v>
      </c>
      <c r="K7" s="98">
        <v>0.21</v>
      </c>
      <c r="L7" s="78">
        <f t="shared" si="1"/>
        <v>0</v>
      </c>
      <c r="M7" s="79">
        <f t="shared" si="2"/>
        <v>0</v>
      </c>
    </row>
    <row r="8" spans="1:13" ht="20.100000000000001" customHeight="1" x14ac:dyDescent="0.2">
      <c r="A8" s="59">
        <v>4</v>
      </c>
      <c r="B8" s="30">
        <v>2200</v>
      </c>
      <c r="C8" s="14">
        <v>600</v>
      </c>
      <c r="D8" s="14">
        <v>1000</v>
      </c>
      <c r="E8" s="14">
        <v>5</v>
      </c>
      <c r="F8" s="27" t="s">
        <v>17</v>
      </c>
      <c r="G8" s="15" t="s">
        <v>50</v>
      </c>
      <c r="H8" s="21">
        <v>15</v>
      </c>
      <c r="I8" s="94"/>
      <c r="J8" s="77">
        <f t="shared" si="0"/>
        <v>0</v>
      </c>
      <c r="K8" s="98">
        <v>0.21</v>
      </c>
      <c r="L8" s="78">
        <f t="shared" si="1"/>
        <v>0</v>
      </c>
      <c r="M8" s="79">
        <f t="shared" si="2"/>
        <v>0</v>
      </c>
    </row>
    <row r="9" spans="1:13" ht="20.100000000000001" customHeight="1" x14ac:dyDescent="0.2">
      <c r="A9" s="59">
        <v>5</v>
      </c>
      <c r="B9" s="30">
        <v>1400</v>
      </c>
      <c r="C9" s="14">
        <v>600</v>
      </c>
      <c r="D9" s="14">
        <v>450</v>
      </c>
      <c r="E9" s="27" t="s">
        <v>17</v>
      </c>
      <c r="F9" s="13">
        <v>4</v>
      </c>
      <c r="G9" s="15" t="s">
        <v>42</v>
      </c>
      <c r="H9" s="21">
        <v>24</v>
      </c>
      <c r="I9" s="94"/>
      <c r="J9" s="77">
        <f t="shared" si="0"/>
        <v>0</v>
      </c>
      <c r="K9" s="98">
        <v>0.21</v>
      </c>
      <c r="L9" s="78">
        <f t="shared" si="1"/>
        <v>0</v>
      </c>
      <c r="M9" s="79">
        <f t="shared" si="2"/>
        <v>0</v>
      </c>
    </row>
    <row r="10" spans="1:13" ht="20.100000000000001" customHeight="1" thickBot="1" x14ac:dyDescent="0.25">
      <c r="A10" s="60">
        <v>6</v>
      </c>
      <c r="B10" s="44">
        <v>1400</v>
      </c>
      <c r="C10" s="41">
        <v>600</v>
      </c>
      <c r="D10" s="41">
        <v>600</v>
      </c>
      <c r="E10" s="41" t="s">
        <v>17</v>
      </c>
      <c r="F10" s="42" t="s">
        <v>46</v>
      </c>
      <c r="G10" s="43" t="s">
        <v>43</v>
      </c>
      <c r="H10" s="40">
        <v>6</v>
      </c>
      <c r="I10" s="95"/>
      <c r="J10" s="80">
        <f t="shared" si="0"/>
        <v>0</v>
      </c>
      <c r="K10" s="99">
        <v>0.21</v>
      </c>
      <c r="L10" s="81">
        <f t="shared" si="1"/>
        <v>0</v>
      </c>
      <c r="M10" s="82">
        <f t="shared" si="2"/>
        <v>0</v>
      </c>
    </row>
    <row r="11" spans="1:13" ht="21.95" customHeight="1" thickBot="1" x14ac:dyDescent="0.25">
      <c r="A11" s="117" t="s">
        <v>61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9"/>
    </row>
    <row r="12" spans="1:13" ht="20.100000000000001" customHeight="1" x14ac:dyDescent="0.2">
      <c r="A12" s="52">
        <v>1</v>
      </c>
      <c r="B12" s="53">
        <v>2200</v>
      </c>
      <c r="C12" s="54">
        <v>500</v>
      </c>
      <c r="D12" s="54">
        <v>1000</v>
      </c>
      <c r="E12" s="54">
        <v>4</v>
      </c>
      <c r="F12" s="55" t="s">
        <v>17</v>
      </c>
      <c r="G12" s="56" t="s">
        <v>51</v>
      </c>
      <c r="H12" s="46">
        <v>14</v>
      </c>
      <c r="I12" s="93"/>
      <c r="J12" s="76">
        <f t="shared" si="0"/>
        <v>0</v>
      </c>
      <c r="K12" s="97">
        <v>0.21</v>
      </c>
      <c r="L12" s="57">
        <f t="shared" si="1"/>
        <v>0</v>
      </c>
      <c r="M12" s="58">
        <f t="shared" si="2"/>
        <v>0</v>
      </c>
    </row>
    <row r="13" spans="1:13" ht="20.100000000000001" customHeight="1" x14ac:dyDescent="0.2">
      <c r="A13" s="59">
        <v>2</v>
      </c>
      <c r="B13" s="30">
        <v>2200</v>
      </c>
      <c r="C13" s="14">
        <v>500</v>
      </c>
      <c r="D13" s="14">
        <v>1000</v>
      </c>
      <c r="E13" s="14">
        <v>6</v>
      </c>
      <c r="F13" s="27" t="s">
        <v>17</v>
      </c>
      <c r="G13" s="15" t="s">
        <v>52</v>
      </c>
      <c r="H13" s="21">
        <v>16</v>
      </c>
      <c r="I13" s="94"/>
      <c r="J13" s="77">
        <f t="shared" si="0"/>
        <v>0</v>
      </c>
      <c r="K13" s="98">
        <v>0.21</v>
      </c>
      <c r="L13" s="78">
        <f t="shared" si="1"/>
        <v>0</v>
      </c>
      <c r="M13" s="79">
        <f t="shared" si="2"/>
        <v>0</v>
      </c>
    </row>
    <row r="14" spans="1:13" ht="20.100000000000001" customHeight="1" x14ac:dyDescent="0.2">
      <c r="A14" s="59">
        <v>3</v>
      </c>
      <c r="B14" s="30">
        <v>2200</v>
      </c>
      <c r="C14" s="14">
        <v>300</v>
      </c>
      <c r="D14" s="14">
        <v>1000</v>
      </c>
      <c r="E14" s="14">
        <v>5</v>
      </c>
      <c r="F14" s="27" t="s">
        <v>17</v>
      </c>
      <c r="G14" s="15" t="s">
        <v>53</v>
      </c>
      <c r="H14" s="21">
        <v>15</v>
      </c>
      <c r="I14" s="94"/>
      <c r="J14" s="77">
        <f t="shared" si="0"/>
        <v>0</v>
      </c>
      <c r="K14" s="98">
        <v>0.21</v>
      </c>
      <c r="L14" s="78">
        <f t="shared" si="1"/>
        <v>0</v>
      </c>
      <c r="M14" s="79">
        <f t="shared" si="2"/>
        <v>0</v>
      </c>
    </row>
    <row r="15" spans="1:13" ht="20.100000000000001" customHeight="1" x14ac:dyDescent="0.2">
      <c r="A15" s="59">
        <v>4</v>
      </c>
      <c r="B15" s="30">
        <v>2200</v>
      </c>
      <c r="C15" s="14">
        <v>300</v>
      </c>
      <c r="D15" s="14">
        <v>1250</v>
      </c>
      <c r="E15" s="14">
        <v>5</v>
      </c>
      <c r="F15" s="27" t="s">
        <v>17</v>
      </c>
      <c r="G15" s="15" t="s">
        <v>54</v>
      </c>
      <c r="H15" s="21">
        <v>20</v>
      </c>
      <c r="I15" s="94"/>
      <c r="J15" s="77">
        <f t="shared" si="0"/>
        <v>0</v>
      </c>
      <c r="K15" s="98">
        <v>0.21</v>
      </c>
      <c r="L15" s="78">
        <f t="shared" si="1"/>
        <v>0</v>
      </c>
      <c r="M15" s="79">
        <f t="shared" si="2"/>
        <v>0</v>
      </c>
    </row>
    <row r="16" spans="1:13" ht="20.100000000000001" customHeight="1" x14ac:dyDescent="0.2">
      <c r="A16" s="59">
        <v>5</v>
      </c>
      <c r="B16" s="30">
        <v>2200</v>
      </c>
      <c r="C16" s="14">
        <v>400</v>
      </c>
      <c r="D16" s="14">
        <v>1000</v>
      </c>
      <c r="E16" s="14">
        <v>5</v>
      </c>
      <c r="F16" s="27" t="s">
        <v>17</v>
      </c>
      <c r="G16" s="15" t="s">
        <v>55</v>
      </c>
      <c r="H16" s="21">
        <v>10</v>
      </c>
      <c r="I16" s="94"/>
      <c r="J16" s="77">
        <f t="shared" si="0"/>
        <v>0</v>
      </c>
      <c r="K16" s="98">
        <v>0.21</v>
      </c>
      <c r="L16" s="78">
        <f t="shared" si="1"/>
        <v>0</v>
      </c>
      <c r="M16" s="79">
        <f t="shared" si="2"/>
        <v>0</v>
      </c>
    </row>
    <row r="17" spans="1:13" ht="20.100000000000001" customHeight="1" x14ac:dyDescent="0.2">
      <c r="A17" s="59">
        <v>6</v>
      </c>
      <c r="B17" s="30">
        <v>2200</v>
      </c>
      <c r="C17" s="14">
        <v>400</v>
      </c>
      <c r="D17" s="14">
        <v>850</v>
      </c>
      <c r="E17" s="14">
        <v>5</v>
      </c>
      <c r="F17" s="28" t="s">
        <v>17</v>
      </c>
      <c r="G17" s="15" t="s">
        <v>56</v>
      </c>
      <c r="H17" s="21">
        <v>2</v>
      </c>
      <c r="I17" s="94"/>
      <c r="J17" s="77">
        <f t="shared" si="0"/>
        <v>0</v>
      </c>
      <c r="K17" s="98">
        <v>0.21</v>
      </c>
      <c r="L17" s="78">
        <f t="shared" si="1"/>
        <v>0</v>
      </c>
      <c r="M17" s="79">
        <f t="shared" si="2"/>
        <v>0</v>
      </c>
    </row>
    <row r="18" spans="1:13" ht="20.100000000000001" customHeight="1" x14ac:dyDescent="0.2">
      <c r="A18" s="59">
        <v>7</v>
      </c>
      <c r="B18" s="30">
        <v>2200</v>
      </c>
      <c r="C18" s="14">
        <v>400</v>
      </c>
      <c r="D18" s="14">
        <v>1250</v>
      </c>
      <c r="E18" s="14">
        <v>6</v>
      </c>
      <c r="F18" s="28" t="s">
        <v>17</v>
      </c>
      <c r="G18" s="15" t="s">
        <v>57</v>
      </c>
      <c r="H18" s="21">
        <v>6</v>
      </c>
      <c r="I18" s="94"/>
      <c r="J18" s="77">
        <f t="shared" si="0"/>
        <v>0</v>
      </c>
      <c r="K18" s="98">
        <v>0.21</v>
      </c>
      <c r="L18" s="78">
        <f t="shared" si="1"/>
        <v>0</v>
      </c>
      <c r="M18" s="79">
        <f t="shared" si="2"/>
        <v>0</v>
      </c>
    </row>
    <row r="19" spans="1:13" ht="20.100000000000001" customHeight="1" thickBot="1" x14ac:dyDescent="0.25">
      <c r="A19" s="61">
        <v>8</v>
      </c>
      <c r="B19" s="62">
        <v>1400</v>
      </c>
      <c r="C19" s="63">
        <v>600</v>
      </c>
      <c r="D19" s="63">
        <v>450</v>
      </c>
      <c r="E19" s="64" t="s">
        <v>17</v>
      </c>
      <c r="F19" s="65">
        <v>4</v>
      </c>
      <c r="G19" s="66" t="s">
        <v>44</v>
      </c>
      <c r="H19" s="100">
        <v>25</v>
      </c>
      <c r="I19" s="96"/>
      <c r="J19" s="80">
        <f t="shared" si="0"/>
        <v>0</v>
      </c>
      <c r="K19" s="99">
        <v>0.21</v>
      </c>
      <c r="L19" s="81">
        <f t="shared" si="1"/>
        <v>0</v>
      </c>
      <c r="M19" s="82">
        <f t="shared" si="2"/>
        <v>0</v>
      </c>
    </row>
    <row r="20" spans="1:13" s="5" customFormat="1" ht="9.75" customHeight="1" thickBot="1" x14ac:dyDescent="0.25">
      <c r="A20" s="74"/>
      <c r="B20" s="48"/>
      <c r="C20" s="4"/>
      <c r="D20" s="4"/>
      <c r="E20" s="4"/>
      <c r="F20" s="4"/>
      <c r="G20" s="4"/>
      <c r="H20" s="20"/>
      <c r="M20" s="75"/>
    </row>
    <row r="21" spans="1:13" s="5" customFormat="1" ht="54" customHeight="1" thickBot="1" x14ac:dyDescent="0.25">
      <c r="A21" s="74"/>
      <c r="B21" s="113"/>
      <c r="C21" s="113"/>
      <c r="D21" s="113"/>
      <c r="E21" s="113"/>
      <c r="F21" s="113"/>
      <c r="G21" s="113"/>
      <c r="J21" s="67" t="s">
        <v>36</v>
      </c>
      <c r="K21" s="67"/>
      <c r="L21" s="67" t="s">
        <v>38</v>
      </c>
      <c r="M21" s="67" t="s">
        <v>39</v>
      </c>
    </row>
    <row r="22" spans="1:13" ht="45" customHeight="1" thickBot="1" x14ac:dyDescent="0.25">
      <c r="A22" s="110" t="s">
        <v>41</v>
      </c>
      <c r="B22" s="111"/>
      <c r="C22" s="111"/>
      <c r="D22" s="111"/>
      <c r="E22" s="111"/>
      <c r="F22" s="111"/>
      <c r="G22" s="111"/>
      <c r="H22" s="111"/>
      <c r="I22" s="112"/>
      <c r="J22" s="68">
        <f>SUM(J5:J10,J12:J19)</f>
        <v>0</v>
      </c>
      <c r="K22" s="68"/>
      <c r="L22" s="68">
        <f>SUM(L5:L10,L12:L19)</f>
        <v>0</v>
      </c>
      <c r="M22" s="69">
        <f>SUM(M5:M10,M12:M19)</f>
        <v>0</v>
      </c>
    </row>
    <row r="23" spans="1:13" ht="23.45" customHeight="1" x14ac:dyDescent="0.2">
      <c r="B23" s="19"/>
    </row>
    <row r="24" spans="1:13" ht="23.45" customHeight="1" x14ac:dyDescent="0.2">
      <c r="B24" s="19"/>
    </row>
  </sheetData>
  <sheetProtection algorithmName="SHA-512" hashValue="3eyITtqVPEmw/Z4UumYBX4Os1Qunw1We++P1s7QYyilZm8kHCx2bzH34LIN6UgBER315giGeYC8UEhCw1oqs8A==" saltValue="CM3YAPav33RpmEUdfIaU0Q==" spinCount="100000" sheet="1" objects="1" scenarios="1"/>
  <mergeCells count="6">
    <mergeCell ref="A22:I22"/>
    <mergeCell ref="B21:G21"/>
    <mergeCell ref="I2:M2"/>
    <mergeCell ref="A2:H2"/>
    <mergeCell ref="A4:M4"/>
    <mergeCell ref="A11:M11"/>
  </mergeCells>
  <printOptions horizontalCentered="1"/>
  <pageMargins left="0.19685039370078741" right="0" top="0.19685039370078741" bottom="0" header="0.51181102362204722" footer="0.51181102362204722"/>
  <pageSetup paperSize="8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view="pageBreakPreview" zoomScale="70" zoomScaleNormal="100" zoomScaleSheetLayoutView="70" workbookViewId="0">
      <selection activeCell="G27" sqref="G27"/>
    </sheetView>
  </sheetViews>
  <sheetFormatPr defaultColWidth="11.5703125" defaultRowHeight="23.45" customHeight="1" x14ac:dyDescent="0.2"/>
  <cols>
    <col min="1" max="6" width="15.28515625" style="1" customWidth="1"/>
    <col min="7" max="7" width="15.28515625" style="23" customWidth="1"/>
    <col min="8" max="8" width="45" style="1" customWidth="1"/>
    <col min="9" max="28" width="10.7109375" style="2" customWidth="1"/>
    <col min="29" max="16384" width="11.5703125" style="2"/>
  </cols>
  <sheetData>
    <row r="1" spans="1:28" ht="60" customHeight="1" thickBot="1" x14ac:dyDescent="0.25">
      <c r="A1" s="91" t="s">
        <v>59</v>
      </c>
      <c r="B1" s="3"/>
      <c r="C1" s="4"/>
      <c r="D1" s="4"/>
      <c r="E1" s="4"/>
      <c r="F1" s="4"/>
      <c r="G1" s="20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7" customFormat="1" ht="60" customHeight="1" thickBot="1" x14ac:dyDescent="0.25">
      <c r="A2" s="114" t="s">
        <v>1</v>
      </c>
      <c r="B2" s="115"/>
      <c r="C2" s="115"/>
      <c r="D2" s="115"/>
      <c r="E2" s="115"/>
      <c r="F2" s="115"/>
      <c r="G2" s="115"/>
      <c r="H2" s="116"/>
      <c r="I2" s="121" t="s">
        <v>9</v>
      </c>
      <c r="J2" s="122"/>
      <c r="K2" s="122"/>
      <c r="L2" s="122"/>
      <c r="M2" s="122"/>
      <c r="N2" s="122"/>
      <c r="O2" s="122"/>
      <c r="P2" s="121" t="s">
        <v>2</v>
      </c>
      <c r="Q2" s="122"/>
      <c r="R2" s="122"/>
      <c r="S2" s="122"/>
      <c r="T2" s="121" t="s">
        <v>3</v>
      </c>
      <c r="U2" s="122"/>
      <c r="V2" s="122"/>
      <c r="W2" s="122"/>
      <c r="X2" s="122"/>
      <c r="Y2" s="122"/>
      <c r="Z2" s="126" t="s">
        <v>22</v>
      </c>
      <c r="AA2" s="127"/>
      <c r="AB2" s="128"/>
    </row>
    <row r="3" spans="1:28" s="6" customFormat="1" ht="60.75" customHeight="1" thickBot="1" x14ac:dyDescent="0.25">
      <c r="A3" s="90" t="s">
        <v>33</v>
      </c>
      <c r="B3" s="45" t="s">
        <v>4</v>
      </c>
      <c r="C3" s="36" t="s">
        <v>5</v>
      </c>
      <c r="D3" s="37" t="s">
        <v>16</v>
      </c>
      <c r="E3" s="36" t="s">
        <v>7</v>
      </c>
      <c r="F3" s="36" t="s">
        <v>18</v>
      </c>
      <c r="G3" s="38" t="s">
        <v>6</v>
      </c>
      <c r="H3" s="39" t="s">
        <v>0</v>
      </c>
      <c r="I3" s="8" t="s">
        <v>10</v>
      </c>
      <c r="J3" s="29" t="s">
        <v>11</v>
      </c>
      <c r="K3" s="29" t="s">
        <v>58</v>
      </c>
      <c r="L3" s="29" t="s">
        <v>24</v>
      </c>
      <c r="M3" s="24" t="s">
        <v>12</v>
      </c>
      <c r="N3" s="24" t="s">
        <v>13</v>
      </c>
      <c r="O3" s="10" t="s">
        <v>14</v>
      </c>
      <c r="P3" s="29" t="s">
        <v>25</v>
      </c>
      <c r="Q3" s="9" t="s">
        <v>26</v>
      </c>
      <c r="R3" s="9" t="s">
        <v>27</v>
      </c>
      <c r="S3" s="9" t="s">
        <v>28</v>
      </c>
      <c r="T3" s="8" t="s">
        <v>15</v>
      </c>
      <c r="U3" s="9" t="s">
        <v>19</v>
      </c>
      <c r="V3" s="9" t="s">
        <v>20</v>
      </c>
      <c r="W3" s="9" t="s">
        <v>21</v>
      </c>
      <c r="X3" s="9" t="s">
        <v>29</v>
      </c>
      <c r="Y3" s="24" t="s">
        <v>30</v>
      </c>
      <c r="Z3" s="8" t="s">
        <v>23</v>
      </c>
      <c r="AA3" s="9" t="s">
        <v>31</v>
      </c>
      <c r="AB3" s="10" t="s">
        <v>31</v>
      </c>
    </row>
    <row r="4" spans="1:28" ht="21.95" customHeight="1" thickBot="1" x14ac:dyDescent="0.25">
      <c r="A4" s="123" t="s">
        <v>60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</row>
    <row r="5" spans="1:28" ht="20.100000000000001" customHeight="1" x14ac:dyDescent="0.2">
      <c r="A5" s="18">
        <v>1</v>
      </c>
      <c r="B5" s="34">
        <v>2200</v>
      </c>
      <c r="C5" s="13">
        <v>500</v>
      </c>
      <c r="D5" s="13">
        <v>800</v>
      </c>
      <c r="E5" s="13">
        <v>5</v>
      </c>
      <c r="F5" s="28" t="s">
        <v>17</v>
      </c>
      <c r="G5" s="21">
        <f t="shared" ref="G5:G10" si="0">SUM(I5:O5,P5:S5,T5:AA5)</f>
        <v>13</v>
      </c>
      <c r="H5" s="104" t="s">
        <v>47</v>
      </c>
      <c r="I5" s="33"/>
      <c r="J5" s="92"/>
      <c r="K5" s="92"/>
      <c r="L5" s="34">
        <v>10</v>
      </c>
      <c r="M5" s="35"/>
      <c r="N5" s="35"/>
      <c r="O5" s="35"/>
      <c r="P5" s="18"/>
      <c r="Q5" s="13"/>
      <c r="R5" s="13">
        <v>3</v>
      </c>
      <c r="S5" s="13"/>
      <c r="T5" s="18"/>
      <c r="U5" s="13"/>
      <c r="V5" s="13"/>
      <c r="W5" s="13"/>
      <c r="X5" s="13"/>
      <c r="Y5" s="35"/>
      <c r="Z5" s="18"/>
      <c r="AA5" s="13"/>
      <c r="AB5" s="101"/>
    </row>
    <row r="6" spans="1:28" ht="20.100000000000001" customHeight="1" x14ac:dyDescent="0.2">
      <c r="A6" s="18">
        <v>2</v>
      </c>
      <c r="B6" s="34">
        <v>2200</v>
      </c>
      <c r="C6" s="13">
        <v>500</v>
      </c>
      <c r="D6" s="13">
        <v>1000</v>
      </c>
      <c r="E6" s="13">
        <v>5</v>
      </c>
      <c r="F6" s="27" t="s">
        <v>17</v>
      </c>
      <c r="G6" s="21">
        <f t="shared" si="0"/>
        <v>7</v>
      </c>
      <c r="H6" s="15" t="s">
        <v>48</v>
      </c>
      <c r="I6" s="33"/>
      <c r="J6" s="92"/>
      <c r="K6" s="92"/>
      <c r="L6" s="34"/>
      <c r="M6" s="35"/>
      <c r="N6" s="35"/>
      <c r="O6" s="35"/>
      <c r="P6" s="18"/>
      <c r="Q6" s="13"/>
      <c r="R6" s="13">
        <v>7</v>
      </c>
      <c r="S6" s="13"/>
      <c r="T6" s="18"/>
      <c r="U6" s="13"/>
      <c r="V6" s="13"/>
      <c r="W6" s="13"/>
      <c r="X6" s="13"/>
      <c r="Y6" s="35"/>
      <c r="Z6" s="18"/>
      <c r="AA6" s="13"/>
      <c r="AB6" s="101"/>
    </row>
    <row r="7" spans="1:28" ht="20.100000000000001" customHeight="1" x14ac:dyDescent="0.2">
      <c r="A7" s="18">
        <v>3</v>
      </c>
      <c r="B7" s="34">
        <v>2200</v>
      </c>
      <c r="C7" s="13">
        <v>500</v>
      </c>
      <c r="D7" s="13">
        <v>1000</v>
      </c>
      <c r="E7" s="13">
        <v>5</v>
      </c>
      <c r="F7" s="27" t="s">
        <v>17</v>
      </c>
      <c r="G7" s="21">
        <f t="shared" si="0"/>
        <v>21</v>
      </c>
      <c r="H7" s="15" t="s">
        <v>49</v>
      </c>
      <c r="I7" s="33"/>
      <c r="J7" s="92"/>
      <c r="K7" s="92"/>
      <c r="L7" s="34"/>
      <c r="M7" s="35"/>
      <c r="N7" s="35"/>
      <c r="O7" s="35"/>
      <c r="P7" s="18"/>
      <c r="Q7" s="13"/>
      <c r="R7" s="13"/>
      <c r="S7" s="13"/>
      <c r="T7" s="18"/>
      <c r="U7" s="13"/>
      <c r="V7" s="13"/>
      <c r="W7" s="13"/>
      <c r="X7" s="13"/>
      <c r="Y7" s="35">
        <v>7</v>
      </c>
      <c r="Z7" s="18"/>
      <c r="AA7" s="13">
        <v>14</v>
      </c>
      <c r="AB7" s="101"/>
    </row>
    <row r="8" spans="1:28" ht="20.100000000000001" customHeight="1" x14ac:dyDescent="0.2">
      <c r="A8" s="16">
        <v>4</v>
      </c>
      <c r="B8" s="30">
        <v>2200</v>
      </c>
      <c r="C8" s="14">
        <v>600</v>
      </c>
      <c r="D8" s="14">
        <v>1000</v>
      </c>
      <c r="E8" s="14">
        <v>5</v>
      </c>
      <c r="F8" s="27" t="s">
        <v>17</v>
      </c>
      <c r="G8" s="21">
        <f t="shared" si="0"/>
        <v>15</v>
      </c>
      <c r="H8" s="15" t="s">
        <v>50</v>
      </c>
      <c r="I8" s="16"/>
      <c r="J8" s="30"/>
      <c r="K8" s="30"/>
      <c r="L8" s="30">
        <v>10</v>
      </c>
      <c r="M8" s="25"/>
      <c r="N8" s="25"/>
      <c r="O8" s="25"/>
      <c r="P8" s="16"/>
      <c r="Q8" s="14"/>
      <c r="R8" s="14"/>
      <c r="S8" s="14">
        <v>5</v>
      </c>
      <c r="T8" s="16"/>
      <c r="U8" s="14"/>
      <c r="V8" s="14"/>
      <c r="W8" s="14"/>
      <c r="X8" s="14"/>
      <c r="Y8" s="25"/>
      <c r="Z8" s="16"/>
      <c r="AA8" s="14"/>
      <c r="AB8" s="102"/>
    </row>
    <row r="9" spans="1:28" ht="20.100000000000001" customHeight="1" x14ac:dyDescent="0.2">
      <c r="A9" s="16">
        <v>5</v>
      </c>
      <c r="B9" s="30">
        <v>1400</v>
      </c>
      <c r="C9" s="14">
        <v>600</v>
      </c>
      <c r="D9" s="14">
        <v>450</v>
      </c>
      <c r="E9" s="27" t="s">
        <v>17</v>
      </c>
      <c r="F9" s="13">
        <v>4</v>
      </c>
      <c r="G9" s="21">
        <f t="shared" si="0"/>
        <v>24</v>
      </c>
      <c r="H9" s="15" t="s">
        <v>42</v>
      </c>
      <c r="I9" s="17"/>
      <c r="J9" s="31"/>
      <c r="K9" s="31"/>
      <c r="L9" s="31"/>
      <c r="M9" s="25"/>
      <c r="N9" s="25"/>
      <c r="O9" s="25"/>
      <c r="P9" s="16">
        <v>16</v>
      </c>
      <c r="Q9" s="14">
        <v>8</v>
      </c>
      <c r="R9" s="14"/>
      <c r="S9" s="14"/>
      <c r="T9" s="16"/>
      <c r="U9" s="14"/>
      <c r="V9" s="14"/>
      <c r="W9" s="14"/>
      <c r="X9" s="14"/>
      <c r="Y9" s="25"/>
      <c r="Z9" s="16"/>
      <c r="AA9" s="14"/>
      <c r="AB9" s="102"/>
    </row>
    <row r="10" spans="1:28" ht="20.100000000000001" customHeight="1" thickBot="1" x14ac:dyDescent="0.25">
      <c r="A10" s="86">
        <v>6</v>
      </c>
      <c r="B10" s="44">
        <v>1400</v>
      </c>
      <c r="C10" s="41">
        <v>600</v>
      </c>
      <c r="D10" s="41">
        <v>600</v>
      </c>
      <c r="E10" s="87" t="s">
        <v>17</v>
      </c>
      <c r="F10" s="42" t="s">
        <v>45</v>
      </c>
      <c r="G10" s="40">
        <f t="shared" si="0"/>
        <v>6</v>
      </c>
      <c r="H10" s="43" t="s">
        <v>43</v>
      </c>
      <c r="I10" s="105"/>
      <c r="J10" s="106"/>
      <c r="K10" s="106"/>
      <c r="L10" s="106"/>
      <c r="M10" s="107"/>
      <c r="N10" s="107"/>
      <c r="O10" s="107"/>
      <c r="P10" s="86">
        <v>3</v>
      </c>
      <c r="Q10" s="41">
        <v>3</v>
      </c>
      <c r="R10" s="41"/>
      <c r="S10" s="41"/>
      <c r="T10" s="86"/>
      <c r="U10" s="41"/>
      <c r="V10" s="41"/>
      <c r="W10" s="41"/>
      <c r="X10" s="41"/>
      <c r="Y10" s="107"/>
      <c r="Z10" s="86"/>
      <c r="AA10" s="41"/>
      <c r="AB10" s="108"/>
    </row>
    <row r="11" spans="1:28" ht="21.95" customHeight="1" thickBot="1" x14ac:dyDescent="0.25">
      <c r="A11" s="117" t="s">
        <v>61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9"/>
    </row>
    <row r="12" spans="1:28" ht="20.100000000000001" customHeight="1" x14ac:dyDescent="0.2">
      <c r="A12" s="18">
        <v>1</v>
      </c>
      <c r="B12" s="34">
        <v>2200</v>
      </c>
      <c r="C12" s="13">
        <v>500</v>
      </c>
      <c r="D12" s="13">
        <v>1000</v>
      </c>
      <c r="E12" s="13">
        <v>4</v>
      </c>
      <c r="F12" s="28" t="s">
        <v>17</v>
      </c>
      <c r="G12" s="21">
        <f t="shared" ref="G12:G18" si="1">SUM(I12:O12,P12:S12,T12:AA12)</f>
        <v>14</v>
      </c>
      <c r="H12" s="104" t="s">
        <v>51</v>
      </c>
      <c r="I12" s="18">
        <v>6</v>
      </c>
      <c r="J12" s="34"/>
      <c r="K12" s="34"/>
      <c r="L12" s="34"/>
      <c r="M12" s="35">
        <v>4</v>
      </c>
      <c r="N12" s="35"/>
      <c r="O12" s="35">
        <v>4</v>
      </c>
      <c r="P12" s="18"/>
      <c r="Q12" s="13"/>
      <c r="R12" s="13"/>
      <c r="S12" s="13"/>
      <c r="T12" s="18"/>
      <c r="U12" s="13"/>
      <c r="V12" s="13"/>
      <c r="W12" s="13"/>
      <c r="X12" s="13"/>
      <c r="Y12" s="35"/>
      <c r="Z12" s="18"/>
      <c r="AA12" s="13"/>
      <c r="AB12" s="101"/>
    </row>
    <row r="13" spans="1:28" ht="20.100000000000001" customHeight="1" x14ac:dyDescent="0.2">
      <c r="A13" s="16">
        <v>2</v>
      </c>
      <c r="B13" s="30">
        <v>2200</v>
      </c>
      <c r="C13" s="14">
        <v>500</v>
      </c>
      <c r="D13" s="14">
        <v>1000</v>
      </c>
      <c r="E13" s="14">
        <v>6</v>
      </c>
      <c r="F13" s="27" t="s">
        <v>17</v>
      </c>
      <c r="G13" s="21">
        <f t="shared" si="1"/>
        <v>16</v>
      </c>
      <c r="H13" s="15" t="s">
        <v>52</v>
      </c>
      <c r="I13" s="17"/>
      <c r="J13" s="31">
        <v>5</v>
      </c>
      <c r="K13" s="31">
        <v>5</v>
      </c>
      <c r="L13" s="31"/>
      <c r="M13" s="25"/>
      <c r="N13" s="25">
        <v>6</v>
      </c>
      <c r="O13" s="25"/>
      <c r="P13" s="16"/>
      <c r="Q13" s="14"/>
      <c r="R13" s="14"/>
      <c r="S13" s="14"/>
      <c r="T13" s="16"/>
      <c r="U13" s="14"/>
      <c r="V13" s="14"/>
      <c r="W13" s="14"/>
      <c r="X13" s="14"/>
      <c r="Y13" s="25"/>
      <c r="Z13" s="16"/>
      <c r="AA13" s="14"/>
      <c r="AB13" s="102"/>
    </row>
    <row r="14" spans="1:28" ht="20.100000000000001" customHeight="1" x14ac:dyDescent="0.2">
      <c r="A14" s="16">
        <v>3</v>
      </c>
      <c r="B14" s="30">
        <v>2200</v>
      </c>
      <c r="C14" s="14">
        <v>300</v>
      </c>
      <c r="D14" s="14">
        <v>1000</v>
      </c>
      <c r="E14" s="14">
        <v>5</v>
      </c>
      <c r="F14" s="27" t="s">
        <v>17</v>
      </c>
      <c r="G14" s="21">
        <f t="shared" si="1"/>
        <v>15</v>
      </c>
      <c r="H14" s="15" t="s">
        <v>53</v>
      </c>
      <c r="I14" s="17"/>
      <c r="J14" s="31"/>
      <c r="K14" s="31"/>
      <c r="L14" s="31"/>
      <c r="M14" s="25"/>
      <c r="N14" s="25"/>
      <c r="O14" s="25"/>
      <c r="P14" s="16"/>
      <c r="Q14" s="14"/>
      <c r="R14" s="14"/>
      <c r="S14" s="14"/>
      <c r="T14" s="16">
        <f>2+8</f>
        <v>10</v>
      </c>
      <c r="U14" s="14">
        <f>2</f>
        <v>2</v>
      </c>
      <c r="V14" s="14"/>
      <c r="W14" s="14">
        <f>1+1+1</f>
        <v>3</v>
      </c>
      <c r="X14" s="14"/>
      <c r="Y14" s="25"/>
      <c r="Z14" s="16"/>
      <c r="AA14" s="14"/>
      <c r="AB14" s="102"/>
    </row>
    <row r="15" spans="1:28" ht="20.100000000000001" customHeight="1" x14ac:dyDescent="0.2">
      <c r="A15" s="16">
        <v>4</v>
      </c>
      <c r="B15" s="30">
        <v>2200</v>
      </c>
      <c r="C15" s="14">
        <v>300</v>
      </c>
      <c r="D15" s="14">
        <v>1250</v>
      </c>
      <c r="E15" s="14">
        <v>5</v>
      </c>
      <c r="F15" s="27" t="s">
        <v>17</v>
      </c>
      <c r="G15" s="21">
        <f t="shared" si="1"/>
        <v>20</v>
      </c>
      <c r="H15" s="15" t="s">
        <v>54</v>
      </c>
      <c r="I15" s="17"/>
      <c r="J15" s="31"/>
      <c r="K15" s="31"/>
      <c r="L15" s="31"/>
      <c r="M15" s="25"/>
      <c r="N15" s="25"/>
      <c r="O15" s="25"/>
      <c r="P15" s="16"/>
      <c r="Q15" s="14"/>
      <c r="R15" s="14"/>
      <c r="S15" s="14"/>
      <c r="T15" s="16">
        <f>2</f>
        <v>2</v>
      </c>
      <c r="U15" s="14">
        <v>11</v>
      </c>
      <c r="V15" s="14"/>
      <c r="W15" s="14">
        <f>1+4+2</f>
        <v>7</v>
      </c>
      <c r="X15" s="14"/>
      <c r="Y15" s="25"/>
      <c r="Z15" s="16"/>
      <c r="AA15" s="14"/>
      <c r="AB15" s="102"/>
    </row>
    <row r="16" spans="1:28" ht="20.100000000000001" customHeight="1" x14ac:dyDescent="0.2">
      <c r="A16" s="16">
        <v>5</v>
      </c>
      <c r="B16" s="30">
        <v>2200</v>
      </c>
      <c r="C16" s="14">
        <v>400</v>
      </c>
      <c r="D16" s="14">
        <v>1000</v>
      </c>
      <c r="E16" s="14">
        <v>5</v>
      </c>
      <c r="F16" s="27" t="s">
        <v>17</v>
      </c>
      <c r="G16" s="21">
        <f t="shared" si="1"/>
        <v>10</v>
      </c>
      <c r="H16" s="15" t="s">
        <v>55</v>
      </c>
      <c r="I16" s="17"/>
      <c r="J16" s="31"/>
      <c r="K16" s="31"/>
      <c r="L16" s="31"/>
      <c r="M16" s="25"/>
      <c r="N16" s="25"/>
      <c r="O16" s="25"/>
      <c r="P16" s="16"/>
      <c r="Q16" s="14"/>
      <c r="R16" s="14"/>
      <c r="S16" s="14"/>
      <c r="T16" s="16">
        <v>2</v>
      </c>
      <c r="U16" s="14">
        <v>5</v>
      </c>
      <c r="V16" s="14"/>
      <c r="W16" s="14"/>
      <c r="X16" s="14"/>
      <c r="Y16" s="25"/>
      <c r="Z16" s="16">
        <v>3</v>
      </c>
      <c r="AA16" s="14"/>
      <c r="AB16" s="102"/>
    </row>
    <row r="17" spans="1:28" ht="20.100000000000001" customHeight="1" x14ac:dyDescent="0.2">
      <c r="A17" s="16">
        <v>6</v>
      </c>
      <c r="B17" s="30">
        <v>2200</v>
      </c>
      <c r="C17" s="14">
        <v>400</v>
      </c>
      <c r="D17" s="14">
        <v>800</v>
      </c>
      <c r="E17" s="14">
        <v>5</v>
      </c>
      <c r="F17" s="28" t="s">
        <v>17</v>
      </c>
      <c r="G17" s="21">
        <f t="shared" si="1"/>
        <v>2</v>
      </c>
      <c r="H17" s="15" t="s">
        <v>56</v>
      </c>
      <c r="I17" s="17"/>
      <c r="J17" s="31"/>
      <c r="K17" s="31"/>
      <c r="L17" s="31"/>
      <c r="M17" s="25"/>
      <c r="N17" s="25"/>
      <c r="O17" s="25"/>
      <c r="P17" s="16"/>
      <c r="Q17" s="14"/>
      <c r="R17" s="14"/>
      <c r="S17" s="14"/>
      <c r="T17" s="16"/>
      <c r="U17" s="14">
        <v>1</v>
      </c>
      <c r="V17" s="14"/>
      <c r="W17" s="14"/>
      <c r="X17" s="14"/>
      <c r="Y17" s="25"/>
      <c r="Z17" s="16">
        <v>1</v>
      </c>
      <c r="AA17" s="14"/>
      <c r="AB17" s="102"/>
    </row>
    <row r="18" spans="1:28" ht="20.100000000000001" customHeight="1" x14ac:dyDescent="0.2">
      <c r="A18" s="16">
        <v>7</v>
      </c>
      <c r="B18" s="30">
        <v>2200</v>
      </c>
      <c r="C18" s="14">
        <v>400</v>
      </c>
      <c r="D18" s="14">
        <v>1250</v>
      </c>
      <c r="E18" s="14">
        <v>6</v>
      </c>
      <c r="F18" s="28" t="s">
        <v>17</v>
      </c>
      <c r="G18" s="21">
        <f t="shared" si="1"/>
        <v>6</v>
      </c>
      <c r="H18" s="15" t="s">
        <v>57</v>
      </c>
      <c r="I18" s="17"/>
      <c r="J18" s="31"/>
      <c r="K18" s="31"/>
      <c r="L18" s="31"/>
      <c r="M18" s="25"/>
      <c r="N18" s="25"/>
      <c r="O18" s="25"/>
      <c r="P18" s="16"/>
      <c r="Q18" s="14"/>
      <c r="R18" s="14"/>
      <c r="S18" s="14"/>
      <c r="T18" s="16"/>
      <c r="U18" s="14"/>
      <c r="V18" s="14"/>
      <c r="W18" s="14"/>
      <c r="X18" s="14"/>
      <c r="Y18" s="25"/>
      <c r="Z18" s="16">
        <f>4+2</f>
        <v>6</v>
      </c>
      <c r="AA18" s="14"/>
      <c r="AB18" s="102"/>
    </row>
    <row r="19" spans="1:28" ht="20.100000000000001" customHeight="1" thickBot="1" x14ac:dyDescent="0.25">
      <c r="A19" s="86">
        <v>8</v>
      </c>
      <c r="B19" s="44">
        <v>1400</v>
      </c>
      <c r="C19" s="41">
        <v>600</v>
      </c>
      <c r="D19" s="41">
        <v>450</v>
      </c>
      <c r="E19" s="87" t="s">
        <v>17</v>
      </c>
      <c r="F19" s="42">
        <v>4</v>
      </c>
      <c r="G19" s="40">
        <f>SUM(I19:O19,P19:S19,T19:AB19)</f>
        <v>25</v>
      </c>
      <c r="H19" s="43" t="s">
        <v>44</v>
      </c>
      <c r="I19" s="17"/>
      <c r="J19" s="31"/>
      <c r="K19" s="31"/>
      <c r="L19" s="31"/>
      <c r="M19" s="25"/>
      <c r="N19" s="25"/>
      <c r="O19" s="25"/>
      <c r="P19" s="16"/>
      <c r="Q19" s="14"/>
      <c r="R19" s="14"/>
      <c r="S19" s="14"/>
      <c r="T19" s="16">
        <v>8</v>
      </c>
      <c r="U19" s="14"/>
      <c r="V19" s="14">
        <v>11</v>
      </c>
      <c r="W19" s="14"/>
      <c r="X19" s="14"/>
      <c r="Y19" s="25"/>
      <c r="Z19" s="16"/>
      <c r="AA19" s="14"/>
      <c r="AB19" s="102">
        <v>6</v>
      </c>
    </row>
    <row r="20" spans="1:28" ht="21.95" customHeight="1" thickBot="1" x14ac:dyDescent="0.25">
      <c r="A20" s="117" t="s">
        <v>62</v>
      </c>
      <c r="B20" s="118"/>
      <c r="C20" s="118"/>
      <c r="D20" s="118"/>
      <c r="E20" s="118"/>
      <c r="F20" s="120"/>
      <c r="G20" s="22">
        <f>SUM(G5:G19)</f>
        <v>194</v>
      </c>
      <c r="H20" s="88"/>
      <c r="I20" s="109">
        <f>SUM(I5:I19)</f>
        <v>6</v>
      </c>
      <c r="J20" s="11">
        <f t="shared" ref="J20:AA20" si="2">SUM(J5:J19)</f>
        <v>5</v>
      </c>
      <c r="K20" s="32">
        <f t="shared" si="2"/>
        <v>5</v>
      </c>
      <c r="L20" s="32">
        <f t="shared" si="2"/>
        <v>20</v>
      </c>
      <c r="M20" s="26">
        <f t="shared" si="2"/>
        <v>4</v>
      </c>
      <c r="N20" s="26">
        <f t="shared" si="2"/>
        <v>6</v>
      </c>
      <c r="O20" s="26">
        <f t="shared" si="2"/>
        <v>4</v>
      </c>
      <c r="P20" s="12">
        <f t="shared" si="2"/>
        <v>19</v>
      </c>
      <c r="Q20" s="11">
        <f t="shared" si="2"/>
        <v>11</v>
      </c>
      <c r="R20" s="11">
        <f t="shared" si="2"/>
        <v>10</v>
      </c>
      <c r="S20" s="11">
        <f t="shared" si="2"/>
        <v>5</v>
      </c>
      <c r="T20" s="12">
        <f>SUM(T5:T19)</f>
        <v>22</v>
      </c>
      <c r="U20" s="11">
        <f t="shared" si="2"/>
        <v>19</v>
      </c>
      <c r="V20" s="11">
        <f t="shared" si="2"/>
        <v>11</v>
      </c>
      <c r="W20" s="11">
        <f t="shared" si="2"/>
        <v>10</v>
      </c>
      <c r="X20" s="11">
        <f t="shared" si="2"/>
        <v>0</v>
      </c>
      <c r="Y20" s="26">
        <f t="shared" si="2"/>
        <v>7</v>
      </c>
      <c r="Z20" s="12">
        <f t="shared" si="2"/>
        <v>10</v>
      </c>
      <c r="AA20" s="11">
        <f t="shared" si="2"/>
        <v>14</v>
      </c>
      <c r="AB20" s="103">
        <f t="shared" ref="AB20" si="3">SUM(AB5:AB19)</f>
        <v>6</v>
      </c>
    </row>
    <row r="21" spans="1:28" s="5" customFormat="1" ht="32.25" customHeight="1" x14ac:dyDescent="0.2">
      <c r="A21" s="85" t="s">
        <v>8</v>
      </c>
      <c r="B21" s="47"/>
      <c r="C21" s="4"/>
      <c r="D21" s="4"/>
      <c r="E21" s="4"/>
      <c r="F21" s="4"/>
      <c r="G21" s="20"/>
      <c r="H21" s="4"/>
    </row>
    <row r="22" spans="1:28" s="5" customFormat="1" ht="32.25" customHeight="1" x14ac:dyDescent="0.2">
      <c r="A22" s="5" t="s">
        <v>32</v>
      </c>
    </row>
    <row r="23" spans="1:28" ht="23.45" customHeight="1" x14ac:dyDescent="0.2">
      <c r="A23" s="19"/>
      <c r="B23" s="19"/>
    </row>
    <row r="24" spans="1:28" ht="23.45" customHeight="1" x14ac:dyDescent="0.2">
      <c r="A24" s="19"/>
      <c r="B24" s="19"/>
    </row>
  </sheetData>
  <sheetProtection algorithmName="SHA-512" hashValue="MG6obYo1Lthy1jRx4neZ72suKCEqHJWflC9SKCsb51aI0ZtKYxXpk9NU3ELcv6NysibRr1oKM75R0PXvx+yFrg==" saltValue="gLa6R/dFmMID09uaqeT5gA==" spinCount="100000" sheet="1" objects="1" scenarios="1"/>
  <mergeCells count="8">
    <mergeCell ref="A20:F20"/>
    <mergeCell ref="I2:O2"/>
    <mergeCell ref="T2:Y2"/>
    <mergeCell ref="P2:S2"/>
    <mergeCell ref="A2:H2"/>
    <mergeCell ref="A11:AB11"/>
    <mergeCell ref="A4:AB4"/>
    <mergeCell ref="Z2:AB2"/>
  </mergeCells>
  <pageMargins left="0.19685039370078741" right="0" top="0.19685039370078741" bottom="0" header="0.51181102362204722" footer="0.51181102362204722"/>
  <pageSetup paperSize="8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Soupis dodávek k ocenění</vt:lpstr>
      <vt:lpstr>Specifikace</vt:lpstr>
      <vt:lpstr>'Soupis dodávek k ocenění'!Oblast_tisku</vt:lpstr>
      <vt:lpstr>Specifikace!Oblast_tisku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Paprskářová Pavla</dc:creator>
  <cp:lastModifiedBy>Seidl Jiří</cp:lastModifiedBy>
  <cp:lastPrinted>2023-08-25T14:02:43Z</cp:lastPrinted>
  <dcterms:created xsi:type="dcterms:W3CDTF">2019-06-17T13:28:44Z</dcterms:created>
  <dcterms:modified xsi:type="dcterms:W3CDTF">2023-09-20T05:34:34Z</dcterms:modified>
</cp:coreProperties>
</file>