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STAVEB~1\CZ\DOMOVM~1\2023_V~2\ZAD_VA~1\"/>
    </mc:Choice>
  </mc:AlternateContent>
  <xr:revisionPtr revIDLastSave="0" documentId="8_{A5730F73-7E74-40A7-A204-21D9807129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Stavební část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Stavební část'!$C$88:$K$341</definedName>
    <definedName name="_xlnm._FilterDatabase" localSheetId="2" hidden="1">'02 - Vedlejší a ostatní n...'!$C$83:$K$103</definedName>
    <definedName name="_xlnm.Print_Titles" localSheetId="1">'01 - Stavební část'!$88:$88</definedName>
    <definedName name="_xlnm.Print_Titles" localSheetId="2">'02 - Vedlejší a ostatní n...'!$83:$83</definedName>
    <definedName name="_xlnm.Print_Titles" localSheetId="0">'Rekapitulace stavby'!$52:$52</definedName>
    <definedName name="_xlnm.Print_Area" localSheetId="1">'01 - Stavební část'!$C$4:$J$39,'01 - Stavební část'!$C$45:$J$70,'01 - Stavební část'!$C$76:$K$341</definedName>
    <definedName name="_xlnm.Print_Area" localSheetId="2">'02 - Vedlejší a ostatní n...'!$C$4:$J$39,'02 - Vedlejší a ostatní n...'!$C$45:$J$65,'02 - Vedlejší a ostatní n...'!$C$71:$K$103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99" i="3"/>
  <c r="BH99" i="3"/>
  <c r="BG99" i="3"/>
  <c r="BF99" i="3"/>
  <c r="T99" i="3"/>
  <c r="T98" i="3"/>
  <c r="R99" i="3"/>
  <c r="R98" i="3"/>
  <c r="P99" i="3"/>
  <c r="P98" i="3"/>
  <c r="BI95" i="3"/>
  <c r="BH95" i="3"/>
  <c r="BG95" i="3"/>
  <c r="BF95" i="3"/>
  <c r="T95" i="3"/>
  <c r="T94" i="3"/>
  <c r="R95" i="3"/>
  <c r="R94" i="3"/>
  <c r="R85" i="3" s="1"/>
  <c r="R84" i="3" s="1"/>
  <c r="P95" i="3"/>
  <c r="P94" i="3"/>
  <c r="BI91" i="3"/>
  <c r="BH91" i="3"/>
  <c r="BG91" i="3"/>
  <c r="BF91" i="3"/>
  <c r="T91" i="3"/>
  <c r="T90" i="3"/>
  <c r="R91" i="3"/>
  <c r="R90" i="3"/>
  <c r="P91" i="3"/>
  <c r="P90" i="3" s="1"/>
  <c r="BI87" i="3"/>
  <c r="BH87" i="3"/>
  <c r="BG87" i="3"/>
  <c r="BF87" i="3"/>
  <c r="T87" i="3"/>
  <c r="T86" i="3"/>
  <c r="T85" i="3" s="1"/>
  <c r="T84" i="3" s="1"/>
  <c r="R87" i="3"/>
  <c r="R86" i="3"/>
  <c r="P87" i="3"/>
  <c r="P86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/>
  <c r="J17" i="3"/>
  <c r="J12" i="3"/>
  <c r="J78" i="3" s="1"/>
  <c r="E7" i="3"/>
  <c r="E74" i="3"/>
  <c r="J37" i="2"/>
  <c r="J36" i="2"/>
  <c r="AY55" i="1"/>
  <c r="J35" i="2"/>
  <c r="AX55" i="1"/>
  <c r="BI321" i="2"/>
  <c r="BH321" i="2"/>
  <c r="BG321" i="2"/>
  <c r="BF321" i="2"/>
  <c r="T321" i="2"/>
  <c r="R321" i="2"/>
  <c r="P321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78" i="2"/>
  <c r="BH278" i="2"/>
  <c r="BG278" i="2"/>
  <c r="BF278" i="2"/>
  <c r="T278" i="2"/>
  <c r="T277" i="2"/>
  <c r="R278" i="2"/>
  <c r="R277" i="2"/>
  <c r="P278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T188" i="2" s="1"/>
  <c r="R189" i="2"/>
  <c r="R188" i="2"/>
  <c r="P189" i="2"/>
  <c r="P188" i="2" s="1"/>
  <c r="BI184" i="2"/>
  <c r="BH184" i="2"/>
  <c r="BG184" i="2"/>
  <c r="BF184" i="2"/>
  <c r="T184" i="2"/>
  <c r="T183" i="2" s="1"/>
  <c r="R184" i="2"/>
  <c r="R183" i="2" s="1"/>
  <c r="P184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24" i="2"/>
  <c r="BH124" i="2"/>
  <c r="BG124" i="2"/>
  <c r="BF124" i="2"/>
  <c r="T124" i="2"/>
  <c r="R124" i="2"/>
  <c r="P124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J17" i="2"/>
  <c r="J12" i="2"/>
  <c r="J83" i="2" s="1"/>
  <c r="E7" i="2"/>
  <c r="E79" i="2"/>
  <c r="L50" i="1"/>
  <c r="AM50" i="1"/>
  <c r="AM49" i="1"/>
  <c r="L49" i="1"/>
  <c r="AM47" i="1"/>
  <c r="L47" i="1"/>
  <c r="L45" i="1"/>
  <c r="L44" i="1"/>
  <c r="BK293" i="2"/>
  <c r="J293" i="2"/>
  <c r="J124" i="2"/>
  <c r="BK169" i="2"/>
  <c r="BK255" i="2"/>
  <c r="BK201" i="2"/>
  <c r="J173" i="2"/>
  <c r="BK110" i="2"/>
  <c r="BK144" i="2"/>
  <c r="BK198" i="2"/>
  <c r="BK321" i="2"/>
  <c r="J92" i="2"/>
  <c r="BK271" i="2"/>
  <c r="J222" i="2"/>
  <c r="BK195" i="2"/>
  <c r="J131" i="2"/>
  <c r="J99" i="3"/>
  <c r="J255" i="2"/>
  <c r="BK147" i="2"/>
  <c r="BK92" i="2"/>
  <c r="BK258" i="2"/>
  <c r="BK212" i="2"/>
  <c r="BK98" i="2"/>
  <c r="BK262" i="2"/>
  <c r="J98" i="2"/>
  <c r="J184" i="2"/>
  <c r="BK287" i="2"/>
  <c r="J138" i="2"/>
  <c r="J236" i="2"/>
  <c r="BK278" i="2"/>
  <c r="J117" i="2"/>
  <c r="BK156" i="2"/>
  <c r="BK246" i="2"/>
  <c r="J238" i="2"/>
  <c r="J198" i="2"/>
  <c r="J274" i="2"/>
  <c r="BK150" i="2"/>
  <c r="BK209" i="2"/>
  <c r="BK95" i="3"/>
  <c r="J262" i="2"/>
  <c r="J104" i="2"/>
  <c r="BK242" i="2"/>
  <c r="BK131" i="2"/>
  <c r="J249" i="2"/>
  <c r="J150" i="2"/>
  <c r="BK180" i="2"/>
  <c r="BK300" i="2"/>
  <c r="BK274" i="2"/>
  <c r="BK91" i="3"/>
  <c r="AS54" i="1"/>
  <c r="J271" i="2"/>
  <c r="J166" i="2"/>
  <c r="J300" i="2"/>
  <c r="BK216" i="2"/>
  <c r="BK222" i="2"/>
  <c r="J156" i="2"/>
  <c r="J195" i="2"/>
  <c r="BK138" i="2"/>
  <c r="J246" i="2"/>
  <c r="J147" i="2"/>
  <c r="BK238" i="2"/>
  <c r="BK117" i="2"/>
  <c r="BK99" i="3"/>
  <c r="BK232" i="2"/>
  <c r="BK236" i="2"/>
  <c r="J144" i="2"/>
  <c r="BK249" i="2"/>
  <c r="J287" i="2"/>
  <c r="BK173" i="2"/>
  <c r="J209" i="2"/>
  <c r="J258" i="2"/>
  <c r="J91" i="3"/>
  <c r="BK189" i="2"/>
  <c r="J232" i="2"/>
  <c r="J189" i="2"/>
  <c r="J216" i="2"/>
  <c r="BK166" i="2"/>
  <c r="J201" i="2"/>
  <c r="J321" i="2"/>
  <c r="J169" i="2"/>
  <c r="J176" i="2"/>
  <c r="J87" i="3"/>
  <c r="BK104" i="2"/>
  <c r="J226" i="2"/>
  <c r="BK87" i="3"/>
  <c r="J242" i="2"/>
  <c r="BK226" i="2"/>
  <c r="J95" i="3"/>
  <c r="BK206" i="2"/>
  <c r="BK184" i="2"/>
  <c r="J110" i="2"/>
  <c r="J206" i="2"/>
  <c r="BK176" i="2"/>
  <c r="J278" i="2"/>
  <c r="J180" i="2"/>
  <c r="J267" i="2"/>
  <c r="BK267" i="2"/>
  <c r="BK159" i="2"/>
  <c r="J159" i="2"/>
  <c r="J212" i="2"/>
  <c r="BK124" i="2"/>
  <c r="P85" i="3" l="1"/>
  <c r="P84" i="3" s="1"/>
  <c r="AU56" i="1" s="1"/>
  <c r="BK143" i="2"/>
  <c r="J143" i="2"/>
  <c r="J62" i="2"/>
  <c r="R194" i="2"/>
  <c r="T91" i="2"/>
  <c r="P194" i="2"/>
  <c r="T143" i="2"/>
  <c r="T165" i="2"/>
  <c r="P286" i="2"/>
  <c r="BK91" i="2"/>
  <c r="J91" i="2" s="1"/>
  <c r="J61" i="2" s="1"/>
  <c r="BK194" i="2"/>
  <c r="J194" i="2" s="1"/>
  <c r="J67" i="2" s="1"/>
  <c r="P91" i="2"/>
  <c r="P165" i="2"/>
  <c r="BK286" i="2"/>
  <c r="J286" i="2" s="1"/>
  <c r="J69" i="2" s="1"/>
  <c r="P143" i="2"/>
  <c r="T194" i="2"/>
  <c r="T187" i="2"/>
  <c r="R143" i="2"/>
  <c r="R90" i="2" s="1"/>
  <c r="R165" i="2"/>
  <c r="T286" i="2"/>
  <c r="R91" i="2"/>
  <c r="BK165" i="2"/>
  <c r="J165" i="2"/>
  <c r="J63" i="2" s="1"/>
  <c r="R286" i="2"/>
  <c r="BK277" i="2"/>
  <c r="J277" i="2"/>
  <c r="J68" i="2"/>
  <c r="BK86" i="3"/>
  <c r="J86" i="3" s="1"/>
  <c r="J61" i="3" s="1"/>
  <c r="BK98" i="3"/>
  <c r="J98" i="3"/>
  <c r="J64" i="3"/>
  <c r="BK90" i="3"/>
  <c r="J90" i="3" s="1"/>
  <c r="J62" i="3" s="1"/>
  <c r="BK183" i="2"/>
  <c r="J183" i="2"/>
  <c r="J64" i="2"/>
  <c r="BK188" i="2"/>
  <c r="BK187" i="2" s="1"/>
  <c r="J187" i="2" s="1"/>
  <c r="J65" i="2" s="1"/>
  <c r="BK94" i="3"/>
  <c r="J94" i="3"/>
  <c r="J63" i="3"/>
  <c r="E48" i="3"/>
  <c r="BE91" i="3"/>
  <c r="BE99" i="3"/>
  <c r="BE87" i="3"/>
  <c r="J52" i="3"/>
  <c r="F81" i="3"/>
  <c r="BE95" i="3"/>
  <c r="BE159" i="2"/>
  <c r="BE176" i="2"/>
  <c r="BE180" i="2"/>
  <c r="E48" i="2"/>
  <c r="BE98" i="2"/>
  <c r="BE117" i="2"/>
  <c r="BE124" i="2"/>
  <c r="BE189" i="2"/>
  <c r="BE195" i="2"/>
  <c r="J52" i="2"/>
  <c r="BE92" i="2"/>
  <c r="BE147" i="2"/>
  <c r="BE150" i="2"/>
  <c r="BE156" i="2"/>
  <c r="BE201" i="2"/>
  <c r="BE209" i="2"/>
  <c r="F55" i="2"/>
  <c r="BE206" i="2"/>
  <c r="BE226" i="2"/>
  <c r="BE236" i="2"/>
  <c r="BE249" i="2"/>
  <c r="BE131" i="2"/>
  <c r="BE166" i="2"/>
  <c r="BE169" i="2"/>
  <c r="BE198" i="2"/>
  <c r="BE246" i="2"/>
  <c r="BE267" i="2"/>
  <c r="BE321" i="2"/>
  <c r="BE144" i="2"/>
  <c r="BE212" i="2"/>
  <c r="BE216" i="2"/>
  <c r="BE232" i="2"/>
  <c r="BE242" i="2"/>
  <c r="BE255" i="2"/>
  <c r="BE262" i="2"/>
  <c r="BE274" i="2"/>
  <c r="BE287" i="2"/>
  <c r="BE293" i="2"/>
  <c r="BE300" i="2"/>
  <c r="BE104" i="2"/>
  <c r="BE110" i="2"/>
  <c r="BE138" i="2"/>
  <c r="BE173" i="2"/>
  <c r="BE184" i="2"/>
  <c r="BE222" i="2"/>
  <c r="BE238" i="2"/>
  <c r="BE258" i="2"/>
  <c r="BE271" i="2"/>
  <c r="BE278" i="2"/>
  <c r="F34" i="2"/>
  <c r="BA55" i="1" s="1"/>
  <c r="J34" i="3"/>
  <c r="AW56" i="1" s="1"/>
  <c r="F36" i="3"/>
  <c r="BC56" i="1"/>
  <c r="J34" i="2"/>
  <c r="AW55" i="1" s="1"/>
  <c r="F36" i="2"/>
  <c r="BC55" i="1" s="1"/>
  <c r="F35" i="3"/>
  <c r="BB56" i="1"/>
  <c r="F35" i="2"/>
  <c r="BB55" i="1" s="1"/>
  <c r="F37" i="3"/>
  <c r="BD56" i="1" s="1"/>
  <c r="F34" i="3"/>
  <c r="BA56" i="1"/>
  <c r="F37" i="2"/>
  <c r="BD55" i="1" s="1"/>
  <c r="J188" i="2" l="1"/>
  <c r="J66" i="2" s="1"/>
  <c r="P90" i="2"/>
  <c r="T90" i="2"/>
  <c r="T89" i="2"/>
  <c r="R187" i="2"/>
  <c r="R89" i="2" s="1"/>
  <c r="BK90" i="2"/>
  <c r="J90" i="2"/>
  <c r="J60" i="2"/>
  <c r="P187" i="2"/>
  <c r="P89" i="2"/>
  <c r="AU55" i="1" s="1"/>
  <c r="AU54" i="1" s="1"/>
  <c r="BK85" i="3"/>
  <c r="J85" i="3"/>
  <c r="J60" i="3"/>
  <c r="J33" i="3"/>
  <c r="AV56" i="1" s="1"/>
  <c r="AT56" i="1" s="1"/>
  <c r="BA54" i="1"/>
  <c r="AW54" i="1"/>
  <c r="AK30" i="1"/>
  <c r="BD54" i="1"/>
  <c r="W33" i="1" s="1"/>
  <c r="F33" i="2"/>
  <c r="AZ55" i="1" s="1"/>
  <c r="J33" i="2"/>
  <c r="AV55" i="1" s="1"/>
  <c r="AT55" i="1" s="1"/>
  <c r="BB54" i="1"/>
  <c r="AX54" i="1"/>
  <c r="F33" i="3"/>
  <c r="AZ56" i="1"/>
  <c r="BC54" i="1"/>
  <c r="W32" i="1"/>
  <c r="BK84" i="3" l="1"/>
  <c r="J84" i="3"/>
  <c r="BK89" i="2"/>
  <c r="J89" i="2"/>
  <c r="J30" i="2" s="1"/>
  <c r="AG55" i="1" s="1"/>
  <c r="J30" i="3"/>
  <c r="AG56" i="1"/>
  <c r="W31" i="1"/>
  <c r="W30" i="1"/>
  <c r="AY54" i="1"/>
  <c r="AZ54" i="1"/>
  <c r="AV54" i="1" s="1"/>
  <c r="AK29" i="1" s="1"/>
  <c r="J39" i="3" l="1"/>
  <c r="J39" i="2"/>
  <c r="J59" i="2"/>
  <c r="J59" i="3"/>
  <c r="AN55" i="1"/>
  <c r="AN56" i="1"/>
  <c r="AT54" i="1"/>
  <c r="W29" i="1"/>
  <c r="AG54" i="1"/>
  <c r="AK26" i="1"/>
  <c r="AK35" i="1" l="1"/>
  <c r="AN54" i="1"/>
</calcChain>
</file>

<file path=xl/sharedStrings.xml><?xml version="1.0" encoding="utf-8"?>
<sst xmlns="http://schemas.openxmlformats.org/spreadsheetml/2006/main" count="3111" uniqueCount="663">
  <si>
    <t>Export Komplet</t>
  </si>
  <si>
    <t>VZ</t>
  </si>
  <si>
    <t>2.0</t>
  </si>
  <si>
    <t>ZAMOK</t>
  </si>
  <si>
    <t>False</t>
  </si>
  <si>
    <t>{a0c84ecd-7725-4623-a15b-19afc434111a}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</si>
  <si>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</si>
  <si>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</si>
  <si>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</si>
  <si>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</si>
  <si>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</si>
  <si>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</si>
  <si>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</si>
  <si>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</si>
  <si>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20230304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</si>
  <si>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</si>
  <si>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</si>
  <si>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Objekt p.č. 20/5, k.ú. Drahovice - Domov mládeže, Lidická 38, Karlovy Vary - výměna okenních výplní 2023</t>
  </si>
  <si>
    <t>KSO:</t>
  </si>
  <si>
    <t/>
  </si>
  <si>
    <t>CC-CZ:</t>
  </si>
  <si>
    <t>Místo:</t>
  </si>
  <si>
    <t>Lidická 590/38, Karlovy Vary</t>
  </si>
  <si>
    <t>Datum:</t>
  </si>
  <si>
    <t>4. 3. 2023</t>
  </si>
  <si>
    <t>Zadavatel:</t>
  </si>
  <si>
    <t>IČ:</t>
  </si>
  <si>
    <t>00076988</t>
  </si>
  <si>
    <t>Domov mládeže a školní jídelna Karlovy Vary, p.o.</t>
  </si>
  <si>
    <t>DIČ:</t>
  </si>
  <si>
    <t>Uchazeč:</t>
  </si>
  <si>
    <t>Vyplň údaj</t>
  </si>
  <si>
    <t>Projektant:</t>
  </si>
  <si>
    <t>13845357</t>
  </si>
  <si>
    <t>Ing. Roman Gajdoš</t>
  </si>
  <si>
    <t>True</t>
  </si>
  <si>
    <t>Zpracovatel:</t>
  </si>
  <si>
    <t>64378187</t>
  </si>
  <si>
    <t>Bc. Martin Frous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</si>
  <si>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</si>
  <si>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</si>
  <si>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</si>
  <si>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</si>
  <si>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</si>
  <si>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</si>
  <si>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</si>
  <si>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</si>
  <si>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</si>
  <si>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</si>
  <si>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</si>
  <si>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</si>
  <si>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</si>
  <si>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</si>
  <si>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</si>
  <si>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</si>
  <si>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</si>
  <si>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</si>
  <si>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</si>
  <si>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</si>
  <si>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</si>
  <si>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</si>
  <si>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</si>
  <si>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</si>
  <si>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</si>
  <si>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</si>
  <si>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</si>
  <si>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</si>
  <si>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</si>
  <si>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</si>
  <si>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</si>
  <si>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</si>
  <si>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</si>
  <si>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</si>
  <si>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</si>
  <si>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</si>
  <si>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</si>
  <si>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</si>
  <si>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</si>
  <si>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</si>
  <si>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</si>
  <si>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</si>
  <si>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</si>
  <si>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</si>
  <si>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</si>
  <si>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{c28a9dd8-a7cb-4828-91b6-70a5ffcb476c}</t>
  </si>
  <si>
    <t>2</t>
  </si>
  <si>
    <t>02</t>
  </si>
  <si>
    <t>Vedlejší a ostatní náklady</t>
  </si>
  <si>
    <t>{622c2d7c-dab6-4643-b9ad-c8264b9f86d3}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</si>
  <si>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</si>
  <si>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</si>
  <si>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</si>
  <si>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</si>
  <si>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</si>
  <si>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</si>
  <si>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</si>
  <si>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</si>
  <si>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</si>
  <si>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</si>
  <si>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</si>
  <si>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</si>
  <si>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</si>
  <si>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</si>
  <si>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</si>
  <si>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</si>
  <si>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</si>
  <si>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</si>
  <si>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</si>
  <si>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</si>
  <si>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</si>
  <si>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</si>
  <si>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</si>
  <si>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</si>
  <si>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</si>
  <si>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</si>
  <si>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</si>
  <si>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</si>
  <si>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</si>
  <si>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</si>
  <si>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</si>
  <si>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</si>
  <si>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</si>
  <si>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</si>
  <si>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</si>
  <si>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</si>
  <si>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</si>
  <si>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</si>
  <si>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</si>
  <si>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CS ÚRS 2023 01</t>
  </si>
  <si>
    <t>4</t>
  </si>
  <si>
    <t>2007236971</t>
  </si>
  <si>
    <t>PP</t>
  </si>
  <si>
    <t>Vápenocementová omítka ostění nebo nadpraží štuková</t>
  </si>
  <si>
    <t>Online PSC</t>
  </si>
  <si>
    <t>https://podminky.urs.cz/item/CS_URS_2023_01/612325302</t>
  </si>
  <si>
    <t>VV</t>
  </si>
  <si>
    <t>(14,4*2*2+1,5*2*2)*0,15</t>
  </si>
  <si>
    <t>(19,2*2*2+1,5*2*2)*0,15</t>
  </si>
  <si>
    <t>Součet</t>
  </si>
  <si>
    <t>619991011</t>
  </si>
  <si>
    <t>Obalení konstrukcí a prvků fólií přilepenou lepící páskou</t>
  </si>
  <si>
    <t>444024252</t>
  </si>
  <si>
    <t>Zakrytí vnitřních ploch před znečištěním včetně pozdějšího odkrytí konstrukcí a prvků obalením fólií a přelepením páskou</t>
  </si>
  <si>
    <t>https://podminky.urs.cz/item/CS_URS_2023_01/619991011</t>
  </si>
  <si>
    <t>14,4*1,5*2*2</t>
  </si>
  <si>
    <t>19,2*1,5*2*2</t>
  </si>
  <si>
    <t>3</t>
  </si>
  <si>
    <t>619995001</t>
  </si>
  <si>
    <t>Začištění omítek kolem oken, dveří, podlah nebo obkladů</t>
  </si>
  <si>
    <t>m</t>
  </si>
  <si>
    <t>-802630008</t>
  </si>
  <si>
    <t>Začištění omítek (s dodáním hmot) kolem oken, dveří, podlah, obkladů apod.</t>
  </si>
  <si>
    <t>https://podminky.urs.cz/item/CS_URS_2023_01/619995001</t>
  </si>
  <si>
    <t>14,4*2*2+1,5*2*2</t>
  </si>
  <si>
    <t>19,2*2*2+1,5*2*2</t>
  </si>
  <si>
    <t>622131121</t>
  </si>
  <si>
    <t>Penetrační nátěr vnějších stěn nanášený ručně</t>
  </si>
  <si>
    <t>297705885</t>
  </si>
  <si>
    <t>Podkladní a spojovací vrstva vnějších omítaných ploch penetrace nanášená ručně stěn</t>
  </si>
  <si>
    <t>https://podminky.urs.cz/item/CS_URS_2023_01/622131121</t>
  </si>
  <si>
    <t>ostění, nadpraží</t>
  </si>
  <si>
    <t>(14,4*2+1,5*2*2)*0,15</t>
  </si>
  <si>
    <t>(19,2*2+1,5*2*2)*0,15</t>
  </si>
  <si>
    <t>5</t>
  </si>
  <si>
    <t>622142001</t>
  </si>
  <si>
    <t>Potažení vnějších stěn sklovláknitým pletivem vtlačeným do tenkovrstvé hmoty</t>
  </si>
  <si>
    <t>-1780365625</t>
  </si>
  <si>
    <t>Potažení vnějších ploch pletivem v ploše nebo pruzích, na plném podkladu sklovláknitým vtlačením do tmelu stěn</t>
  </si>
  <si>
    <t>https://podminky.urs.cz/item/CS_URS_2023_01/622142001</t>
  </si>
  <si>
    <t>622151031</t>
  </si>
  <si>
    <t>Penetrační silikonový nátěr vnějších pastovitých tenkovrstvých omítek stěn</t>
  </si>
  <si>
    <t>-540229948</t>
  </si>
  <si>
    <t>Penetrační nátěr vnějších pastovitých tenkovrstvých omítek silikonový stěn</t>
  </si>
  <si>
    <t>https://podminky.urs.cz/item/CS_URS_2023_01/622151031</t>
  </si>
  <si>
    <t>7</t>
  </si>
  <si>
    <t>622531012</t>
  </si>
  <si>
    <t>Tenkovrstvá silikonová zrnitá omítka zrnitost 1,5 mm vnějších stěn</t>
  </si>
  <si>
    <t>-932424032</t>
  </si>
  <si>
    <t>Omítka tenkovrstvá silikonová vnějších ploch probarvená bez penetrace zatíraná (škrábaná), zrnitost 1,5 mm stěn</t>
  </si>
  <si>
    <t>https://podminky.urs.cz/item/CS_URS_2023_01/622531012</t>
  </si>
  <si>
    <t>8</t>
  </si>
  <si>
    <t>62463121R</t>
  </si>
  <si>
    <t>Tmelení spár prefabrikovaných dílců š přes 25 do 30 mm tmelem s požární odolností EI 45</t>
  </si>
  <si>
    <t>R-položka</t>
  </si>
  <si>
    <t>-1498281674</t>
  </si>
  <si>
    <t>styk požárních úseků</t>
  </si>
  <si>
    <t>9*1,5*2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</si>
  <si>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</si>
  <si>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</si>
  <si>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</si>
  <si>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</si>
  <si>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1928533734</t>
  </si>
  <si>
    <t>Lešení pomocné pracovní pro objekty pozemních staveb pro zatížení do 150 kg/m2, o výšce lešeňové podlahy do 1,9 m</t>
  </si>
  <si>
    <t>https://podminky.urs.cz/item/CS_URS_2023_01/949101111</t>
  </si>
  <si>
    <t>10</t>
  </si>
  <si>
    <t>952901111</t>
  </si>
  <si>
    <t>Vyčištění budov bytové a občanské výstavby při výšce podlaží do 4 m</t>
  </si>
  <si>
    <t>-1822951934</t>
  </si>
  <si>
    <t>Vyčištění budov nebo objektů před předáním do užívání budov bytové nebo občanské výstavby, světlé výšky podlaží do 4 m</t>
  </si>
  <si>
    <t>https://podminky.urs.cz/item/CS_URS_2023_01/952901111</t>
  </si>
  <si>
    <t>11</t>
  </si>
  <si>
    <t>968062376</t>
  </si>
  <si>
    <t>Vybourání dřevěných rámů oken zdvojených včetně křídel pl do 4 m2</t>
  </si>
  <si>
    <t>87537486</t>
  </si>
  <si>
    <t>Vybourání dřevěných rámů oken s křídly, dveřních zárubní, vrat, stěn, ostění nebo obkladů rámů oken s křídly zdvojených, plochy do 4 m2</t>
  </si>
  <si>
    <t>https://podminky.urs.cz/item/CS_URS_2023_01/968062376</t>
  </si>
  <si>
    <t>2*0,6*1,5</t>
  </si>
  <si>
    <t>18*2,4*1,5</t>
  </si>
  <si>
    <t>12</t>
  </si>
  <si>
    <t>968072361</t>
  </si>
  <si>
    <t>Vybourání meziokenní vložky</t>
  </si>
  <si>
    <t>kus</t>
  </si>
  <si>
    <t>1460413749</t>
  </si>
  <si>
    <t>Vybourání kovových rámů oken s křídly, dveřních zárubní, vrat, stěn, ostění nebo obkladů okenních rámů s křídly zdvojených, plochy meziokenní vložky</t>
  </si>
  <si>
    <t>https://podminky.urs.cz/item/CS_URS_2023_01/968072361</t>
  </si>
  <si>
    <t>13</t>
  </si>
  <si>
    <t>977211111</t>
  </si>
  <si>
    <t>Řezání stěnovou pilou betonových nebo ŽB kcí s výztuží průměru do 16 mm hl do 200 mm</t>
  </si>
  <si>
    <t>-2102879489</t>
  </si>
  <si>
    <t>Řezání konstrukcí stěnovou pilou betonových nebo železobetonových průměru řezané výztuže do 16 mm hloubka řezu do 200 mm</t>
  </si>
  <si>
    <t>https://podminky.urs.cz/item/CS_URS_2023_01/977211111</t>
  </si>
  <si>
    <t>úprava příčky</t>
  </si>
  <si>
    <t>11*1,5*2</t>
  </si>
  <si>
    <t>997</t>
  </si>
  <si>
    <t>Přesun sutě</t>
  </si>
  <si>
    <t>14</t>
  </si>
  <si>
    <t>997013212</t>
  </si>
  <si>
    <t>Vnitrostaveništní doprava suti a vybouraných hmot pro budovy v přes 6 do 9 m ručně</t>
  </si>
  <si>
    <t>t</t>
  </si>
  <si>
    <t>-1685141525</t>
  </si>
  <si>
    <t>Vnitrostaveništní doprava suti a vybouraných hmot vodorovně do 50 m svisle ručně pro budovy a haly výšky přes 6 do 9 m</t>
  </si>
  <si>
    <t>https://podminky.urs.cz/item/CS_URS_2023_01/997013212</t>
  </si>
  <si>
    <t>997013219</t>
  </si>
  <si>
    <t>Příplatek k vnitrostaveništní dopravě suti a vybouraných hmot za zvětšenou dopravu suti ZKD 10 m</t>
  </si>
  <si>
    <t>-1257136221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</si>
  <si>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</si>
  <si>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https://podminky.urs.cz/item/CS_URS_2023_01/997013219</t>
  </si>
  <si>
    <t>4,453*5</t>
  </si>
  <si>
    <t>16</t>
  </si>
  <si>
    <t>997013501</t>
  </si>
  <si>
    <t>Odvoz suti a vybouraných hmot na skládku nebo meziskládku do 1 km se složením</t>
  </si>
  <si>
    <t>960282015</t>
  </si>
  <si>
    <t>Odvoz suti a vybouraných hmot na skládku nebo meziskládku se složením, na vzdálenost do 1 km</t>
  </si>
  <si>
    <t>https://podminky.urs.cz/item/CS_URS_2023_01/997013501</t>
  </si>
  <si>
    <t>17</t>
  </si>
  <si>
    <t>997013509</t>
  </si>
  <si>
    <t>Příplatek k odvozu suti a vybouraných hmot na skládku ZKD 1 km přes 1 km</t>
  </si>
  <si>
    <t>-557936144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</si>
  <si>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</si>
  <si>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</si>
  <si>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4,453*29</t>
  </si>
  <si>
    <t>18</t>
  </si>
  <si>
    <t>997013631</t>
  </si>
  <si>
    <t>Poplatek za uložení na skládce (skládkovné) stavebního odpadu směsného kód odpadu 17 09 04</t>
  </si>
  <si>
    <t>986802580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</si>
  <si>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</si>
  <si>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</si>
  <si>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998</t>
  </si>
  <si>
    <t>Přesun hmot</t>
  </si>
  <si>
    <t>19</t>
  </si>
  <si>
    <t>998018002</t>
  </si>
  <si>
    <t>Přesun hmot ruční pro budovy v přes 6 do 12 m</t>
  </si>
  <si>
    <t>-960760789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</si>
  <si>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</si>
  <si>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</si>
  <si>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PSV</t>
  </si>
  <si>
    <t>Práce a dodávky PSV</t>
  </si>
  <si>
    <t>764</t>
  </si>
  <si>
    <t>Konstrukce klempířské</t>
  </si>
  <si>
    <t>20</t>
  </si>
  <si>
    <t>76400284R</t>
  </si>
  <si>
    <t>Úprava Pz oplechování parapetů rš 150 mm</t>
  </si>
  <si>
    <t>-65936458</t>
  </si>
  <si>
    <t>14,4*2</t>
  </si>
  <si>
    <t>19,2*2</t>
  </si>
  <si>
    <t>766</t>
  </si>
  <si>
    <t>Konstrukce truhlářské</t>
  </si>
  <si>
    <t>766441811</t>
  </si>
  <si>
    <t>Demontáž parapetních desek dřevěných nebo plastových šířky do 300 mm délky do 1000 mm</t>
  </si>
  <si>
    <t>1711059964</t>
  </si>
  <si>
    <t>Demontáž parapetních desek dřevěných nebo plastových šířky do 300 mm, délky do 1000 mm</t>
  </si>
  <si>
    <t>https://podminky.urs.cz/item/CS_URS_2023_01/766441811</t>
  </si>
  <si>
    <t>22</t>
  </si>
  <si>
    <t>766441823</t>
  </si>
  <si>
    <t>Demontáž parapetních desek dřevěných nebo plastových šířky do 300 mm délky přes 2000 mm</t>
  </si>
  <si>
    <t>2087234083</t>
  </si>
  <si>
    <t>Demontáž parapetních desek dřevěných nebo plastových šířky do 300 mm, délky přes 2000 mm</t>
  </si>
  <si>
    <t>https://podminky.urs.cz/item/CS_URS_2023_01/766441823</t>
  </si>
  <si>
    <t>23</t>
  </si>
  <si>
    <t>766622131</t>
  </si>
  <si>
    <t>Montáž plastových oken plochy přes 1 m2 otevíravých v do 1,5 m s rámem do zdiva</t>
  </si>
  <si>
    <t>-335649085</t>
  </si>
  <si>
    <t>Montáž oken plastových včetně montáže rámu plochy přes 1 m2 otevíravých do zdiva, výšky do 1,5 m</t>
  </si>
  <si>
    <t>https://podminky.urs.cz/item/CS_URS_2023_01/766622131</t>
  </si>
  <si>
    <t>24</t>
  </si>
  <si>
    <t>M</t>
  </si>
  <si>
    <t>61140052</t>
  </si>
  <si>
    <t>okno plastové otevíravé/sklopné trojsklo přes plochu 1m2 do v 1,5m</t>
  </si>
  <si>
    <t>32</t>
  </si>
  <si>
    <t>-1188616354</t>
  </si>
  <si>
    <t>64,8</t>
  </si>
  <si>
    <t>25</t>
  </si>
  <si>
    <t>766622216</t>
  </si>
  <si>
    <t>Montáž plastových oken plochy do 1 m2 otevíravých s rámem do zdiva</t>
  </si>
  <si>
    <t>-611805720</t>
  </si>
  <si>
    <t>Montáž oken plastových plochy do 1 m2 včetně montáže rámu otevíravých do zdiva</t>
  </si>
  <si>
    <t>https://podminky.urs.cz/item/CS_URS_2023_01/766622216</t>
  </si>
  <si>
    <t>26</t>
  </si>
  <si>
    <t>61140050</t>
  </si>
  <si>
    <t>okno plastové otevíravé/sklopné trojsklo do plochy 1m2</t>
  </si>
  <si>
    <t>-688531266</t>
  </si>
  <si>
    <t>27</t>
  </si>
  <si>
    <t>766629631</t>
  </si>
  <si>
    <t>Montáž těsnění připojovací spáry ostění nebo nadpraží komprimační páskou</t>
  </si>
  <si>
    <t>492920781</t>
  </si>
  <si>
    <t>Předsazená montáž otvorových výplní dveří utěsnění připojovací spáry ostění nebo nadpraží komprimační páskou</t>
  </si>
  <si>
    <t>https://podminky.urs.cz/item/CS_URS_2023_01/766629631</t>
  </si>
  <si>
    <t>28</t>
  </si>
  <si>
    <t>59071025</t>
  </si>
  <si>
    <t>páska okenní těsnící měkčený pěnový PUR impregnovaná s integrovanou páskou 6-22x58mm</t>
  </si>
  <si>
    <t>-359574499</t>
  </si>
  <si>
    <t>146,4</t>
  </si>
  <si>
    <t>146,4*1,1 'Přepočtené koeficientem množství</t>
  </si>
  <si>
    <t>29</t>
  </si>
  <si>
    <t>766629651</t>
  </si>
  <si>
    <t>Montáž těsnění připojovací spáry ostění nebo nadpraží těsnící fólií</t>
  </si>
  <si>
    <t>-1641258092</t>
  </si>
  <si>
    <t>Předsazená montáž otvorových výplní dveří utěsnění připojovací spáry ostění nebo nadpraží těsnící fólií</t>
  </si>
  <si>
    <t>https://podminky.urs.cz/item/CS_URS_2023_01/766629651</t>
  </si>
  <si>
    <t>30</t>
  </si>
  <si>
    <t>59071058</t>
  </si>
  <si>
    <t>fólie okenní exteriér vodotěsná paropropustná bílá PP s perlinkou 90mm</t>
  </si>
  <si>
    <t>-954405732</t>
  </si>
  <si>
    <t>31</t>
  </si>
  <si>
    <t>76668221R</t>
  </si>
  <si>
    <t>Montáž meziokenních izolačních vložek</t>
  </si>
  <si>
    <t>851265324</t>
  </si>
  <si>
    <t>5534136R1</t>
  </si>
  <si>
    <t>meziokenní izolační vložka s požární odolností EI 45, U=0,26-0,30 W/m2K, 600x1500 mm</t>
  </si>
  <si>
    <t>-712305135</t>
  </si>
  <si>
    <t>6*0,6*1,5</t>
  </si>
  <si>
    <t>33</t>
  </si>
  <si>
    <t>5534136R2</t>
  </si>
  <si>
    <t>meziokenní izolační vložka s požární odolností EI 45, U=0,26-0,30 W/m2K, 1200x1500 mm</t>
  </si>
  <si>
    <t>-1620229595</t>
  </si>
  <si>
    <t>16*1,2*1,5</t>
  </si>
  <si>
    <t>34</t>
  </si>
  <si>
    <t>766691911</t>
  </si>
  <si>
    <t>Vyvěšení nebo zavěšení dřevěných křídel oken pl do 1,5 m2</t>
  </si>
  <si>
    <t>-759021203</t>
  </si>
  <si>
    <t>Ostatní práce vyvěšení nebo zavěšení křídel dřevěných okenních, plochy do 1,5 m2</t>
  </si>
  <si>
    <t>https://podminky.urs.cz/item/CS_URS_2023_01/766691911</t>
  </si>
  <si>
    <t>35</t>
  </si>
  <si>
    <t>766694116</t>
  </si>
  <si>
    <t>Montáž parapetních desek dřevěných nebo plastových š do 30 cm</t>
  </si>
  <si>
    <t>757319819</t>
  </si>
  <si>
    <t>Montáž ostatních truhlářských konstrukcí parapetních desek dřevěných nebo plastových šířky do 300 mm</t>
  </si>
  <si>
    <t>https://podminky.urs.cz/item/CS_URS_2023_01/766694116</t>
  </si>
  <si>
    <t>2*0,6</t>
  </si>
  <si>
    <t>2*9*2,4</t>
  </si>
  <si>
    <t>36</t>
  </si>
  <si>
    <t>60794101</t>
  </si>
  <si>
    <t>parapet dřevotřískový vnitřní povrch laminátový š 200mm</t>
  </si>
  <si>
    <t>1853601952</t>
  </si>
  <si>
    <t>44,4</t>
  </si>
  <si>
    <t>37</t>
  </si>
  <si>
    <t>60794121</t>
  </si>
  <si>
    <t>koncovka PVC k parapetním dřevotřískovým deskám 600mm</t>
  </si>
  <si>
    <t>76977409</t>
  </si>
  <si>
    <t>2*2*10</t>
  </si>
  <si>
    <t>38</t>
  </si>
  <si>
    <t>766699761</t>
  </si>
  <si>
    <t>Montáž překrytí stěnových spár lištou plochou</t>
  </si>
  <si>
    <t>306788448</t>
  </si>
  <si>
    <t>Montáž ostatních truhlářských konstrukcí překrytí spár stěn lištou plochou</t>
  </si>
  <si>
    <t>https://podminky.urs.cz/item/CS_URS_2023_01/766699761</t>
  </si>
  <si>
    <t>9,5*1,5*2*2</t>
  </si>
  <si>
    <t>39</t>
  </si>
  <si>
    <t>42975407R</t>
  </si>
  <si>
    <t>lišta krycí plastová bílá</t>
  </si>
  <si>
    <t>R-poloka</t>
  </si>
  <si>
    <t>1176507529</t>
  </si>
  <si>
    <t>57</t>
  </si>
  <si>
    <t>57*1,1 'Přepočtené koeficientem množství</t>
  </si>
  <si>
    <t>40</t>
  </si>
  <si>
    <t>998766102</t>
  </si>
  <si>
    <t>Přesun hmot tonážní pro kce truhlářské v objektech v přes 6 do 12 m</t>
  </si>
  <si>
    <t>1469970995</t>
  </si>
  <si>
    <t>Přesun hmot pro konstrukce truhlářské stanovený z hmotnosti přesunovaného materiálu vodorovná dopravní vzdálenost do 50 m v objektech výšky přes 6 do 12 m</t>
  </si>
  <si>
    <t>https://podminky.urs.cz/item/CS_URS_2023_01/998766102</t>
  </si>
  <si>
    <t>41</t>
  </si>
  <si>
    <t>998766181</t>
  </si>
  <si>
    <t>Příplatek k přesunu hmot tonážní 766 prováděný bez použití mechanizace</t>
  </si>
  <si>
    <t>280677316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</si>
  <si>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</si>
  <si>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https://podminky.urs.cz/item/CS_URS_2023_01/998766181</t>
  </si>
  <si>
    <t>767</t>
  </si>
  <si>
    <t>Konstrukce zámečnické</t>
  </si>
  <si>
    <t>42</t>
  </si>
  <si>
    <t>767996801</t>
  </si>
  <si>
    <t>Demontáž atypických zámečnických konstrukcí rozebráním hm jednotlivých dílů do 50 kg</t>
  </si>
  <si>
    <t>kg</t>
  </si>
  <si>
    <t>-973754713</t>
  </si>
  <si>
    <t>Demontáž ostatních zámečnických konstrukcí rozebráním o hmotnosti jednotlivých dílů do 50 kg</t>
  </si>
  <si>
    <t>https://podminky.urs.cz/item/CS_URS_2023_01/767996801</t>
  </si>
  <si>
    <t>osazovací profil 30/30/3</t>
  </si>
  <si>
    <t>1,36*(14,4*2*2+1,5*2*2)</t>
  </si>
  <si>
    <t>1,36*(19,2*2*2+1,5*2*2)</t>
  </si>
  <si>
    <t>1,36*10*1,5*2</t>
  </si>
  <si>
    <t>784</t>
  </si>
  <si>
    <t>Dokončovací práce - malby a tapety</t>
  </si>
  <si>
    <t>43</t>
  </si>
  <si>
    <t>784111011</t>
  </si>
  <si>
    <t>Obroušení podkladu omítnutého v místnostech v do 3,80 m</t>
  </si>
  <si>
    <t>957279978</t>
  </si>
  <si>
    <t>Obroušení podkladu omítky v místnostech výšky do 3,80 m</t>
  </si>
  <si>
    <t>https://podminky.urs.cz/item/CS_URS_2023_01/784111011</t>
  </si>
  <si>
    <t>44</t>
  </si>
  <si>
    <t>784161501</t>
  </si>
  <si>
    <t>Celoplošné vyhlazení podkladu disperzní stěrkou v místnostech v do 3,80 m</t>
  </si>
  <si>
    <t>1918512684</t>
  </si>
  <si>
    <t>Celoplošné vyrovnání podkladu disperzní stěrkou, tloušťky do 3 mm vyhlazením v místnostech výšky do 3,80 m</t>
  </si>
  <si>
    <t>https://podminky.urs.cz/item/CS_URS_2023_01/784161501</t>
  </si>
  <si>
    <t>meziokenní vložky</t>
  </si>
  <si>
    <t>45</t>
  </si>
  <si>
    <t>784181101</t>
  </si>
  <si>
    <t>Základní akrylátová jednonásobná bezbarvá penetrace podkladu v místnostech v do 3,80 m</t>
  </si>
  <si>
    <t>1656072535</t>
  </si>
  <si>
    <t>Penetrace podkladu jednonásobná základní akrylátová bezbarvá v místnostech výšky do 3,80 m</t>
  </si>
  <si>
    <t>https://podminky.urs.cz/item/CS_URS_2023_01/784181101</t>
  </si>
  <si>
    <t>ostění</t>
  </si>
  <si>
    <t>Mezisoučet</t>
  </si>
  <si>
    <t>čelní stěna</t>
  </si>
  <si>
    <t>1,3*14,4*2</t>
  </si>
  <si>
    <t>1,3*19,2*2</t>
  </si>
  <si>
    <t>2,8*0,45*2</t>
  </si>
  <si>
    <t>příčka do 1 m šířky</t>
  </si>
  <si>
    <t>1*2,8*2*4*2</t>
  </si>
  <si>
    <t>1*2,8*2*5,5*2</t>
  </si>
  <si>
    <t>46</t>
  </si>
  <si>
    <t>784211101</t>
  </si>
  <si>
    <t>Dvojnásobné bílé malby ze směsí za mokra výborně oděruvzdorných v místnostech v do 3,80 m</t>
  </si>
  <si>
    <t>-1879129164</t>
  </si>
  <si>
    <t>Malby z malířských směsí oděruvzdorných za mokra dvojnásobné, bílé za mokra oděruvzdorné výborně v místnostech výšky do 3,80 m</t>
  </si>
  <si>
    <t>https://podminky.urs.cz/item/CS_URS_2023_01/784211101</t>
  </si>
  <si>
    <t>02 -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</si>
  <si>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</si>
  <si>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</si>
  <si>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</si>
  <si>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</si>
  <si>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</si>
  <si>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</si>
  <si>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</si>
  <si>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</si>
  <si>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</si>
  <si>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</si>
  <si>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</si>
  <si>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</si>
  <si>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13457141</t>
  </si>
  <si>
    <t>https://podminky.urs.cz/item/CS_URS_2023_01/030001000</t>
  </si>
  <si>
    <t>VRN6</t>
  </si>
  <si>
    <t>Územní vlivy</t>
  </si>
  <si>
    <t>065002000</t>
  </si>
  <si>
    <t>Mimostaveništní doprava materiálů</t>
  </si>
  <si>
    <t>-952112139</t>
  </si>
  <si>
    <t>https://podminky.urs.cz/item/CS_URS_2023_01/065002000</t>
  </si>
  <si>
    <t>VRN7</t>
  </si>
  <si>
    <t>Provozní vlivy</t>
  </si>
  <si>
    <t>071103000</t>
  </si>
  <si>
    <t>Provoz investora</t>
  </si>
  <si>
    <t>1146932166</t>
  </si>
  <si>
    <t>https://podminky.urs.cz/item/CS_URS_2023_01/071103000</t>
  </si>
  <si>
    <t>VRN9</t>
  </si>
  <si>
    <t>Ostatní náklady</t>
  </si>
  <si>
    <t>091104000</t>
  </si>
  <si>
    <t>Stroje a zařízení nevyžadující montáž</t>
  </si>
  <si>
    <t>-1509568118</t>
  </si>
  <si>
    <t>https://podminky.urs.cz/item/CS_URS_2023_01/091104000</t>
  </si>
  <si>
    <t>stavební vrátek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</si>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</sst>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9101111" TargetMode="External"/><Relationship Id="rId13" Type="http://schemas.openxmlformats.org/officeDocument/2006/relationships/hyperlink" Target="https://podminky.urs.cz/item/CS_URS_2023_01/997013212" TargetMode="External"/><Relationship Id="rId18" Type="http://schemas.openxmlformats.org/officeDocument/2006/relationships/hyperlink" Target="https://podminky.urs.cz/item/CS_URS_2023_01/998018002" TargetMode="External"/><Relationship Id="rId26" Type="http://schemas.openxmlformats.org/officeDocument/2006/relationships/hyperlink" Target="https://podminky.urs.cz/item/CS_URS_2023_01/766694116" TargetMode="External"/><Relationship Id="rId3" Type="http://schemas.openxmlformats.org/officeDocument/2006/relationships/hyperlink" Target="https://podminky.urs.cz/item/CS_URS_2023_01/619995001" TargetMode="External"/><Relationship Id="rId21" Type="http://schemas.openxmlformats.org/officeDocument/2006/relationships/hyperlink" Target="https://podminky.urs.cz/item/CS_URS_2023_01/766622131" TargetMode="External"/><Relationship Id="rId34" Type="http://schemas.openxmlformats.org/officeDocument/2006/relationships/hyperlink" Target="https://podminky.urs.cz/item/CS_URS_2023_01/784211101" TargetMode="External"/><Relationship Id="rId7" Type="http://schemas.openxmlformats.org/officeDocument/2006/relationships/hyperlink" Target="https://podminky.urs.cz/item/CS_URS_2023_01/622531012" TargetMode="External"/><Relationship Id="rId12" Type="http://schemas.openxmlformats.org/officeDocument/2006/relationships/hyperlink" Target="https://podminky.urs.cz/item/CS_URS_2023_01/977211111" TargetMode="External"/><Relationship Id="rId17" Type="http://schemas.openxmlformats.org/officeDocument/2006/relationships/hyperlink" Target="https://podminky.urs.cz/item/CS_URS_2023_01/997013631" TargetMode="External"/><Relationship Id="rId25" Type="http://schemas.openxmlformats.org/officeDocument/2006/relationships/hyperlink" Target="https://podminky.urs.cz/item/CS_URS_2023_01/766691911" TargetMode="External"/><Relationship Id="rId33" Type="http://schemas.openxmlformats.org/officeDocument/2006/relationships/hyperlink" Target="https://podminky.urs.cz/item/CS_URS_2023_01/784181101" TargetMode="External"/><Relationship Id="rId2" Type="http://schemas.openxmlformats.org/officeDocument/2006/relationships/hyperlink" Target="https://podminky.urs.cz/item/CS_URS_2023_01/619991011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766441823" TargetMode="External"/><Relationship Id="rId29" Type="http://schemas.openxmlformats.org/officeDocument/2006/relationships/hyperlink" Target="https://podminky.urs.cz/item/CS_URS_2023_01/998766181" TargetMode="External"/><Relationship Id="rId1" Type="http://schemas.openxmlformats.org/officeDocument/2006/relationships/hyperlink" Target="https://podminky.urs.cz/item/CS_URS_2023_01/612325302" TargetMode="External"/><Relationship Id="rId6" Type="http://schemas.openxmlformats.org/officeDocument/2006/relationships/hyperlink" Target="https://podminky.urs.cz/item/CS_URS_2023_01/622151031" TargetMode="External"/><Relationship Id="rId11" Type="http://schemas.openxmlformats.org/officeDocument/2006/relationships/hyperlink" Target="https://podminky.urs.cz/item/CS_URS_2023_01/968072361" TargetMode="External"/><Relationship Id="rId24" Type="http://schemas.openxmlformats.org/officeDocument/2006/relationships/hyperlink" Target="https://podminky.urs.cz/item/CS_URS_2023_01/766629651" TargetMode="External"/><Relationship Id="rId32" Type="http://schemas.openxmlformats.org/officeDocument/2006/relationships/hyperlink" Target="https://podminky.urs.cz/item/CS_URS_2023_01/784161501" TargetMode="External"/><Relationship Id="rId5" Type="http://schemas.openxmlformats.org/officeDocument/2006/relationships/hyperlink" Target="https://podminky.urs.cz/item/CS_URS_2023_01/622142001" TargetMode="External"/><Relationship Id="rId15" Type="http://schemas.openxmlformats.org/officeDocument/2006/relationships/hyperlink" Target="https://podminky.urs.cz/item/CS_URS_2023_01/997013501" TargetMode="External"/><Relationship Id="rId23" Type="http://schemas.openxmlformats.org/officeDocument/2006/relationships/hyperlink" Target="https://podminky.urs.cz/item/CS_URS_2023_01/766629631" TargetMode="External"/><Relationship Id="rId28" Type="http://schemas.openxmlformats.org/officeDocument/2006/relationships/hyperlink" Target="https://podminky.urs.cz/item/CS_URS_2023_01/998766102" TargetMode="External"/><Relationship Id="rId10" Type="http://schemas.openxmlformats.org/officeDocument/2006/relationships/hyperlink" Target="https://podminky.urs.cz/item/CS_URS_2023_01/968062376" TargetMode="External"/><Relationship Id="rId19" Type="http://schemas.openxmlformats.org/officeDocument/2006/relationships/hyperlink" Target="https://podminky.urs.cz/item/CS_URS_2023_01/766441811" TargetMode="External"/><Relationship Id="rId31" Type="http://schemas.openxmlformats.org/officeDocument/2006/relationships/hyperlink" Target="https://podminky.urs.cz/item/CS_URS_2023_01/784111011" TargetMode="External"/><Relationship Id="rId4" Type="http://schemas.openxmlformats.org/officeDocument/2006/relationships/hyperlink" Target="https://podminky.urs.cz/item/CS_URS_2023_01/622131121" TargetMode="External"/><Relationship Id="rId9" Type="http://schemas.openxmlformats.org/officeDocument/2006/relationships/hyperlink" Target="https://podminky.urs.cz/item/CS_URS_2023_01/952901111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3_01/766622216" TargetMode="External"/><Relationship Id="rId27" Type="http://schemas.openxmlformats.org/officeDocument/2006/relationships/hyperlink" Target="https://podminky.urs.cz/item/CS_URS_2023_01/766699761" TargetMode="External"/><Relationship Id="rId30" Type="http://schemas.openxmlformats.org/officeDocument/2006/relationships/hyperlink" Target="https://podminky.urs.cz/item/CS_URS_2023_01/767996801" TargetMode="External"/><Relationship Id="rId35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1103000" TargetMode="External"/><Relationship Id="rId2" Type="http://schemas.openxmlformats.org/officeDocument/2006/relationships/hyperlink" Target="https://podminky.urs.cz/item/CS_URS_2023_01/065002000" TargetMode="External"/><Relationship Id="rId1" Type="http://schemas.openxmlformats.org/officeDocument/2006/relationships/hyperlink" Target="https://podminky.urs.cz/item/CS_URS_2023_01/030001000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091104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4"/>
      <c r="AQ5" s="24"/>
      <c r="AR5" s="22"/>
      <c r="BE5" s="33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4"/>
      <c r="AQ6" s="24"/>
      <c r="AR6" s="22"/>
      <c r="BE6" s="33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6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36"/>
      <c r="BS13" s="19" t="s">
        <v>6</v>
      </c>
    </row>
    <row r="14" spans="1:74" ht="12.75">
      <c r="B14" s="23"/>
      <c r="C14" s="24"/>
      <c r="D14" s="24"/>
      <c r="E14" s="341" t="s">
        <v>31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3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6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6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6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6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6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6"/>
    </row>
    <row r="23" spans="1:71" s="1" customFormat="1" ht="47.25" customHeight="1">
      <c r="B23" s="23"/>
      <c r="C23" s="24"/>
      <c r="D23" s="24"/>
      <c r="E23" s="343" t="s">
        <v>40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4"/>
      <c r="AP23" s="24"/>
      <c r="AQ23" s="24"/>
      <c r="AR23" s="22"/>
      <c r="BE23" s="33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6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4">
        <f>ROUND(AG54,2)</f>
        <v>0</v>
      </c>
      <c r="AL26" s="345"/>
      <c r="AM26" s="345"/>
      <c r="AN26" s="345"/>
      <c r="AO26" s="345"/>
      <c r="AP26" s="38"/>
      <c r="AQ26" s="38"/>
      <c r="AR26" s="41"/>
      <c r="BE26" s="33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6" t="s">
        <v>42</v>
      </c>
      <c r="M28" s="346"/>
      <c r="N28" s="346"/>
      <c r="O28" s="346"/>
      <c r="P28" s="346"/>
      <c r="Q28" s="38"/>
      <c r="R28" s="38"/>
      <c r="S28" s="38"/>
      <c r="T28" s="38"/>
      <c r="U28" s="38"/>
      <c r="V28" s="38"/>
      <c r="W28" s="346" t="s">
        <v>43</v>
      </c>
      <c r="X28" s="346"/>
      <c r="Y28" s="346"/>
      <c r="Z28" s="346"/>
      <c r="AA28" s="346"/>
      <c r="AB28" s="346"/>
      <c r="AC28" s="346"/>
      <c r="AD28" s="346"/>
      <c r="AE28" s="346"/>
      <c r="AF28" s="38"/>
      <c r="AG28" s="38"/>
      <c r="AH28" s="38"/>
      <c r="AI28" s="38"/>
      <c r="AJ28" s="38"/>
      <c r="AK28" s="346" t="s">
        <v>44</v>
      </c>
      <c r="AL28" s="346"/>
      <c r="AM28" s="346"/>
      <c r="AN28" s="346"/>
      <c r="AO28" s="346"/>
      <c r="AP28" s="38"/>
      <c r="AQ28" s="38"/>
      <c r="AR28" s="41"/>
      <c r="BE28" s="336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49">
        <v>0.21</v>
      </c>
      <c r="M29" s="348"/>
      <c r="N29" s="348"/>
      <c r="O29" s="348"/>
      <c r="P29" s="348"/>
      <c r="Q29" s="43"/>
      <c r="R29" s="43"/>
      <c r="S29" s="43"/>
      <c r="T29" s="43"/>
      <c r="U29" s="43"/>
      <c r="V29" s="43"/>
      <c r="W29" s="347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3"/>
      <c r="AG29" s="43"/>
      <c r="AH29" s="43"/>
      <c r="AI29" s="43"/>
      <c r="AJ29" s="43"/>
      <c r="AK29" s="347">
        <f>ROUND(AV54, 2)</f>
        <v>0</v>
      </c>
      <c r="AL29" s="348"/>
      <c r="AM29" s="348"/>
      <c r="AN29" s="348"/>
      <c r="AO29" s="348"/>
      <c r="AP29" s="43"/>
      <c r="AQ29" s="43"/>
      <c r="AR29" s="44"/>
      <c r="BE29" s="337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49">
        <v>0.15</v>
      </c>
      <c r="M30" s="348"/>
      <c r="N30" s="348"/>
      <c r="O30" s="348"/>
      <c r="P30" s="348"/>
      <c r="Q30" s="43"/>
      <c r="R30" s="43"/>
      <c r="S30" s="43"/>
      <c r="T30" s="43"/>
      <c r="U30" s="43"/>
      <c r="V30" s="43"/>
      <c r="W30" s="347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3"/>
      <c r="AG30" s="43"/>
      <c r="AH30" s="43"/>
      <c r="AI30" s="43"/>
      <c r="AJ30" s="43"/>
      <c r="AK30" s="347">
        <f>ROUND(AW54, 2)</f>
        <v>0</v>
      </c>
      <c r="AL30" s="348"/>
      <c r="AM30" s="348"/>
      <c r="AN30" s="348"/>
      <c r="AO30" s="348"/>
      <c r="AP30" s="43"/>
      <c r="AQ30" s="43"/>
      <c r="AR30" s="44"/>
      <c r="BE30" s="337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49">
        <v>0.21</v>
      </c>
      <c r="M31" s="348"/>
      <c r="N31" s="348"/>
      <c r="O31" s="348"/>
      <c r="P31" s="348"/>
      <c r="Q31" s="43"/>
      <c r="R31" s="43"/>
      <c r="S31" s="43"/>
      <c r="T31" s="43"/>
      <c r="U31" s="43"/>
      <c r="V31" s="43"/>
      <c r="W31" s="347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3"/>
      <c r="AG31" s="43"/>
      <c r="AH31" s="43"/>
      <c r="AI31" s="43"/>
      <c r="AJ31" s="43"/>
      <c r="AK31" s="347">
        <v>0</v>
      </c>
      <c r="AL31" s="348"/>
      <c r="AM31" s="348"/>
      <c r="AN31" s="348"/>
      <c r="AO31" s="348"/>
      <c r="AP31" s="43"/>
      <c r="AQ31" s="43"/>
      <c r="AR31" s="44"/>
      <c r="BE31" s="337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49">
        <v>0.15</v>
      </c>
      <c r="M32" s="348"/>
      <c r="N32" s="348"/>
      <c r="O32" s="348"/>
      <c r="P32" s="348"/>
      <c r="Q32" s="43"/>
      <c r="R32" s="43"/>
      <c r="S32" s="43"/>
      <c r="T32" s="43"/>
      <c r="U32" s="43"/>
      <c r="V32" s="43"/>
      <c r="W32" s="347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3"/>
      <c r="AG32" s="43"/>
      <c r="AH32" s="43"/>
      <c r="AI32" s="43"/>
      <c r="AJ32" s="43"/>
      <c r="AK32" s="347">
        <v>0</v>
      </c>
      <c r="AL32" s="348"/>
      <c r="AM32" s="348"/>
      <c r="AN32" s="348"/>
      <c r="AO32" s="348"/>
      <c r="AP32" s="43"/>
      <c r="AQ32" s="43"/>
      <c r="AR32" s="44"/>
      <c r="BE32" s="337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49">
        <v>0</v>
      </c>
      <c r="M33" s="348"/>
      <c r="N33" s="348"/>
      <c r="O33" s="348"/>
      <c r="P33" s="348"/>
      <c r="Q33" s="43"/>
      <c r="R33" s="43"/>
      <c r="S33" s="43"/>
      <c r="T33" s="43"/>
      <c r="U33" s="43"/>
      <c r="V33" s="43"/>
      <c r="W33" s="347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3"/>
      <c r="AG33" s="43"/>
      <c r="AH33" s="43"/>
      <c r="AI33" s="43"/>
      <c r="AJ33" s="43"/>
      <c r="AK33" s="347">
        <v>0</v>
      </c>
      <c r="AL33" s="348"/>
      <c r="AM33" s="348"/>
      <c r="AN33" s="348"/>
      <c r="AO33" s="34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50" t="s">
        <v>53</v>
      </c>
      <c r="Y35" s="351"/>
      <c r="Z35" s="351"/>
      <c r="AA35" s="351"/>
      <c r="AB35" s="351"/>
      <c r="AC35" s="47"/>
      <c r="AD35" s="47"/>
      <c r="AE35" s="47"/>
      <c r="AF35" s="47"/>
      <c r="AG35" s="47"/>
      <c r="AH35" s="47"/>
      <c r="AI35" s="47"/>
      <c r="AJ35" s="47"/>
      <c r="AK35" s="352">
        <f>SUM(AK26:AK33)</f>
        <v>0</v>
      </c>
      <c r="AL35" s="351"/>
      <c r="AM35" s="351"/>
      <c r="AN35" s="351"/>
      <c r="AO35" s="35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20230304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4" t="str">
        <f>K6</f>
        <v>Objekt p.č. 20/5, k.ú. Drahovice - Domov mládeže, Lidická 38, Karlovy Vary - výměna okenních výplní 2023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Lidická 590/38, Karlovy Vary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6" t="str">
        <f>IF(AN8= "","",AN8)</f>
        <v>4. 3. 2023</v>
      </c>
      <c r="AN47" s="35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Domov mládeže a školní jídelna Karlovy Vary,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57" t="str">
        <f>IF(E17="","",E17)</f>
        <v>Ing. Roman Gajdoš</v>
      </c>
      <c r="AN49" s="358"/>
      <c r="AO49" s="358"/>
      <c r="AP49" s="358"/>
      <c r="AQ49" s="38"/>
      <c r="AR49" s="41"/>
      <c r="AS49" s="359" t="s">
        <v>55</v>
      </c>
      <c r="AT49" s="36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7" t="str">
        <f>IF(E20="","",E20)</f>
        <v>Bc. Martin Frous</v>
      </c>
      <c r="AN50" s="358"/>
      <c r="AO50" s="358"/>
      <c r="AP50" s="358"/>
      <c r="AQ50" s="38"/>
      <c r="AR50" s="41"/>
      <c r="AS50" s="361"/>
      <c r="AT50" s="36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3"/>
      <c r="AT51" s="36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5" t="s">
        <v>56</v>
      </c>
      <c r="D52" s="366"/>
      <c r="E52" s="366"/>
      <c r="F52" s="366"/>
      <c r="G52" s="366"/>
      <c r="H52" s="68"/>
      <c r="I52" s="367" t="s">
        <v>57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8" t="s">
        <v>58</v>
      </c>
      <c r="AH52" s="366"/>
      <c r="AI52" s="366"/>
      <c r="AJ52" s="366"/>
      <c r="AK52" s="366"/>
      <c r="AL52" s="366"/>
      <c r="AM52" s="366"/>
      <c r="AN52" s="367" t="s">
        <v>59</v>
      </c>
      <c r="AO52" s="366"/>
      <c r="AP52" s="366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2">
        <f>ROUND(SUM(AG55:AG56),2)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71" t="s">
        <v>80</v>
      </c>
      <c r="E55" s="371"/>
      <c r="F55" s="371"/>
      <c r="G55" s="371"/>
      <c r="H55" s="371"/>
      <c r="I55" s="91"/>
      <c r="J55" s="371" t="s">
        <v>81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69">
        <f>'01 - Stavební část'!J30</f>
        <v>0</v>
      </c>
      <c r="AH55" s="370"/>
      <c r="AI55" s="370"/>
      <c r="AJ55" s="370"/>
      <c r="AK55" s="370"/>
      <c r="AL55" s="370"/>
      <c r="AM55" s="370"/>
      <c r="AN55" s="369">
        <f>SUM(AG55,AT55)</f>
        <v>0</v>
      </c>
      <c r="AO55" s="370"/>
      <c r="AP55" s="370"/>
      <c r="AQ55" s="92" t="s">
        <v>82</v>
      </c>
      <c r="AR55" s="93"/>
      <c r="AS55" s="94">
        <v>0</v>
      </c>
      <c r="AT55" s="95">
        <f>ROUND(SUM(AV55:AW55),2)</f>
        <v>0</v>
      </c>
      <c r="AU55" s="96">
        <f>'01 - Stavební část'!P89</f>
        <v>0</v>
      </c>
      <c r="AV55" s="95">
        <f>'01 - Stavební část'!J33</f>
        <v>0</v>
      </c>
      <c r="AW55" s="95">
        <f>'01 - Stavební část'!J34</f>
        <v>0</v>
      </c>
      <c r="AX55" s="95">
        <f>'01 - Stavební část'!J35</f>
        <v>0</v>
      </c>
      <c r="AY55" s="95">
        <f>'01 - Stavební část'!J36</f>
        <v>0</v>
      </c>
      <c r="AZ55" s="95">
        <f>'01 - Stavební část'!F33</f>
        <v>0</v>
      </c>
      <c r="BA55" s="95">
        <f>'01 - Stavební část'!F34</f>
        <v>0</v>
      </c>
      <c r="BB55" s="95">
        <f>'01 - Stavební část'!F35</f>
        <v>0</v>
      </c>
      <c r="BC55" s="95">
        <f>'01 - Stavební část'!F36</f>
        <v>0</v>
      </c>
      <c r="BD55" s="97">
        <f>'01 - Stavební část'!F37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71" t="s">
        <v>86</v>
      </c>
      <c r="E56" s="371"/>
      <c r="F56" s="371"/>
      <c r="G56" s="371"/>
      <c r="H56" s="371"/>
      <c r="I56" s="91"/>
      <c r="J56" s="371" t="s">
        <v>87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'02 - Vedlejší a ostatní n...'!J30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92" t="s">
        <v>82</v>
      </c>
      <c r="AR56" s="93"/>
      <c r="AS56" s="99">
        <v>0</v>
      </c>
      <c r="AT56" s="100">
        <f>ROUND(SUM(AV56:AW56),2)</f>
        <v>0</v>
      </c>
      <c r="AU56" s="101">
        <f>'02 - Vedlejší a ostatní n...'!P84</f>
        <v>0</v>
      </c>
      <c r="AV56" s="100">
        <f>'02 - Vedlejší a ostatní n...'!J33</f>
        <v>0</v>
      </c>
      <c r="AW56" s="100">
        <f>'02 - Vedlejší a ostatní n...'!J34</f>
        <v>0</v>
      </c>
      <c r="AX56" s="100">
        <f>'02 - Vedlejší a ostatní n...'!J35</f>
        <v>0</v>
      </c>
      <c r="AY56" s="100">
        <f>'02 - Vedlejší a ostatní n...'!J36</f>
        <v>0</v>
      </c>
      <c r="AZ56" s="100">
        <f>'02 - Vedlejší a ostatní n...'!F33</f>
        <v>0</v>
      </c>
      <c r="BA56" s="100">
        <f>'02 - Vedlejší a ostatní n...'!F34</f>
        <v>0</v>
      </c>
      <c r="BB56" s="100">
        <f>'02 - Vedlejší a ostatní n...'!F35</f>
        <v>0</v>
      </c>
      <c r="BC56" s="100">
        <f>'02 - Vedlejší a ostatní n...'!F36</f>
        <v>0</v>
      </c>
      <c r="BD56" s="102">
        <f>'02 - Vedlejší a ostatní n...'!F37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r3amVmQCy0/ff5y5Nr70F/GiIJtNEAzlZUgf+9mzS9ca7ZjKWB6bsVYEUtfBaowbqFfa6fBxZg0npJWdITw+5g==" saltValue="hAoB43T8jXIPQW2NNgYQIwTqlk9eCG8woXWSUKU+yzeqjCGN5lL/PPygQEj7oUanXg6gW0gzgTL6yf5oFxqZS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 xr:uid="{00000000-0004-0000-0000-000000000000}"/>
    <hyperlink ref="A56" location="'02 - Vedlejší a ostatní 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5" t="str">
        <f>'Rekapitulace stavby'!K6</f>
        <v>Objekt p.č. 20/5, k.ú. Drahovice - Domov mládeže, Lidická 38, Karlovy Vary - výměna okenních výplní 2023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91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4. 3. 2023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ROUND((SUM(BE89:BE341)),  2)</f>
        <v>0</v>
      </c>
      <c r="G33" s="36"/>
      <c r="H33" s="36"/>
      <c r="I33" s="120">
        <v>0.21</v>
      </c>
      <c r="J33" s="119">
        <f>ROUND(((SUM(BE89:BE341))*I33),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ROUND((SUM(BF89:BF341)),  2)</f>
        <v>0</v>
      </c>
      <c r="G34" s="36"/>
      <c r="H34" s="36"/>
      <c r="I34" s="120">
        <v>0.15</v>
      </c>
      <c r="J34" s="119">
        <f>ROUND(((SUM(BF89:BF341))*I34),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ROUND((SUM(BG89:BG341)),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ROUND((SUM(BH89:BH341)),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ROUND((SUM(BI89:BI341)),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2" t="str">
        <f>E7</f>
        <v>Objekt p.č. 20/5, k.ú. Drahovice - Domov mládeže, Lidická 38, Karlovy Vary - výměna okenních výplní 2023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4" t="str">
        <f>E9</f>
        <v>01 - Stavební část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Lidická 590/38, Karlovy Vary</v>
      </c>
      <c r="G52" s="38"/>
      <c r="H52" s="38"/>
      <c r="I52" s="31" t="s">
        <v>23</v>
      </c>
      <c r="J52" s="61" t="str">
        <f>IF(J12="","",J12)</f>
        <v>4. 3. 2023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Domov mládeže a školní jídelna Karlovy Vary, p.o.</v>
      </c>
      <c r="G54" s="38"/>
      <c r="H54" s="38"/>
      <c r="I54" s="31" t="s">
        <v>32</v>
      </c>
      <c r="J54" s="34" t="str">
        <f>E21</f>
        <v>Ing. Roman Gajdoš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J143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J165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J183</f>
        <v>0</v>
      </c>
      <c r="K64" s="143"/>
      <c r="L64" s="147"/>
    </row>
    <row r="65" spans="1:31" s="9" customFormat="1" ht="24.95" customHeight="1">
      <c r="B65" s="136"/>
      <c r="C65" s="137"/>
      <c r="D65" s="138" t="s">
        <v>101</v>
      </c>
      <c r="E65" s="139"/>
      <c r="F65" s="139"/>
      <c r="G65" s="139"/>
      <c r="H65" s="139"/>
      <c r="I65" s="139"/>
      <c r="J65" s="140">
        <f>J187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J188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J194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J277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105</v>
      </c>
      <c r="E69" s="145"/>
      <c r="F69" s="145"/>
      <c r="G69" s="145"/>
      <c r="H69" s="145"/>
      <c r="I69" s="145"/>
      <c r="J69" s="146">
        <f>J286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106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82" t="str">
        <f>E7</f>
        <v>Objekt p.č. 20/5, k.ú. Drahovice - Domov mládeže, Lidická 38, Karlovy Vary - výměna okenních výplní 2023</v>
      </c>
      <c r="F79" s="383"/>
      <c r="G79" s="383"/>
      <c r="H79" s="383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90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54" t="str">
        <f>E9</f>
        <v>01 - Stavební část</v>
      </c>
      <c r="F81" s="384"/>
      <c r="G81" s="384"/>
      <c r="H81" s="384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Lidická 590/38, Karlovy Vary</v>
      </c>
      <c r="G83" s="38"/>
      <c r="H83" s="38"/>
      <c r="I83" s="31" t="s">
        <v>23</v>
      </c>
      <c r="J83" s="61" t="str">
        <f>IF(J12="","",J12)</f>
        <v>4. 3. 2023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Domov mládeže a školní jídelna Karlovy Vary, p.o.</v>
      </c>
      <c r="G85" s="38"/>
      <c r="H85" s="38"/>
      <c r="I85" s="31" t="s">
        <v>32</v>
      </c>
      <c r="J85" s="34" t="str">
        <f>E21</f>
        <v>Ing. Roman Gajdoš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30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Bc. Martin Frous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107</v>
      </c>
      <c r="D88" s="151" t="s">
        <v>60</v>
      </c>
      <c r="E88" s="151" t="s">
        <v>56</v>
      </c>
      <c r="F88" s="151" t="s">
        <v>57</v>
      </c>
      <c r="G88" s="151" t="s">
        <v>108</v>
      </c>
      <c r="H88" s="151" t="s">
        <v>109</v>
      </c>
      <c r="I88" s="151" t="s">
        <v>110</v>
      </c>
      <c r="J88" s="151" t="s">
        <v>94</v>
      </c>
      <c r="K88" s="152" t="s">
        <v>111</v>
      </c>
      <c r="L88" s="153"/>
      <c r="M88" s="70" t="s">
        <v>19</v>
      </c>
      <c r="N88" s="71" t="s">
        <v>45</v>
      </c>
      <c r="O88" s="71" t="s">
        <v>112</v>
      </c>
      <c r="P88" s="71" t="s">
        <v>113</v>
      </c>
      <c r="Q88" s="71" t="s">
        <v>114</v>
      </c>
      <c r="R88" s="71" t="s">
        <v>115</v>
      </c>
      <c r="S88" s="71" t="s">
        <v>116</v>
      </c>
      <c r="T88" s="72" t="s">
        <v>117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118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P90+P187</f>
        <v>0</v>
      </c>
      <c r="Q89" s="74"/>
      <c r="R89" s="156">
        <f>R90+R187</f>
        <v>5.3383184000000004</v>
      </c>
      <c r="S89" s="74"/>
      <c r="T89" s="157">
        <f>T90+T187</f>
        <v>4.4529500000000004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74</v>
      </c>
      <c r="AU89" s="19" t="s">
        <v>95</v>
      </c>
      <c r="BK89" s="158">
        <f>BK90+BK187</f>
        <v>0</v>
      </c>
    </row>
    <row r="90" spans="1:65" s="12" customFormat="1" ht="25.9" customHeight="1">
      <c r="B90" s="159"/>
      <c r="C90" s="160"/>
      <c r="D90" s="161" t="s">
        <v>74</v>
      </c>
      <c r="E90" s="162" t="s">
        <v>119</v>
      </c>
      <c r="F90" s="162" t="s">
        <v>120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P91+P143+P165+P183</f>
        <v>0</v>
      </c>
      <c r="Q90" s="167"/>
      <c r="R90" s="168">
        <f>R91+R143+R165+R183</f>
        <v>1.0775912000000001</v>
      </c>
      <c r="S90" s="167"/>
      <c r="T90" s="169">
        <f>T91+T143+T165+T183</f>
        <v>3.4744000000000002</v>
      </c>
      <c r="AR90" s="170" t="s">
        <v>83</v>
      </c>
      <c r="AT90" s="171" t="s">
        <v>74</v>
      </c>
      <c r="AU90" s="171" t="s">
        <v>75</v>
      </c>
      <c r="AY90" s="170" t="s">
        <v>121</v>
      </c>
      <c r="BK90" s="172">
        <f>BK91+BK143+BK165+BK183</f>
        <v>0</v>
      </c>
    </row>
    <row r="91" spans="1:65" s="12" customFormat="1" ht="22.9" customHeight="1">
      <c r="B91" s="159"/>
      <c r="C91" s="160"/>
      <c r="D91" s="161" t="s">
        <v>74</v>
      </c>
      <c r="E91" s="173" t="s">
        <v>122</v>
      </c>
      <c r="F91" s="173" t="s">
        <v>123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SUM(P92:P142)</f>
        <v>0</v>
      </c>
      <c r="Q91" s="167"/>
      <c r="R91" s="168">
        <f>SUM(R92:R142)</f>
        <v>1.0630512000000001</v>
      </c>
      <c r="S91" s="167"/>
      <c r="T91" s="169">
        <f>SUM(T92:T142)</f>
        <v>0</v>
      </c>
      <c r="AR91" s="170" t="s">
        <v>83</v>
      </c>
      <c r="AT91" s="171" t="s">
        <v>74</v>
      </c>
      <c r="AU91" s="171" t="s">
        <v>83</v>
      </c>
      <c r="AY91" s="170" t="s">
        <v>121</v>
      </c>
      <c r="BK91" s="172">
        <f>SUM(BK92:BK142)</f>
        <v>0</v>
      </c>
    </row>
    <row r="92" spans="1:65" s="2" customFormat="1" ht="24.2" customHeight="1">
      <c r="A92" s="36"/>
      <c r="B92" s="37"/>
      <c r="C92" s="175" t="s">
        <v>83</v>
      </c>
      <c r="D92" s="175" t="s">
        <v>124</v>
      </c>
      <c r="E92" s="176" t="s">
        <v>125</v>
      </c>
      <c r="F92" s="177" t="s">
        <v>126</v>
      </c>
      <c r="G92" s="178" t="s">
        <v>127</v>
      </c>
      <c r="H92" s="179">
        <v>21.96</v>
      </c>
      <c r="I92" s="180"/>
      <c r="J92" s="181">
        <f>ROUND(I92*H92,2)</f>
        <v>0</v>
      </c>
      <c r="K92" s="177" t="s">
        <v>128</v>
      </c>
      <c r="L92" s="41"/>
      <c r="M92" s="182" t="s">
        <v>19</v>
      </c>
      <c r="N92" s="183" t="s">
        <v>46</v>
      </c>
      <c r="O92" s="66"/>
      <c r="P92" s="184">
        <f>O92*H92</f>
        <v>0</v>
      </c>
      <c r="Q92" s="184">
        <v>3.3579999999999999E-2</v>
      </c>
      <c r="R92" s="184">
        <f>Q92*H92</f>
        <v>0.73741679999999998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129</v>
      </c>
      <c r="AT92" s="186" t="s">
        <v>124</v>
      </c>
      <c r="AU92" s="186" t="s">
        <v>85</v>
      </c>
      <c r="AY92" s="19" t="s">
        <v>121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129</v>
      </c>
      <c r="BM92" s="186" t="s">
        <v>130</v>
      </c>
    </row>
    <row r="93" spans="1:65" s="2" customFormat="1" ht="11.25">
      <c r="A93" s="36"/>
      <c r="B93" s="37"/>
      <c r="C93" s="38"/>
      <c r="D93" s="188" t="s">
        <v>131</v>
      </c>
      <c r="E93" s="38"/>
      <c r="F93" s="189" t="s">
        <v>132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131</v>
      </c>
      <c r="AU93" s="19" t="s">
        <v>85</v>
      </c>
    </row>
    <row r="94" spans="1:65" s="2" customFormat="1" ht="11.25">
      <c r="A94" s="36"/>
      <c r="B94" s="37"/>
      <c r="C94" s="38"/>
      <c r="D94" s="193" t="s">
        <v>133</v>
      </c>
      <c r="E94" s="38"/>
      <c r="F94" s="194" t="s">
        <v>134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133</v>
      </c>
      <c r="AU94" s="19" t="s">
        <v>85</v>
      </c>
    </row>
    <row r="95" spans="1:65" s="13" customFormat="1" ht="11.25">
      <c r="B95" s="195"/>
      <c r="C95" s="196"/>
      <c r="D95" s="188" t="s">
        <v>135</v>
      </c>
      <c r="E95" s="197" t="s">
        <v>19</v>
      </c>
      <c r="F95" s="198" t="s">
        <v>136</v>
      </c>
      <c r="G95" s="196"/>
      <c r="H95" s="199">
        <v>9.5399999999999991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135</v>
      </c>
      <c r="AU95" s="205" t="s">
        <v>85</v>
      </c>
      <c r="AV95" s="13" t="s">
        <v>85</v>
      </c>
      <c r="AW95" s="13" t="s">
        <v>35</v>
      </c>
      <c r="AX95" s="13" t="s">
        <v>75</v>
      </c>
      <c r="AY95" s="205" t="s">
        <v>121</v>
      </c>
    </row>
    <row r="96" spans="1:65" s="13" customFormat="1" ht="11.25">
      <c r="B96" s="195"/>
      <c r="C96" s="196"/>
      <c r="D96" s="188" t="s">
        <v>135</v>
      </c>
      <c r="E96" s="197" t="s">
        <v>19</v>
      </c>
      <c r="F96" s="198" t="s">
        <v>137</v>
      </c>
      <c r="G96" s="196"/>
      <c r="H96" s="199">
        <v>12.42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135</v>
      </c>
      <c r="AU96" s="205" t="s">
        <v>85</v>
      </c>
      <c r="AV96" s="13" t="s">
        <v>85</v>
      </c>
      <c r="AW96" s="13" t="s">
        <v>35</v>
      </c>
      <c r="AX96" s="13" t="s">
        <v>75</v>
      </c>
      <c r="AY96" s="205" t="s">
        <v>121</v>
      </c>
    </row>
    <row r="97" spans="1:65" s="14" customFormat="1" ht="11.25">
      <c r="B97" s="206"/>
      <c r="C97" s="207"/>
      <c r="D97" s="188" t="s">
        <v>135</v>
      </c>
      <c r="E97" s="208" t="s">
        <v>19</v>
      </c>
      <c r="F97" s="209" t="s">
        <v>138</v>
      </c>
      <c r="G97" s="207"/>
      <c r="H97" s="210">
        <v>21.96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135</v>
      </c>
      <c r="AU97" s="216" t="s">
        <v>85</v>
      </c>
      <c r="AV97" s="14" t="s">
        <v>129</v>
      </c>
      <c r="AW97" s="14" t="s">
        <v>35</v>
      </c>
      <c r="AX97" s="14" t="s">
        <v>83</v>
      </c>
      <c r="AY97" s="216" t="s">
        <v>121</v>
      </c>
    </row>
    <row r="98" spans="1:65" s="2" customFormat="1" ht="24.2" customHeight="1">
      <c r="A98" s="36"/>
      <c r="B98" s="37"/>
      <c r="C98" s="175" t="s">
        <v>85</v>
      </c>
      <c r="D98" s="175" t="s">
        <v>124</v>
      </c>
      <c r="E98" s="176" t="s">
        <v>139</v>
      </c>
      <c r="F98" s="177" t="s">
        <v>140</v>
      </c>
      <c r="G98" s="178" t="s">
        <v>127</v>
      </c>
      <c r="H98" s="179">
        <v>201.6</v>
      </c>
      <c r="I98" s="180"/>
      <c r="J98" s="181">
        <f>ROUND(I98*H98,2)</f>
        <v>0</v>
      </c>
      <c r="K98" s="177" t="s">
        <v>128</v>
      </c>
      <c r="L98" s="41"/>
      <c r="M98" s="182" t="s">
        <v>19</v>
      </c>
      <c r="N98" s="183" t="s">
        <v>46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129</v>
      </c>
      <c r="AT98" s="186" t="s">
        <v>124</v>
      </c>
      <c r="AU98" s="186" t="s">
        <v>85</v>
      </c>
      <c r="AY98" s="19" t="s">
        <v>121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129</v>
      </c>
      <c r="BM98" s="186" t="s">
        <v>141</v>
      </c>
    </row>
    <row r="99" spans="1:65" s="2" customFormat="1" ht="19.5">
      <c r="A99" s="36"/>
      <c r="B99" s="37"/>
      <c r="C99" s="38"/>
      <c r="D99" s="188" t="s">
        <v>131</v>
      </c>
      <c r="E99" s="38"/>
      <c r="F99" s="189" t="s">
        <v>142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131</v>
      </c>
      <c r="AU99" s="19" t="s">
        <v>85</v>
      </c>
    </row>
    <row r="100" spans="1:65" s="2" customFormat="1" ht="11.25">
      <c r="A100" s="36"/>
      <c r="B100" s="37"/>
      <c r="C100" s="38"/>
      <c r="D100" s="193" t="s">
        <v>133</v>
      </c>
      <c r="E100" s="38"/>
      <c r="F100" s="194" t="s">
        <v>143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133</v>
      </c>
      <c r="AU100" s="19" t="s">
        <v>85</v>
      </c>
    </row>
    <row r="101" spans="1:65" s="13" customFormat="1" ht="11.25">
      <c r="B101" s="195"/>
      <c r="C101" s="196"/>
      <c r="D101" s="188" t="s">
        <v>135</v>
      </c>
      <c r="E101" s="197" t="s">
        <v>19</v>
      </c>
      <c r="F101" s="198" t="s">
        <v>144</v>
      </c>
      <c r="G101" s="196"/>
      <c r="H101" s="199">
        <v>86.4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135</v>
      </c>
      <c r="AU101" s="205" t="s">
        <v>85</v>
      </c>
      <c r="AV101" s="13" t="s">
        <v>85</v>
      </c>
      <c r="AW101" s="13" t="s">
        <v>35</v>
      </c>
      <c r="AX101" s="13" t="s">
        <v>75</v>
      </c>
      <c r="AY101" s="205" t="s">
        <v>121</v>
      </c>
    </row>
    <row r="102" spans="1:65" s="13" customFormat="1" ht="11.25">
      <c r="B102" s="195"/>
      <c r="C102" s="196"/>
      <c r="D102" s="188" t="s">
        <v>135</v>
      </c>
      <c r="E102" s="197" t="s">
        <v>19</v>
      </c>
      <c r="F102" s="198" t="s">
        <v>145</v>
      </c>
      <c r="G102" s="196"/>
      <c r="H102" s="199">
        <v>115.2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135</v>
      </c>
      <c r="AU102" s="205" t="s">
        <v>85</v>
      </c>
      <c r="AV102" s="13" t="s">
        <v>85</v>
      </c>
      <c r="AW102" s="13" t="s">
        <v>35</v>
      </c>
      <c r="AX102" s="13" t="s">
        <v>75</v>
      </c>
      <c r="AY102" s="205" t="s">
        <v>121</v>
      </c>
    </row>
    <row r="103" spans="1:65" s="14" customFormat="1" ht="11.25">
      <c r="B103" s="206"/>
      <c r="C103" s="207"/>
      <c r="D103" s="188" t="s">
        <v>135</v>
      </c>
      <c r="E103" s="208" t="s">
        <v>19</v>
      </c>
      <c r="F103" s="209" t="s">
        <v>138</v>
      </c>
      <c r="G103" s="207"/>
      <c r="H103" s="210">
        <v>201.60000000000002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135</v>
      </c>
      <c r="AU103" s="216" t="s">
        <v>85</v>
      </c>
      <c r="AV103" s="14" t="s">
        <v>129</v>
      </c>
      <c r="AW103" s="14" t="s">
        <v>35</v>
      </c>
      <c r="AX103" s="14" t="s">
        <v>83</v>
      </c>
      <c r="AY103" s="216" t="s">
        <v>121</v>
      </c>
    </row>
    <row r="104" spans="1:65" s="2" customFormat="1" ht="24.2" customHeight="1">
      <c r="A104" s="36"/>
      <c r="B104" s="37"/>
      <c r="C104" s="175" t="s">
        <v>146</v>
      </c>
      <c r="D104" s="175" t="s">
        <v>124</v>
      </c>
      <c r="E104" s="176" t="s">
        <v>147</v>
      </c>
      <c r="F104" s="177" t="s">
        <v>148</v>
      </c>
      <c r="G104" s="178" t="s">
        <v>149</v>
      </c>
      <c r="H104" s="179">
        <v>146.4</v>
      </c>
      <c r="I104" s="180"/>
      <c r="J104" s="181">
        <f>ROUND(I104*H104,2)</f>
        <v>0</v>
      </c>
      <c r="K104" s="177" t="s">
        <v>128</v>
      </c>
      <c r="L104" s="41"/>
      <c r="M104" s="182" t="s">
        <v>19</v>
      </c>
      <c r="N104" s="183" t="s">
        <v>46</v>
      </c>
      <c r="O104" s="66"/>
      <c r="P104" s="184">
        <f>O104*H104</f>
        <v>0</v>
      </c>
      <c r="Q104" s="184">
        <v>1.5E-3</v>
      </c>
      <c r="R104" s="184">
        <f>Q104*H104</f>
        <v>0.21960000000000002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129</v>
      </c>
      <c r="AT104" s="186" t="s">
        <v>124</v>
      </c>
      <c r="AU104" s="186" t="s">
        <v>85</v>
      </c>
      <c r="AY104" s="19" t="s">
        <v>121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83</v>
      </c>
      <c r="BK104" s="187">
        <f>ROUND(I104*H104,2)</f>
        <v>0</v>
      </c>
      <c r="BL104" s="19" t="s">
        <v>129</v>
      </c>
      <c r="BM104" s="186" t="s">
        <v>150</v>
      </c>
    </row>
    <row r="105" spans="1:65" s="2" customFormat="1" ht="19.5">
      <c r="A105" s="36"/>
      <c r="B105" s="37"/>
      <c r="C105" s="38"/>
      <c r="D105" s="188" t="s">
        <v>131</v>
      </c>
      <c r="E105" s="38"/>
      <c r="F105" s="189" t="s">
        <v>151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131</v>
      </c>
      <c r="AU105" s="19" t="s">
        <v>85</v>
      </c>
    </row>
    <row r="106" spans="1:65" s="2" customFormat="1" ht="11.25">
      <c r="A106" s="36"/>
      <c r="B106" s="37"/>
      <c r="C106" s="38"/>
      <c r="D106" s="193" t="s">
        <v>133</v>
      </c>
      <c r="E106" s="38"/>
      <c r="F106" s="194" t="s">
        <v>152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133</v>
      </c>
      <c r="AU106" s="19" t="s">
        <v>85</v>
      </c>
    </row>
    <row r="107" spans="1:65" s="13" customFormat="1" ht="11.25">
      <c r="B107" s="195"/>
      <c r="C107" s="196"/>
      <c r="D107" s="188" t="s">
        <v>135</v>
      </c>
      <c r="E107" s="197" t="s">
        <v>19</v>
      </c>
      <c r="F107" s="198" t="s">
        <v>153</v>
      </c>
      <c r="G107" s="196"/>
      <c r="H107" s="199">
        <v>63.6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135</v>
      </c>
      <c r="AU107" s="205" t="s">
        <v>85</v>
      </c>
      <c r="AV107" s="13" t="s">
        <v>85</v>
      </c>
      <c r="AW107" s="13" t="s">
        <v>35</v>
      </c>
      <c r="AX107" s="13" t="s">
        <v>75</v>
      </c>
      <c r="AY107" s="205" t="s">
        <v>121</v>
      </c>
    </row>
    <row r="108" spans="1:65" s="13" customFormat="1" ht="11.25">
      <c r="B108" s="195"/>
      <c r="C108" s="196"/>
      <c r="D108" s="188" t="s">
        <v>135</v>
      </c>
      <c r="E108" s="197" t="s">
        <v>19</v>
      </c>
      <c r="F108" s="198" t="s">
        <v>154</v>
      </c>
      <c r="G108" s="196"/>
      <c r="H108" s="199">
        <v>82.8</v>
      </c>
      <c r="I108" s="200"/>
      <c r="J108" s="196"/>
      <c r="K108" s="196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135</v>
      </c>
      <c r="AU108" s="205" t="s">
        <v>85</v>
      </c>
      <c r="AV108" s="13" t="s">
        <v>85</v>
      </c>
      <c r="AW108" s="13" t="s">
        <v>35</v>
      </c>
      <c r="AX108" s="13" t="s">
        <v>75</v>
      </c>
      <c r="AY108" s="205" t="s">
        <v>121</v>
      </c>
    </row>
    <row r="109" spans="1:65" s="14" customFormat="1" ht="11.25">
      <c r="B109" s="206"/>
      <c r="C109" s="207"/>
      <c r="D109" s="188" t="s">
        <v>135</v>
      </c>
      <c r="E109" s="208" t="s">
        <v>19</v>
      </c>
      <c r="F109" s="209" t="s">
        <v>138</v>
      </c>
      <c r="G109" s="207"/>
      <c r="H109" s="210">
        <v>146.4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135</v>
      </c>
      <c r="AU109" s="216" t="s">
        <v>85</v>
      </c>
      <c r="AV109" s="14" t="s">
        <v>129</v>
      </c>
      <c r="AW109" s="14" t="s">
        <v>35</v>
      </c>
      <c r="AX109" s="14" t="s">
        <v>83</v>
      </c>
      <c r="AY109" s="216" t="s">
        <v>121</v>
      </c>
    </row>
    <row r="110" spans="1:65" s="2" customFormat="1" ht="16.5" customHeight="1">
      <c r="A110" s="36"/>
      <c r="B110" s="37"/>
      <c r="C110" s="175" t="s">
        <v>129</v>
      </c>
      <c r="D110" s="175" t="s">
        <v>124</v>
      </c>
      <c r="E110" s="176" t="s">
        <v>155</v>
      </c>
      <c r="F110" s="177" t="s">
        <v>156</v>
      </c>
      <c r="G110" s="178" t="s">
        <v>127</v>
      </c>
      <c r="H110" s="179">
        <v>11.88</v>
      </c>
      <c r="I110" s="180"/>
      <c r="J110" s="181">
        <f>ROUND(I110*H110,2)</f>
        <v>0</v>
      </c>
      <c r="K110" s="177" t="s">
        <v>128</v>
      </c>
      <c r="L110" s="41"/>
      <c r="M110" s="182" t="s">
        <v>19</v>
      </c>
      <c r="N110" s="183" t="s">
        <v>46</v>
      </c>
      <c r="O110" s="66"/>
      <c r="P110" s="184">
        <f>O110*H110</f>
        <v>0</v>
      </c>
      <c r="Q110" s="184">
        <v>2.5999999999999998E-4</v>
      </c>
      <c r="R110" s="184">
        <f>Q110*H110</f>
        <v>3.0888000000000001E-3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129</v>
      </c>
      <c r="AT110" s="186" t="s">
        <v>124</v>
      </c>
      <c r="AU110" s="186" t="s">
        <v>85</v>
      </c>
      <c r="AY110" s="19" t="s">
        <v>121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129</v>
      </c>
      <c r="BM110" s="186" t="s">
        <v>157</v>
      </c>
    </row>
    <row r="111" spans="1:65" s="2" customFormat="1" ht="19.5">
      <c r="A111" s="36"/>
      <c r="B111" s="37"/>
      <c r="C111" s="38"/>
      <c r="D111" s="188" t="s">
        <v>131</v>
      </c>
      <c r="E111" s="38"/>
      <c r="F111" s="189" t="s">
        <v>158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131</v>
      </c>
      <c r="AU111" s="19" t="s">
        <v>85</v>
      </c>
    </row>
    <row r="112" spans="1:65" s="2" customFormat="1" ht="11.25">
      <c r="A112" s="36"/>
      <c r="B112" s="37"/>
      <c r="C112" s="38"/>
      <c r="D112" s="193" t="s">
        <v>133</v>
      </c>
      <c r="E112" s="38"/>
      <c r="F112" s="194" t="s">
        <v>159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133</v>
      </c>
      <c r="AU112" s="19" t="s">
        <v>85</v>
      </c>
    </row>
    <row r="113" spans="1:65" s="15" customFormat="1" ht="11.25">
      <c r="B113" s="217"/>
      <c r="C113" s="218"/>
      <c r="D113" s="188" t="s">
        <v>135</v>
      </c>
      <c r="E113" s="219" t="s">
        <v>19</v>
      </c>
      <c r="F113" s="220" t="s">
        <v>160</v>
      </c>
      <c r="G113" s="218"/>
      <c r="H113" s="219" t="s">
        <v>19</v>
      </c>
      <c r="I113" s="221"/>
      <c r="J113" s="218"/>
      <c r="K113" s="218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135</v>
      </c>
      <c r="AU113" s="226" t="s">
        <v>85</v>
      </c>
      <c r="AV113" s="15" t="s">
        <v>83</v>
      </c>
      <c r="AW113" s="15" t="s">
        <v>35</v>
      </c>
      <c r="AX113" s="15" t="s">
        <v>75</v>
      </c>
      <c r="AY113" s="226" t="s">
        <v>121</v>
      </c>
    </row>
    <row r="114" spans="1:65" s="13" customFormat="1" ht="11.25">
      <c r="B114" s="195"/>
      <c r="C114" s="196"/>
      <c r="D114" s="188" t="s">
        <v>135</v>
      </c>
      <c r="E114" s="197" t="s">
        <v>19</v>
      </c>
      <c r="F114" s="198" t="s">
        <v>161</v>
      </c>
      <c r="G114" s="196"/>
      <c r="H114" s="199">
        <v>5.22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135</v>
      </c>
      <c r="AU114" s="205" t="s">
        <v>85</v>
      </c>
      <c r="AV114" s="13" t="s">
        <v>85</v>
      </c>
      <c r="AW114" s="13" t="s">
        <v>35</v>
      </c>
      <c r="AX114" s="13" t="s">
        <v>75</v>
      </c>
      <c r="AY114" s="205" t="s">
        <v>121</v>
      </c>
    </row>
    <row r="115" spans="1:65" s="13" customFormat="1" ht="11.25">
      <c r="B115" s="195"/>
      <c r="C115" s="196"/>
      <c r="D115" s="188" t="s">
        <v>135</v>
      </c>
      <c r="E115" s="197" t="s">
        <v>19</v>
      </c>
      <c r="F115" s="198" t="s">
        <v>162</v>
      </c>
      <c r="G115" s="196"/>
      <c r="H115" s="199">
        <v>6.66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135</v>
      </c>
      <c r="AU115" s="205" t="s">
        <v>85</v>
      </c>
      <c r="AV115" s="13" t="s">
        <v>85</v>
      </c>
      <c r="AW115" s="13" t="s">
        <v>35</v>
      </c>
      <c r="AX115" s="13" t="s">
        <v>75</v>
      </c>
      <c r="AY115" s="205" t="s">
        <v>121</v>
      </c>
    </row>
    <row r="116" spans="1:65" s="14" customFormat="1" ht="11.25">
      <c r="B116" s="206"/>
      <c r="C116" s="207"/>
      <c r="D116" s="188" t="s">
        <v>135</v>
      </c>
      <c r="E116" s="208" t="s">
        <v>19</v>
      </c>
      <c r="F116" s="209" t="s">
        <v>138</v>
      </c>
      <c r="G116" s="207"/>
      <c r="H116" s="210">
        <v>11.879999999999999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135</v>
      </c>
      <c r="AU116" s="216" t="s">
        <v>85</v>
      </c>
      <c r="AV116" s="14" t="s">
        <v>129</v>
      </c>
      <c r="AW116" s="14" t="s">
        <v>35</v>
      </c>
      <c r="AX116" s="14" t="s">
        <v>83</v>
      </c>
      <c r="AY116" s="216" t="s">
        <v>121</v>
      </c>
    </row>
    <row r="117" spans="1:65" s="2" customFormat="1" ht="24.2" customHeight="1">
      <c r="A117" s="36"/>
      <c r="B117" s="37"/>
      <c r="C117" s="175" t="s">
        <v>163</v>
      </c>
      <c r="D117" s="175" t="s">
        <v>124</v>
      </c>
      <c r="E117" s="176" t="s">
        <v>164</v>
      </c>
      <c r="F117" s="177" t="s">
        <v>165</v>
      </c>
      <c r="G117" s="178" t="s">
        <v>127</v>
      </c>
      <c r="H117" s="179">
        <v>11.88</v>
      </c>
      <c r="I117" s="180"/>
      <c r="J117" s="181">
        <f>ROUND(I117*H117,2)</f>
        <v>0</v>
      </c>
      <c r="K117" s="177" t="s">
        <v>128</v>
      </c>
      <c r="L117" s="41"/>
      <c r="M117" s="182" t="s">
        <v>19</v>
      </c>
      <c r="N117" s="183" t="s">
        <v>46</v>
      </c>
      <c r="O117" s="66"/>
      <c r="P117" s="184">
        <f>O117*H117</f>
        <v>0</v>
      </c>
      <c r="Q117" s="184">
        <v>4.3800000000000002E-3</v>
      </c>
      <c r="R117" s="184">
        <f>Q117*H117</f>
        <v>5.2034400000000008E-2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129</v>
      </c>
      <c r="AT117" s="186" t="s">
        <v>124</v>
      </c>
      <c r="AU117" s="186" t="s">
        <v>85</v>
      </c>
      <c r="AY117" s="19" t="s">
        <v>121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129</v>
      </c>
      <c r="BM117" s="186" t="s">
        <v>166</v>
      </c>
    </row>
    <row r="118" spans="1:65" s="2" customFormat="1" ht="19.5">
      <c r="A118" s="36"/>
      <c r="B118" s="37"/>
      <c r="C118" s="38"/>
      <c r="D118" s="188" t="s">
        <v>131</v>
      </c>
      <c r="E118" s="38"/>
      <c r="F118" s="189" t="s">
        <v>167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131</v>
      </c>
      <c r="AU118" s="19" t="s">
        <v>85</v>
      </c>
    </row>
    <row r="119" spans="1:65" s="2" customFormat="1" ht="11.25">
      <c r="A119" s="36"/>
      <c r="B119" s="37"/>
      <c r="C119" s="38"/>
      <c r="D119" s="193" t="s">
        <v>133</v>
      </c>
      <c r="E119" s="38"/>
      <c r="F119" s="194" t="s">
        <v>168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133</v>
      </c>
      <c r="AU119" s="19" t="s">
        <v>85</v>
      </c>
    </row>
    <row r="120" spans="1:65" s="15" customFormat="1" ht="11.25">
      <c r="B120" s="217"/>
      <c r="C120" s="218"/>
      <c r="D120" s="188" t="s">
        <v>135</v>
      </c>
      <c r="E120" s="219" t="s">
        <v>19</v>
      </c>
      <c r="F120" s="220" t="s">
        <v>160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135</v>
      </c>
      <c r="AU120" s="226" t="s">
        <v>85</v>
      </c>
      <c r="AV120" s="15" t="s">
        <v>83</v>
      </c>
      <c r="AW120" s="15" t="s">
        <v>35</v>
      </c>
      <c r="AX120" s="15" t="s">
        <v>75</v>
      </c>
      <c r="AY120" s="226" t="s">
        <v>121</v>
      </c>
    </row>
    <row r="121" spans="1:65" s="13" customFormat="1" ht="11.25">
      <c r="B121" s="195"/>
      <c r="C121" s="196"/>
      <c r="D121" s="188" t="s">
        <v>135</v>
      </c>
      <c r="E121" s="197" t="s">
        <v>19</v>
      </c>
      <c r="F121" s="198" t="s">
        <v>161</v>
      </c>
      <c r="G121" s="196"/>
      <c r="H121" s="199">
        <v>5.22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135</v>
      </c>
      <c r="AU121" s="205" t="s">
        <v>85</v>
      </c>
      <c r="AV121" s="13" t="s">
        <v>85</v>
      </c>
      <c r="AW121" s="13" t="s">
        <v>35</v>
      </c>
      <c r="AX121" s="13" t="s">
        <v>75</v>
      </c>
      <c r="AY121" s="205" t="s">
        <v>121</v>
      </c>
    </row>
    <row r="122" spans="1:65" s="13" customFormat="1" ht="11.25">
      <c r="B122" s="195"/>
      <c r="C122" s="196"/>
      <c r="D122" s="188" t="s">
        <v>135</v>
      </c>
      <c r="E122" s="197" t="s">
        <v>19</v>
      </c>
      <c r="F122" s="198" t="s">
        <v>162</v>
      </c>
      <c r="G122" s="196"/>
      <c r="H122" s="199">
        <v>6.66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135</v>
      </c>
      <c r="AU122" s="205" t="s">
        <v>85</v>
      </c>
      <c r="AV122" s="13" t="s">
        <v>85</v>
      </c>
      <c r="AW122" s="13" t="s">
        <v>35</v>
      </c>
      <c r="AX122" s="13" t="s">
        <v>75</v>
      </c>
      <c r="AY122" s="205" t="s">
        <v>121</v>
      </c>
    </row>
    <row r="123" spans="1:65" s="14" customFormat="1" ht="11.25">
      <c r="B123" s="206"/>
      <c r="C123" s="207"/>
      <c r="D123" s="188" t="s">
        <v>135</v>
      </c>
      <c r="E123" s="208" t="s">
        <v>19</v>
      </c>
      <c r="F123" s="209" t="s">
        <v>138</v>
      </c>
      <c r="G123" s="207"/>
      <c r="H123" s="210">
        <v>11.879999999999999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135</v>
      </c>
      <c r="AU123" s="216" t="s">
        <v>85</v>
      </c>
      <c r="AV123" s="14" t="s">
        <v>129</v>
      </c>
      <c r="AW123" s="14" t="s">
        <v>35</v>
      </c>
      <c r="AX123" s="14" t="s">
        <v>83</v>
      </c>
      <c r="AY123" s="216" t="s">
        <v>121</v>
      </c>
    </row>
    <row r="124" spans="1:65" s="2" customFormat="1" ht="24.2" customHeight="1">
      <c r="A124" s="36"/>
      <c r="B124" s="37"/>
      <c r="C124" s="175" t="s">
        <v>122</v>
      </c>
      <c r="D124" s="175" t="s">
        <v>124</v>
      </c>
      <c r="E124" s="176" t="s">
        <v>169</v>
      </c>
      <c r="F124" s="177" t="s">
        <v>170</v>
      </c>
      <c r="G124" s="178" t="s">
        <v>127</v>
      </c>
      <c r="H124" s="179">
        <v>11.88</v>
      </c>
      <c r="I124" s="180"/>
      <c r="J124" s="181">
        <f>ROUND(I124*H124,2)</f>
        <v>0</v>
      </c>
      <c r="K124" s="177" t="s">
        <v>128</v>
      </c>
      <c r="L124" s="41"/>
      <c r="M124" s="182" t="s">
        <v>19</v>
      </c>
      <c r="N124" s="183" t="s">
        <v>46</v>
      </c>
      <c r="O124" s="66"/>
      <c r="P124" s="184">
        <f>O124*H124</f>
        <v>0</v>
      </c>
      <c r="Q124" s="184">
        <v>1.3999999999999999E-4</v>
      </c>
      <c r="R124" s="184">
        <f>Q124*H124</f>
        <v>1.6631999999999999E-3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129</v>
      </c>
      <c r="AT124" s="186" t="s">
        <v>124</v>
      </c>
      <c r="AU124" s="186" t="s">
        <v>85</v>
      </c>
      <c r="AY124" s="19" t="s">
        <v>121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129</v>
      </c>
      <c r="BM124" s="186" t="s">
        <v>171</v>
      </c>
    </row>
    <row r="125" spans="1:65" s="2" customFormat="1" ht="19.5">
      <c r="A125" s="36"/>
      <c r="B125" s="37"/>
      <c r="C125" s="38"/>
      <c r="D125" s="188" t="s">
        <v>131</v>
      </c>
      <c r="E125" s="38"/>
      <c r="F125" s="189" t="s">
        <v>172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131</v>
      </c>
      <c r="AU125" s="19" t="s">
        <v>85</v>
      </c>
    </row>
    <row r="126" spans="1:65" s="2" customFormat="1" ht="11.25">
      <c r="A126" s="36"/>
      <c r="B126" s="37"/>
      <c r="C126" s="38"/>
      <c r="D126" s="193" t="s">
        <v>133</v>
      </c>
      <c r="E126" s="38"/>
      <c r="F126" s="194" t="s">
        <v>173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133</v>
      </c>
      <c r="AU126" s="19" t="s">
        <v>85</v>
      </c>
    </row>
    <row r="127" spans="1:65" s="15" customFormat="1" ht="11.25">
      <c r="B127" s="217"/>
      <c r="C127" s="218"/>
      <c r="D127" s="188" t="s">
        <v>135</v>
      </c>
      <c r="E127" s="219" t="s">
        <v>19</v>
      </c>
      <c r="F127" s="220" t="s">
        <v>160</v>
      </c>
      <c r="G127" s="218"/>
      <c r="H127" s="219" t="s">
        <v>19</v>
      </c>
      <c r="I127" s="221"/>
      <c r="J127" s="218"/>
      <c r="K127" s="218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135</v>
      </c>
      <c r="AU127" s="226" t="s">
        <v>85</v>
      </c>
      <c r="AV127" s="15" t="s">
        <v>83</v>
      </c>
      <c r="AW127" s="15" t="s">
        <v>35</v>
      </c>
      <c r="AX127" s="15" t="s">
        <v>75</v>
      </c>
      <c r="AY127" s="226" t="s">
        <v>121</v>
      </c>
    </row>
    <row r="128" spans="1:65" s="13" customFormat="1" ht="11.25">
      <c r="B128" s="195"/>
      <c r="C128" s="196"/>
      <c r="D128" s="188" t="s">
        <v>135</v>
      </c>
      <c r="E128" s="197" t="s">
        <v>19</v>
      </c>
      <c r="F128" s="198" t="s">
        <v>161</v>
      </c>
      <c r="G128" s="196"/>
      <c r="H128" s="199">
        <v>5.22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135</v>
      </c>
      <c r="AU128" s="205" t="s">
        <v>85</v>
      </c>
      <c r="AV128" s="13" t="s">
        <v>85</v>
      </c>
      <c r="AW128" s="13" t="s">
        <v>35</v>
      </c>
      <c r="AX128" s="13" t="s">
        <v>75</v>
      </c>
      <c r="AY128" s="205" t="s">
        <v>121</v>
      </c>
    </row>
    <row r="129" spans="1:65" s="13" customFormat="1" ht="11.25">
      <c r="B129" s="195"/>
      <c r="C129" s="196"/>
      <c r="D129" s="188" t="s">
        <v>135</v>
      </c>
      <c r="E129" s="197" t="s">
        <v>19</v>
      </c>
      <c r="F129" s="198" t="s">
        <v>162</v>
      </c>
      <c r="G129" s="196"/>
      <c r="H129" s="199">
        <v>6.66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135</v>
      </c>
      <c r="AU129" s="205" t="s">
        <v>85</v>
      </c>
      <c r="AV129" s="13" t="s">
        <v>85</v>
      </c>
      <c r="AW129" s="13" t="s">
        <v>35</v>
      </c>
      <c r="AX129" s="13" t="s">
        <v>75</v>
      </c>
      <c r="AY129" s="205" t="s">
        <v>121</v>
      </c>
    </row>
    <row r="130" spans="1:65" s="14" customFormat="1" ht="11.25">
      <c r="B130" s="206"/>
      <c r="C130" s="207"/>
      <c r="D130" s="188" t="s">
        <v>135</v>
      </c>
      <c r="E130" s="208" t="s">
        <v>19</v>
      </c>
      <c r="F130" s="209" t="s">
        <v>138</v>
      </c>
      <c r="G130" s="207"/>
      <c r="H130" s="210">
        <v>11.879999999999999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135</v>
      </c>
      <c r="AU130" s="216" t="s">
        <v>85</v>
      </c>
      <c r="AV130" s="14" t="s">
        <v>129</v>
      </c>
      <c r="AW130" s="14" t="s">
        <v>35</v>
      </c>
      <c r="AX130" s="14" t="s">
        <v>83</v>
      </c>
      <c r="AY130" s="216" t="s">
        <v>121</v>
      </c>
    </row>
    <row r="131" spans="1:65" s="2" customFormat="1" ht="24.2" customHeight="1">
      <c r="A131" s="36"/>
      <c r="B131" s="37"/>
      <c r="C131" s="175" t="s">
        <v>174</v>
      </c>
      <c r="D131" s="175" t="s">
        <v>124</v>
      </c>
      <c r="E131" s="176" t="s">
        <v>175</v>
      </c>
      <c r="F131" s="177" t="s">
        <v>176</v>
      </c>
      <c r="G131" s="178" t="s">
        <v>127</v>
      </c>
      <c r="H131" s="179">
        <v>11.88</v>
      </c>
      <c r="I131" s="180"/>
      <c r="J131" s="181">
        <f>ROUND(I131*H131,2)</f>
        <v>0</v>
      </c>
      <c r="K131" s="177" t="s">
        <v>128</v>
      </c>
      <c r="L131" s="41"/>
      <c r="M131" s="182" t="s">
        <v>19</v>
      </c>
      <c r="N131" s="183" t="s">
        <v>46</v>
      </c>
      <c r="O131" s="66"/>
      <c r="P131" s="184">
        <f>O131*H131</f>
        <v>0</v>
      </c>
      <c r="Q131" s="184">
        <v>2.8500000000000001E-3</v>
      </c>
      <c r="R131" s="184">
        <f>Q131*H131</f>
        <v>3.3858000000000006E-2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129</v>
      </c>
      <c r="AT131" s="186" t="s">
        <v>124</v>
      </c>
      <c r="AU131" s="186" t="s">
        <v>85</v>
      </c>
      <c r="AY131" s="19" t="s">
        <v>121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129</v>
      </c>
      <c r="BM131" s="186" t="s">
        <v>177</v>
      </c>
    </row>
    <row r="132" spans="1:65" s="2" customFormat="1" ht="19.5">
      <c r="A132" s="36"/>
      <c r="B132" s="37"/>
      <c r="C132" s="38"/>
      <c r="D132" s="188" t="s">
        <v>131</v>
      </c>
      <c r="E132" s="38"/>
      <c r="F132" s="189" t="s">
        <v>178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131</v>
      </c>
      <c r="AU132" s="19" t="s">
        <v>85</v>
      </c>
    </row>
    <row r="133" spans="1:65" s="2" customFormat="1" ht="11.25">
      <c r="A133" s="36"/>
      <c r="B133" s="37"/>
      <c r="C133" s="38"/>
      <c r="D133" s="193" t="s">
        <v>133</v>
      </c>
      <c r="E133" s="38"/>
      <c r="F133" s="194" t="s">
        <v>179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133</v>
      </c>
      <c r="AU133" s="19" t="s">
        <v>85</v>
      </c>
    </row>
    <row r="134" spans="1:65" s="15" customFormat="1" ht="11.25">
      <c r="B134" s="217"/>
      <c r="C134" s="218"/>
      <c r="D134" s="188" t="s">
        <v>135</v>
      </c>
      <c r="E134" s="219" t="s">
        <v>19</v>
      </c>
      <c r="F134" s="220" t="s">
        <v>160</v>
      </c>
      <c r="G134" s="218"/>
      <c r="H134" s="219" t="s">
        <v>19</v>
      </c>
      <c r="I134" s="221"/>
      <c r="J134" s="218"/>
      <c r="K134" s="218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135</v>
      </c>
      <c r="AU134" s="226" t="s">
        <v>85</v>
      </c>
      <c r="AV134" s="15" t="s">
        <v>83</v>
      </c>
      <c r="AW134" s="15" t="s">
        <v>35</v>
      </c>
      <c r="AX134" s="15" t="s">
        <v>75</v>
      </c>
      <c r="AY134" s="226" t="s">
        <v>121</v>
      </c>
    </row>
    <row r="135" spans="1:65" s="13" customFormat="1" ht="11.25">
      <c r="B135" s="195"/>
      <c r="C135" s="196"/>
      <c r="D135" s="188" t="s">
        <v>135</v>
      </c>
      <c r="E135" s="197" t="s">
        <v>19</v>
      </c>
      <c r="F135" s="198" t="s">
        <v>161</v>
      </c>
      <c r="G135" s="196"/>
      <c r="H135" s="199">
        <v>5.22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135</v>
      </c>
      <c r="AU135" s="205" t="s">
        <v>85</v>
      </c>
      <c r="AV135" s="13" t="s">
        <v>85</v>
      </c>
      <c r="AW135" s="13" t="s">
        <v>35</v>
      </c>
      <c r="AX135" s="13" t="s">
        <v>75</v>
      </c>
      <c r="AY135" s="205" t="s">
        <v>121</v>
      </c>
    </row>
    <row r="136" spans="1:65" s="13" customFormat="1" ht="11.25">
      <c r="B136" s="195"/>
      <c r="C136" s="196"/>
      <c r="D136" s="188" t="s">
        <v>135</v>
      </c>
      <c r="E136" s="197" t="s">
        <v>19</v>
      </c>
      <c r="F136" s="198" t="s">
        <v>162</v>
      </c>
      <c r="G136" s="196"/>
      <c r="H136" s="199">
        <v>6.66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135</v>
      </c>
      <c r="AU136" s="205" t="s">
        <v>85</v>
      </c>
      <c r="AV136" s="13" t="s">
        <v>85</v>
      </c>
      <c r="AW136" s="13" t="s">
        <v>35</v>
      </c>
      <c r="AX136" s="13" t="s">
        <v>75</v>
      </c>
      <c r="AY136" s="205" t="s">
        <v>121</v>
      </c>
    </row>
    <row r="137" spans="1:65" s="14" customFormat="1" ht="11.25">
      <c r="B137" s="206"/>
      <c r="C137" s="207"/>
      <c r="D137" s="188" t="s">
        <v>135</v>
      </c>
      <c r="E137" s="208" t="s">
        <v>19</v>
      </c>
      <c r="F137" s="209" t="s">
        <v>138</v>
      </c>
      <c r="G137" s="207"/>
      <c r="H137" s="210">
        <v>11.879999999999999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135</v>
      </c>
      <c r="AU137" s="216" t="s">
        <v>85</v>
      </c>
      <c r="AV137" s="14" t="s">
        <v>129</v>
      </c>
      <c r="AW137" s="14" t="s">
        <v>35</v>
      </c>
      <c r="AX137" s="14" t="s">
        <v>83</v>
      </c>
      <c r="AY137" s="216" t="s">
        <v>121</v>
      </c>
    </row>
    <row r="138" spans="1:65" s="2" customFormat="1" ht="24.2" customHeight="1">
      <c r="A138" s="36"/>
      <c r="B138" s="37"/>
      <c r="C138" s="175" t="s">
        <v>180</v>
      </c>
      <c r="D138" s="175" t="s">
        <v>124</v>
      </c>
      <c r="E138" s="176" t="s">
        <v>181</v>
      </c>
      <c r="F138" s="177" t="s">
        <v>182</v>
      </c>
      <c r="G138" s="178" t="s">
        <v>149</v>
      </c>
      <c r="H138" s="179">
        <v>27</v>
      </c>
      <c r="I138" s="180"/>
      <c r="J138" s="181">
        <f>ROUND(I138*H138,2)</f>
        <v>0</v>
      </c>
      <c r="K138" s="177" t="s">
        <v>183</v>
      </c>
      <c r="L138" s="41"/>
      <c r="M138" s="182" t="s">
        <v>19</v>
      </c>
      <c r="N138" s="183" t="s">
        <v>46</v>
      </c>
      <c r="O138" s="66"/>
      <c r="P138" s="184">
        <f>O138*H138</f>
        <v>0</v>
      </c>
      <c r="Q138" s="184">
        <v>5.6999999999999998E-4</v>
      </c>
      <c r="R138" s="184">
        <f>Q138*H138</f>
        <v>1.5389999999999999E-2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129</v>
      </c>
      <c r="AT138" s="186" t="s">
        <v>124</v>
      </c>
      <c r="AU138" s="186" t="s">
        <v>85</v>
      </c>
      <c r="AY138" s="19" t="s">
        <v>121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83</v>
      </c>
      <c r="BK138" s="187">
        <f>ROUND(I138*H138,2)</f>
        <v>0</v>
      </c>
      <c r="BL138" s="19" t="s">
        <v>129</v>
      </c>
      <c r="BM138" s="186" t="s">
        <v>184</v>
      </c>
    </row>
    <row r="139" spans="1:65" s="2" customFormat="1" ht="19.5">
      <c r="A139" s="36"/>
      <c r="B139" s="37"/>
      <c r="C139" s="38"/>
      <c r="D139" s="188" t="s">
        <v>131</v>
      </c>
      <c r="E139" s="38"/>
      <c r="F139" s="189" t="s">
        <v>182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131</v>
      </c>
      <c r="AU139" s="19" t="s">
        <v>85</v>
      </c>
    </row>
    <row r="140" spans="1:65" s="15" customFormat="1" ht="11.25">
      <c r="B140" s="217"/>
      <c r="C140" s="218"/>
      <c r="D140" s="188" t="s">
        <v>135</v>
      </c>
      <c r="E140" s="219" t="s">
        <v>19</v>
      </c>
      <c r="F140" s="220" t="s">
        <v>185</v>
      </c>
      <c r="G140" s="218"/>
      <c r="H140" s="219" t="s">
        <v>19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135</v>
      </c>
      <c r="AU140" s="226" t="s">
        <v>85</v>
      </c>
      <c r="AV140" s="15" t="s">
        <v>83</v>
      </c>
      <c r="AW140" s="15" t="s">
        <v>35</v>
      </c>
      <c r="AX140" s="15" t="s">
        <v>75</v>
      </c>
      <c r="AY140" s="226" t="s">
        <v>121</v>
      </c>
    </row>
    <row r="141" spans="1:65" s="13" customFormat="1" ht="11.25">
      <c r="B141" s="195"/>
      <c r="C141" s="196"/>
      <c r="D141" s="188" t="s">
        <v>135</v>
      </c>
      <c r="E141" s="197" t="s">
        <v>19</v>
      </c>
      <c r="F141" s="198" t="s">
        <v>186</v>
      </c>
      <c r="G141" s="196"/>
      <c r="H141" s="199">
        <v>27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135</v>
      </c>
      <c r="AU141" s="205" t="s">
        <v>85</v>
      </c>
      <c r="AV141" s="13" t="s">
        <v>85</v>
      </c>
      <c r="AW141" s="13" t="s">
        <v>35</v>
      </c>
      <c r="AX141" s="13" t="s">
        <v>75</v>
      </c>
      <c r="AY141" s="205" t="s">
        <v>121</v>
      </c>
    </row>
    <row r="142" spans="1:65" s="14" customFormat="1" ht="11.25">
      <c r="B142" s="206"/>
      <c r="C142" s="207"/>
      <c r="D142" s="188" t="s">
        <v>135</v>
      </c>
      <c r="E142" s="208" t="s">
        <v>19</v>
      </c>
      <c r="F142" s="209" t="s">
        <v>138</v>
      </c>
      <c r="G142" s="207"/>
      <c r="H142" s="210">
        <v>27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135</v>
      </c>
      <c r="AU142" s="216" t="s">
        <v>85</v>
      </c>
      <c r="AV142" s="14" t="s">
        <v>129</v>
      </c>
      <c r="AW142" s="14" t="s">
        <v>35</v>
      </c>
      <c r="AX142" s="14" t="s">
        <v>83</v>
      </c>
      <c r="AY142" s="216" t="s">
        <v>121</v>
      </c>
    </row>
    <row r="143" spans="1:65" s="12" customFormat="1" ht="22.9" customHeight="1">
      <c r="B143" s="159"/>
      <c r="C143" s="160"/>
      <c r="D143" s="161" t="s">
        <v>74</v>
      </c>
      <c r="E143" s="173" t="s">
        <v>187</v>
      </c>
      <c r="F143" s="173" t="s">
        <v>188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SUM(P144:P164)</f>
        <v>0</v>
      </c>
      <c r="Q143" s="167"/>
      <c r="R143" s="168">
        <f>SUM(R144:R164)</f>
        <v>1.4539999999999999E-2</v>
      </c>
      <c r="S143" s="167"/>
      <c r="T143" s="169">
        <f>SUM(T144:T164)</f>
        <v>3.4744000000000002</v>
      </c>
      <c r="AR143" s="170" t="s">
        <v>83</v>
      </c>
      <c r="AT143" s="171" t="s">
        <v>74</v>
      </c>
      <c r="AU143" s="171" t="s">
        <v>83</v>
      </c>
      <c r="AY143" s="170" t="s">
        <v>121</v>
      </c>
      <c r="BK143" s="172">
        <f>SUM(BK144:BK164)</f>
        <v>0</v>
      </c>
    </row>
    <row r="144" spans="1:65" s="2" customFormat="1" ht="33" customHeight="1">
      <c r="A144" s="36"/>
      <c r="B144" s="37"/>
      <c r="C144" s="175" t="s">
        <v>187</v>
      </c>
      <c r="D144" s="175" t="s">
        <v>124</v>
      </c>
      <c r="E144" s="176" t="s">
        <v>189</v>
      </c>
      <c r="F144" s="177" t="s">
        <v>190</v>
      </c>
      <c r="G144" s="178" t="s">
        <v>127</v>
      </c>
      <c r="H144" s="179">
        <v>70</v>
      </c>
      <c r="I144" s="180"/>
      <c r="J144" s="181">
        <f>ROUND(I144*H144,2)</f>
        <v>0</v>
      </c>
      <c r="K144" s="177" t="s">
        <v>128</v>
      </c>
      <c r="L144" s="41"/>
      <c r="M144" s="182" t="s">
        <v>19</v>
      </c>
      <c r="N144" s="183" t="s">
        <v>46</v>
      </c>
      <c r="O144" s="66"/>
      <c r="P144" s="184">
        <f>O144*H144</f>
        <v>0</v>
      </c>
      <c r="Q144" s="184">
        <v>1.2999999999999999E-4</v>
      </c>
      <c r="R144" s="184">
        <f>Q144*H144</f>
        <v>9.0999999999999987E-3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129</v>
      </c>
      <c r="AT144" s="186" t="s">
        <v>124</v>
      </c>
      <c r="AU144" s="186" t="s">
        <v>85</v>
      </c>
      <c r="AY144" s="19" t="s">
        <v>121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129</v>
      </c>
      <c r="BM144" s="186" t="s">
        <v>191</v>
      </c>
    </row>
    <row r="145" spans="1:65" s="2" customFormat="1" ht="19.5">
      <c r="A145" s="36"/>
      <c r="B145" s="37"/>
      <c r="C145" s="38"/>
      <c r="D145" s="188" t="s">
        <v>131</v>
      </c>
      <c r="E145" s="38"/>
      <c r="F145" s="189" t="s">
        <v>192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131</v>
      </c>
      <c r="AU145" s="19" t="s">
        <v>85</v>
      </c>
    </row>
    <row r="146" spans="1:65" s="2" customFormat="1" ht="11.25">
      <c r="A146" s="36"/>
      <c r="B146" s="37"/>
      <c r="C146" s="38"/>
      <c r="D146" s="193" t="s">
        <v>133</v>
      </c>
      <c r="E146" s="38"/>
      <c r="F146" s="194" t="s">
        <v>193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133</v>
      </c>
      <c r="AU146" s="19" t="s">
        <v>85</v>
      </c>
    </row>
    <row r="147" spans="1:65" s="2" customFormat="1" ht="24.2" customHeight="1">
      <c r="A147" s="36"/>
      <c r="B147" s="37"/>
      <c r="C147" s="175" t="s">
        <v>194</v>
      </c>
      <c r="D147" s="175" t="s">
        <v>124</v>
      </c>
      <c r="E147" s="176" t="s">
        <v>195</v>
      </c>
      <c r="F147" s="177" t="s">
        <v>196</v>
      </c>
      <c r="G147" s="178" t="s">
        <v>127</v>
      </c>
      <c r="H147" s="179">
        <v>70</v>
      </c>
      <c r="I147" s="180"/>
      <c r="J147" s="181">
        <f>ROUND(I147*H147,2)</f>
        <v>0</v>
      </c>
      <c r="K147" s="177" t="s">
        <v>128</v>
      </c>
      <c r="L147" s="41"/>
      <c r="M147" s="182" t="s">
        <v>19</v>
      </c>
      <c r="N147" s="183" t="s">
        <v>46</v>
      </c>
      <c r="O147" s="66"/>
      <c r="P147" s="184">
        <f>O147*H147</f>
        <v>0</v>
      </c>
      <c r="Q147" s="184">
        <v>4.0000000000000003E-5</v>
      </c>
      <c r="R147" s="184">
        <f>Q147*H147</f>
        <v>2.8000000000000004E-3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129</v>
      </c>
      <c r="AT147" s="186" t="s">
        <v>124</v>
      </c>
      <c r="AU147" s="186" t="s">
        <v>85</v>
      </c>
      <c r="AY147" s="19" t="s">
        <v>121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129</v>
      </c>
      <c r="BM147" s="186" t="s">
        <v>197</v>
      </c>
    </row>
    <row r="148" spans="1:65" s="2" customFormat="1" ht="19.5">
      <c r="A148" s="36"/>
      <c r="B148" s="37"/>
      <c r="C148" s="38"/>
      <c r="D148" s="188" t="s">
        <v>131</v>
      </c>
      <c r="E148" s="38"/>
      <c r="F148" s="189" t="s">
        <v>198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131</v>
      </c>
      <c r="AU148" s="19" t="s">
        <v>85</v>
      </c>
    </row>
    <row r="149" spans="1:65" s="2" customFormat="1" ht="11.25">
      <c r="A149" s="36"/>
      <c r="B149" s="37"/>
      <c r="C149" s="38"/>
      <c r="D149" s="193" t="s">
        <v>133</v>
      </c>
      <c r="E149" s="38"/>
      <c r="F149" s="194" t="s">
        <v>199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133</v>
      </c>
      <c r="AU149" s="19" t="s">
        <v>85</v>
      </c>
    </row>
    <row r="150" spans="1:65" s="2" customFormat="1" ht="24.2" customHeight="1">
      <c r="A150" s="36"/>
      <c r="B150" s="37"/>
      <c r="C150" s="175" t="s">
        <v>200</v>
      </c>
      <c r="D150" s="175" t="s">
        <v>124</v>
      </c>
      <c r="E150" s="176" t="s">
        <v>201</v>
      </c>
      <c r="F150" s="177" t="s">
        <v>202</v>
      </c>
      <c r="G150" s="178" t="s">
        <v>127</v>
      </c>
      <c r="H150" s="179">
        <v>66.599999999999994</v>
      </c>
      <c r="I150" s="180"/>
      <c r="J150" s="181">
        <f>ROUND(I150*H150,2)</f>
        <v>0</v>
      </c>
      <c r="K150" s="177" t="s">
        <v>128</v>
      </c>
      <c r="L150" s="41"/>
      <c r="M150" s="182" t="s">
        <v>19</v>
      </c>
      <c r="N150" s="183" t="s">
        <v>46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3.4000000000000002E-2</v>
      </c>
      <c r="T150" s="185">
        <f>S150*H150</f>
        <v>2.2644000000000002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129</v>
      </c>
      <c r="AT150" s="186" t="s">
        <v>124</v>
      </c>
      <c r="AU150" s="186" t="s">
        <v>85</v>
      </c>
      <c r="AY150" s="19" t="s">
        <v>121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83</v>
      </c>
      <c r="BK150" s="187">
        <f>ROUND(I150*H150,2)</f>
        <v>0</v>
      </c>
      <c r="BL150" s="19" t="s">
        <v>129</v>
      </c>
      <c r="BM150" s="186" t="s">
        <v>203</v>
      </c>
    </row>
    <row r="151" spans="1:65" s="2" customFormat="1" ht="29.25">
      <c r="A151" s="36"/>
      <c r="B151" s="37"/>
      <c r="C151" s="38"/>
      <c r="D151" s="188" t="s">
        <v>131</v>
      </c>
      <c r="E151" s="38"/>
      <c r="F151" s="189" t="s">
        <v>204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131</v>
      </c>
      <c r="AU151" s="19" t="s">
        <v>85</v>
      </c>
    </row>
    <row r="152" spans="1:65" s="2" customFormat="1" ht="11.25">
      <c r="A152" s="36"/>
      <c r="B152" s="37"/>
      <c r="C152" s="38"/>
      <c r="D152" s="193" t="s">
        <v>133</v>
      </c>
      <c r="E152" s="38"/>
      <c r="F152" s="194" t="s">
        <v>205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133</v>
      </c>
      <c r="AU152" s="19" t="s">
        <v>85</v>
      </c>
    </row>
    <row r="153" spans="1:65" s="13" customFormat="1" ht="11.25">
      <c r="B153" s="195"/>
      <c r="C153" s="196"/>
      <c r="D153" s="188" t="s">
        <v>135</v>
      </c>
      <c r="E153" s="197" t="s">
        <v>19</v>
      </c>
      <c r="F153" s="198" t="s">
        <v>206</v>
      </c>
      <c r="G153" s="196"/>
      <c r="H153" s="199">
        <v>1.8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135</v>
      </c>
      <c r="AU153" s="205" t="s">
        <v>85</v>
      </c>
      <c r="AV153" s="13" t="s">
        <v>85</v>
      </c>
      <c r="AW153" s="13" t="s">
        <v>35</v>
      </c>
      <c r="AX153" s="13" t="s">
        <v>75</v>
      </c>
      <c r="AY153" s="205" t="s">
        <v>121</v>
      </c>
    </row>
    <row r="154" spans="1:65" s="13" customFormat="1" ht="11.25">
      <c r="B154" s="195"/>
      <c r="C154" s="196"/>
      <c r="D154" s="188" t="s">
        <v>135</v>
      </c>
      <c r="E154" s="197" t="s">
        <v>19</v>
      </c>
      <c r="F154" s="198" t="s">
        <v>207</v>
      </c>
      <c r="G154" s="196"/>
      <c r="H154" s="199">
        <v>64.8</v>
      </c>
      <c r="I154" s="200"/>
      <c r="J154" s="196"/>
      <c r="K154" s="196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135</v>
      </c>
      <c r="AU154" s="205" t="s">
        <v>85</v>
      </c>
      <c r="AV154" s="13" t="s">
        <v>85</v>
      </c>
      <c r="AW154" s="13" t="s">
        <v>35</v>
      </c>
      <c r="AX154" s="13" t="s">
        <v>75</v>
      </c>
      <c r="AY154" s="205" t="s">
        <v>121</v>
      </c>
    </row>
    <row r="155" spans="1:65" s="14" customFormat="1" ht="11.25">
      <c r="B155" s="206"/>
      <c r="C155" s="207"/>
      <c r="D155" s="188" t="s">
        <v>135</v>
      </c>
      <c r="E155" s="208" t="s">
        <v>19</v>
      </c>
      <c r="F155" s="209" t="s">
        <v>138</v>
      </c>
      <c r="G155" s="207"/>
      <c r="H155" s="210">
        <v>66.599999999999994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135</v>
      </c>
      <c r="AU155" s="216" t="s">
        <v>85</v>
      </c>
      <c r="AV155" s="14" t="s">
        <v>129</v>
      </c>
      <c r="AW155" s="14" t="s">
        <v>35</v>
      </c>
      <c r="AX155" s="14" t="s">
        <v>83</v>
      </c>
      <c r="AY155" s="216" t="s">
        <v>121</v>
      </c>
    </row>
    <row r="156" spans="1:65" s="2" customFormat="1" ht="16.5" customHeight="1">
      <c r="A156" s="36"/>
      <c r="B156" s="37"/>
      <c r="C156" s="175" t="s">
        <v>208</v>
      </c>
      <c r="D156" s="175" t="s">
        <v>124</v>
      </c>
      <c r="E156" s="176" t="s">
        <v>209</v>
      </c>
      <c r="F156" s="177" t="s">
        <v>210</v>
      </c>
      <c r="G156" s="178" t="s">
        <v>211</v>
      </c>
      <c r="H156" s="179">
        <v>22</v>
      </c>
      <c r="I156" s="180"/>
      <c r="J156" s="181">
        <f>ROUND(I156*H156,2)</f>
        <v>0</v>
      </c>
      <c r="K156" s="177" t="s">
        <v>128</v>
      </c>
      <c r="L156" s="41"/>
      <c r="M156" s="182" t="s">
        <v>19</v>
      </c>
      <c r="N156" s="183" t="s">
        <v>46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5.5E-2</v>
      </c>
      <c r="T156" s="185">
        <f>S156*H156</f>
        <v>1.21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129</v>
      </c>
      <c r="AT156" s="186" t="s">
        <v>124</v>
      </c>
      <c r="AU156" s="186" t="s">
        <v>85</v>
      </c>
      <c r="AY156" s="19" t="s">
        <v>121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129</v>
      </c>
      <c r="BM156" s="186" t="s">
        <v>212</v>
      </c>
    </row>
    <row r="157" spans="1:65" s="2" customFormat="1" ht="29.25">
      <c r="A157" s="36"/>
      <c r="B157" s="37"/>
      <c r="C157" s="38"/>
      <c r="D157" s="188" t="s">
        <v>131</v>
      </c>
      <c r="E157" s="38"/>
      <c r="F157" s="189" t="s">
        <v>213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131</v>
      </c>
      <c r="AU157" s="19" t="s">
        <v>85</v>
      </c>
    </row>
    <row r="158" spans="1:65" s="2" customFormat="1" ht="11.25">
      <c r="A158" s="36"/>
      <c r="B158" s="37"/>
      <c r="C158" s="38"/>
      <c r="D158" s="193" t="s">
        <v>133</v>
      </c>
      <c r="E158" s="38"/>
      <c r="F158" s="194" t="s">
        <v>214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133</v>
      </c>
      <c r="AU158" s="19" t="s">
        <v>85</v>
      </c>
    </row>
    <row r="159" spans="1:65" s="2" customFormat="1" ht="24.2" customHeight="1">
      <c r="A159" s="36"/>
      <c r="B159" s="37"/>
      <c r="C159" s="175" t="s">
        <v>215</v>
      </c>
      <c r="D159" s="175" t="s">
        <v>124</v>
      </c>
      <c r="E159" s="176" t="s">
        <v>216</v>
      </c>
      <c r="F159" s="177" t="s">
        <v>217</v>
      </c>
      <c r="G159" s="178" t="s">
        <v>149</v>
      </c>
      <c r="H159" s="179">
        <v>33</v>
      </c>
      <c r="I159" s="180"/>
      <c r="J159" s="181">
        <f>ROUND(I159*H159,2)</f>
        <v>0</v>
      </c>
      <c r="K159" s="177" t="s">
        <v>128</v>
      </c>
      <c r="L159" s="41"/>
      <c r="M159" s="182" t="s">
        <v>19</v>
      </c>
      <c r="N159" s="183" t="s">
        <v>46</v>
      </c>
      <c r="O159" s="66"/>
      <c r="P159" s="184">
        <f>O159*H159</f>
        <v>0</v>
      </c>
      <c r="Q159" s="184">
        <v>8.0000000000000007E-5</v>
      </c>
      <c r="R159" s="184">
        <f>Q159*H159</f>
        <v>2.6400000000000004E-3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129</v>
      </c>
      <c r="AT159" s="186" t="s">
        <v>124</v>
      </c>
      <c r="AU159" s="186" t="s">
        <v>85</v>
      </c>
      <c r="AY159" s="19" t="s">
        <v>121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129</v>
      </c>
      <c r="BM159" s="186" t="s">
        <v>218</v>
      </c>
    </row>
    <row r="160" spans="1:65" s="2" customFormat="1" ht="29.25">
      <c r="A160" s="36"/>
      <c r="B160" s="37"/>
      <c r="C160" s="38"/>
      <c r="D160" s="188" t="s">
        <v>131</v>
      </c>
      <c r="E160" s="38"/>
      <c r="F160" s="189" t="s">
        <v>219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131</v>
      </c>
      <c r="AU160" s="19" t="s">
        <v>85</v>
      </c>
    </row>
    <row r="161" spans="1:65" s="2" customFormat="1" ht="11.25">
      <c r="A161" s="36"/>
      <c r="B161" s="37"/>
      <c r="C161" s="38"/>
      <c r="D161" s="193" t="s">
        <v>133</v>
      </c>
      <c r="E161" s="38"/>
      <c r="F161" s="194" t="s">
        <v>220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133</v>
      </c>
      <c r="AU161" s="19" t="s">
        <v>85</v>
      </c>
    </row>
    <row r="162" spans="1:65" s="15" customFormat="1" ht="11.25">
      <c r="B162" s="217"/>
      <c r="C162" s="218"/>
      <c r="D162" s="188" t="s">
        <v>135</v>
      </c>
      <c r="E162" s="219" t="s">
        <v>19</v>
      </c>
      <c r="F162" s="220" t="s">
        <v>221</v>
      </c>
      <c r="G162" s="218"/>
      <c r="H162" s="219" t="s">
        <v>19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135</v>
      </c>
      <c r="AU162" s="226" t="s">
        <v>85</v>
      </c>
      <c r="AV162" s="15" t="s">
        <v>83</v>
      </c>
      <c r="AW162" s="15" t="s">
        <v>35</v>
      </c>
      <c r="AX162" s="15" t="s">
        <v>75</v>
      </c>
      <c r="AY162" s="226" t="s">
        <v>121</v>
      </c>
    </row>
    <row r="163" spans="1:65" s="13" customFormat="1" ht="11.25">
      <c r="B163" s="195"/>
      <c r="C163" s="196"/>
      <c r="D163" s="188" t="s">
        <v>135</v>
      </c>
      <c r="E163" s="197" t="s">
        <v>19</v>
      </c>
      <c r="F163" s="198" t="s">
        <v>222</v>
      </c>
      <c r="G163" s="196"/>
      <c r="H163" s="199">
        <v>33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135</v>
      </c>
      <c r="AU163" s="205" t="s">
        <v>85</v>
      </c>
      <c r="AV163" s="13" t="s">
        <v>85</v>
      </c>
      <c r="AW163" s="13" t="s">
        <v>35</v>
      </c>
      <c r="AX163" s="13" t="s">
        <v>75</v>
      </c>
      <c r="AY163" s="205" t="s">
        <v>121</v>
      </c>
    </row>
    <row r="164" spans="1:65" s="14" customFormat="1" ht="11.25">
      <c r="B164" s="206"/>
      <c r="C164" s="207"/>
      <c r="D164" s="188" t="s">
        <v>135</v>
      </c>
      <c r="E164" s="208" t="s">
        <v>19</v>
      </c>
      <c r="F164" s="209" t="s">
        <v>138</v>
      </c>
      <c r="G164" s="207"/>
      <c r="H164" s="210">
        <v>33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135</v>
      </c>
      <c r="AU164" s="216" t="s">
        <v>85</v>
      </c>
      <c r="AV164" s="14" t="s">
        <v>129</v>
      </c>
      <c r="AW164" s="14" t="s">
        <v>35</v>
      </c>
      <c r="AX164" s="14" t="s">
        <v>83</v>
      </c>
      <c r="AY164" s="216" t="s">
        <v>121</v>
      </c>
    </row>
    <row r="165" spans="1:65" s="12" customFormat="1" ht="22.9" customHeight="1">
      <c r="B165" s="159"/>
      <c r="C165" s="160"/>
      <c r="D165" s="161" t="s">
        <v>74</v>
      </c>
      <c r="E165" s="173" t="s">
        <v>223</v>
      </c>
      <c r="F165" s="173" t="s">
        <v>224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SUM(P166:P182)</f>
        <v>0</v>
      </c>
      <c r="Q165" s="167"/>
      <c r="R165" s="168">
        <f>SUM(R166:R182)</f>
        <v>0</v>
      </c>
      <c r="S165" s="167"/>
      <c r="T165" s="169">
        <f>SUM(T166:T182)</f>
        <v>0</v>
      </c>
      <c r="AR165" s="170" t="s">
        <v>83</v>
      </c>
      <c r="AT165" s="171" t="s">
        <v>74</v>
      </c>
      <c r="AU165" s="171" t="s">
        <v>83</v>
      </c>
      <c r="AY165" s="170" t="s">
        <v>121</v>
      </c>
      <c r="BK165" s="172">
        <f>SUM(BK166:BK182)</f>
        <v>0</v>
      </c>
    </row>
    <row r="166" spans="1:65" s="2" customFormat="1" ht="24.2" customHeight="1">
      <c r="A166" s="36"/>
      <c r="B166" s="37"/>
      <c r="C166" s="175" t="s">
        <v>225</v>
      </c>
      <c r="D166" s="175" t="s">
        <v>124</v>
      </c>
      <c r="E166" s="176" t="s">
        <v>226</v>
      </c>
      <c r="F166" s="177" t="s">
        <v>227</v>
      </c>
      <c r="G166" s="178" t="s">
        <v>228</v>
      </c>
      <c r="H166" s="179">
        <v>4.4530000000000003</v>
      </c>
      <c r="I166" s="180"/>
      <c r="J166" s="181">
        <f>ROUND(I166*H166,2)</f>
        <v>0</v>
      </c>
      <c r="K166" s="177" t="s">
        <v>128</v>
      </c>
      <c r="L166" s="41"/>
      <c r="M166" s="182" t="s">
        <v>19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129</v>
      </c>
      <c r="AT166" s="186" t="s">
        <v>124</v>
      </c>
      <c r="AU166" s="186" t="s">
        <v>85</v>
      </c>
      <c r="AY166" s="19" t="s">
        <v>121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129</v>
      </c>
      <c r="BM166" s="186" t="s">
        <v>229</v>
      </c>
    </row>
    <row r="167" spans="1:65" s="2" customFormat="1" ht="19.5">
      <c r="A167" s="36"/>
      <c r="B167" s="37"/>
      <c r="C167" s="38"/>
      <c r="D167" s="188" t="s">
        <v>131</v>
      </c>
      <c r="E167" s="38"/>
      <c r="F167" s="189" t="s">
        <v>230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131</v>
      </c>
      <c r="AU167" s="19" t="s">
        <v>85</v>
      </c>
    </row>
    <row r="168" spans="1:65" s="2" customFormat="1" ht="11.25">
      <c r="A168" s="36"/>
      <c r="B168" s="37"/>
      <c r="C168" s="38"/>
      <c r="D168" s="193" t="s">
        <v>133</v>
      </c>
      <c r="E168" s="38"/>
      <c r="F168" s="194" t="s">
        <v>231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133</v>
      </c>
      <c r="AU168" s="19" t="s">
        <v>85</v>
      </c>
    </row>
    <row r="169" spans="1:65" s="2" customFormat="1" ht="33" customHeight="1">
      <c r="A169" s="36"/>
      <c r="B169" s="37"/>
      <c r="C169" s="175" t="s">
        <v>8</v>
      </c>
      <c r="D169" s="175" t="s">
        <v>124</v>
      </c>
      <c r="E169" s="176" t="s">
        <v>232</v>
      </c>
      <c r="F169" s="177" t="s">
        <v>233</v>
      </c>
      <c r="G169" s="178" t="s">
        <v>228</v>
      </c>
      <c r="H169" s="179">
        <v>22.265000000000001</v>
      </c>
      <c r="I169" s="180"/>
      <c r="J169" s="181">
        <f>ROUND(I169*H169,2)</f>
        <v>0</v>
      </c>
      <c r="K169" s="177" t="s">
        <v>128</v>
      </c>
      <c r="L169" s="41"/>
      <c r="M169" s="182" t="s">
        <v>19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129</v>
      </c>
      <c r="AT169" s="186" t="s">
        <v>124</v>
      </c>
      <c r="AU169" s="186" t="s">
        <v>85</v>
      </c>
      <c r="AY169" s="19" t="s">
        <v>121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129</v>
      </c>
      <c r="BM169" s="186" t="s">
        <v>234</v>
      </c>
    </row>
    <row r="170" spans="1:65" s="2" customFormat="1" ht="39">
      <c r="A170" s="36"/>
      <c r="B170" s="37"/>
      <c r="C170" s="38"/>
      <c r="D170" s="188" t="s">
        <v>131</v>
      </c>
      <c r="E170" s="38"/>
      <c r="F170" s="189" t="s">
        <v>235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131</v>
      </c>
      <c r="AU170" s="19" t="s">
        <v>85</v>
      </c>
    </row>
    <row r="171" spans="1:65" s="2" customFormat="1" ht="11.25">
      <c r="A171" s="36"/>
      <c r="B171" s="37"/>
      <c r="C171" s="38"/>
      <c r="D171" s="193" t="s">
        <v>133</v>
      </c>
      <c r="E171" s="38"/>
      <c r="F171" s="194" t="s">
        <v>236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133</v>
      </c>
      <c r="AU171" s="19" t="s">
        <v>85</v>
      </c>
    </row>
    <row r="172" spans="1:65" s="13" customFormat="1" ht="11.25">
      <c r="B172" s="195"/>
      <c r="C172" s="196"/>
      <c r="D172" s="188" t="s">
        <v>135</v>
      </c>
      <c r="E172" s="197" t="s">
        <v>19</v>
      </c>
      <c r="F172" s="198" t="s">
        <v>237</v>
      </c>
      <c r="G172" s="196"/>
      <c r="H172" s="199">
        <v>22.265000000000001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135</v>
      </c>
      <c r="AU172" s="205" t="s">
        <v>85</v>
      </c>
      <c r="AV172" s="13" t="s">
        <v>85</v>
      </c>
      <c r="AW172" s="13" t="s">
        <v>35</v>
      </c>
      <c r="AX172" s="13" t="s">
        <v>83</v>
      </c>
      <c r="AY172" s="205" t="s">
        <v>121</v>
      </c>
    </row>
    <row r="173" spans="1:65" s="2" customFormat="1" ht="24.2" customHeight="1">
      <c r="A173" s="36"/>
      <c r="B173" s="37"/>
      <c r="C173" s="175" t="s">
        <v>238</v>
      </c>
      <c r="D173" s="175" t="s">
        <v>124</v>
      </c>
      <c r="E173" s="176" t="s">
        <v>239</v>
      </c>
      <c r="F173" s="177" t="s">
        <v>240</v>
      </c>
      <c r="G173" s="178" t="s">
        <v>228</v>
      </c>
      <c r="H173" s="179">
        <v>4.4530000000000003</v>
      </c>
      <c r="I173" s="180"/>
      <c r="J173" s="181">
        <f>ROUND(I173*H173,2)</f>
        <v>0</v>
      </c>
      <c r="K173" s="177" t="s">
        <v>128</v>
      </c>
      <c r="L173" s="41"/>
      <c r="M173" s="182" t="s">
        <v>19</v>
      </c>
      <c r="N173" s="183" t="s">
        <v>46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129</v>
      </c>
      <c r="AT173" s="186" t="s">
        <v>124</v>
      </c>
      <c r="AU173" s="186" t="s">
        <v>85</v>
      </c>
      <c r="AY173" s="19" t="s">
        <v>121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83</v>
      </c>
      <c r="BK173" s="187">
        <f>ROUND(I173*H173,2)</f>
        <v>0</v>
      </c>
      <c r="BL173" s="19" t="s">
        <v>129</v>
      </c>
      <c r="BM173" s="186" t="s">
        <v>241</v>
      </c>
    </row>
    <row r="174" spans="1:65" s="2" customFormat="1" ht="19.5">
      <c r="A174" s="36"/>
      <c r="B174" s="37"/>
      <c r="C174" s="38"/>
      <c r="D174" s="188" t="s">
        <v>131</v>
      </c>
      <c r="E174" s="38"/>
      <c r="F174" s="189" t="s">
        <v>242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131</v>
      </c>
      <c r="AU174" s="19" t="s">
        <v>85</v>
      </c>
    </row>
    <row r="175" spans="1:65" s="2" customFormat="1" ht="11.25">
      <c r="A175" s="36"/>
      <c r="B175" s="37"/>
      <c r="C175" s="38"/>
      <c r="D175" s="193" t="s">
        <v>133</v>
      </c>
      <c r="E175" s="38"/>
      <c r="F175" s="194" t="s">
        <v>243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133</v>
      </c>
      <c r="AU175" s="19" t="s">
        <v>85</v>
      </c>
    </row>
    <row r="176" spans="1:65" s="2" customFormat="1" ht="24.2" customHeight="1">
      <c r="A176" s="36"/>
      <c r="B176" s="37"/>
      <c r="C176" s="175" t="s">
        <v>244</v>
      </c>
      <c r="D176" s="175" t="s">
        <v>124</v>
      </c>
      <c r="E176" s="176" t="s">
        <v>245</v>
      </c>
      <c r="F176" s="177" t="s">
        <v>246</v>
      </c>
      <c r="G176" s="178" t="s">
        <v>228</v>
      </c>
      <c r="H176" s="179">
        <v>129.137</v>
      </c>
      <c r="I176" s="180"/>
      <c r="J176" s="181">
        <f>ROUND(I176*H176,2)</f>
        <v>0</v>
      </c>
      <c r="K176" s="177" t="s">
        <v>128</v>
      </c>
      <c r="L176" s="41"/>
      <c r="M176" s="182" t="s">
        <v>19</v>
      </c>
      <c r="N176" s="183" t="s">
        <v>46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129</v>
      </c>
      <c r="AT176" s="186" t="s">
        <v>124</v>
      </c>
      <c r="AU176" s="186" t="s">
        <v>85</v>
      </c>
      <c r="AY176" s="19" t="s">
        <v>121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83</v>
      </c>
      <c r="BK176" s="187">
        <f>ROUND(I176*H176,2)</f>
        <v>0</v>
      </c>
      <c r="BL176" s="19" t="s">
        <v>129</v>
      </c>
      <c r="BM176" s="186" t="s">
        <v>247</v>
      </c>
    </row>
    <row r="177" spans="1:65" s="2" customFormat="1" ht="29.25">
      <c r="A177" s="36"/>
      <c r="B177" s="37"/>
      <c r="C177" s="38"/>
      <c r="D177" s="188" t="s">
        <v>131</v>
      </c>
      <c r="E177" s="38"/>
      <c r="F177" s="189" t="s">
        <v>248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131</v>
      </c>
      <c r="AU177" s="19" t="s">
        <v>85</v>
      </c>
    </row>
    <row r="178" spans="1:65" s="2" customFormat="1" ht="11.25">
      <c r="A178" s="36"/>
      <c r="B178" s="37"/>
      <c r="C178" s="38"/>
      <c r="D178" s="193" t="s">
        <v>133</v>
      </c>
      <c r="E178" s="38"/>
      <c r="F178" s="194" t="s">
        <v>249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133</v>
      </c>
      <c r="AU178" s="19" t="s">
        <v>85</v>
      </c>
    </row>
    <row r="179" spans="1:65" s="13" customFormat="1" ht="11.25">
      <c r="B179" s="195"/>
      <c r="C179" s="196"/>
      <c r="D179" s="188" t="s">
        <v>135</v>
      </c>
      <c r="E179" s="197" t="s">
        <v>19</v>
      </c>
      <c r="F179" s="198" t="s">
        <v>250</v>
      </c>
      <c r="G179" s="196"/>
      <c r="H179" s="199">
        <v>129.137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135</v>
      </c>
      <c r="AU179" s="205" t="s">
        <v>85</v>
      </c>
      <c r="AV179" s="13" t="s">
        <v>85</v>
      </c>
      <c r="AW179" s="13" t="s">
        <v>35</v>
      </c>
      <c r="AX179" s="13" t="s">
        <v>83</v>
      </c>
      <c r="AY179" s="205" t="s">
        <v>121</v>
      </c>
    </row>
    <row r="180" spans="1:65" s="2" customFormat="1" ht="33" customHeight="1">
      <c r="A180" s="36"/>
      <c r="B180" s="37"/>
      <c r="C180" s="175" t="s">
        <v>251</v>
      </c>
      <c r="D180" s="175" t="s">
        <v>124</v>
      </c>
      <c r="E180" s="176" t="s">
        <v>252</v>
      </c>
      <c r="F180" s="177" t="s">
        <v>253</v>
      </c>
      <c r="G180" s="178" t="s">
        <v>228</v>
      </c>
      <c r="H180" s="179">
        <v>4.4530000000000003</v>
      </c>
      <c r="I180" s="180"/>
      <c r="J180" s="181">
        <f>ROUND(I180*H180,2)</f>
        <v>0</v>
      </c>
      <c r="K180" s="177" t="s">
        <v>128</v>
      </c>
      <c r="L180" s="41"/>
      <c r="M180" s="182" t="s">
        <v>19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129</v>
      </c>
      <c r="AT180" s="186" t="s">
        <v>124</v>
      </c>
      <c r="AU180" s="186" t="s">
        <v>85</v>
      </c>
      <c r="AY180" s="19" t="s">
        <v>121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129</v>
      </c>
      <c r="BM180" s="186" t="s">
        <v>254</v>
      </c>
    </row>
    <row r="181" spans="1:65" s="2" customFormat="1" ht="29.25">
      <c r="A181" s="36"/>
      <c r="B181" s="37"/>
      <c r="C181" s="38"/>
      <c r="D181" s="188" t="s">
        <v>131</v>
      </c>
      <c r="E181" s="38"/>
      <c r="F181" s="189" t="s">
        <v>255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131</v>
      </c>
      <c r="AU181" s="19" t="s">
        <v>85</v>
      </c>
    </row>
    <row r="182" spans="1:65" s="2" customFormat="1" ht="11.25">
      <c r="A182" s="36"/>
      <c r="B182" s="37"/>
      <c r="C182" s="38"/>
      <c r="D182" s="193" t="s">
        <v>133</v>
      </c>
      <c r="E182" s="38"/>
      <c r="F182" s="194" t="s">
        <v>256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133</v>
      </c>
      <c r="AU182" s="19" t="s">
        <v>85</v>
      </c>
    </row>
    <row r="183" spans="1:65" s="12" customFormat="1" ht="22.9" customHeight="1">
      <c r="B183" s="159"/>
      <c r="C183" s="160"/>
      <c r="D183" s="161" t="s">
        <v>74</v>
      </c>
      <c r="E183" s="173" t="s">
        <v>257</v>
      </c>
      <c r="F183" s="173" t="s">
        <v>258</v>
      </c>
      <c r="G183" s="160"/>
      <c r="H183" s="160"/>
      <c r="I183" s="163"/>
      <c r="J183" s="174">
        <f>BK183</f>
        <v>0</v>
      </c>
      <c r="K183" s="160"/>
      <c r="L183" s="165"/>
      <c r="M183" s="166"/>
      <c r="N183" s="167"/>
      <c r="O183" s="167"/>
      <c r="P183" s="168">
        <f>SUM(P184:P186)</f>
        <v>0</v>
      </c>
      <c r="Q183" s="167"/>
      <c r="R183" s="168">
        <f>SUM(R184:R186)</f>
        <v>0</v>
      </c>
      <c r="S183" s="167"/>
      <c r="T183" s="169">
        <f>SUM(T184:T186)</f>
        <v>0</v>
      </c>
      <c r="AR183" s="170" t="s">
        <v>83</v>
      </c>
      <c r="AT183" s="171" t="s">
        <v>74</v>
      </c>
      <c r="AU183" s="171" t="s">
        <v>83</v>
      </c>
      <c r="AY183" s="170" t="s">
        <v>121</v>
      </c>
      <c r="BK183" s="172">
        <f>SUM(BK184:BK186)</f>
        <v>0</v>
      </c>
    </row>
    <row r="184" spans="1:65" s="2" customFormat="1" ht="21.75" customHeight="1">
      <c r="A184" s="36"/>
      <c r="B184" s="37"/>
      <c r="C184" s="175" t="s">
        <v>259</v>
      </c>
      <c r="D184" s="175" t="s">
        <v>124</v>
      </c>
      <c r="E184" s="176" t="s">
        <v>260</v>
      </c>
      <c r="F184" s="177" t="s">
        <v>261</v>
      </c>
      <c r="G184" s="178" t="s">
        <v>228</v>
      </c>
      <c r="H184" s="179">
        <v>1.0780000000000001</v>
      </c>
      <c r="I184" s="180"/>
      <c r="J184" s="181">
        <f>ROUND(I184*H184,2)</f>
        <v>0</v>
      </c>
      <c r="K184" s="177" t="s">
        <v>128</v>
      </c>
      <c r="L184" s="41"/>
      <c r="M184" s="182" t="s">
        <v>19</v>
      </c>
      <c r="N184" s="183" t="s">
        <v>46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129</v>
      </c>
      <c r="AT184" s="186" t="s">
        <v>124</v>
      </c>
      <c r="AU184" s="186" t="s">
        <v>85</v>
      </c>
      <c r="AY184" s="19" t="s">
        <v>121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129</v>
      </c>
      <c r="BM184" s="186" t="s">
        <v>262</v>
      </c>
    </row>
    <row r="185" spans="1:65" s="2" customFormat="1" ht="39">
      <c r="A185" s="36"/>
      <c r="B185" s="37"/>
      <c r="C185" s="38"/>
      <c r="D185" s="188" t="s">
        <v>131</v>
      </c>
      <c r="E185" s="38"/>
      <c r="F185" s="189" t="s">
        <v>263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131</v>
      </c>
      <c r="AU185" s="19" t="s">
        <v>85</v>
      </c>
    </row>
    <row r="186" spans="1:65" s="2" customFormat="1" ht="11.25">
      <c r="A186" s="36"/>
      <c r="B186" s="37"/>
      <c r="C186" s="38"/>
      <c r="D186" s="193" t="s">
        <v>133</v>
      </c>
      <c r="E186" s="38"/>
      <c r="F186" s="194" t="s">
        <v>264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133</v>
      </c>
      <c r="AU186" s="19" t="s">
        <v>85</v>
      </c>
    </row>
    <row r="187" spans="1:65" s="12" customFormat="1" ht="25.9" customHeight="1">
      <c r="B187" s="159"/>
      <c r="C187" s="160"/>
      <c r="D187" s="161" t="s">
        <v>74</v>
      </c>
      <c r="E187" s="162" t="s">
        <v>265</v>
      </c>
      <c r="F187" s="162" t="s">
        <v>266</v>
      </c>
      <c r="G187" s="160"/>
      <c r="H187" s="160"/>
      <c r="I187" s="163"/>
      <c r="J187" s="164">
        <f>BK187</f>
        <v>0</v>
      </c>
      <c r="K187" s="160"/>
      <c r="L187" s="165"/>
      <c r="M187" s="166"/>
      <c r="N187" s="167"/>
      <c r="O187" s="167"/>
      <c r="P187" s="168">
        <f>P188+P194+P277+P286</f>
        <v>0</v>
      </c>
      <c r="Q187" s="167"/>
      <c r="R187" s="168">
        <f>R188+R194+R277+R286</f>
        <v>4.2607272000000007</v>
      </c>
      <c r="S187" s="167"/>
      <c r="T187" s="169">
        <f>T188+T194+T277+T286</f>
        <v>0.97855000000000003</v>
      </c>
      <c r="AR187" s="170" t="s">
        <v>85</v>
      </c>
      <c r="AT187" s="171" t="s">
        <v>74</v>
      </c>
      <c r="AU187" s="171" t="s">
        <v>75</v>
      </c>
      <c r="AY187" s="170" t="s">
        <v>121</v>
      </c>
      <c r="BK187" s="172">
        <f>BK188+BK194+BK277+BK286</f>
        <v>0</v>
      </c>
    </row>
    <row r="188" spans="1:65" s="12" customFormat="1" ht="22.9" customHeight="1">
      <c r="B188" s="159"/>
      <c r="C188" s="160"/>
      <c r="D188" s="161" t="s">
        <v>74</v>
      </c>
      <c r="E188" s="173" t="s">
        <v>267</v>
      </c>
      <c r="F188" s="173" t="s">
        <v>268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SUM(P189:P193)</f>
        <v>0</v>
      </c>
      <c r="Q188" s="167"/>
      <c r="R188" s="168">
        <f>SUM(R189:R193)</f>
        <v>0</v>
      </c>
      <c r="S188" s="167"/>
      <c r="T188" s="169">
        <f>SUM(T189:T193)</f>
        <v>0.12835199999999999</v>
      </c>
      <c r="AR188" s="170" t="s">
        <v>85</v>
      </c>
      <c r="AT188" s="171" t="s">
        <v>74</v>
      </c>
      <c r="AU188" s="171" t="s">
        <v>83</v>
      </c>
      <c r="AY188" s="170" t="s">
        <v>121</v>
      </c>
      <c r="BK188" s="172">
        <f>SUM(BK189:BK193)</f>
        <v>0</v>
      </c>
    </row>
    <row r="189" spans="1:65" s="2" customFormat="1" ht="16.5" customHeight="1">
      <c r="A189" s="36"/>
      <c r="B189" s="37"/>
      <c r="C189" s="175" t="s">
        <v>269</v>
      </c>
      <c r="D189" s="175" t="s">
        <v>124</v>
      </c>
      <c r="E189" s="176" t="s">
        <v>270</v>
      </c>
      <c r="F189" s="177" t="s">
        <v>271</v>
      </c>
      <c r="G189" s="178" t="s">
        <v>149</v>
      </c>
      <c r="H189" s="179">
        <v>67.2</v>
      </c>
      <c r="I189" s="180"/>
      <c r="J189" s="181">
        <f>ROUND(I189*H189,2)</f>
        <v>0</v>
      </c>
      <c r="K189" s="177" t="s">
        <v>183</v>
      </c>
      <c r="L189" s="41"/>
      <c r="M189" s="182" t="s">
        <v>19</v>
      </c>
      <c r="N189" s="183" t="s">
        <v>46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1.91E-3</v>
      </c>
      <c r="T189" s="185">
        <f>S189*H189</f>
        <v>0.12835199999999999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238</v>
      </c>
      <c r="AT189" s="186" t="s">
        <v>124</v>
      </c>
      <c r="AU189" s="186" t="s">
        <v>85</v>
      </c>
      <c r="AY189" s="19" t="s">
        <v>121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238</v>
      </c>
      <c r="BM189" s="186" t="s">
        <v>272</v>
      </c>
    </row>
    <row r="190" spans="1:65" s="2" customFormat="1" ht="11.25">
      <c r="A190" s="36"/>
      <c r="B190" s="37"/>
      <c r="C190" s="38"/>
      <c r="D190" s="188" t="s">
        <v>131</v>
      </c>
      <c r="E190" s="38"/>
      <c r="F190" s="189" t="s">
        <v>271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131</v>
      </c>
      <c r="AU190" s="19" t="s">
        <v>85</v>
      </c>
    </row>
    <row r="191" spans="1:65" s="13" customFormat="1" ht="11.25">
      <c r="B191" s="195"/>
      <c r="C191" s="196"/>
      <c r="D191" s="188" t="s">
        <v>135</v>
      </c>
      <c r="E191" s="197" t="s">
        <v>19</v>
      </c>
      <c r="F191" s="198" t="s">
        <v>273</v>
      </c>
      <c r="G191" s="196"/>
      <c r="H191" s="199">
        <v>28.8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135</v>
      </c>
      <c r="AU191" s="205" t="s">
        <v>85</v>
      </c>
      <c r="AV191" s="13" t="s">
        <v>85</v>
      </c>
      <c r="AW191" s="13" t="s">
        <v>35</v>
      </c>
      <c r="AX191" s="13" t="s">
        <v>75</v>
      </c>
      <c r="AY191" s="205" t="s">
        <v>121</v>
      </c>
    </row>
    <row r="192" spans="1:65" s="13" customFormat="1" ht="11.25">
      <c r="B192" s="195"/>
      <c r="C192" s="196"/>
      <c r="D192" s="188" t="s">
        <v>135</v>
      </c>
      <c r="E192" s="197" t="s">
        <v>19</v>
      </c>
      <c r="F192" s="198" t="s">
        <v>274</v>
      </c>
      <c r="G192" s="196"/>
      <c r="H192" s="199">
        <v>38.4</v>
      </c>
      <c r="I192" s="200"/>
      <c r="J192" s="196"/>
      <c r="K192" s="196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135</v>
      </c>
      <c r="AU192" s="205" t="s">
        <v>85</v>
      </c>
      <c r="AV192" s="13" t="s">
        <v>85</v>
      </c>
      <c r="AW192" s="13" t="s">
        <v>35</v>
      </c>
      <c r="AX192" s="13" t="s">
        <v>75</v>
      </c>
      <c r="AY192" s="205" t="s">
        <v>121</v>
      </c>
    </row>
    <row r="193" spans="1:65" s="14" customFormat="1" ht="11.25">
      <c r="B193" s="206"/>
      <c r="C193" s="207"/>
      <c r="D193" s="188" t="s">
        <v>135</v>
      </c>
      <c r="E193" s="208" t="s">
        <v>19</v>
      </c>
      <c r="F193" s="209" t="s">
        <v>138</v>
      </c>
      <c r="G193" s="207"/>
      <c r="H193" s="210">
        <v>67.2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135</v>
      </c>
      <c r="AU193" s="216" t="s">
        <v>85</v>
      </c>
      <c r="AV193" s="14" t="s">
        <v>129</v>
      </c>
      <c r="AW193" s="14" t="s">
        <v>35</v>
      </c>
      <c r="AX193" s="14" t="s">
        <v>83</v>
      </c>
      <c r="AY193" s="216" t="s">
        <v>121</v>
      </c>
    </row>
    <row r="194" spans="1:65" s="12" customFormat="1" ht="22.9" customHeight="1">
      <c r="B194" s="159"/>
      <c r="C194" s="160"/>
      <c r="D194" s="161" t="s">
        <v>74</v>
      </c>
      <c r="E194" s="173" t="s">
        <v>275</v>
      </c>
      <c r="F194" s="173" t="s">
        <v>276</v>
      </c>
      <c r="G194" s="160"/>
      <c r="H194" s="160"/>
      <c r="I194" s="163"/>
      <c r="J194" s="174">
        <f>BK194</f>
        <v>0</v>
      </c>
      <c r="K194" s="160"/>
      <c r="L194" s="165"/>
      <c r="M194" s="166"/>
      <c r="N194" s="167"/>
      <c r="O194" s="167"/>
      <c r="P194" s="168">
        <f>SUM(P195:P276)</f>
        <v>0</v>
      </c>
      <c r="Q194" s="167"/>
      <c r="R194" s="168">
        <f>SUM(R195:R276)</f>
        <v>3.9907048000000005</v>
      </c>
      <c r="S194" s="167"/>
      <c r="T194" s="169">
        <f>SUM(T195:T276)</f>
        <v>0.60699999999999998</v>
      </c>
      <c r="AR194" s="170" t="s">
        <v>85</v>
      </c>
      <c r="AT194" s="171" t="s">
        <v>74</v>
      </c>
      <c r="AU194" s="171" t="s">
        <v>83</v>
      </c>
      <c r="AY194" s="170" t="s">
        <v>121</v>
      </c>
      <c r="BK194" s="172">
        <f>SUM(BK195:BK276)</f>
        <v>0</v>
      </c>
    </row>
    <row r="195" spans="1:65" s="2" customFormat="1" ht="33" customHeight="1">
      <c r="A195" s="36"/>
      <c r="B195" s="37"/>
      <c r="C195" s="175" t="s">
        <v>7</v>
      </c>
      <c r="D195" s="175" t="s">
        <v>124</v>
      </c>
      <c r="E195" s="176" t="s">
        <v>277</v>
      </c>
      <c r="F195" s="177" t="s">
        <v>278</v>
      </c>
      <c r="G195" s="178" t="s">
        <v>211</v>
      </c>
      <c r="H195" s="179">
        <v>2</v>
      </c>
      <c r="I195" s="180"/>
      <c r="J195" s="181">
        <f>ROUND(I195*H195,2)</f>
        <v>0</v>
      </c>
      <c r="K195" s="177" t="s">
        <v>128</v>
      </c>
      <c r="L195" s="41"/>
      <c r="M195" s="182" t="s">
        <v>19</v>
      </c>
      <c r="N195" s="183" t="s">
        <v>46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3.0000000000000001E-3</v>
      </c>
      <c r="T195" s="185">
        <f>S195*H195</f>
        <v>6.0000000000000001E-3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238</v>
      </c>
      <c r="AT195" s="186" t="s">
        <v>124</v>
      </c>
      <c r="AU195" s="186" t="s">
        <v>85</v>
      </c>
      <c r="AY195" s="19" t="s">
        <v>121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83</v>
      </c>
      <c r="BK195" s="187">
        <f>ROUND(I195*H195,2)</f>
        <v>0</v>
      </c>
      <c r="BL195" s="19" t="s">
        <v>238</v>
      </c>
      <c r="BM195" s="186" t="s">
        <v>279</v>
      </c>
    </row>
    <row r="196" spans="1:65" s="2" customFormat="1" ht="19.5">
      <c r="A196" s="36"/>
      <c r="B196" s="37"/>
      <c r="C196" s="38"/>
      <c r="D196" s="188" t="s">
        <v>131</v>
      </c>
      <c r="E196" s="38"/>
      <c r="F196" s="189" t="s">
        <v>280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131</v>
      </c>
      <c r="AU196" s="19" t="s">
        <v>85</v>
      </c>
    </row>
    <row r="197" spans="1:65" s="2" customFormat="1" ht="11.25">
      <c r="A197" s="36"/>
      <c r="B197" s="37"/>
      <c r="C197" s="38"/>
      <c r="D197" s="193" t="s">
        <v>133</v>
      </c>
      <c r="E197" s="38"/>
      <c r="F197" s="194" t="s">
        <v>281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133</v>
      </c>
      <c r="AU197" s="19" t="s">
        <v>85</v>
      </c>
    </row>
    <row r="198" spans="1:65" s="2" customFormat="1" ht="33" customHeight="1">
      <c r="A198" s="36"/>
      <c r="B198" s="37"/>
      <c r="C198" s="175" t="s">
        <v>282</v>
      </c>
      <c r="D198" s="175" t="s">
        <v>124</v>
      </c>
      <c r="E198" s="176" t="s">
        <v>283</v>
      </c>
      <c r="F198" s="177" t="s">
        <v>284</v>
      </c>
      <c r="G198" s="178" t="s">
        <v>211</v>
      </c>
      <c r="H198" s="179">
        <v>18</v>
      </c>
      <c r="I198" s="180"/>
      <c r="J198" s="181">
        <f>ROUND(I198*H198,2)</f>
        <v>0</v>
      </c>
      <c r="K198" s="177" t="s">
        <v>128</v>
      </c>
      <c r="L198" s="41"/>
      <c r="M198" s="182" t="s">
        <v>19</v>
      </c>
      <c r="N198" s="183" t="s">
        <v>46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7.0000000000000001E-3</v>
      </c>
      <c r="T198" s="185">
        <f>S198*H198</f>
        <v>0.126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238</v>
      </c>
      <c r="AT198" s="186" t="s">
        <v>124</v>
      </c>
      <c r="AU198" s="186" t="s">
        <v>85</v>
      </c>
      <c r="AY198" s="19" t="s">
        <v>121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238</v>
      </c>
      <c r="BM198" s="186" t="s">
        <v>285</v>
      </c>
    </row>
    <row r="199" spans="1:65" s="2" customFormat="1" ht="19.5">
      <c r="A199" s="36"/>
      <c r="B199" s="37"/>
      <c r="C199" s="38"/>
      <c r="D199" s="188" t="s">
        <v>131</v>
      </c>
      <c r="E199" s="38"/>
      <c r="F199" s="189" t="s">
        <v>286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131</v>
      </c>
      <c r="AU199" s="19" t="s">
        <v>85</v>
      </c>
    </row>
    <row r="200" spans="1:65" s="2" customFormat="1" ht="11.25">
      <c r="A200" s="36"/>
      <c r="B200" s="37"/>
      <c r="C200" s="38"/>
      <c r="D200" s="193" t="s">
        <v>133</v>
      </c>
      <c r="E200" s="38"/>
      <c r="F200" s="194" t="s">
        <v>287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133</v>
      </c>
      <c r="AU200" s="19" t="s">
        <v>85</v>
      </c>
    </row>
    <row r="201" spans="1:65" s="2" customFormat="1" ht="24.2" customHeight="1">
      <c r="A201" s="36"/>
      <c r="B201" s="37"/>
      <c r="C201" s="175" t="s">
        <v>288</v>
      </c>
      <c r="D201" s="175" t="s">
        <v>124</v>
      </c>
      <c r="E201" s="176" t="s">
        <v>289</v>
      </c>
      <c r="F201" s="177" t="s">
        <v>290</v>
      </c>
      <c r="G201" s="178" t="s">
        <v>127</v>
      </c>
      <c r="H201" s="179">
        <v>64.8</v>
      </c>
      <c r="I201" s="180"/>
      <c r="J201" s="181">
        <f>ROUND(I201*H201,2)</f>
        <v>0</v>
      </c>
      <c r="K201" s="177" t="s">
        <v>128</v>
      </c>
      <c r="L201" s="41"/>
      <c r="M201" s="182" t="s">
        <v>19</v>
      </c>
      <c r="N201" s="183" t="s">
        <v>46</v>
      </c>
      <c r="O201" s="66"/>
      <c r="P201" s="184">
        <f>O201*H201</f>
        <v>0</v>
      </c>
      <c r="Q201" s="184">
        <v>2.7E-4</v>
      </c>
      <c r="R201" s="184">
        <f>Q201*H201</f>
        <v>1.7496000000000001E-2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238</v>
      </c>
      <c r="AT201" s="186" t="s">
        <v>124</v>
      </c>
      <c r="AU201" s="186" t="s">
        <v>85</v>
      </c>
      <c r="AY201" s="19" t="s">
        <v>121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238</v>
      </c>
      <c r="BM201" s="186" t="s">
        <v>291</v>
      </c>
    </row>
    <row r="202" spans="1:65" s="2" customFormat="1" ht="19.5">
      <c r="A202" s="36"/>
      <c r="B202" s="37"/>
      <c r="C202" s="38"/>
      <c r="D202" s="188" t="s">
        <v>131</v>
      </c>
      <c r="E202" s="38"/>
      <c r="F202" s="189" t="s">
        <v>292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131</v>
      </c>
      <c r="AU202" s="19" t="s">
        <v>85</v>
      </c>
    </row>
    <row r="203" spans="1:65" s="2" customFormat="1" ht="11.25">
      <c r="A203" s="36"/>
      <c r="B203" s="37"/>
      <c r="C203" s="38"/>
      <c r="D203" s="193" t="s">
        <v>133</v>
      </c>
      <c r="E203" s="38"/>
      <c r="F203" s="194" t="s">
        <v>293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133</v>
      </c>
      <c r="AU203" s="19" t="s">
        <v>85</v>
      </c>
    </row>
    <row r="204" spans="1:65" s="13" customFormat="1" ht="11.25">
      <c r="B204" s="195"/>
      <c r="C204" s="196"/>
      <c r="D204" s="188" t="s">
        <v>135</v>
      </c>
      <c r="E204" s="197" t="s">
        <v>19</v>
      </c>
      <c r="F204" s="198" t="s">
        <v>207</v>
      </c>
      <c r="G204" s="196"/>
      <c r="H204" s="199">
        <v>64.8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135</v>
      </c>
      <c r="AU204" s="205" t="s">
        <v>85</v>
      </c>
      <c r="AV204" s="13" t="s">
        <v>85</v>
      </c>
      <c r="AW204" s="13" t="s">
        <v>35</v>
      </c>
      <c r="AX204" s="13" t="s">
        <v>75</v>
      </c>
      <c r="AY204" s="205" t="s">
        <v>121</v>
      </c>
    </row>
    <row r="205" spans="1:65" s="14" customFormat="1" ht="11.25">
      <c r="B205" s="206"/>
      <c r="C205" s="207"/>
      <c r="D205" s="188" t="s">
        <v>135</v>
      </c>
      <c r="E205" s="208" t="s">
        <v>19</v>
      </c>
      <c r="F205" s="209" t="s">
        <v>138</v>
      </c>
      <c r="G205" s="207"/>
      <c r="H205" s="210">
        <v>64.8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135</v>
      </c>
      <c r="AU205" s="216" t="s">
        <v>85</v>
      </c>
      <c r="AV205" s="14" t="s">
        <v>129</v>
      </c>
      <c r="AW205" s="14" t="s">
        <v>35</v>
      </c>
      <c r="AX205" s="14" t="s">
        <v>83</v>
      </c>
      <c r="AY205" s="216" t="s">
        <v>121</v>
      </c>
    </row>
    <row r="206" spans="1:65" s="2" customFormat="1" ht="24.2" customHeight="1">
      <c r="A206" s="36"/>
      <c r="B206" s="37"/>
      <c r="C206" s="227" t="s">
        <v>294</v>
      </c>
      <c r="D206" s="227" t="s">
        <v>295</v>
      </c>
      <c r="E206" s="228" t="s">
        <v>296</v>
      </c>
      <c r="F206" s="229" t="s">
        <v>297</v>
      </c>
      <c r="G206" s="230" t="s">
        <v>127</v>
      </c>
      <c r="H206" s="231">
        <v>64.8</v>
      </c>
      <c r="I206" s="232"/>
      <c r="J206" s="233">
        <f>ROUND(I206*H206,2)</f>
        <v>0</v>
      </c>
      <c r="K206" s="229" t="s">
        <v>128</v>
      </c>
      <c r="L206" s="234"/>
      <c r="M206" s="235" t="s">
        <v>19</v>
      </c>
      <c r="N206" s="236" t="s">
        <v>46</v>
      </c>
      <c r="O206" s="66"/>
      <c r="P206" s="184">
        <f>O206*H206</f>
        <v>0</v>
      </c>
      <c r="Q206" s="184">
        <v>3.6810000000000002E-2</v>
      </c>
      <c r="R206" s="184">
        <f>Q206*H206</f>
        <v>2.3852880000000001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298</v>
      </c>
      <c r="AT206" s="186" t="s">
        <v>295</v>
      </c>
      <c r="AU206" s="186" t="s">
        <v>85</v>
      </c>
      <c r="AY206" s="19" t="s">
        <v>121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83</v>
      </c>
      <c r="BK206" s="187">
        <f>ROUND(I206*H206,2)</f>
        <v>0</v>
      </c>
      <c r="BL206" s="19" t="s">
        <v>238</v>
      </c>
      <c r="BM206" s="186" t="s">
        <v>299</v>
      </c>
    </row>
    <row r="207" spans="1:65" s="2" customFormat="1" ht="19.5">
      <c r="A207" s="36"/>
      <c r="B207" s="37"/>
      <c r="C207" s="38"/>
      <c r="D207" s="188" t="s">
        <v>131</v>
      </c>
      <c r="E207" s="38"/>
      <c r="F207" s="189" t="s">
        <v>297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131</v>
      </c>
      <c r="AU207" s="19" t="s">
        <v>85</v>
      </c>
    </row>
    <row r="208" spans="1:65" s="13" customFormat="1" ht="11.25">
      <c r="B208" s="195"/>
      <c r="C208" s="196"/>
      <c r="D208" s="188" t="s">
        <v>135</v>
      </c>
      <c r="E208" s="197" t="s">
        <v>19</v>
      </c>
      <c r="F208" s="198" t="s">
        <v>300</v>
      </c>
      <c r="G208" s="196"/>
      <c r="H208" s="199">
        <v>64.8</v>
      </c>
      <c r="I208" s="200"/>
      <c r="J208" s="196"/>
      <c r="K208" s="196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135</v>
      </c>
      <c r="AU208" s="205" t="s">
        <v>85</v>
      </c>
      <c r="AV208" s="13" t="s">
        <v>85</v>
      </c>
      <c r="AW208" s="13" t="s">
        <v>35</v>
      </c>
      <c r="AX208" s="13" t="s">
        <v>83</v>
      </c>
      <c r="AY208" s="205" t="s">
        <v>121</v>
      </c>
    </row>
    <row r="209" spans="1:65" s="2" customFormat="1" ht="24.2" customHeight="1">
      <c r="A209" s="36"/>
      <c r="B209" s="37"/>
      <c r="C209" s="175" t="s">
        <v>301</v>
      </c>
      <c r="D209" s="175" t="s">
        <v>124</v>
      </c>
      <c r="E209" s="176" t="s">
        <v>302</v>
      </c>
      <c r="F209" s="177" t="s">
        <v>303</v>
      </c>
      <c r="G209" s="178" t="s">
        <v>211</v>
      </c>
      <c r="H209" s="179">
        <v>2</v>
      </c>
      <c r="I209" s="180"/>
      <c r="J209" s="181">
        <f>ROUND(I209*H209,2)</f>
        <v>0</v>
      </c>
      <c r="K209" s="177" t="s">
        <v>128</v>
      </c>
      <c r="L209" s="41"/>
      <c r="M209" s="182" t="s">
        <v>19</v>
      </c>
      <c r="N209" s="183" t="s">
        <v>46</v>
      </c>
      <c r="O209" s="66"/>
      <c r="P209" s="184">
        <f>O209*H209</f>
        <v>0</v>
      </c>
      <c r="Q209" s="184">
        <v>2.7E-4</v>
      </c>
      <c r="R209" s="184">
        <f>Q209*H209</f>
        <v>5.4000000000000001E-4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238</v>
      </c>
      <c r="AT209" s="186" t="s">
        <v>124</v>
      </c>
      <c r="AU209" s="186" t="s">
        <v>85</v>
      </c>
      <c r="AY209" s="19" t="s">
        <v>121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83</v>
      </c>
      <c r="BK209" s="187">
        <f>ROUND(I209*H209,2)</f>
        <v>0</v>
      </c>
      <c r="BL209" s="19" t="s">
        <v>238</v>
      </c>
      <c r="BM209" s="186" t="s">
        <v>304</v>
      </c>
    </row>
    <row r="210" spans="1:65" s="2" customFormat="1" ht="19.5">
      <c r="A210" s="36"/>
      <c r="B210" s="37"/>
      <c r="C210" s="38"/>
      <c r="D210" s="188" t="s">
        <v>131</v>
      </c>
      <c r="E210" s="38"/>
      <c r="F210" s="189" t="s">
        <v>305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131</v>
      </c>
      <c r="AU210" s="19" t="s">
        <v>85</v>
      </c>
    </row>
    <row r="211" spans="1:65" s="2" customFormat="1" ht="11.25">
      <c r="A211" s="36"/>
      <c r="B211" s="37"/>
      <c r="C211" s="38"/>
      <c r="D211" s="193" t="s">
        <v>133</v>
      </c>
      <c r="E211" s="38"/>
      <c r="F211" s="194" t="s">
        <v>306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133</v>
      </c>
      <c r="AU211" s="19" t="s">
        <v>85</v>
      </c>
    </row>
    <row r="212" spans="1:65" s="2" customFormat="1" ht="21.75" customHeight="1">
      <c r="A212" s="36"/>
      <c r="B212" s="37"/>
      <c r="C212" s="227" t="s">
        <v>307</v>
      </c>
      <c r="D212" s="227" t="s">
        <v>295</v>
      </c>
      <c r="E212" s="228" t="s">
        <v>308</v>
      </c>
      <c r="F212" s="229" t="s">
        <v>309</v>
      </c>
      <c r="G212" s="230" t="s">
        <v>127</v>
      </c>
      <c r="H212" s="231">
        <v>1.8</v>
      </c>
      <c r="I212" s="232"/>
      <c r="J212" s="233">
        <f>ROUND(I212*H212,2)</f>
        <v>0</v>
      </c>
      <c r="K212" s="229" t="s">
        <v>128</v>
      </c>
      <c r="L212" s="234"/>
      <c r="M212" s="235" t="s">
        <v>19</v>
      </c>
      <c r="N212" s="236" t="s">
        <v>46</v>
      </c>
      <c r="O212" s="66"/>
      <c r="P212" s="184">
        <f>O212*H212</f>
        <v>0</v>
      </c>
      <c r="Q212" s="184">
        <v>4.0280000000000003E-2</v>
      </c>
      <c r="R212" s="184">
        <f>Q212*H212</f>
        <v>7.2504000000000013E-2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298</v>
      </c>
      <c r="AT212" s="186" t="s">
        <v>295</v>
      </c>
      <c r="AU212" s="186" t="s">
        <v>85</v>
      </c>
      <c r="AY212" s="19" t="s">
        <v>121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83</v>
      </c>
      <c r="BK212" s="187">
        <f>ROUND(I212*H212,2)</f>
        <v>0</v>
      </c>
      <c r="BL212" s="19" t="s">
        <v>238</v>
      </c>
      <c r="BM212" s="186" t="s">
        <v>310</v>
      </c>
    </row>
    <row r="213" spans="1:65" s="2" customFormat="1" ht="11.25">
      <c r="A213" s="36"/>
      <c r="B213" s="37"/>
      <c r="C213" s="38"/>
      <c r="D213" s="188" t="s">
        <v>131</v>
      </c>
      <c r="E213" s="38"/>
      <c r="F213" s="189" t="s">
        <v>309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131</v>
      </c>
      <c r="AU213" s="19" t="s">
        <v>85</v>
      </c>
    </row>
    <row r="214" spans="1:65" s="13" customFormat="1" ht="11.25">
      <c r="B214" s="195"/>
      <c r="C214" s="196"/>
      <c r="D214" s="188" t="s">
        <v>135</v>
      </c>
      <c r="E214" s="197" t="s">
        <v>19</v>
      </c>
      <c r="F214" s="198" t="s">
        <v>206</v>
      </c>
      <c r="G214" s="196"/>
      <c r="H214" s="199">
        <v>1.8</v>
      </c>
      <c r="I214" s="200"/>
      <c r="J214" s="196"/>
      <c r="K214" s="196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135</v>
      </c>
      <c r="AU214" s="205" t="s">
        <v>85</v>
      </c>
      <c r="AV214" s="13" t="s">
        <v>85</v>
      </c>
      <c r="AW214" s="13" t="s">
        <v>35</v>
      </c>
      <c r="AX214" s="13" t="s">
        <v>75</v>
      </c>
      <c r="AY214" s="205" t="s">
        <v>121</v>
      </c>
    </row>
    <row r="215" spans="1:65" s="14" customFormat="1" ht="11.25">
      <c r="B215" s="206"/>
      <c r="C215" s="207"/>
      <c r="D215" s="188" t="s">
        <v>135</v>
      </c>
      <c r="E215" s="208" t="s">
        <v>19</v>
      </c>
      <c r="F215" s="209" t="s">
        <v>138</v>
      </c>
      <c r="G215" s="207"/>
      <c r="H215" s="210">
        <v>1.8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135</v>
      </c>
      <c r="AU215" s="216" t="s">
        <v>85</v>
      </c>
      <c r="AV215" s="14" t="s">
        <v>129</v>
      </c>
      <c r="AW215" s="14" t="s">
        <v>35</v>
      </c>
      <c r="AX215" s="14" t="s">
        <v>83</v>
      </c>
      <c r="AY215" s="216" t="s">
        <v>121</v>
      </c>
    </row>
    <row r="216" spans="1:65" s="2" customFormat="1" ht="24.2" customHeight="1">
      <c r="A216" s="36"/>
      <c r="B216" s="37"/>
      <c r="C216" s="175" t="s">
        <v>311</v>
      </c>
      <c r="D216" s="175" t="s">
        <v>124</v>
      </c>
      <c r="E216" s="176" t="s">
        <v>312</v>
      </c>
      <c r="F216" s="177" t="s">
        <v>313</v>
      </c>
      <c r="G216" s="178" t="s">
        <v>149</v>
      </c>
      <c r="H216" s="179">
        <v>146.4</v>
      </c>
      <c r="I216" s="180"/>
      <c r="J216" s="181">
        <f>ROUND(I216*H216,2)</f>
        <v>0</v>
      </c>
      <c r="K216" s="177" t="s">
        <v>128</v>
      </c>
      <c r="L216" s="41"/>
      <c r="M216" s="182" t="s">
        <v>19</v>
      </c>
      <c r="N216" s="183" t="s">
        <v>46</v>
      </c>
      <c r="O216" s="66"/>
      <c r="P216" s="184">
        <f>O216*H216</f>
        <v>0</v>
      </c>
      <c r="Q216" s="184">
        <v>2.0000000000000002E-5</v>
      </c>
      <c r="R216" s="184">
        <f>Q216*H216</f>
        <v>2.9280000000000005E-3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238</v>
      </c>
      <c r="AT216" s="186" t="s">
        <v>124</v>
      </c>
      <c r="AU216" s="186" t="s">
        <v>85</v>
      </c>
      <c r="AY216" s="19" t="s">
        <v>121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83</v>
      </c>
      <c r="BK216" s="187">
        <f>ROUND(I216*H216,2)</f>
        <v>0</v>
      </c>
      <c r="BL216" s="19" t="s">
        <v>238</v>
      </c>
      <c r="BM216" s="186" t="s">
        <v>314</v>
      </c>
    </row>
    <row r="217" spans="1:65" s="2" customFormat="1" ht="19.5">
      <c r="A217" s="36"/>
      <c r="B217" s="37"/>
      <c r="C217" s="38"/>
      <c r="D217" s="188" t="s">
        <v>131</v>
      </c>
      <c r="E217" s="38"/>
      <c r="F217" s="189" t="s">
        <v>315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131</v>
      </c>
      <c r="AU217" s="19" t="s">
        <v>85</v>
      </c>
    </row>
    <row r="218" spans="1:65" s="2" customFormat="1" ht="11.25">
      <c r="A218" s="36"/>
      <c r="B218" s="37"/>
      <c r="C218" s="38"/>
      <c r="D218" s="193" t="s">
        <v>133</v>
      </c>
      <c r="E218" s="38"/>
      <c r="F218" s="194" t="s">
        <v>316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133</v>
      </c>
      <c r="AU218" s="19" t="s">
        <v>85</v>
      </c>
    </row>
    <row r="219" spans="1:65" s="13" customFormat="1" ht="11.25">
      <c r="B219" s="195"/>
      <c r="C219" s="196"/>
      <c r="D219" s="188" t="s">
        <v>135</v>
      </c>
      <c r="E219" s="197" t="s">
        <v>19</v>
      </c>
      <c r="F219" s="198" t="s">
        <v>153</v>
      </c>
      <c r="G219" s="196"/>
      <c r="H219" s="199">
        <v>63.6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135</v>
      </c>
      <c r="AU219" s="205" t="s">
        <v>85</v>
      </c>
      <c r="AV219" s="13" t="s">
        <v>85</v>
      </c>
      <c r="AW219" s="13" t="s">
        <v>35</v>
      </c>
      <c r="AX219" s="13" t="s">
        <v>75</v>
      </c>
      <c r="AY219" s="205" t="s">
        <v>121</v>
      </c>
    </row>
    <row r="220" spans="1:65" s="13" customFormat="1" ht="11.25">
      <c r="B220" s="195"/>
      <c r="C220" s="196"/>
      <c r="D220" s="188" t="s">
        <v>135</v>
      </c>
      <c r="E220" s="197" t="s">
        <v>19</v>
      </c>
      <c r="F220" s="198" t="s">
        <v>154</v>
      </c>
      <c r="G220" s="196"/>
      <c r="H220" s="199">
        <v>82.8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135</v>
      </c>
      <c r="AU220" s="205" t="s">
        <v>85</v>
      </c>
      <c r="AV220" s="13" t="s">
        <v>85</v>
      </c>
      <c r="AW220" s="13" t="s">
        <v>35</v>
      </c>
      <c r="AX220" s="13" t="s">
        <v>75</v>
      </c>
      <c r="AY220" s="205" t="s">
        <v>121</v>
      </c>
    </row>
    <row r="221" spans="1:65" s="14" customFormat="1" ht="11.25">
      <c r="B221" s="206"/>
      <c r="C221" s="207"/>
      <c r="D221" s="188" t="s">
        <v>135</v>
      </c>
      <c r="E221" s="208" t="s">
        <v>19</v>
      </c>
      <c r="F221" s="209" t="s">
        <v>138</v>
      </c>
      <c r="G221" s="207"/>
      <c r="H221" s="210">
        <v>146.4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135</v>
      </c>
      <c r="AU221" s="216" t="s">
        <v>85</v>
      </c>
      <c r="AV221" s="14" t="s">
        <v>129</v>
      </c>
      <c r="AW221" s="14" t="s">
        <v>35</v>
      </c>
      <c r="AX221" s="14" t="s">
        <v>83</v>
      </c>
      <c r="AY221" s="216" t="s">
        <v>121</v>
      </c>
    </row>
    <row r="222" spans="1:65" s="2" customFormat="1" ht="24.2" customHeight="1">
      <c r="A222" s="36"/>
      <c r="B222" s="37"/>
      <c r="C222" s="227" t="s">
        <v>317</v>
      </c>
      <c r="D222" s="227" t="s">
        <v>295</v>
      </c>
      <c r="E222" s="228" t="s">
        <v>318</v>
      </c>
      <c r="F222" s="229" t="s">
        <v>319</v>
      </c>
      <c r="G222" s="230" t="s">
        <v>149</v>
      </c>
      <c r="H222" s="231">
        <v>161.04</v>
      </c>
      <c r="I222" s="232"/>
      <c r="J222" s="233">
        <f>ROUND(I222*H222,2)</f>
        <v>0</v>
      </c>
      <c r="K222" s="229" t="s">
        <v>128</v>
      </c>
      <c r="L222" s="234"/>
      <c r="M222" s="235" t="s">
        <v>19</v>
      </c>
      <c r="N222" s="236" t="s">
        <v>46</v>
      </c>
      <c r="O222" s="66"/>
      <c r="P222" s="184">
        <f>O222*H222</f>
        <v>0</v>
      </c>
      <c r="Q222" s="184">
        <v>1.8000000000000001E-4</v>
      </c>
      <c r="R222" s="184">
        <f>Q222*H222</f>
        <v>2.8987200000000001E-2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298</v>
      </c>
      <c r="AT222" s="186" t="s">
        <v>295</v>
      </c>
      <c r="AU222" s="186" t="s">
        <v>85</v>
      </c>
      <c r="AY222" s="19" t="s">
        <v>121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83</v>
      </c>
      <c r="BK222" s="187">
        <f>ROUND(I222*H222,2)</f>
        <v>0</v>
      </c>
      <c r="BL222" s="19" t="s">
        <v>238</v>
      </c>
      <c r="BM222" s="186" t="s">
        <v>320</v>
      </c>
    </row>
    <row r="223" spans="1:65" s="2" customFormat="1" ht="19.5">
      <c r="A223" s="36"/>
      <c r="B223" s="37"/>
      <c r="C223" s="38"/>
      <c r="D223" s="188" t="s">
        <v>131</v>
      </c>
      <c r="E223" s="38"/>
      <c r="F223" s="189" t="s">
        <v>319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131</v>
      </c>
      <c r="AU223" s="19" t="s">
        <v>85</v>
      </c>
    </row>
    <row r="224" spans="1:65" s="13" customFormat="1" ht="11.25">
      <c r="B224" s="195"/>
      <c r="C224" s="196"/>
      <c r="D224" s="188" t="s">
        <v>135</v>
      </c>
      <c r="E224" s="197" t="s">
        <v>19</v>
      </c>
      <c r="F224" s="198" t="s">
        <v>321</v>
      </c>
      <c r="G224" s="196"/>
      <c r="H224" s="199">
        <v>146.4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135</v>
      </c>
      <c r="AU224" s="205" t="s">
        <v>85</v>
      </c>
      <c r="AV224" s="13" t="s">
        <v>85</v>
      </c>
      <c r="AW224" s="13" t="s">
        <v>35</v>
      </c>
      <c r="AX224" s="13" t="s">
        <v>83</v>
      </c>
      <c r="AY224" s="205" t="s">
        <v>121</v>
      </c>
    </row>
    <row r="225" spans="1:65" s="13" customFormat="1" ht="11.25">
      <c r="B225" s="195"/>
      <c r="C225" s="196"/>
      <c r="D225" s="188" t="s">
        <v>135</v>
      </c>
      <c r="E225" s="196"/>
      <c r="F225" s="198" t="s">
        <v>322</v>
      </c>
      <c r="G225" s="196"/>
      <c r="H225" s="199">
        <v>161.04</v>
      </c>
      <c r="I225" s="200"/>
      <c r="J225" s="196"/>
      <c r="K225" s="196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135</v>
      </c>
      <c r="AU225" s="205" t="s">
        <v>85</v>
      </c>
      <c r="AV225" s="13" t="s">
        <v>85</v>
      </c>
      <c r="AW225" s="13" t="s">
        <v>4</v>
      </c>
      <c r="AX225" s="13" t="s">
        <v>83</v>
      </c>
      <c r="AY225" s="205" t="s">
        <v>121</v>
      </c>
    </row>
    <row r="226" spans="1:65" s="2" customFormat="1" ht="24.2" customHeight="1">
      <c r="A226" s="36"/>
      <c r="B226" s="37"/>
      <c r="C226" s="175" t="s">
        <v>323</v>
      </c>
      <c r="D226" s="175" t="s">
        <v>124</v>
      </c>
      <c r="E226" s="176" t="s">
        <v>324</v>
      </c>
      <c r="F226" s="177" t="s">
        <v>325</v>
      </c>
      <c r="G226" s="178" t="s">
        <v>149</v>
      </c>
      <c r="H226" s="179">
        <v>146.4</v>
      </c>
      <c r="I226" s="180"/>
      <c r="J226" s="181">
        <f>ROUND(I226*H226,2)</f>
        <v>0</v>
      </c>
      <c r="K226" s="177" t="s">
        <v>128</v>
      </c>
      <c r="L226" s="41"/>
      <c r="M226" s="182" t="s">
        <v>19</v>
      </c>
      <c r="N226" s="183" t="s">
        <v>46</v>
      </c>
      <c r="O226" s="66"/>
      <c r="P226" s="184">
        <f>O226*H226</f>
        <v>0</v>
      </c>
      <c r="Q226" s="184">
        <v>3.0000000000000001E-5</v>
      </c>
      <c r="R226" s="184">
        <f>Q226*H226</f>
        <v>4.3920000000000001E-3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238</v>
      </c>
      <c r="AT226" s="186" t="s">
        <v>124</v>
      </c>
      <c r="AU226" s="186" t="s">
        <v>85</v>
      </c>
      <c r="AY226" s="19" t="s">
        <v>121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238</v>
      </c>
      <c r="BM226" s="186" t="s">
        <v>326</v>
      </c>
    </row>
    <row r="227" spans="1:65" s="2" customFormat="1" ht="19.5">
      <c r="A227" s="36"/>
      <c r="B227" s="37"/>
      <c r="C227" s="38"/>
      <c r="D227" s="188" t="s">
        <v>131</v>
      </c>
      <c r="E227" s="38"/>
      <c r="F227" s="189" t="s">
        <v>327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131</v>
      </c>
      <c r="AU227" s="19" t="s">
        <v>85</v>
      </c>
    </row>
    <row r="228" spans="1:65" s="2" customFormat="1" ht="11.25">
      <c r="A228" s="36"/>
      <c r="B228" s="37"/>
      <c r="C228" s="38"/>
      <c r="D228" s="193" t="s">
        <v>133</v>
      </c>
      <c r="E228" s="38"/>
      <c r="F228" s="194" t="s">
        <v>328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133</v>
      </c>
      <c r="AU228" s="19" t="s">
        <v>85</v>
      </c>
    </row>
    <row r="229" spans="1:65" s="13" customFormat="1" ht="11.25">
      <c r="B229" s="195"/>
      <c r="C229" s="196"/>
      <c r="D229" s="188" t="s">
        <v>135</v>
      </c>
      <c r="E229" s="197" t="s">
        <v>19</v>
      </c>
      <c r="F229" s="198" t="s">
        <v>153</v>
      </c>
      <c r="G229" s="196"/>
      <c r="H229" s="199">
        <v>63.6</v>
      </c>
      <c r="I229" s="200"/>
      <c r="J229" s="196"/>
      <c r="K229" s="196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135</v>
      </c>
      <c r="AU229" s="205" t="s">
        <v>85</v>
      </c>
      <c r="AV229" s="13" t="s">
        <v>85</v>
      </c>
      <c r="AW229" s="13" t="s">
        <v>35</v>
      </c>
      <c r="AX229" s="13" t="s">
        <v>75</v>
      </c>
      <c r="AY229" s="205" t="s">
        <v>121</v>
      </c>
    </row>
    <row r="230" spans="1:65" s="13" customFormat="1" ht="11.25">
      <c r="B230" s="195"/>
      <c r="C230" s="196"/>
      <c r="D230" s="188" t="s">
        <v>135</v>
      </c>
      <c r="E230" s="197" t="s">
        <v>19</v>
      </c>
      <c r="F230" s="198" t="s">
        <v>154</v>
      </c>
      <c r="G230" s="196"/>
      <c r="H230" s="199">
        <v>82.8</v>
      </c>
      <c r="I230" s="200"/>
      <c r="J230" s="196"/>
      <c r="K230" s="196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135</v>
      </c>
      <c r="AU230" s="205" t="s">
        <v>85</v>
      </c>
      <c r="AV230" s="13" t="s">
        <v>85</v>
      </c>
      <c r="AW230" s="13" t="s">
        <v>35</v>
      </c>
      <c r="AX230" s="13" t="s">
        <v>75</v>
      </c>
      <c r="AY230" s="205" t="s">
        <v>121</v>
      </c>
    </row>
    <row r="231" spans="1:65" s="14" customFormat="1" ht="11.25">
      <c r="B231" s="206"/>
      <c r="C231" s="207"/>
      <c r="D231" s="188" t="s">
        <v>135</v>
      </c>
      <c r="E231" s="208" t="s">
        <v>19</v>
      </c>
      <c r="F231" s="209" t="s">
        <v>138</v>
      </c>
      <c r="G231" s="207"/>
      <c r="H231" s="210">
        <v>146.4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135</v>
      </c>
      <c r="AU231" s="216" t="s">
        <v>85</v>
      </c>
      <c r="AV231" s="14" t="s">
        <v>129</v>
      </c>
      <c r="AW231" s="14" t="s">
        <v>35</v>
      </c>
      <c r="AX231" s="14" t="s">
        <v>83</v>
      </c>
      <c r="AY231" s="216" t="s">
        <v>121</v>
      </c>
    </row>
    <row r="232" spans="1:65" s="2" customFormat="1" ht="24.2" customHeight="1">
      <c r="A232" s="36"/>
      <c r="B232" s="37"/>
      <c r="C232" s="227" t="s">
        <v>329</v>
      </c>
      <c r="D232" s="227" t="s">
        <v>295</v>
      </c>
      <c r="E232" s="228" t="s">
        <v>330</v>
      </c>
      <c r="F232" s="229" t="s">
        <v>331</v>
      </c>
      <c r="G232" s="230" t="s">
        <v>149</v>
      </c>
      <c r="H232" s="231">
        <v>161.04</v>
      </c>
      <c r="I232" s="232"/>
      <c r="J232" s="233">
        <f>ROUND(I232*H232,2)</f>
        <v>0</v>
      </c>
      <c r="K232" s="229" t="s">
        <v>128</v>
      </c>
      <c r="L232" s="234"/>
      <c r="M232" s="235" t="s">
        <v>19</v>
      </c>
      <c r="N232" s="236" t="s">
        <v>46</v>
      </c>
      <c r="O232" s="66"/>
      <c r="P232" s="184">
        <f>O232*H232</f>
        <v>0</v>
      </c>
      <c r="Q232" s="184">
        <v>4.0000000000000003E-5</v>
      </c>
      <c r="R232" s="184">
        <f>Q232*H232</f>
        <v>6.4416000000000005E-3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298</v>
      </c>
      <c r="AT232" s="186" t="s">
        <v>295</v>
      </c>
      <c r="AU232" s="186" t="s">
        <v>85</v>
      </c>
      <c r="AY232" s="19" t="s">
        <v>121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83</v>
      </c>
      <c r="BK232" s="187">
        <f>ROUND(I232*H232,2)</f>
        <v>0</v>
      </c>
      <c r="BL232" s="19" t="s">
        <v>238</v>
      </c>
      <c r="BM232" s="186" t="s">
        <v>332</v>
      </c>
    </row>
    <row r="233" spans="1:65" s="2" customFormat="1" ht="19.5">
      <c r="A233" s="36"/>
      <c r="B233" s="37"/>
      <c r="C233" s="38"/>
      <c r="D233" s="188" t="s">
        <v>131</v>
      </c>
      <c r="E233" s="38"/>
      <c r="F233" s="189" t="s">
        <v>331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131</v>
      </c>
      <c r="AU233" s="19" t="s">
        <v>85</v>
      </c>
    </row>
    <row r="234" spans="1:65" s="13" customFormat="1" ht="11.25">
      <c r="B234" s="195"/>
      <c r="C234" s="196"/>
      <c r="D234" s="188" t="s">
        <v>135</v>
      </c>
      <c r="E234" s="197" t="s">
        <v>19</v>
      </c>
      <c r="F234" s="198" t="s">
        <v>321</v>
      </c>
      <c r="G234" s="196"/>
      <c r="H234" s="199">
        <v>146.4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135</v>
      </c>
      <c r="AU234" s="205" t="s">
        <v>85</v>
      </c>
      <c r="AV234" s="13" t="s">
        <v>85</v>
      </c>
      <c r="AW234" s="13" t="s">
        <v>35</v>
      </c>
      <c r="AX234" s="13" t="s">
        <v>83</v>
      </c>
      <c r="AY234" s="205" t="s">
        <v>121</v>
      </c>
    </row>
    <row r="235" spans="1:65" s="13" customFormat="1" ht="11.25">
      <c r="B235" s="195"/>
      <c r="C235" s="196"/>
      <c r="D235" s="188" t="s">
        <v>135</v>
      </c>
      <c r="E235" s="196"/>
      <c r="F235" s="198" t="s">
        <v>322</v>
      </c>
      <c r="G235" s="196"/>
      <c r="H235" s="199">
        <v>161.04</v>
      </c>
      <c r="I235" s="200"/>
      <c r="J235" s="196"/>
      <c r="K235" s="196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135</v>
      </c>
      <c r="AU235" s="205" t="s">
        <v>85</v>
      </c>
      <c r="AV235" s="13" t="s">
        <v>85</v>
      </c>
      <c r="AW235" s="13" t="s">
        <v>4</v>
      </c>
      <c r="AX235" s="13" t="s">
        <v>83</v>
      </c>
      <c r="AY235" s="205" t="s">
        <v>121</v>
      </c>
    </row>
    <row r="236" spans="1:65" s="2" customFormat="1" ht="16.5" customHeight="1">
      <c r="A236" s="36"/>
      <c r="B236" s="37"/>
      <c r="C236" s="175" t="s">
        <v>333</v>
      </c>
      <c r="D236" s="175" t="s">
        <v>124</v>
      </c>
      <c r="E236" s="176" t="s">
        <v>334</v>
      </c>
      <c r="F236" s="177" t="s">
        <v>335</v>
      </c>
      <c r="G236" s="178" t="s">
        <v>211</v>
      </c>
      <c r="H236" s="179">
        <v>20</v>
      </c>
      <c r="I236" s="180"/>
      <c r="J236" s="181">
        <f>ROUND(I236*H236,2)</f>
        <v>0</v>
      </c>
      <c r="K236" s="177" t="s">
        <v>183</v>
      </c>
      <c r="L236" s="41"/>
      <c r="M236" s="182" t="s">
        <v>19</v>
      </c>
      <c r="N236" s="183" t="s">
        <v>46</v>
      </c>
      <c r="O236" s="66"/>
      <c r="P236" s="184">
        <f>O236*H236</f>
        <v>0</v>
      </c>
      <c r="Q236" s="184">
        <v>4.0999999999999999E-4</v>
      </c>
      <c r="R236" s="184">
        <f>Q236*H236</f>
        <v>8.199999999999999E-3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238</v>
      </c>
      <c r="AT236" s="186" t="s">
        <v>124</v>
      </c>
      <c r="AU236" s="186" t="s">
        <v>85</v>
      </c>
      <c r="AY236" s="19" t="s">
        <v>121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83</v>
      </c>
      <c r="BK236" s="187">
        <f>ROUND(I236*H236,2)</f>
        <v>0</v>
      </c>
      <c r="BL236" s="19" t="s">
        <v>238</v>
      </c>
      <c r="BM236" s="186" t="s">
        <v>336</v>
      </c>
    </row>
    <row r="237" spans="1:65" s="2" customFormat="1" ht="11.25">
      <c r="A237" s="36"/>
      <c r="B237" s="37"/>
      <c r="C237" s="38"/>
      <c r="D237" s="188" t="s">
        <v>131</v>
      </c>
      <c r="E237" s="38"/>
      <c r="F237" s="189" t="s">
        <v>335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131</v>
      </c>
      <c r="AU237" s="19" t="s">
        <v>85</v>
      </c>
    </row>
    <row r="238" spans="1:65" s="2" customFormat="1" ht="24.2" customHeight="1">
      <c r="A238" s="36"/>
      <c r="B238" s="37"/>
      <c r="C238" s="227" t="s">
        <v>298</v>
      </c>
      <c r="D238" s="227" t="s">
        <v>295</v>
      </c>
      <c r="E238" s="228" t="s">
        <v>337</v>
      </c>
      <c r="F238" s="229" t="s">
        <v>338</v>
      </c>
      <c r="G238" s="230" t="s">
        <v>127</v>
      </c>
      <c r="H238" s="231">
        <v>5.4</v>
      </c>
      <c r="I238" s="232"/>
      <c r="J238" s="233">
        <f>ROUND(I238*H238,2)</f>
        <v>0</v>
      </c>
      <c r="K238" s="229" t="s">
        <v>183</v>
      </c>
      <c r="L238" s="234"/>
      <c r="M238" s="235" t="s">
        <v>19</v>
      </c>
      <c r="N238" s="236" t="s">
        <v>46</v>
      </c>
      <c r="O238" s="66"/>
      <c r="P238" s="184">
        <f>O238*H238</f>
        <v>0</v>
      </c>
      <c r="Q238" s="184">
        <v>3.8289999999999998E-2</v>
      </c>
      <c r="R238" s="184">
        <f>Q238*H238</f>
        <v>0.20676600000000001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298</v>
      </c>
      <c r="AT238" s="186" t="s">
        <v>295</v>
      </c>
      <c r="AU238" s="186" t="s">
        <v>85</v>
      </c>
      <c r="AY238" s="19" t="s">
        <v>121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83</v>
      </c>
      <c r="BK238" s="187">
        <f>ROUND(I238*H238,2)</f>
        <v>0</v>
      </c>
      <c r="BL238" s="19" t="s">
        <v>238</v>
      </c>
      <c r="BM238" s="186" t="s">
        <v>339</v>
      </c>
    </row>
    <row r="239" spans="1:65" s="2" customFormat="1" ht="19.5">
      <c r="A239" s="36"/>
      <c r="B239" s="37"/>
      <c r="C239" s="38"/>
      <c r="D239" s="188" t="s">
        <v>131</v>
      </c>
      <c r="E239" s="38"/>
      <c r="F239" s="189" t="s">
        <v>338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131</v>
      </c>
      <c r="AU239" s="19" t="s">
        <v>85</v>
      </c>
    </row>
    <row r="240" spans="1:65" s="13" customFormat="1" ht="11.25">
      <c r="B240" s="195"/>
      <c r="C240" s="196"/>
      <c r="D240" s="188" t="s">
        <v>135</v>
      </c>
      <c r="E240" s="197" t="s">
        <v>19</v>
      </c>
      <c r="F240" s="198" t="s">
        <v>340</v>
      </c>
      <c r="G240" s="196"/>
      <c r="H240" s="199">
        <v>5.4</v>
      </c>
      <c r="I240" s="200"/>
      <c r="J240" s="196"/>
      <c r="K240" s="196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135</v>
      </c>
      <c r="AU240" s="205" t="s">
        <v>85</v>
      </c>
      <c r="AV240" s="13" t="s">
        <v>85</v>
      </c>
      <c r="AW240" s="13" t="s">
        <v>35</v>
      </c>
      <c r="AX240" s="13" t="s">
        <v>75</v>
      </c>
      <c r="AY240" s="205" t="s">
        <v>121</v>
      </c>
    </row>
    <row r="241" spans="1:65" s="14" customFormat="1" ht="11.25">
      <c r="B241" s="206"/>
      <c r="C241" s="207"/>
      <c r="D241" s="188" t="s">
        <v>135</v>
      </c>
      <c r="E241" s="208" t="s">
        <v>19</v>
      </c>
      <c r="F241" s="209" t="s">
        <v>138</v>
      </c>
      <c r="G241" s="207"/>
      <c r="H241" s="210">
        <v>5.4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135</v>
      </c>
      <c r="AU241" s="216" t="s">
        <v>85</v>
      </c>
      <c r="AV241" s="14" t="s">
        <v>129</v>
      </c>
      <c r="AW241" s="14" t="s">
        <v>35</v>
      </c>
      <c r="AX241" s="14" t="s">
        <v>83</v>
      </c>
      <c r="AY241" s="216" t="s">
        <v>121</v>
      </c>
    </row>
    <row r="242" spans="1:65" s="2" customFormat="1" ht="24.2" customHeight="1">
      <c r="A242" s="36"/>
      <c r="B242" s="37"/>
      <c r="C242" s="227" t="s">
        <v>341</v>
      </c>
      <c r="D242" s="227" t="s">
        <v>295</v>
      </c>
      <c r="E242" s="228" t="s">
        <v>342</v>
      </c>
      <c r="F242" s="229" t="s">
        <v>343</v>
      </c>
      <c r="G242" s="230" t="s">
        <v>127</v>
      </c>
      <c r="H242" s="231">
        <v>28.8</v>
      </c>
      <c r="I242" s="232"/>
      <c r="J242" s="233">
        <f>ROUND(I242*H242,2)</f>
        <v>0</v>
      </c>
      <c r="K242" s="229" t="s">
        <v>183</v>
      </c>
      <c r="L242" s="234"/>
      <c r="M242" s="235" t="s">
        <v>19</v>
      </c>
      <c r="N242" s="236" t="s">
        <v>46</v>
      </c>
      <c r="O242" s="66"/>
      <c r="P242" s="184">
        <f>O242*H242</f>
        <v>0</v>
      </c>
      <c r="Q242" s="184">
        <v>3.8289999999999998E-2</v>
      </c>
      <c r="R242" s="184">
        <f>Q242*H242</f>
        <v>1.102752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298</v>
      </c>
      <c r="AT242" s="186" t="s">
        <v>295</v>
      </c>
      <c r="AU242" s="186" t="s">
        <v>85</v>
      </c>
      <c r="AY242" s="19" t="s">
        <v>121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238</v>
      </c>
      <c r="BM242" s="186" t="s">
        <v>344</v>
      </c>
    </row>
    <row r="243" spans="1:65" s="2" customFormat="1" ht="19.5">
      <c r="A243" s="36"/>
      <c r="B243" s="37"/>
      <c r="C243" s="38"/>
      <c r="D243" s="188" t="s">
        <v>131</v>
      </c>
      <c r="E243" s="38"/>
      <c r="F243" s="189" t="s">
        <v>343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131</v>
      </c>
      <c r="AU243" s="19" t="s">
        <v>85</v>
      </c>
    </row>
    <row r="244" spans="1:65" s="13" customFormat="1" ht="11.25">
      <c r="B244" s="195"/>
      <c r="C244" s="196"/>
      <c r="D244" s="188" t="s">
        <v>135</v>
      </c>
      <c r="E244" s="197" t="s">
        <v>19</v>
      </c>
      <c r="F244" s="198" t="s">
        <v>345</v>
      </c>
      <c r="G244" s="196"/>
      <c r="H244" s="199">
        <v>28.8</v>
      </c>
      <c r="I244" s="200"/>
      <c r="J244" s="196"/>
      <c r="K244" s="196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135</v>
      </c>
      <c r="AU244" s="205" t="s">
        <v>85</v>
      </c>
      <c r="AV244" s="13" t="s">
        <v>85</v>
      </c>
      <c r="AW244" s="13" t="s">
        <v>35</v>
      </c>
      <c r="AX244" s="13" t="s">
        <v>75</v>
      </c>
      <c r="AY244" s="205" t="s">
        <v>121</v>
      </c>
    </row>
    <row r="245" spans="1:65" s="14" customFormat="1" ht="11.25">
      <c r="B245" s="206"/>
      <c r="C245" s="207"/>
      <c r="D245" s="188" t="s">
        <v>135</v>
      </c>
      <c r="E245" s="208" t="s">
        <v>19</v>
      </c>
      <c r="F245" s="209" t="s">
        <v>138</v>
      </c>
      <c r="G245" s="207"/>
      <c r="H245" s="210">
        <v>28.8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135</v>
      </c>
      <c r="AU245" s="216" t="s">
        <v>85</v>
      </c>
      <c r="AV245" s="14" t="s">
        <v>129</v>
      </c>
      <c r="AW245" s="14" t="s">
        <v>35</v>
      </c>
      <c r="AX245" s="14" t="s">
        <v>83</v>
      </c>
      <c r="AY245" s="216" t="s">
        <v>121</v>
      </c>
    </row>
    <row r="246" spans="1:65" s="2" customFormat="1" ht="24.2" customHeight="1">
      <c r="A246" s="36"/>
      <c r="B246" s="37"/>
      <c r="C246" s="175" t="s">
        <v>346</v>
      </c>
      <c r="D246" s="175" t="s">
        <v>124</v>
      </c>
      <c r="E246" s="176" t="s">
        <v>347</v>
      </c>
      <c r="F246" s="177" t="s">
        <v>348</v>
      </c>
      <c r="G246" s="178" t="s">
        <v>211</v>
      </c>
      <c r="H246" s="179">
        <v>38</v>
      </c>
      <c r="I246" s="180"/>
      <c r="J246" s="181">
        <f>ROUND(I246*H246,2)</f>
        <v>0</v>
      </c>
      <c r="K246" s="177" t="s">
        <v>128</v>
      </c>
      <c r="L246" s="41"/>
      <c r="M246" s="182" t="s">
        <v>19</v>
      </c>
      <c r="N246" s="183" t="s">
        <v>46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1.2500000000000001E-2</v>
      </c>
      <c r="T246" s="185">
        <f>S246*H246</f>
        <v>0.47500000000000003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238</v>
      </c>
      <c r="AT246" s="186" t="s">
        <v>124</v>
      </c>
      <c r="AU246" s="186" t="s">
        <v>85</v>
      </c>
      <c r="AY246" s="19" t="s">
        <v>121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83</v>
      </c>
      <c r="BK246" s="187">
        <f>ROUND(I246*H246,2)</f>
        <v>0</v>
      </c>
      <c r="BL246" s="19" t="s">
        <v>238</v>
      </c>
      <c r="BM246" s="186" t="s">
        <v>349</v>
      </c>
    </row>
    <row r="247" spans="1:65" s="2" customFormat="1" ht="19.5">
      <c r="A247" s="36"/>
      <c r="B247" s="37"/>
      <c r="C247" s="38"/>
      <c r="D247" s="188" t="s">
        <v>131</v>
      </c>
      <c r="E247" s="38"/>
      <c r="F247" s="189" t="s">
        <v>350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131</v>
      </c>
      <c r="AU247" s="19" t="s">
        <v>85</v>
      </c>
    </row>
    <row r="248" spans="1:65" s="2" customFormat="1" ht="11.25">
      <c r="A248" s="36"/>
      <c r="B248" s="37"/>
      <c r="C248" s="38"/>
      <c r="D248" s="193" t="s">
        <v>133</v>
      </c>
      <c r="E248" s="38"/>
      <c r="F248" s="194" t="s">
        <v>351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133</v>
      </c>
      <c r="AU248" s="19" t="s">
        <v>85</v>
      </c>
    </row>
    <row r="249" spans="1:65" s="2" customFormat="1" ht="24.2" customHeight="1">
      <c r="A249" s="36"/>
      <c r="B249" s="37"/>
      <c r="C249" s="175" t="s">
        <v>352</v>
      </c>
      <c r="D249" s="175" t="s">
        <v>124</v>
      </c>
      <c r="E249" s="176" t="s">
        <v>353</v>
      </c>
      <c r="F249" s="177" t="s">
        <v>354</v>
      </c>
      <c r="G249" s="178" t="s">
        <v>149</v>
      </c>
      <c r="H249" s="179">
        <v>44.4</v>
      </c>
      <c r="I249" s="180"/>
      <c r="J249" s="181">
        <f>ROUND(I249*H249,2)</f>
        <v>0</v>
      </c>
      <c r="K249" s="177" t="s">
        <v>128</v>
      </c>
      <c r="L249" s="41"/>
      <c r="M249" s="182" t="s">
        <v>19</v>
      </c>
      <c r="N249" s="183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238</v>
      </c>
      <c r="AT249" s="186" t="s">
        <v>124</v>
      </c>
      <c r="AU249" s="186" t="s">
        <v>85</v>
      </c>
      <c r="AY249" s="19" t="s">
        <v>121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238</v>
      </c>
      <c r="BM249" s="186" t="s">
        <v>355</v>
      </c>
    </row>
    <row r="250" spans="1:65" s="2" customFormat="1" ht="19.5">
      <c r="A250" s="36"/>
      <c r="B250" s="37"/>
      <c r="C250" s="38"/>
      <c r="D250" s="188" t="s">
        <v>131</v>
      </c>
      <c r="E250" s="38"/>
      <c r="F250" s="189" t="s">
        <v>356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131</v>
      </c>
      <c r="AU250" s="19" t="s">
        <v>85</v>
      </c>
    </row>
    <row r="251" spans="1:65" s="2" customFormat="1" ht="11.25">
      <c r="A251" s="36"/>
      <c r="B251" s="37"/>
      <c r="C251" s="38"/>
      <c r="D251" s="193" t="s">
        <v>133</v>
      </c>
      <c r="E251" s="38"/>
      <c r="F251" s="194" t="s">
        <v>357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133</v>
      </c>
      <c r="AU251" s="19" t="s">
        <v>85</v>
      </c>
    </row>
    <row r="252" spans="1:65" s="13" customFormat="1" ht="11.25">
      <c r="B252" s="195"/>
      <c r="C252" s="196"/>
      <c r="D252" s="188" t="s">
        <v>135</v>
      </c>
      <c r="E252" s="197" t="s">
        <v>19</v>
      </c>
      <c r="F252" s="198" t="s">
        <v>358</v>
      </c>
      <c r="G252" s="196"/>
      <c r="H252" s="199">
        <v>1.2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135</v>
      </c>
      <c r="AU252" s="205" t="s">
        <v>85</v>
      </c>
      <c r="AV252" s="13" t="s">
        <v>85</v>
      </c>
      <c r="AW252" s="13" t="s">
        <v>35</v>
      </c>
      <c r="AX252" s="13" t="s">
        <v>75</v>
      </c>
      <c r="AY252" s="205" t="s">
        <v>121</v>
      </c>
    </row>
    <row r="253" spans="1:65" s="13" customFormat="1" ht="11.25">
      <c r="B253" s="195"/>
      <c r="C253" s="196"/>
      <c r="D253" s="188" t="s">
        <v>135</v>
      </c>
      <c r="E253" s="197" t="s">
        <v>19</v>
      </c>
      <c r="F253" s="198" t="s">
        <v>359</v>
      </c>
      <c r="G253" s="196"/>
      <c r="H253" s="199">
        <v>43.2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135</v>
      </c>
      <c r="AU253" s="205" t="s">
        <v>85</v>
      </c>
      <c r="AV253" s="13" t="s">
        <v>85</v>
      </c>
      <c r="AW253" s="13" t="s">
        <v>35</v>
      </c>
      <c r="AX253" s="13" t="s">
        <v>75</v>
      </c>
      <c r="AY253" s="205" t="s">
        <v>121</v>
      </c>
    </row>
    <row r="254" spans="1:65" s="14" customFormat="1" ht="11.25">
      <c r="B254" s="206"/>
      <c r="C254" s="207"/>
      <c r="D254" s="188" t="s">
        <v>135</v>
      </c>
      <c r="E254" s="208" t="s">
        <v>19</v>
      </c>
      <c r="F254" s="209" t="s">
        <v>138</v>
      </c>
      <c r="G254" s="207"/>
      <c r="H254" s="210">
        <v>44.400000000000006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135</v>
      </c>
      <c r="AU254" s="216" t="s">
        <v>85</v>
      </c>
      <c r="AV254" s="14" t="s">
        <v>129</v>
      </c>
      <c r="AW254" s="14" t="s">
        <v>35</v>
      </c>
      <c r="AX254" s="14" t="s">
        <v>83</v>
      </c>
      <c r="AY254" s="216" t="s">
        <v>121</v>
      </c>
    </row>
    <row r="255" spans="1:65" s="2" customFormat="1" ht="24.2" customHeight="1">
      <c r="A255" s="36"/>
      <c r="B255" s="37"/>
      <c r="C255" s="227" t="s">
        <v>360</v>
      </c>
      <c r="D255" s="227" t="s">
        <v>295</v>
      </c>
      <c r="E255" s="228" t="s">
        <v>361</v>
      </c>
      <c r="F255" s="229" t="s">
        <v>362</v>
      </c>
      <c r="G255" s="230" t="s">
        <v>149</v>
      </c>
      <c r="H255" s="231">
        <v>44.4</v>
      </c>
      <c r="I255" s="232"/>
      <c r="J255" s="233">
        <f>ROUND(I255*H255,2)</f>
        <v>0</v>
      </c>
      <c r="K255" s="229" t="s">
        <v>128</v>
      </c>
      <c r="L255" s="234"/>
      <c r="M255" s="235" t="s">
        <v>19</v>
      </c>
      <c r="N255" s="236" t="s">
        <v>46</v>
      </c>
      <c r="O255" s="66"/>
      <c r="P255" s="184">
        <f>O255*H255</f>
        <v>0</v>
      </c>
      <c r="Q255" s="184">
        <v>3.0000000000000001E-3</v>
      </c>
      <c r="R255" s="184">
        <f>Q255*H255</f>
        <v>0.13319999999999999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298</v>
      </c>
      <c r="AT255" s="186" t="s">
        <v>295</v>
      </c>
      <c r="AU255" s="186" t="s">
        <v>85</v>
      </c>
      <c r="AY255" s="19" t="s">
        <v>121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83</v>
      </c>
      <c r="BK255" s="187">
        <f>ROUND(I255*H255,2)</f>
        <v>0</v>
      </c>
      <c r="BL255" s="19" t="s">
        <v>238</v>
      </c>
      <c r="BM255" s="186" t="s">
        <v>363</v>
      </c>
    </row>
    <row r="256" spans="1:65" s="2" customFormat="1" ht="11.25">
      <c r="A256" s="36"/>
      <c r="B256" s="37"/>
      <c r="C256" s="38"/>
      <c r="D256" s="188" t="s">
        <v>131</v>
      </c>
      <c r="E256" s="38"/>
      <c r="F256" s="189" t="s">
        <v>362</v>
      </c>
      <c r="G256" s="38"/>
      <c r="H256" s="38"/>
      <c r="I256" s="190"/>
      <c r="J256" s="38"/>
      <c r="K256" s="38"/>
      <c r="L256" s="41"/>
      <c r="M256" s="191"/>
      <c r="N256" s="19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131</v>
      </c>
      <c r="AU256" s="19" t="s">
        <v>85</v>
      </c>
    </row>
    <row r="257" spans="1:65" s="13" customFormat="1" ht="11.25">
      <c r="B257" s="195"/>
      <c r="C257" s="196"/>
      <c r="D257" s="188" t="s">
        <v>135</v>
      </c>
      <c r="E257" s="197" t="s">
        <v>19</v>
      </c>
      <c r="F257" s="198" t="s">
        <v>364</v>
      </c>
      <c r="G257" s="196"/>
      <c r="H257" s="199">
        <v>44.4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135</v>
      </c>
      <c r="AU257" s="205" t="s">
        <v>85</v>
      </c>
      <c r="AV257" s="13" t="s">
        <v>85</v>
      </c>
      <c r="AW257" s="13" t="s">
        <v>35</v>
      </c>
      <c r="AX257" s="13" t="s">
        <v>83</v>
      </c>
      <c r="AY257" s="205" t="s">
        <v>121</v>
      </c>
    </row>
    <row r="258" spans="1:65" s="2" customFormat="1" ht="24.2" customHeight="1">
      <c r="A258" s="36"/>
      <c r="B258" s="37"/>
      <c r="C258" s="227" t="s">
        <v>365</v>
      </c>
      <c r="D258" s="227" t="s">
        <v>295</v>
      </c>
      <c r="E258" s="228" t="s">
        <v>366</v>
      </c>
      <c r="F258" s="229" t="s">
        <v>367</v>
      </c>
      <c r="G258" s="230" t="s">
        <v>211</v>
      </c>
      <c r="H258" s="231">
        <v>40</v>
      </c>
      <c r="I258" s="232"/>
      <c r="J258" s="233">
        <f>ROUND(I258*H258,2)</f>
        <v>0</v>
      </c>
      <c r="K258" s="229" t="s">
        <v>128</v>
      </c>
      <c r="L258" s="234"/>
      <c r="M258" s="235" t="s">
        <v>19</v>
      </c>
      <c r="N258" s="236" t="s">
        <v>46</v>
      </c>
      <c r="O258" s="66"/>
      <c r="P258" s="184">
        <f>O258*H258</f>
        <v>0</v>
      </c>
      <c r="Q258" s="184">
        <v>6.0000000000000002E-5</v>
      </c>
      <c r="R258" s="184">
        <f>Q258*H258</f>
        <v>2.4000000000000002E-3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298</v>
      </c>
      <c r="AT258" s="186" t="s">
        <v>295</v>
      </c>
      <c r="AU258" s="186" t="s">
        <v>85</v>
      </c>
      <c r="AY258" s="19" t="s">
        <v>121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83</v>
      </c>
      <c r="BK258" s="187">
        <f>ROUND(I258*H258,2)</f>
        <v>0</v>
      </c>
      <c r="BL258" s="19" t="s">
        <v>238</v>
      </c>
      <c r="BM258" s="186" t="s">
        <v>368</v>
      </c>
    </row>
    <row r="259" spans="1:65" s="2" customFormat="1" ht="11.25">
      <c r="A259" s="36"/>
      <c r="B259" s="37"/>
      <c r="C259" s="38"/>
      <c r="D259" s="188" t="s">
        <v>131</v>
      </c>
      <c r="E259" s="38"/>
      <c r="F259" s="189" t="s">
        <v>367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131</v>
      </c>
      <c r="AU259" s="19" t="s">
        <v>85</v>
      </c>
    </row>
    <row r="260" spans="1:65" s="13" customFormat="1" ht="11.25">
      <c r="B260" s="195"/>
      <c r="C260" s="196"/>
      <c r="D260" s="188" t="s">
        <v>135</v>
      </c>
      <c r="E260" s="197" t="s">
        <v>19</v>
      </c>
      <c r="F260" s="198" t="s">
        <v>369</v>
      </c>
      <c r="G260" s="196"/>
      <c r="H260" s="199">
        <v>40</v>
      </c>
      <c r="I260" s="200"/>
      <c r="J260" s="196"/>
      <c r="K260" s="196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135</v>
      </c>
      <c r="AU260" s="205" t="s">
        <v>85</v>
      </c>
      <c r="AV260" s="13" t="s">
        <v>85</v>
      </c>
      <c r="AW260" s="13" t="s">
        <v>35</v>
      </c>
      <c r="AX260" s="13" t="s">
        <v>75</v>
      </c>
      <c r="AY260" s="205" t="s">
        <v>121</v>
      </c>
    </row>
    <row r="261" spans="1:65" s="14" customFormat="1" ht="11.25">
      <c r="B261" s="206"/>
      <c r="C261" s="207"/>
      <c r="D261" s="188" t="s">
        <v>135</v>
      </c>
      <c r="E261" s="208" t="s">
        <v>19</v>
      </c>
      <c r="F261" s="209" t="s">
        <v>138</v>
      </c>
      <c r="G261" s="207"/>
      <c r="H261" s="210">
        <v>40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135</v>
      </c>
      <c r="AU261" s="216" t="s">
        <v>85</v>
      </c>
      <c r="AV261" s="14" t="s">
        <v>129</v>
      </c>
      <c r="AW261" s="14" t="s">
        <v>35</v>
      </c>
      <c r="AX261" s="14" t="s">
        <v>83</v>
      </c>
      <c r="AY261" s="216" t="s">
        <v>121</v>
      </c>
    </row>
    <row r="262" spans="1:65" s="2" customFormat="1" ht="16.5" customHeight="1">
      <c r="A262" s="36"/>
      <c r="B262" s="37"/>
      <c r="C262" s="175" t="s">
        <v>370</v>
      </c>
      <c r="D262" s="175" t="s">
        <v>124</v>
      </c>
      <c r="E262" s="176" t="s">
        <v>371</v>
      </c>
      <c r="F262" s="177" t="s">
        <v>372</v>
      </c>
      <c r="G262" s="178" t="s">
        <v>149</v>
      </c>
      <c r="H262" s="179">
        <v>57</v>
      </c>
      <c r="I262" s="180"/>
      <c r="J262" s="181">
        <f>ROUND(I262*H262,2)</f>
        <v>0</v>
      </c>
      <c r="K262" s="177" t="s">
        <v>128</v>
      </c>
      <c r="L262" s="41"/>
      <c r="M262" s="182" t="s">
        <v>19</v>
      </c>
      <c r="N262" s="183" t="s">
        <v>46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238</v>
      </c>
      <c r="AT262" s="186" t="s">
        <v>124</v>
      </c>
      <c r="AU262" s="186" t="s">
        <v>85</v>
      </c>
      <c r="AY262" s="19" t="s">
        <v>121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83</v>
      </c>
      <c r="BK262" s="187">
        <f>ROUND(I262*H262,2)</f>
        <v>0</v>
      </c>
      <c r="BL262" s="19" t="s">
        <v>238</v>
      </c>
      <c r="BM262" s="186" t="s">
        <v>373</v>
      </c>
    </row>
    <row r="263" spans="1:65" s="2" customFormat="1" ht="19.5">
      <c r="A263" s="36"/>
      <c r="B263" s="37"/>
      <c r="C263" s="38"/>
      <c r="D263" s="188" t="s">
        <v>131</v>
      </c>
      <c r="E263" s="38"/>
      <c r="F263" s="189" t="s">
        <v>374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131</v>
      </c>
      <c r="AU263" s="19" t="s">
        <v>85</v>
      </c>
    </row>
    <row r="264" spans="1:65" s="2" customFormat="1" ht="11.25">
      <c r="A264" s="36"/>
      <c r="B264" s="37"/>
      <c r="C264" s="38"/>
      <c r="D264" s="193" t="s">
        <v>133</v>
      </c>
      <c r="E264" s="38"/>
      <c r="F264" s="194" t="s">
        <v>375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133</v>
      </c>
      <c r="AU264" s="19" t="s">
        <v>85</v>
      </c>
    </row>
    <row r="265" spans="1:65" s="13" customFormat="1" ht="11.25">
      <c r="B265" s="195"/>
      <c r="C265" s="196"/>
      <c r="D265" s="188" t="s">
        <v>135</v>
      </c>
      <c r="E265" s="197" t="s">
        <v>19</v>
      </c>
      <c r="F265" s="198" t="s">
        <v>376</v>
      </c>
      <c r="G265" s="196"/>
      <c r="H265" s="199">
        <v>57</v>
      </c>
      <c r="I265" s="200"/>
      <c r="J265" s="196"/>
      <c r="K265" s="196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135</v>
      </c>
      <c r="AU265" s="205" t="s">
        <v>85</v>
      </c>
      <c r="AV265" s="13" t="s">
        <v>85</v>
      </c>
      <c r="AW265" s="13" t="s">
        <v>35</v>
      </c>
      <c r="AX265" s="13" t="s">
        <v>75</v>
      </c>
      <c r="AY265" s="205" t="s">
        <v>121</v>
      </c>
    </row>
    <row r="266" spans="1:65" s="14" customFormat="1" ht="11.25">
      <c r="B266" s="206"/>
      <c r="C266" s="207"/>
      <c r="D266" s="188" t="s">
        <v>135</v>
      </c>
      <c r="E266" s="208" t="s">
        <v>19</v>
      </c>
      <c r="F266" s="209" t="s">
        <v>138</v>
      </c>
      <c r="G266" s="207"/>
      <c r="H266" s="210">
        <v>57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135</v>
      </c>
      <c r="AU266" s="216" t="s">
        <v>85</v>
      </c>
      <c r="AV266" s="14" t="s">
        <v>129</v>
      </c>
      <c r="AW266" s="14" t="s">
        <v>35</v>
      </c>
      <c r="AX266" s="14" t="s">
        <v>83</v>
      </c>
      <c r="AY266" s="216" t="s">
        <v>121</v>
      </c>
    </row>
    <row r="267" spans="1:65" s="2" customFormat="1" ht="16.5" customHeight="1">
      <c r="A267" s="36"/>
      <c r="B267" s="37"/>
      <c r="C267" s="227" t="s">
        <v>377</v>
      </c>
      <c r="D267" s="227" t="s">
        <v>295</v>
      </c>
      <c r="E267" s="228" t="s">
        <v>378</v>
      </c>
      <c r="F267" s="229" t="s">
        <v>379</v>
      </c>
      <c r="G267" s="230" t="s">
        <v>149</v>
      </c>
      <c r="H267" s="231">
        <v>62.7</v>
      </c>
      <c r="I267" s="232"/>
      <c r="J267" s="233">
        <f>ROUND(I267*H267,2)</f>
        <v>0</v>
      </c>
      <c r="K267" s="229" t="s">
        <v>380</v>
      </c>
      <c r="L267" s="234"/>
      <c r="M267" s="235" t="s">
        <v>19</v>
      </c>
      <c r="N267" s="236" t="s">
        <v>46</v>
      </c>
      <c r="O267" s="66"/>
      <c r="P267" s="184">
        <f>O267*H267</f>
        <v>0</v>
      </c>
      <c r="Q267" s="184">
        <v>2.9999999999999997E-4</v>
      </c>
      <c r="R267" s="184">
        <f>Q267*H267</f>
        <v>1.881E-2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298</v>
      </c>
      <c r="AT267" s="186" t="s">
        <v>295</v>
      </c>
      <c r="AU267" s="186" t="s">
        <v>85</v>
      </c>
      <c r="AY267" s="19" t="s">
        <v>121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83</v>
      </c>
      <c r="BK267" s="187">
        <f>ROUND(I267*H267,2)</f>
        <v>0</v>
      </c>
      <c r="BL267" s="19" t="s">
        <v>238</v>
      </c>
      <c r="BM267" s="186" t="s">
        <v>381</v>
      </c>
    </row>
    <row r="268" spans="1:65" s="2" customFormat="1" ht="11.25">
      <c r="A268" s="36"/>
      <c r="B268" s="37"/>
      <c r="C268" s="38"/>
      <c r="D268" s="188" t="s">
        <v>131</v>
      </c>
      <c r="E268" s="38"/>
      <c r="F268" s="189" t="s">
        <v>379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131</v>
      </c>
      <c r="AU268" s="19" t="s">
        <v>85</v>
      </c>
    </row>
    <row r="269" spans="1:65" s="13" customFormat="1" ht="11.25">
      <c r="B269" s="195"/>
      <c r="C269" s="196"/>
      <c r="D269" s="188" t="s">
        <v>135</v>
      </c>
      <c r="E269" s="197" t="s">
        <v>19</v>
      </c>
      <c r="F269" s="198" t="s">
        <v>382</v>
      </c>
      <c r="G269" s="196"/>
      <c r="H269" s="199">
        <v>57</v>
      </c>
      <c r="I269" s="200"/>
      <c r="J269" s="196"/>
      <c r="K269" s="196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135</v>
      </c>
      <c r="AU269" s="205" t="s">
        <v>85</v>
      </c>
      <c r="AV269" s="13" t="s">
        <v>85</v>
      </c>
      <c r="AW269" s="13" t="s">
        <v>35</v>
      </c>
      <c r="AX269" s="13" t="s">
        <v>83</v>
      </c>
      <c r="AY269" s="205" t="s">
        <v>121</v>
      </c>
    </row>
    <row r="270" spans="1:65" s="13" customFormat="1" ht="11.25">
      <c r="B270" s="195"/>
      <c r="C270" s="196"/>
      <c r="D270" s="188" t="s">
        <v>135</v>
      </c>
      <c r="E270" s="196"/>
      <c r="F270" s="198" t="s">
        <v>383</v>
      </c>
      <c r="G270" s="196"/>
      <c r="H270" s="199">
        <v>62.7</v>
      </c>
      <c r="I270" s="200"/>
      <c r="J270" s="196"/>
      <c r="K270" s="196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135</v>
      </c>
      <c r="AU270" s="205" t="s">
        <v>85</v>
      </c>
      <c r="AV270" s="13" t="s">
        <v>85</v>
      </c>
      <c r="AW270" s="13" t="s">
        <v>4</v>
      </c>
      <c r="AX270" s="13" t="s">
        <v>83</v>
      </c>
      <c r="AY270" s="205" t="s">
        <v>121</v>
      </c>
    </row>
    <row r="271" spans="1:65" s="2" customFormat="1" ht="24.2" customHeight="1">
      <c r="A271" s="36"/>
      <c r="B271" s="37"/>
      <c r="C271" s="175" t="s">
        <v>384</v>
      </c>
      <c r="D271" s="175" t="s">
        <v>124</v>
      </c>
      <c r="E271" s="176" t="s">
        <v>385</v>
      </c>
      <c r="F271" s="177" t="s">
        <v>386</v>
      </c>
      <c r="G271" s="178" t="s">
        <v>228</v>
      </c>
      <c r="H271" s="179">
        <v>3.9910000000000001</v>
      </c>
      <c r="I271" s="180"/>
      <c r="J271" s="181">
        <f>ROUND(I271*H271,2)</f>
        <v>0</v>
      </c>
      <c r="K271" s="177" t="s">
        <v>128</v>
      </c>
      <c r="L271" s="41"/>
      <c r="M271" s="182" t="s">
        <v>19</v>
      </c>
      <c r="N271" s="183" t="s">
        <v>46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238</v>
      </c>
      <c r="AT271" s="186" t="s">
        <v>124</v>
      </c>
      <c r="AU271" s="186" t="s">
        <v>85</v>
      </c>
      <c r="AY271" s="19" t="s">
        <v>121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83</v>
      </c>
      <c r="BK271" s="187">
        <f>ROUND(I271*H271,2)</f>
        <v>0</v>
      </c>
      <c r="BL271" s="19" t="s">
        <v>238</v>
      </c>
      <c r="BM271" s="186" t="s">
        <v>387</v>
      </c>
    </row>
    <row r="272" spans="1:65" s="2" customFormat="1" ht="29.25">
      <c r="A272" s="36"/>
      <c r="B272" s="37"/>
      <c r="C272" s="38"/>
      <c r="D272" s="188" t="s">
        <v>131</v>
      </c>
      <c r="E272" s="38"/>
      <c r="F272" s="189" t="s">
        <v>388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131</v>
      </c>
      <c r="AU272" s="19" t="s">
        <v>85</v>
      </c>
    </row>
    <row r="273" spans="1:65" s="2" customFormat="1" ht="11.25">
      <c r="A273" s="36"/>
      <c r="B273" s="37"/>
      <c r="C273" s="38"/>
      <c r="D273" s="193" t="s">
        <v>133</v>
      </c>
      <c r="E273" s="38"/>
      <c r="F273" s="194" t="s">
        <v>389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133</v>
      </c>
      <c r="AU273" s="19" t="s">
        <v>85</v>
      </c>
    </row>
    <row r="274" spans="1:65" s="2" customFormat="1" ht="24.2" customHeight="1">
      <c r="A274" s="36"/>
      <c r="B274" s="37"/>
      <c r="C274" s="175" t="s">
        <v>390</v>
      </c>
      <c r="D274" s="175" t="s">
        <v>124</v>
      </c>
      <c r="E274" s="176" t="s">
        <v>391</v>
      </c>
      <c r="F274" s="177" t="s">
        <v>392</v>
      </c>
      <c r="G274" s="178" t="s">
        <v>228</v>
      </c>
      <c r="H274" s="179">
        <v>3.9910000000000001</v>
      </c>
      <c r="I274" s="180"/>
      <c r="J274" s="181">
        <f>ROUND(I274*H274,2)</f>
        <v>0</v>
      </c>
      <c r="K274" s="177" t="s">
        <v>128</v>
      </c>
      <c r="L274" s="41"/>
      <c r="M274" s="182" t="s">
        <v>19</v>
      </c>
      <c r="N274" s="183" t="s">
        <v>46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238</v>
      </c>
      <c r="AT274" s="186" t="s">
        <v>124</v>
      </c>
      <c r="AU274" s="186" t="s">
        <v>85</v>
      </c>
      <c r="AY274" s="19" t="s">
        <v>121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83</v>
      </c>
      <c r="BK274" s="187">
        <f>ROUND(I274*H274,2)</f>
        <v>0</v>
      </c>
      <c r="BL274" s="19" t="s">
        <v>238</v>
      </c>
      <c r="BM274" s="186" t="s">
        <v>393</v>
      </c>
    </row>
    <row r="275" spans="1:65" s="2" customFormat="1" ht="29.25">
      <c r="A275" s="36"/>
      <c r="B275" s="37"/>
      <c r="C275" s="38"/>
      <c r="D275" s="188" t="s">
        <v>131</v>
      </c>
      <c r="E275" s="38"/>
      <c r="F275" s="189" t="s">
        <v>394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131</v>
      </c>
      <c r="AU275" s="19" t="s">
        <v>85</v>
      </c>
    </row>
    <row r="276" spans="1:65" s="2" customFormat="1" ht="11.25">
      <c r="A276" s="36"/>
      <c r="B276" s="37"/>
      <c r="C276" s="38"/>
      <c r="D276" s="193" t="s">
        <v>133</v>
      </c>
      <c r="E276" s="38"/>
      <c r="F276" s="194" t="s">
        <v>395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133</v>
      </c>
      <c r="AU276" s="19" t="s">
        <v>85</v>
      </c>
    </row>
    <row r="277" spans="1:65" s="12" customFormat="1" ht="22.9" customHeight="1">
      <c r="B277" s="159"/>
      <c r="C277" s="160"/>
      <c r="D277" s="161" t="s">
        <v>74</v>
      </c>
      <c r="E277" s="173" t="s">
        <v>396</v>
      </c>
      <c r="F277" s="173" t="s">
        <v>397</v>
      </c>
      <c r="G277" s="160"/>
      <c r="H277" s="160"/>
      <c r="I277" s="163"/>
      <c r="J277" s="174">
        <f>BK277</f>
        <v>0</v>
      </c>
      <c r="K277" s="160"/>
      <c r="L277" s="165"/>
      <c r="M277" s="166"/>
      <c r="N277" s="167"/>
      <c r="O277" s="167"/>
      <c r="P277" s="168">
        <f>SUM(P278:P285)</f>
        <v>0</v>
      </c>
      <c r="Q277" s="167"/>
      <c r="R277" s="168">
        <f>SUM(R278:R285)</f>
        <v>0</v>
      </c>
      <c r="S277" s="167"/>
      <c r="T277" s="169">
        <f>SUM(T278:T285)</f>
        <v>0.23990400000000001</v>
      </c>
      <c r="AR277" s="170" t="s">
        <v>85</v>
      </c>
      <c r="AT277" s="171" t="s">
        <v>74</v>
      </c>
      <c r="AU277" s="171" t="s">
        <v>83</v>
      </c>
      <c r="AY277" s="170" t="s">
        <v>121</v>
      </c>
      <c r="BK277" s="172">
        <f>SUM(BK278:BK285)</f>
        <v>0</v>
      </c>
    </row>
    <row r="278" spans="1:65" s="2" customFormat="1" ht="24.2" customHeight="1">
      <c r="A278" s="36"/>
      <c r="B278" s="37"/>
      <c r="C278" s="175" t="s">
        <v>398</v>
      </c>
      <c r="D278" s="175" t="s">
        <v>124</v>
      </c>
      <c r="E278" s="176" t="s">
        <v>399</v>
      </c>
      <c r="F278" s="177" t="s">
        <v>400</v>
      </c>
      <c r="G278" s="178" t="s">
        <v>401</v>
      </c>
      <c r="H278" s="179">
        <v>239.904</v>
      </c>
      <c r="I278" s="180"/>
      <c r="J278" s="181">
        <f>ROUND(I278*H278,2)</f>
        <v>0</v>
      </c>
      <c r="K278" s="177" t="s">
        <v>128</v>
      </c>
      <c r="L278" s="41"/>
      <c r="M278" s="182" t="s">
        <v>19</v>
      </c>
      <c r="N278" s="183" t="s">
        <v>46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1E-3</v>
      </c>
      <c r="T278" s="185">
        <f>S278*H278</f>
        <v>0.23990400000000001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238</v>
      </c>
      <c r="AT278" s="186" t="s">
        <v>124</v>
      </c>
      <c r="AU278" s="186" t="s">
        <v>85</v>
      </c>
      <c r="AY278" s="19" t="s">
        <v>121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83</v>
      </c>
      <c r="BK278" s="187">
        <f>ROUND(I278*H278,2)</f>
        <v>0</v>
      </c>
      <c r="BL278" s="19" t="s">
        <v>238</v>
      </c>
      <c r="BM278" s="186" t="s">
        <v>402</v>
      </c>
    </row>
    <row r="279" spans="1:65" s="2" customFormat="1" ht="19.5">
      <c r="A279" s="36"/>
      <c r="B279" s="37"/>
      <c r="C279" s="38"/>
      <c r="D279" s="188" t="s">
        <v>131</v>
      </c>
      <c r="E279" s="38"/>
      <c r="F279" s="189" t="s">
        <v>403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131</v>
      </c>
      <c r="AU279" s="19" t="s">
        <v>85</v>
      </c>
    </row>
    <row r="280" spans="1:65" s="2" customFormat="1" ht="11.25">
      <c r="A280" s="36"/>
      <c r="B280" s="37"/>
      <c r="C280" s="38"/>
      <c r="D280" s="193" t="s">
        <v>133</v>
      </c>
      <c r="E280" s="38"/>
      <c r="F280" s="194" t="s">
        <v>404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133</v>
      </c>
      <c r="AU280" s="19" t="s">
        <v>85</v>
      </c>
    </row>
    <row r="281" spans="1:65" s="15" customFormat="1" ht="11.25">
      <c r="B281" s="217"/>
      <c r="C281" s="218"/>
      <c r="D281" s="188" t="s">
        <v>135</v>
      </c>
      <c r="E281" s="219" t="s">
        <v>19</v>
      </c>
      <c r="F281" s="220" t="s">
        <v>405</v>
      </c>
      <c r="G281" s="218"/>
      <c r="H281" s="219" t="s">
        <v>19</v>
      </c>
      <c r="I281" s="221"/>
      <c r="J281" s="218"/>
      <c r="K281" s="218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135</v>
      </c>
      <c r="AU281" s="226" t="s">
        <v>85</v>
      </c>
      <c r="AV281" s="15" t="s">
        <v>83</v>
      </c>
      <c r="AW281" s="15" t="s">
        <v>35</v>
      </c>
      <c r="AX281" s="15" t="s">
        <v>75</v>
      </c>
      <c r="AY281" s="226" t="s">
        <v>121</v>
      </c>
    </row>
    <row r="282" spans="1:65" s="13" customFormat="1" ht="11.25">
      <c r="B282" s="195"/>
      <c r="C282" s="196"/>
      <c r="D282" s="188" t="s">
        <v>135</v>
      </c>
      <c r="E282" s="197" t="s">
        <v>19</v>
      </c>
      <c r="F282" s="198" t="s">
        <v>406</v>
      </c>
      <c r="G282" s="196"/>
      <c r="H282" s="199">
        <v>86.495999999999995</v>
      </c>
      <c r="I282" s="200"/>
      <c r="J282" s="196"/>
      <c r="K282" s="196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135</v>
      </c>
      <c r="AU282" s="205" t="s">
        <v>85</v>
      </c>
      <c r="AV282" s="13" t="s">
        <v>85</v>
      </c>
      <c r="AW282" s="13" t="s">
        <v>35</v>
      </c>
      <c r="AX282" s="13" t="s">
        <v>75</v>
      </c>
      <c r="AY282" s="205" t="s">
        <v>121</v>
      </c>
    </row>
    <row r="283" spans="1:65" s="13" customFormat="1" ht="11.25">
      <c r="B283" s="195"/>
      <c r="C283" s="196"/>
      <c r="D283" s="188" t="s">
        <v>135</v>
      </c>
      <c r="E283" s="197" t="s">
        <v>19</v>
      </c>
      <c r="F283" s="198" t="s">
        <v>407</v>
      </c>
      <c r="G283" s="196"/>
      <c r="H283" s="199">
        <v>112.608</v>
      </c>
      <c r="I283" s="200"/>
      <c r="J283" s="196"/>
      <c r="K283" s="196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135</v>
      </c>
      <c r="AU283" s="205" t="s">
        <v>85</v>
      </c>
      <c r="AV283" s="13" t="s">
        <v>85</v>
      </c>
      <c r="AW283" s="13" t="s">
        <v>35</v>
      </c>
      <c r="AX283" s="13" t="s">
        <v>75</v>
      </c>
      <c r="AY283" s="205" t="s">
        <v>121</v>
      </c>
    </row>
    <row r="284" spans="1:65" s="13" customFormat="1" ht="11.25">
      <c r="B284" s="195"/>
      <c r="C284" s="196"/>
      <c r="D284" s="188" t="s">
        <v>135</v>
      </c>
      <c r="E284" s="197" t="s">
        <v>19</v>
      </c>
      <c r="F284" s="198" t="s">
        <v>408</v>
      </c>
      <c r="G284" s="196"/>
      <c r="H284" s="199">
        <v>40.799999999999997</v>
      </c>
      <c r="I284" s="200"/>
      <c r="J284" s="196"/>
      <c r="K284" s="196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135</v>
      </c>
      <c r="AU284" s="205" t="s">
        <v>85</v>
      </c>
      <c r="AV284" s="13" t="s">
        <v>85</v>
      </c>
      <c r="AW284" s="13" t="s">
        <v>35</v>
      </c>
      <c r="AX284" s="13" t="s">
        <v>75</v>
      </c>
      <c r="AY284" s="205" t="s">
        <v>121</v>
      </c>
    </row>
    <row r="285" spans="1:65" s="14" customFormat="1" ht="11.25">
      <c r="B285" s="206"/>
      <c r="C285" s="207"/>
      <c r="D285" s="188" t="s">
        <v>135</v>
      </c>
      <c r="E285" s="208" t="s">
        <v>19</v>
      </c>
      <c r="F285" s="209" t="s">
        <v>138</v>
      </c>
      <c r="G285" s="207"/>
      <c r="H285" s="210">
        <v>239.904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135</v>
      </c>
      <c r="AU285" s="216" t="s">
        <v>85</v>
      </c>
      <c r="AV285" s="14" t="s">
        <v>129</v>
      </c>
      <c r="AW285" s="14" t="s">
        <v>35</v>
      </c>
      <c r="AX285" s="14" t="s">
        <v>83</v>
      </c>
      <c r="AY285" s="216" t="s">
        <v>121</v>
      </c>
    </row>
    <row r="286" spans="1:65" s="12" customFormat="1" ht="22.9" customHeight="1">
      <c r="B286" s="159"/>
      <c r="C286" s="160"/>
      <c r="D286" s="161" t="s">
        <v>74</v>
      </c>
      <c r="E286" s="173" t="s">
        <v>409</v>
      </c>
      <c r="F286" s="173" t="s">
        <v>410</v>
      </c>
      <c r="G286" s="160"/>
      <c r="H286" s="160"/>
      <c r="I286" s="163"/>
      <c r="J286" s="174">
        <f>BK286</f>
        <v>0</v>
      </c>
      <c r="K286" s="160"/>
      <c r="L286" s="165"/>
      <c r="M286" s="166"/>
      <c r="N286" s="167"/>
      <c r="O286" s="167"/>
      <c r="P286" s="168">
        <f>SUM(P287:P341)</f>
        <v>0</v>
      </c>
      <c r="Q286" s="167"/>
      <c r="R286" s="168">
        <f>SUM(R287:R341)</f>
        <v>0.2700224</v>
      </c>
      <c r="S286" s="167"/>
      <c r="T286" s="169">
        <f>SUM(T287:T341)</f>
        <v>3.2940000000000001E-3</v>
      </c>
      <c r="AR286" s="170" t="s">
        <v>85</v>
      </c>
      <c r="AT286" s="171" t="s">
        <v>74</v>
      </c>
      <c r="AU286" s="171" t="s">
        <v>83</v>
      </c>
      <c r="AY286" s="170" t="s">
        <v>121</v>
      </c>
      <c r="BK286" s="172">
        <f>SUM(BK287:BK341)</f>
        <v>0</v>
      </c>
    </row>
    <row r="287" spans="1:65" s="2" customFormat="1" ht="24.2" customHeight="1">
      <c r="A287" s="36"/>
      <c r="B287" s="37"/>
      <c r="C287" s="175" t="s">
        <v>411</v>
      </c>
      <c r="D287" s="175" t="s">
        <v>124</v>
      </c>
      <c r="E287" s="176" t="s">
        <v>412</v>
      </c>
      <c r="F287" s="177" t="s">
        <v>413</v>
      </c>
      <c r="G287" s="178" t="s">
        <v>127</v>
      </c>
      <c r="H287" s="179">
        <v>21.96</v>
      </c>
      <c r="I287" s="180"/>
      <c r="J287" s="181">
        <f>ROUND(I287*H287,2)</f>
        <v>0</v>
      </c>
      <c r="K287" s="177" t="s">
        <v>128</v>
      </c>
      <c r="L287" s="41"/>
      <c r="M287" s="182" t="s">
        <v>19</v>
      </c>
      <c r="N287" s="183" t="s">
        <v>46</v>
      </c>
      <c r="O287" s="66"/>
      <c r="P287" s="184">
        <f>O287*H287</f>
        <v>0</v>
      </c>
      <c r="Q287" s="184">
        <v>0</v>
      </c>
      <c r="R287" s="184">
        <f>Q287*H287</f>
        <v>0</v>
      </c>
      <c r="S287" s="184">
        <v>1.4999999999999999E-4</v>
      </c>
      <c r="T287" s="185">
        <f>S287*H287</f>
        <v>3.2940000000000001E-3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238</v>
      </c>
      <c r="AT287" s="186" t="s">
        <v>124</v>
      </c>
      <c r="AU287" s="186" t="s">
        <v>85</v>
      </c>
      <c r="AY287" s="19" t="s">
        <v>121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83</v>
      </c>
      <c r="BK287" s="187">
        <f>ROUND(I287*H287,2)</f>
        <v>0</v>
      </c>
      <c r="BL287" s="19" t="s">
        <v>238</v>
      </c>
      <c r="BM287" s="186" t="s">
        <v>414</v>
      </c>
    </row>
    <row r="288" spans="1:65" s="2" customFormat="1" ht="11.25">
      <c r="A288" s="36"/>
      <c r="B288" s="37"/>
      <c r="C288" s="38"/>
      <c r="D288" s="188" t="s">
        <v>131</v>
      </c>
      <c r="E288" s="38"/>
      <c r="F288" s="189" t="s">
        <v>415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131</v>
      </c>
      <c r="AU288" s="19" t="s">
        <v>85</v>
      </c>
    </row>
    <row r="289" spans="1:65" s="2" customFormat="1" ht="11.25">
      <c r="A289" s="36"/>
      <c r="B289" s="37"/>
      <c r="C289" s="38"/>
      <c r="D289" s="193" t="s">
        <v>133</v>
      </c>
      <c r="E289" s="38"/>
      <c r="F289" s="194" t="s">
        <v>416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133</v>
      </c>
      <c r="AU289" s="19" t="s">
        <v>85</v>
      </c>
    </row>
    <row r="290" spans="1:65" s="13" customFormat="1" ht="11.25">
      <c r="B290" s="195"/>
      <c r="C290" s="196"/>
      <c r="D290" s="188" t="s">
        <v>135</v>
      </c>
      <c r="E290" s="197" t="s">
        <v>19</v>
      </c>
      <c r="F290" s="198" t="s">
        <v>136</v>
      </c>
      <c r="G290" s="196"/>
      <c r="H290" s="199">
        <v>9.5399999999999991</v>
      </c>
      <c r="I290" s="200"/>
      <c r="J290" s="196"/>
      <c r="K290" s="196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135</v>
      </c>
      <c r="AU290" s="205" t="s">
        <v>85</v>
      </c>
      <c r="AV290" s="13" t="s">
        <v>85</v>
      </c>
      <c r="AW290" s="13" t="s">
        <v>35</v>
      </c>
      <c r="AX290" s="13" t="s">
        <v>75</v>
      </c>
      <c r="AY290" s="205" t="s">
        <v>121</v>
      </c>
    </row>
    <row r="291" spans="1:65" s="13" customFormat="1" ht="11.25">
      <c r="B291" s="195"/>
      <c r="C291" s="196"/>
      <c r="D291" s="188" t="s">
        <v>135</v>
      </c>
      <c r="E291" s="197" t="s">
        <v>19</v>
      </c>
      <c r="F291" s="198" t="s">
        <v>137</v>
      </c>
      <c r="G291" s="196"/>
      <c r="H291" s="199">
        <v>12.42</v>
      </c>
      <c r="I291" s="200"/>
      <c r="J291" s="196"/>
      <c r="K291" s="196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135</v>
      </c>
      <c r="AU291" s="205" t="s">
        <v>85</v>
      </c>
      <c r="AV291" s="13" t="s">
        <v>85</v>
      </c>
      <c r="AW291" s="13" t="s">
        <v>35</v>
      </c>
      <c r="AX291" s="13" t="s">
        <v>75</v>
      </c>
      <c r="AY291" s="205" t="s">
        <v>121</v>
      </c>
    </row>
    <row r="292" spans="1:65" s="14" customFormat="1" ht="11.25">
      <c r="B292" s="206"/>
      <c r="C292" s="207"/>
      <c r="D292" s="188" t="s">
        <v>135</v>
      </c>
      <c r="E292" s="208" t="s">
        <v>19</v>
      </c>
      <c r="F292" s="209" t="s">
        <v>138</v>
      </c>
      <c r="G292" s="207"/>
      <c r="H292" s="210">
        <v>21.96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135</v>
      </c>
      <c r="AU292" s="216" t="s">
        <v>85</v>
      </c>
      <c r="AV292" s="14" t="s">
        <v>129</v>
      </c>
      <c r="AW292" s="14" t="s">
        <v>35</v>
      </c>
      <c r="AX292" s="14" t="s">
        <v>83</v>
      </c>
      <c r="AY292" s="216" t="s">
        <v>121</v>
      </c>
    </row>
    <row r="293" spans="1:65" s="2" customFormat="1" ht="24.2" customHeight="1">
      <c r="A293" s="36"/>
      <c r="B293" s="37"/>
      <c r="C293" s="175" t="s">
        <v>417</v>
      </c>
      <c r="D293" s="175" t="s">
        <v>124</v>
      </c>
      <c r="E293" s="176" t="s">
        <v>418</v>
      </c>
      <c r="F293" s="177" t="s">
        <v>419</v>
      </c>
      <c r="G293" s="178" t="s">
        <v>127</v>
      </c>
      <c r="H293" s="179">
        <v>34.200000000000003</v>
      </c>
      <c r="I293" s="180"/>
      <c r="J293" s="181">
        <f>ROUND(I293*H293,2)</f>
        <v>0</v>
      </c>
      <c r="K293" s="177" t="s">
        <v>128</v>
      </c>
      <c r="L293" s="41"/>
      <c r="M293" s="182" t="s">
        <v>19</v>
      </c>
      <c r="N293" s="183" t="s">
        <v>46</v>
      </c>
      <c r="O293" s="66"/>
      <c r="P293" s="184">
        <f>O293*H293</f>
        <v>0</v>
      </c>
      <c r="Q293" s="184">
        <v>4.4999999999999997E-3</v>
      </c>
      <c r="R293" s="184">
        <f>Q293*H293</f>
        <v>0.15390000000000001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238</v>
      </c>
      <c r="AT293" s="186" t="s">
        <v>124</v>
      </c>
      <c r="AU293" s="186" t="s">
        <v>85</v>
      </c>
      <c r="AY293" s="19" t="s">
        <v>121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83</v>
      </c>
      <c r="BK293" s="187">
        <f>ROUND(I293*H293,2)</f>
        <v>0</v>
      </c>
      <c r="BL293" s="19" t="s">
        <v>238</v>
      </c>
      <c r="BM293" s="186" t="s">
        <v>420</v>
      </c>
    </row>
    <row r="294" spans="1:65" s="2" customFormat="1" ht="19.5">
      <c r="A294" s="36"/>
      <c r="B294" s="37"/>
      <c r="C294" s="38"/>
      <c r="D294" s="188" t="s">
        <v>131</v>
      </c>
      <c r="E294" s="38"/>
      <c r="F294" s="189" t="s">
        <v>421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131</v>
      </c>
      <c r="AU294" s="19" t="s">
        <v>85</v>
      </c>
    </row>
    <row r="295" spans="1:65" s="2" customFormat="1" ht="11.25">
      <c r="A295" s="36"/>
      <c r="B295" s="37"/>
      <c r="C295" s="38"/>
      <c r="D295" s="193" t="s">
        <v>133</v>
      </c>
      <c r="E295" s="38"/>
      <c r="F295" s="194" t="s">
        <v>422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133</v>
      </c>
      <c r="AU295" s="19" t="s">
        <v>85</v>
      </c>
    </row>
    <row r="296" spans="1:65" s="15" customFormat="1" ht="11.25">
      <c r="B296" s="217"/>
      <c r="C296" s="218"/>
      <c r="D296" s="188" t="s">
        <v>135</v>
      </c>
      <c r="E296" s="219" t="s">
        <v>19</v>
      </c>
      <c r="F296" s="220" t="s">
        <v>423</v>
      </c>
      <c r="G296" s="218"/>
      <c r="H296" s="219" t="s">
        <v>19</v>
      </c>
      <c r="I296" s="221"/>
      <c r="J296" s="218"/>
      <c r="K296" s="218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135</v>
      </c>
      <c r="AU296" s="226" t="s">
        <v>85</v>
      </c>
      <c r="AV296" s="15" t="s">
        <v>83</v>
      </c>
      <c r="AW296" s="15" t="s">
        <v>35</v>
      </c>
      <c r="AX296" s="15" t="s">
        <v>75</v>
      </c>
      <c r="AY296" s="226" t="s">
        <v>121</v>
      </c>
    </row>
    <row r="297" spans="1:65" s="13" customFormat="1" ht="11.25">
      <c r="B297" s="195"/>
      <c r="C297" s="196"/>
      <c r="D297" s="188" t="s">
        <v>135</v>
      </c>
      <c r="E297" s="197" t="s">
        <v>19</v>
      </c>
      <c r="F297" s="198" t="s">
        <v>345</v>
      </c>
      <c r="G297" s="196"/>
      <c r="H297" s="199">
        <v>28.8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135</v>
      </c>
      <c r="AU297" s="205" t="s">
        <v>85</v>
      </c>
      <c r="AV297" s="13" t="s">
        <v>85</v>
      </c>
      <c r="AW297" s="13" t="s">
        <v>35</v>
      </c>
      <c r="AX297" s="13" t="s">
        <v>75</v>
      </c>
      <c r="AY297" s="205" t="s">
        <v>121</v>
      </c>
    </row>
    <row r="298" spans="1:65" s="13" customFormat="1" ht="11.25">
      <c r="B298" s="195"/>
      <c r="C298" s="196"/>
      <c r="D298" s="188" t="s">
        <v>135</v>
      </c>
      <c r="E298" s="197" t="s">
        <v>19</v>
      </c>
      <c r="F298" s="198" t="s">
        <v>340</v>
      </c>
      <c r="G298" s="196"/>
      <c r="H298" s="199">
        <v>5.4</v>
      </c>
      <c r="I298" s="200"/>
      <c r="J298" s="196"/>
      <c r="K298" s="196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135</v>
      </c>
      <c r="AU298" s="205" t="s">
        <v>85</v>
      </c>
      <c r="AV298" s="13" t="s">
        <v>85</v>
      </c>
      <c r="AW298" s="13" t="s">
        <v>35</v>
      </c>
      <c r="AX298" s="13" t="s">
        <v>75</v>
      </c>
      <c r="AY298" s="205" t="s">
        <v>121</v>
      </c>
    </row>
    <row r="299" spans="1:65" s="14" customFormat="1" ht="11.25">
      <c r="B299" s="206"/>
      <c r="C299" s="207"/>
      <c r="D299" s="188" t="s">
        <v>135</v>
      </c>
      <c r="E299" s="208" t="s">
        <v>19</v>
      </c>
      <c r="F299" s="209" t="s">
        <v>138</v>
      </c>
      <c r="G299" s="207"/>
      <c r="H299" s="210">
        <v>34.200000000000003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135</v>
      </c>
      <c r="AU299" s="216" t="s">
        <v>85</v>
      </c>
      <c r="AV299" s="14" t="s">
        <v>129</v>
      </c>
      <c r="AW299" s="14" t="s">
        <v>35</v>
      </c>
      <c r="AX299" s="14" t="s">
        <v>83</v>
      </c>
      <c r="AY299" s="216" t="s">
        <v>121</v>
      </c>
    </row>
    <row r="300" spans="1:65" s="2" customFormat="1" ht="24.2" customHeight="1">
      <c r="A300" s="36"/>
      <c r="B300" s="37"/>
      <c r="C300" s="175" t="s">
        <v>424</v>
      </c>
      <c r="D300" s="175" t="s">
        <v>124</v>
      </c>
      <c r="E300" s="176" t="s">
        <v>425</v>
      </c>
      <c r="F300" s="177" t="s">
        <v>426</v>
      </c>
      <c r="G300" s="178" t="s">
        <v>127</v>
      </c>
      <c r="H300" s="179">
        <v>252.44</v>
      </c>
      <c r="I300" s="180"/>
      <c r="J300" s="181">
        <f>ROUND(I300*H300,2)</f>
        <v>0</v>
      </c>
      <c r="K300" s="177" t="s">
        <v>128</v>
      </c>
      <c r="L300" s="41"/>
      <c r="M300" s="182" t="s">
        <v>19</v>
      </c>
      <c r="N300" s="183" t="s">
        <v>46</v>
      </c>
      <c r="O300" s="66"/>
      <c r="P300" s="184">
        <f>O300*H300</f>
        <v>0</v>
      </c>
      <c r="Q300" s="184">
        <v>2.0000000000000001E-4</v>
      </c>
      <c r="R300" s="184">
        <f>Q300*H300</f>
        <v>5.0488000000000005E-2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238</v>
      </c>
      <c r="AT300" s="186" t="s">
        <v>124</v>
      </c>
      <c r="AU300" s="186" t="s">
        <v>85</v>
      </c>
      <c r="AY300" s="19" t="s">
        <v>121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83</v>
      </c>
      <c r="BK300" s="187">
        <f>ROUND(I300*H300,2)</f>
        <v>0</v>
      </c>
      <c r="BL300" s="19" t="s">
        <v>238</v>
      </c>
      <c r="BM300" s="186" t="s">
        <v>427</v>
      </c>
    </row>
    <row r="301" spans="1:65" s="2" customFormat="1" ht="19.5">
      <c r="A301" s="36"/>
      <c r="B301" s="37"/>
      <c r="C301" s="38"/>
      <c r="D301" s="188" t="s">
        <v>131</v>
      </c>
      <c r="E301" s="38"/>
      <c r="F301" s="189" t="s">
        <v>428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131</v>
      </c>
      <c r="AU301" s="19" t="s">
        <v>85</v>
      </c>
    </row>
    <row r="302" spans="1:65" s="2" customFormat="1" ht="11.25">
      <c r="A302" s="36"/>
      <c r="B302" s="37"/>
      <c r="C302" s="38"/>
      <c r="D302" s="193" t="s">
        <v>133</v>
      </c>
      <c r="E302" s="38"/>
      <c r="F302" s="194" t="s">
        <v>429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133</v>
      </c>
      <c r="AU302" s="19" t="s">
        <v>85</v>
      </c>
    </row>
    <row r="303" spans="1:65" s="15" customFormat="1" ht="11.25">
      <c r="B303" s="217"/>
      <c r="C303" s="218"/>
      <c r="D303" s="188" t="s">
        <v>135</v>
      </c>
      <c r="E303" s="219" t="s">
        <v>19</v>
      </c>
      <c r="F303" s="220" t="s">
        <v>430</v>
      </c>
      <c r="G303" s="218"/>
      <c r="H303" s="219" t="s">
        <v>19</v>
      </c>
      <c r="I303" s="221"/>
      <c r="J303" s="218"/>
      <c r="K303" s="218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135</v>
      </c>
      <c r="AU303" s="226" t="s">
        <v>85</v>
      </c>
      <c r="AV303" s="15" t="s">
        <v>83</v>
      </c>
      <c r="AW303" s="15" t="s">
        <v>35</v>
      </c>
      <c r="AX303" s="15" t="s">
        <v>75</v>
      </c>
      <c r="AY303" s="226" t="s">
        <v>121</v>
      </c>
    </row>
    <row r="304" spans="1:65" s="13" customFormat="1" ht="11.25">
      <c r="B304" s="195"/>
      <c r="C304" s="196"/>
      <c r="D304" s="188" t="s">
        <v>135</v>
      </c>
      <c r="E304" s="197" t="s">
        <v>19</v>
      </c>
      <c r="F304" s="198" t="s">
        <v>136</v>
      </c>
      <c r="G304" s="196"/>
      <c r="H304" s="199">
        <v>9.5399999999999991</v>
      </c>
      <c r="I304" s="200"/>
      <c r="J304" s="196"/>
      <c r="K304" s="196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135</v>
      </c>
      <c r="AU304" s="205" t="s">
        <v>85</v>
      </c>
      <c r="AV304" s="13" t="s">
        <v>85</v>
      </c>
      <c r="AW304" s="13" t="s">
        <v>35</v>
      </c>
      <c r="AX304" s="13" t="s">
        <v>75</v>
      </c>
      <c r="AY304" s="205" t="s">
        <v>121</v>
      </c>
    </row>
    <row r="305" spans="2:51" s="13" customFormat="1" ht="11.25">
      <c r="B305" s="195"/>
      <c r="C305" s="196"/>
      <c r="D305" s="188" t="s">
        <v>135</v>
      </c>
      <c r="E305" s="197" t="s">
        <v>19</v>
      </c>
      <c r="F305" s="198" t="s">
        <v>137</v>
      </c>
      <c r="G305" s="196"/>
      <c r="H305" s="199">
        <v>12.42</v>
      </c>
      <c r="I305" s="200"/>
      <c r="J305" s="196"/>
      <c r="K305" s="196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135</v>
      </c>
      <c r="AU305" s="205" t="s">
        <v>85</v>
      </c>
      <c r="AV305" s="13" t="s">
        <v>85</v>
      </c>
      <c r="AW305" s="13" t="s">
        <v>35</v>
      </c>
      <c r="AX305" s="13" t="s">
        <v>75</v>
      </c>
      <c r="AY305" s="205" t="s">
        <v>121</v>
      </c>
    </row>
    <row r="306" spans="2:51" s="16" customFormat="1" ht="11.25">
      <c r="B306" s="237"/>
      <c r="C306" s="238"/>
      <c r="D306" s="188" t="s">
        <v>135</v>
      </c>
      <c r="E306" s="239" t="s">
        <v>19</v>
      </c>
      <c r="F306" s="240" t="s">
        <v>431</v>
      </c>
      <c r="G306" s="238"/>
      <c r="H306" s="241">
        <v>21.96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135</v>
      </c>
      <c r="AU306" s="247" t="s">
        <v>85</v>
      </c>
      <c r="AV306" s="16" t="s">
        <v>146</v>
      </c>
      <c r="AW306" s="16" t="s">
        <v>35</v>
      </c>
      <c r="AX306" s="16" t="s">
        <v>75</v>
      </c>
      <c r="AY306" s="247" t="s">
        <v>121</v>
      </c>
    </row>
    <row r="307" spans="2:51" s="15" customFormat="1" ht="11.25">
      <c r="B307" s="217"/>
      <c r="C307" s="218"/>
      <c r="D307" s="188" t="s">
        <v>135</v>
      </c>
      <c r="E307" s="219" t="s">
        <v>19</v>
      </c>
      <c r="F307" s="220" t="s">
        <v>423</v>
      </c>
      <c r="G307" s="218"/>
      <c r="H307" s="219" t="s">
        <v>19</v>
      </c>
      <c r="I307" s="221"/>
      <c r="J307" s="218"/>
      <c r="K307" s="218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135</v>
      </c>
      <c r="AU307" s="226" t="s">
        <v>85</v>
      </c>
      <c r="AV307" s="15" t="s">
        <v>83</v>
      </c>
      <c r="AW307" s="15" t="s">
        <v>35</v>
      </c>
      <c r="AX307" s="15" t="s">
        <v>75</v>
      </c>
      <c r="AY307" s="226" t="s">
        <v>121</v>
      </c>
    </row>
    <row r="308" spans="2:51" s="13" customFormat="1" ht="11.25">
      <c r="B308" s="195"/>
      <c r="C308" s="196"/>
      <c r="D308" s="188" t="s">
        <v>135</v>
      </c>
      <c r="E308" s="197" t="s">
        <v>19</v>
      </c>
      <c r="F308" s="198" t="s">
        <v>345</v>
      </c>
      <c r="G308" s="196"/>
      <c r="H308" s="199">
        <v>28.8</v>
      </c>
      <c r="I308" s="200"/>
      <c r="J308" s="196"/>
      <c r="K308" s="196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135</v>
      </c>
      <c r="AU308" s="205" t="s">
        <v>85</v>
      </c>
      <c r="AV308" s="13" t="s">
        <v>85</v>
      </c>
      <c r="AW308" s="13" t="s">
        <v>35</v>
      </c>
      <c r="AX308" s="13" t="s">
        <v>75</v>
      </c>
      <c r="AY308" s="205" t="s">
        <v>121</v>
      </c>
    </row>
    <row r="309" spans="2:51" s="13" customFormat="1" ht="11.25">
      <c r="B309" s="195"/>
      <c r="C309" s="196"/>
      <c r="D309" s="188" t="s">
        <v>135</v>
      </c>
      <c r="E309" s="197" t="s">
        <v>19</v>
      </c>
      <c r="F309" s="198" t="s">
        <v>340</v>
      </c>
      <c r="G309" s="196"/>
      <c r="H309" s="199">
        <v>5.4</v>
      </c>
      <c r="I309" s="200"/>
      <c r="J309" s="196"/>
      <c r="K309" s="196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135</v>
      </c>
      <c r="AU309" s="205" t="s">
        <v>85</v>
      </c>
      <c r="AV309" s="13" t="s">
        <v>85</v>
      </c>
      <c r="AW309" s="13" t="s">
        <v>35</v>
      </c>
      <c r="AX309" s="13" t="s">
        <v>75</v>
      </c>
      <c r="AY309" s="205" t="s">
        <v>121</v>
      </c>
    </row>
    <row r="310" spans="2:51" s="16" customFormat="1" ht="11.25">
      <c r="B310" s="237"/>
      <c r="C310" s="238"/>
      <c r="D310" s="188" t="s">
        <v>135</v>
      </c>
      <c r="E310" s="239" t="s">
        <v>19</v>
      </c>
      <c r="F310" s="240" t="s">
        <v>431</v>
      </c>
      <c r="G310" s="238"/>
      <c r="H310" s="241">
        <v>34.200000000000003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135</v>
      </c>
      <c r="AU310" s="247" t="s">
        <v>85</v>
      </c>
      <c r="AV310" s="16" t="s">
        <v>146</v>
      </c>
      <c r="AW310" s="16" t="s">
        <v>35</v>
      </c>
      <c r="AX310" s="16" t="s">
        <v>75</v>
      </c>
      <c r="AY310" s="247" t="s">
        <v>121</v>
      </c>
    </row>
    <row r="311" spans="2:51" s="15" customFormat="1" ht="11.25">
      <c r="B311" s="217"/>
      <c r="C311" s="218"/>
      <c r="D311" s="188" t="s">
        <v>135</v>
      </c>
      <c r="E311" s="219" t="s">
        <v>19</v>
      </c>
      <c r="F311" s="220" t="s">
        <v>432</v>
      </c>
      <c r="G311" s="218"/>
      <c r="H311" s="219" t="s">
        <v>19</v>
      </c>
      <c r="I311" s="221"/>
      <c r="J311" s="218"/>
      <c r="K311" s="218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135</v>
      </c>
      <c r="AU311" s="226" t="s">
        <v>85</v>
      </c>
      <c r="AV311" s="15" t="s">
        <v>83</v>
      </c>
      <c r="AW311" s="15" t="s">
        <v>35</v>
      </c>
      <c r="AX311" s="15" t="s">
        <v>75</v>
      </c>
      <c r="AY311" s="226" t="s">
        <v>121</v>
      </c>
    </row>
    <row r="312" spans="2:51" s="13" customFormat="1" ht="11.25">
      <c r="B312" s="195"/>
      <c r="C312" s="196"/>
      <c r="D312" s="188" t="s">
        <v>135</v>
      </c>
      <c r="E312" s="197" t="s">
        <v>19</v>
      </c>
      <c r="F312" s="198" t="s">
        <v>433</v>
      </c>
      <c r="G312" s="196"/>
      <c r="H312" s="199">
        <v>37.44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135</v>
      </c>
      <c r="AU312" s="205" t="s">
        <v>85</v>
      </c>
      <c r="AV312" s="13" t="s">
        <v>85</v>
      </c>
      <c r="AW312" s="13" t="s">
        <v>35</v>
      </c>
      <c r="AX312" s="13" t="s">
        <v>75</v>
      </c>
      <c r="AY312" s="205" t="s">
        <v>121</v>
      </c>
    </row>
    <row r="313" spans="2:51" s="13" customFormat="1" ht="11.25">
      <c r="B313" s="195"/>
      <c r="C313" s="196"/>
      <c r="D313" s="188" t="s">
        <v>135</v>
      </c>
      <c r="E313" s="197" t="s">
        <v>19</v>
      </c>
      <c r="F313" s="198" t="s">
        <v>434</v>
      </c>
      <c r="G313" s="196"/>
      <c r="H313" s="199">
        <v>49.92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135</v>
      </c>
      <c r="AU313" s="205" t="s">
        <v>85</v>
      </c>
      <c r="AV313" s="13" t="s">
        <v>85</v>
      </c>
      <c r="AW313" s="13" t="s">
        <v>35</v>
      </c>
      <c r="AX313" s="13" t="s">
        <v>75</v>
      </c>
      <c r="AY313" s="205" t="s">
        <v>121</v>
      </c>
    </row>
    <row r="314" spans="2:51" s="13" customFormat="1" ht="11.25">
      <c r="B314" s="195"/>
      <c r="C314" s="196"/>
      <c r="D314" s="188" t="s">
        <v>135</v>
      </c>
      <c r="E314" s="197" t="s">
        <v>19</v>
      </c>
      <c r="F314" s="198" t="s">
        <v>435</v>
      </c>
      <c r="G314" s="196"/>
      <c r="H314" s="199">
        <v>2.52</v>
      </c>
      <c r="I314" s="200"/>
      <c r="J314" s="196"/>
      <c r="K314" s="196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135</v>
      </c>
      <c r="AU314" s="205" t="s">
        <v>85</v>
      </c>
      <c r="AV314" s="13" t="s">
        <v>85</v>
      </c>
      <c r="AW314" s="13" t="s">
        <v>35</v>
      </c>
      <c r="AX314" s="13" t="s">
        <v>75</v>
      </c>
      <c r="AY314" s="205" t="s">
        <v>121</v>
      </c>
    </row>
    <row r="315" spans="2:51" s="16" customFormat="1" ht="11.25">
      <c r="B315" s="237"/>
      <c r="C315" s="238"/>
      <c r="D315" s="188" t="s">
        <v>135</v>
      </c>
      <c r="E315" s="239" t="s">
        <v>19</v>
      </c>
      <c r="F315" s="240" t="s">
        <v>431</v>
      </c>
      <c r="G315" s="238"/>
      <c r="H315" s="241">
        <v>89.88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AT315" s="247" t="s">
        <v>135</v>
      </c>
      <c r="AU315" s="247" t="s">
        <v>85</v>
      </c>
      <c r="AV315" s="16" t="s">
        <v>146</v>
      </c>
      <c r="AW315" s="16" t="s">
        <v>35</v>
      </c>
      <c r="AX315" s="16" t="s">
        <v>75</v>
      </c>
      <c r="AY315" s="247" t="s">
        <v>121</v>
      </c>
    </row>
    <row r="316" spans="2:51" s="15" customFormat="1" ht="11.25">
      <c r="B316" s="217"/>
      <c r="C316" s="218"/>
      <c r="D316" s="188" t="s">
        <v>135</v>
      </c>
      <c r="E316" s="219" t="s">
        <v>19</v>
      </c>
      <c r="F316" s="220" t="s">
        <v>436</v>
      </c>
      <c r="G316" s="218"/>
      <c r="H316" s="219" t="s">
        <v>19</v>
      </c>
      <c r="I316" s="221"/>
      <c r="J316" s="218"/>
      <c r="K316" s="218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135</v>
      </c>
      <c r="AU316" s="226" t="s">
        <v>85</v>
      </c>
      <c r="AV316" s="15" t="s">
        <v>83</v>
      </c>
      <c r="AW316" s="15" t="s">
        <v>35</v>
      </c>
      <c r="AX316" s="15" t="s">
        <v>75</v>
      </c>
      <c r="AY316" s="226" t="s">
        <v>121</v>
      </c>
    </row>
    <row r="317" spans="2:51" s="13" customFormat="1" ht="11.25">
      <c r="B317" s="195"/>
      <c r="C317" s="196"/>
      <c r="D317" s="188" t="s">
        <v>135</v>
      </c>
      <c r="E317" s="197" t="s">
        <v>19</v>
      </c>
      <c r="F317" s="198" t="s">
        <v>437</v>
      </c>
      <c r="G317" s="196"/>
      <c r="H317" s="199">
        <v>44.8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135</v>
      </c>
      <c r="AU317" s="205" t="s">
        <v>85</v>
      </c>
      <c r="AV317" s="13" t="s">
        <v>85</v>
      </c>
      <c r="AW317" s="13" t="s">
        <v>35</v>
      </c>
      <c r="AX317" s="13" t="s">
        <v>75</v>
      </c>
      <c r="AY317" s="205" t="s">
        <v>121</v>
      </c>
    </row>
    <row r="318" spans="2:51" s="13" customFormat="1" ht="11.25">
      <c r="B318" s="195"/>
      <c r="C318" s="196"/>
      <c r="D318" s="188" t="s">
        <v>135</v>
      </c>
      <c r="E318" s="197" t="s">
        <v>19</v>
      </c>
      <c r="F318" s="198" t="s">
        <v>438</v>
      </c>
      <c r="G318" s="196"/>
      <c r="H318" s="199">
        <v>61.6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135</v>
      </c>
      <c r="AU318" s="205" t="s">
        <v>85</v>
      </c>
      <c r="AV318" s="13" t="s">
        <v>85</v>
      </c>
      <c r="AW318" s="13" t="s">
        <v>35</v>
      </c>
      <c r="AX318" s="13" t="s">
        <v>75</v>
      </c>
      <c r="AY318" s="205" t="s">
        <v>121</v>
      </c>
    </row>
    <row r="319" spans="2:51" s="16" customFormat="1" ht="11.25">
      <c r="B319" s="237"/>
      <c r="C319" s="238"/>
      <c r="D319" s="188" t="s">
        <v>135</v>
      </c>
      <c r="E319" s="239" t="s">
        <v>19</v>
      </c>
      <c r="F319" s="240" t="s">
        <v>431</v>
      </c>
      <c r="G319" s="238"/>
      <c r="H319" s="241">
        <v>106.4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135</v>
      </c>
      <c r="AU319" s="247" t="s">
        <v>85</v>
      </c>
      <c r="AV319" s="16" t="s">
        <v>146</v>
      </c>
      <c r="AW319" s="16" t="s">
        <v>35</v>
      </c>
      <c r="AX319" s="16" t="s">
        <v>75</v>
      </c>
      <c r="AY319" s="247" t="s">
        <v>121</v>
      </c>
    </row>
    <row r="320" spans="2:51" s="14" customFormat="1" ht="11.25">
      <c r="B320" s="206"/>
      <c r="C320" s="207"/>
      <c r="D320" s="188" t="s">
        <v>135</v>
      </c>
      <c r="E320" s="208" t="s">
        <v>19</v>
      </c>
      <c r="F320" s="209" t="s">
        <v>138</v>
      </c>
      <c r="G320" s="207"/>
      <c r="H320" s="210">
        <v>252.43999999999997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135</v>
      </c>
      <c r="AU320" s="216" t="s">
        <v>85</v>
      </c>
      <c r="AV320" s="14" t="s">
        <v>129</v>
      </c>
      <c r="AW320" s="14" t="s">
        <v>35</v>
      </c>
      <c r="AX320" s="14" t="s">
        <v>83</v>
      </c>
      <c r="AY320" s="216" t="s">
        <v>121</v>
      </c>
    </row>
    <row r="321" spans="1:65" s="2" customFormat="1" ht="33" customHeight="1">
      <c r="A321" s="36"/>
      <c r="B321" s="37"/>
      <c r="C321" s="175" t="s">
        <v>439</v>
      </c>
      <c r="D321" s="175" t="s">
        <v>124</v>
      </c>
      <c r="E321" s="176" t="s">
        <v>440</v>
      </c>
      <c r="F321" s="177" t="s">
        <v>441</v>
      </c>
      <c r="G321" s="178" t="s">
        <v>127</v>
      </c>
      <c r="H321" s="179">
        <v>252.44</v>
      </c>
      <c r="I321" s="180"/>
      <c r="J321" s="181">
        <f>ROUND(I321*H321,2)</f>
        <v>0</v>
      </c>
      <c r="K321" s="177" t="s">
        <v>128</v>
      </c>
      <c r="L321" s="41"/>
      <c r="M321" s="182" t="s">
        <v>19</v>
      </c>
      <c r="N321" s="183" t="s">
        <v>46</v>
      </c>
      <c r="O321" s="66"/>
      <c r="P321" s="184">
        <f>O321*H321</f>
        <v>0</v>
      </c>
      <c r="Q321" s="184">
        <v>2.5999999999999998E-4</v>
      </c>
      <c r="R321" s="184">
        <f>Q321*H321</f>
        <v>6.5634399999999996E-2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238</v>
      </c>
      <c r="AT321" s="186" t="s">
        <v>124</v>
      </c>
      <c r="AU321" s="186" t="s">
        <v>85</v>
      </c>
      <c r="AY321" s="19" t="s">
        <v>121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83</v>
      </c>
      <c r="BK321" s="187">
        <f>ROUND(I321*H321,2)</f>
        <v>0</v>
      </c>
      <c r="BL321" s="19" t="s">
        <v>238</v>
      </c>
      <c r="BM321" s="186" t="s">
        <v>442</v>
      </c>
    </row>
    <row r="322" spans="1:65" s="2" customFormat="1" ht="29.25">
      <c r="A322" s="36"/>
      <c r="B322" s="37"/>
      <c r="C322" s="38"/>
      <c r="D322" s="188" t="s">
        <v>131</v>
      </c>
      <c r="E322" s="38"/>
      <c r="F322" s="189" t="s">
        <v>443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131</v>
      </c>
      <c r="AU322" s="19" t="s">
        <v>85</v>
      </c>
    </row>
    <row r="323" spans="1:65" s="2" customFormat="1" ht="11.25">
      <c r="A323" s="36"/>
      <c r="B323" s="37"/>
      <c r="C323" s="38"/>
      <c r="D323" s="193" t="s">
        <v>133</v>
      </c>
      <c r="E323" s="38"/>
      <c r="F323" s="194" t="s">
        <v>444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133</v>
      </c>
      <c r="AU323" s="19" t="s">
        <v>85</v>
      </c>
    </row>
    <row r="324" spans="1:65" s="15" customFormat="1" ht="11.25">
      <c r="B324" s="217"/>
      <c r="C324" s="218"/>
      <c r="D324" s="188" t="s">
        <v>135</v>
      </c>
      <c r="E324" s="219" t="s">
        <v>19</v>
      </c>
      <c r="F324" s="220" t="s">
        <v>430</v>
      </c>
      <c r="G324" s="218"/>
      <c r="H324" s="219" t="s">
        <v>19</v>
      </c>
      <c r="I324" s="221"/>
      <c r="J324" s="218"/>
      <c r="K324" s="218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135</v>
      </c>
      <c r="AU324" s="226" t="s">
        <v>85</v>
      </c>
      <c r="AV324" s="15" t="s">
        <v>83</v>
      </c>
      <c r="AW324" s="15" t="s">
        <v>35</v>
      </c>
      <c r="AX324" s="15" t="s">
        <v>75</v>
      </c>
      <c r="AY324" s="226" t="s">
        <v>121</v>
      </c>
    </row>
    <row r="325" spans="1:65" s="13" customFormat="1" ht="11.25">
      <c r="B325" s="195"/>
      <c r="C325" s="196"/>
      <c r="D325" s="188" t="s">
        <v>135</v>
      </c>
      <c r="E325" s="197" t="s">
        <v>19</v>
      </c>
      <c r="F325" s="198" t="s">
        <v>136</v>
      </c>
      <c r="G325" s="196"/>
      <c r="H325" s="199">
        <v>9.5399999999999991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135</v>
      </c>
      <c r="AU325" s="205" t="s">
        <v>85</v>
      </c>
      <c r="AV325" s="13" t="s">
        <v>85</v>
      </c>
      <c r="AW325" s="13" t="s">
        <v>35</v>
      </c>
      <c r="AX325" s="13" t="s">
        <v>75</v>
      </c>
      <c r="AY325" s="205" t="s">
        <v>121</v>
      </c>
    </row>
    <row r="326" spans="1:65" s="13" customFormat="1" ht="11.25">
      <c r="B326" s="195"/>
      <c r="C326" s="196"/>
      <c r="D326" s="188" t="s">
        <v>135</v>
      </c>
      <c r="E326" s="197" t="s">
        <v>19</v>
      </c>
      <c r="F326" s="198" t="s">
        <v>137</v>
      </c>
      <c r="G326" s="196"/>
      <c r="H326" s="199">
        <v>12.42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135</v>
      </c>
      <c r="AU326" s="205" t="s">
        <v>85</v>
      </c>
      <c r="AV326" s="13" t="s">
        <v>85</v>
      </c>
      <c r="AW326" s="13" t="s">
        <v>35</v>
      </c>
      <c r="AX326" s="13" t="s">
        <v>75</v>
      </c>
      <c r="AY326" s="205" t="s">
        <v>121</v>
      </c>
    </row>
    <row r="327" spans="1:65" s="16" customFormat="1" ht="11.25">
      <c r="B327" s="237"/>
      <c r="C327" s="238"/>
      <c r="D327" s="188" t="s">
        <v>135</v>
      </c>
      <c r="E327" s="239" t="s">
        <v>19</v>
      </c>
      <c r="F327" s="240" t="s">
        <v>431</v>
      </c>
      <c r="G327" s="238"/>
      <c r="H327" s="241">
        <v>21.96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AT327" s="247" t="s">
        <v>135</v>
      </c>
      <c r="AU327" s="247" t="s">
        <v>85</v>
      </c>
      <c r="AV327" s="16" t="s">
        <v>146</v>
      </c>
      <c r="AW327" s="16" t="s">
        <v>35</v>
      </c>
      <c r="AX327" s="16" t="s">
        <v>75</v>
      </c>
      <c r="AY327" s="247" t="s">
        <v>121</v>
      </c>
    </row>
    <row r="328" spans="1:65" s="15" customFormat="1" ht="11.25">
      <c r="B328" s="217"/>
      <c r="C328" s="218"/>
      <c r="D328" s="188" t="s">
        <v>135</v>
      </c>
      <c r="E328" s="219" t="s">
        <v>19</v>
      </c>
      <c r="F328" s="220" t="s">
        <v>423</v>
      </c>
      <c r="G328" s="218"/>
      <c r="H328" s="219" t="s">
        <v>19</v>
      </c>
      <c r="I328" s="221"/>
      <c r="J328" s="218"/>
      <c r="K328" s="218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135</v>
      </c>
      <c r="AU328" s="226" t="s">
        <v>85</v>
      </c>
      <c r="AV328" s="15" t="s">
        <v>83</v>
      </c>
      <c r="AW328" s="15" t="s">
        <v>35</v>
      </c>
      <c r="AX328" s="15" t="s">
        <v>75</v>
      </c>
      <c r="AY328" s="226" t="s">
        <v>121</v>
      </c>
    </row>
    <row r="329" spans="1:65" s="13" customFormat="1" ht="11.25">
      <c r="B329" s="195"/>
      <c r="C329" s="196"/>
      <c r="D329" s="188" t="s">
        <v>135</v>
      </c>
      <c r="E329" s="197" t="s">
        <v>19</v>
      </c>
      <c r="F329" s="198" t="s">
        <v>345</v>
      </c>
      <c r="G329" s="196"/>
      <c r="H329" s="199">
        <v>28.8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135</v>
      </c>
      <c r="AU329" s="205" t="s">
        <v>85</v>
      </c>
      <c r="AV329" s="13" t="s">
        <v>85</v>
      </c>
      <c r="AW329" s="13" t="s">
        <v>35</v>
      </c>
      <c r="AX329" s="13" t="s">
        <v>75</v>
      </c>
      <c r="AY329" s="205" t="s">
        <v>121</v>
      </c>
    </row>
    <row r="330" spans="1:65" s="13" customFormat="1" ht="11.25">
      <c r="B330" s="195"/>
      <c r="C330" s="196"/>
      <c r="D330" s="188" t="s">
        <v>135</v>
      </c>
      <c r="E330" s="197" t="s">
        <v>19</v>
      </c>
      <c r="F330" s="198" t="s">
        <v>340</v>
      </c>
      <c r="G330" s="196"/>
      <c r="H330" s="199">
        <v>5.4</v>
      </c>
      <c r="I330" s="200"/>
      <c r="J330" s="196"/>
      <c r="K330" s="196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135</v>
      </c>
      <c r="AU330" s="205" t="s">
        <v>85</v>
      </c>
      <c r="AV330" s="13" t="s">
        <v>85</v>
      </c>
      <c r="AW330" s="13" t="s">
        <v>35</v>
      </c>
      <c r="AX330" s="13" t="s">
        <v>75</v>
      </c>
      <c r="AY330" s="205" t="s">
        <v>121</v>
      </c>
    </row>
    <row r="331" spans="1:65" s="16" customFormat="1" ht="11.25">
      <c r="B331" s="237"/>
      <c r="C331" s="238"/>
      <c r="D331" s="188" t="s">
        <v>135</v>
      </c>
      <c r="E331" s="239" t="s">
        <v>19</v>
      </c>
      <c r="F331" s="240" t="s">
        <v>431</v>
      </c>
      <c r="G331" s="238"/>
      <c r="H331" s="241">
        <v>34.200000000000003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135</v>
      </c>
      <c r="AU331" s="247" t="s">
        <v>85</v>
      </c>
      <c r="AV331" s="16" t="s">
        <v>146</v>
      </c>
      <c r="AW331" s="16" t="s">
        <v>35</v>
      </c>
      <c r="AX331" s="16" t="s">
        <v>75</v>
      </c>
      <c r="AY331" s="247" t="s">
        <v>121</v>
      </c>
    </row>
    <row r="332" spans="1:65" s="15" customFormat="1" ht="11.25">
      <c r="B332" s="217"/>
      <c r="C332" s="218"/>
      <c r="D332" s="188" t="s">
        <v>135</v>
      </c>
      <c r="E332" s="219" t="s">
        <v>19</v>
      </c>
      <c r="F332" s="220" t="s">
        <v>432</v>
      </c>
      <c r="G332" s="218"/>
      <c r="H332" s="219" t="s">
        <v>19</v>
      </c>
      <c r="I332" s="221"/>
      <c r="J332" s="218"/>
      <c r="K332" s="218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135</v>
      </c>
      <c r="AU332" s="226" t="s">
        <v>85</v>
      </c>
      <c r="AV332" s="15" t="s">
        <v>83</v>
      </c>
      <c r="AW332" s="15" t="s">
        <v>35</v>
      </c>
      <c r="AX332" s="15" t="s">
        <v>75</v>
      </c>
      <c r="AY332" s="226" t="s">
        <v>121</v>
      </c>
    </row>
    <row r="333" spans="1:65" s="13" customFormat="1" ht="11.25">
      <c r="B333" s="195"/>
      <c r="C333" s="196"/>
      <c r="D333" s="188" t="s">
        <v>135</v>
      </c>
      <c r="E333" s="197" t="s">
        <v>19</v>
      </c>
      <c r="F333" s="198" t="s">
        <v>433</v>
      </c>
      <c r="G333" s="196"/>
      <c r="H333" s="199">
        <v>37.44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135</v>
      </c>
      <c r="AU333" s="205" t="s">
        <v>85</v>
      </c>
      <c r="AV333" s="13" t="s">
        <v>85</v>
      </c>
      <c r="AW333" s="13" t="s">
        <v>35</v>
      </c>
      <c r="AX333" s="13" t="s">
        <v>75</v>
      </c>
      <c r="AY333" s="205" t="s">
        <v>121</v>
      </c>
    </row>
    <row r="334" spans="1:65" s="13" customFormat="1" ht="11.25">
      <c r="B334" s="195"/>
      <c r="C334" s="196"/>
      <c r="D334" s="188" t="s">
        <v>135</v>
      </c>
      <c r="E334" s="197" t="s">
        <v>19</v>
      </c>
      <c r="F334" s="198" t="s">
        <v>434</v>
      </c>
      <c r="G334" s="196"/>
      <c r="H334" s="199">
        <v>49.92</v>
      </c>
      <c r="I334" s="200"/>
      <c r="J334" s="196"/>
      <c r="K334" s="196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135</v>
      </c>
      <c r="AU334" s="205" t="s">
        <v>85</v>
      </c>
      <c r="AV334" s="13" t="s">
        <v>85</v>
      </c>
      <c r="AW334" s="13" t="s">
        <v>35</v>
      </c>
      <c r="AX334" s="13" t="s">
        <v>75</v>
      </c>
      <c r="AY334" s="205" t="s">
        <v>121</v>
      </c>
    </row>
    <row r="335" spans="1:65" s="13" customFormat="1" ht="11.25">
      <c r="B335" s="195"/>
      <c r="C335" s="196"/>
      <c r="D335" s="188" t="s">
        <v>135</v>
      </c>
      <c r="E335" s="197" t="s">
        <v>19</v>
      </c>
      <c r="F335" s="198" t="s">
        <v>435</v>
      </c>
      <c r="G335" s="196"/>
      <c r="H335" s="199">
        <v>2.52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135</v>
      </c>
      <c r="AU335" s="205" t="s">
        <v>85</v>
      </c>
      <c r="AV335" s="13" t="s">
        <v>85</v>
      </c>
      <c r="AW335" s="13" t="s">
        <v>35</v>
      </c>
      <c r="AX335" s="13" t="s">
        <v>75</v>
      </c>
      <c r="AY335" s="205" t="s">
        <v>121</v>
      </c>
    </row>
    <row r="336" spans="1:65" s="16" customFormat="1" ht="11.25">
      <c r="B336" s="237"/>
      <c r="C336" s="238"/>
      <c r="D336" s="188" t="s">
        <v>135</v>
      </c>
      <c r="E336" s="239" t="s">
        <v>19</v>
      </c>
      <c r="F336" s="240" t="s">
        <v>431</v>
      </c>
      <c r="G336" s="238"/>
      <c r="H336" s="241">
        <v>89.88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135</v>
      </c>
      <c r="AU336" s="247" t="s">
        <v>85</v>
      </c>
      <c r="AV336" s="16" t="s">
        <v>146</v>
      </c>
      <c r="AW336" s="16" t="s">
        <v>35</v>
      </c>
      <c r="AX336" s="16" t="s">
        <v>75</v>
      </c>
      <c r="AY336" s="247" t="s">
        <v>121</v>
      </c>
    </row>
    <row r="337" spans="1:51" s="15" customFormat="1" ht="11.25">
      <c r="B337" s="217"/>
      <c r="C337" s="218"/>
      <c r="D337" s="188" t="s">
        <v>135</v>
      </c>
      <c r="E337" s="219" t="s">
        <v>19</v>
      </c>
      <c r="F337" s="220" t="s">
        <v>436</v>
      </c>
      <c r="G337" s="218"/>
      <c r="H337" s="219" t="s">
        <v>19</v>
      </c>
      <c r="I337" s="221"/>
      <c r="J337" s="218"/>
      <c r="K337" s="218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135</v>
      </c>
      <c r="AU337" s="226" t="s">
        <v>85</v>
      </c>
      <c r="AV337" s="15" t="s">
        <v>83</v>
      </c>
      <c r="AW337" s="15" t="s">
        <v>35</v>
      </c>
      <c r="AX337" s="15" t="s">
        <v>75</v>
      </c>
      <c r="AY337" s="226" t="s">
        <v>121</v>
      </c>
    </row>
    <row r="338" spans="1:51" s="13" customFormat="1" ht="11.25">
      <c r="B338" s="195"/>
      <c r="C338" s="196"/>
      <c r="D338" s="188" t="s">
        <v>135</v>
      </c>
      <c r="E338" s="197" t="s">
        <v>19</v>
      </c>
      <c r="F338" s="198" t="s">
        <v>437</v>
      </c>
      <c r="G338" s="196"/>
      <c r="H338" s="199">
        <v>44.8</v>
      </c>
      <c r="I338" s="200"/>
      <c r="J338" s="196"/>
      <c r="K338" s="196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135</v>
      </c>
      <c r="AU338" s="205" t="s">
        <v>85</v>
      </c>
      <c r="AV338" s="13" t="s">
        <v>85</v>
      </c>
      <c r="AW338" s="13" t="s">
        <v>35</v>
      </c>
      <c r="AX338" s="13" t="s">
        <v>75</v>
      </c>
      <c r="AY338" s="205" t="s">
        <v>121</v>
      </c>
    </row>
    <row r="339" spans="1:51" s="13" customFormat="1" ht="11.25">
      <c r="B339" s="195"/>
      <c r="C339" s="196"/>
      <c r="D339" s="188" t="s">
        <v>135</v>
      </c>
      <c r="E339" s="197" t="s">
        <v>19</v>
      </c>
      <c r="F339" s="198" t="s">
        <v>438</v>
      </c>
      <c r="G339" s="196"/>
      <c r="H339" s="199">
        <v>61.6</v>
      </c>
      <c r="I339" s="200"/>
      <c r="J339" s="196"/>
      <c r="K339" s="196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135</v>
      </c>
      <c r="AU339" s="205" t="s">
        <v>85</v>
      </c>
      <c r="AV339" s="13" t="s">
        <v>85</v>
      </c>
      <c r="AW339" s="13" t="s">
        <v>35</v>
      </c>
      <c r="AX339" s="13" t="s">
        <v>75</v>
      </c>
      <c r="AY339" s="205" t="s">
        <v>121</v>
      </c>
    </row>
    <row r="340" spans="1:51" s="16" customFormat="1" ht="11.25">
      <c r="B340" s="237"/>
      <c r="C340" s="238"/>
      <c r="D340" s="188" t="s">
        <v>135</v>
      </c>
      <c r="E340" s="239" t="s">
        <v>19</v>
      </c>
      <c r="F340" s="240" t="s">
        <v>431</v>
      </c>
      <c r="G340" s="238"/>
      <c r="H340" s="241">
        <v>106.4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135</v>
      </c>
      <c r="AU340" s="247" t="s">
        <v>85</v>
      </c>
      <c r="AV340" s="16" t="s">
        <v>146</v>
      </c>
      <c r="AW340" s="16" t="s">
        <v>35</v>
      </c>
      <c r="AX340" s="16" t="s">
        <v>75</v>
      </c>
      <c r="AY340" s="247" t="s">
        <v>121</v>
      </c>
    </row>
    <row r="341" spans="1:51" s="14" customFormat="1" ht="11.25">
      <c r="B341" s="206"/>
      <c r="C341" s="207"/>
      <c r="D341" s="188" t="s">
        <v>135</v>
      </c>
      <c r="E341" s="208" t="s">
        <v>19</v>
      </c>
      <c r="F341" s="209" t="s">
        <v>138</v>
      </c>
      <c r="G341" s="207"/>
      <c r="H341" s="210">
        <v>252.43999999999997</v>
      </c>
      <c r="I341" s="211"/>
      <c r="J341" s="207"/>
      <c r="K341" s="207"/>
      <c r="L341" s="212"/>
      <c r="M341" s="248"/>
      <c r="N341" s="249"/>
      <c r="O341" s="249"/>
      <c r="P341" s="249"/>
      <c r="Q341" s="249"/>
      <c r="R341" s="249"/>
      <c r="S341" s="249"/>
      <c r="T341" s="250"/>
      <c r="AT341" s="216" t="s">
        <v>135</v>
      </c>
      <c r="AU341" s="216" t="s">
        <v>85</v>
      </c>
      <c r="AV341" s="14" t="s">
        <v>129</v>
      </c>
      <c r="AW341" s="14" t="s">
        <v>35</v>
      </c>
      <c r="AX341" s="14" t="s">
        <v>83</v>
      </c>
      <c r="AY341" s="216" t="s">
        <v>121</v>
      </c>
    </row>
    <row r="342" spans="1:51" s="2" customFormat="1" ht="6.95" customHeight="1">
      <c r="A342" s="36"/>
      <c r="B342" s="49"/>
      <c r="C342" s="50"/>
      <c r="D342" s="50"/>
      <c r="E342" s="50"/>
      <c r="F342" s="50"/>
      <c r="G342" s="50"/>
      <c r="H342" s="50"/>
      <c r="I342" s="50"/>
      <c r="J342" s="50"/>
      <c r="K342" s="50"/>
      <c r="L342" s="41"/>
      <c r="M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</row>
  </sheetData>
  <sheetProtection algorithmName="SHA-512" hashValue="lHZSGtUKR0+hmvhp0tpJxaWMfuFue+XcRinEZXQwaF8qQ/3d1LEG7z6HVEyOon430hi664uZ4JxYedVPumVzAg==" saltValue="WTd+RsPV8+LSlvNFblG73hkDRpNKOOXk8Cv4OCjLS7P1lhvN9qMnLysB7qi6mVZwtHRgGHiEoyMaHk6Z3WGzuA==" spinCount="100000" sheet="1" objects="1" scenarios="1" formatColumns="0" formatRows="0" autoFilter="0"/>
  <autoFilter ref="C88:K341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100" r:id="rId2" xr:uid="{00000000-0004-0000-0100-000001000000}"/>
    <hyperlink ref="F106" r:id="rId3" xr:uid="{00000000-0004-0000-0100-000002000000}"/>
    <hyperlink ref="F112" r:id="rId4" xr:uid="{00000000-0004-0000-0100-000003000000}"/>
    <hyperlink ref="F119" r:id="rId5" xr:uid="{00000000-0004-0000-0100-000004000000}"/>
    <hyperlink ref="F126" r:id="rId6" xr:uid="{00000000-0004-0000-0100-000005000000}"/>
    <hyperlink ref="F133" r:id="rId7" xr:uid="{00000000-0004-0000-0100-000006000000}"/>
    <hyperlink ref="F146" r:id="rId8" xr:uid="{00000000-0004-0000-0100-000007000000}"/>
    <hyperlink ref="F149" r:id="rId9" xr:uid="{00000000-0004-0000-0100-000008000000}"/>
    <hyperlink ref="F152" r:id="rId10" xr:uid="{00000000-0004-0000-0100-000009000000}"/>
    <hyperlink ref="F158" r:id="rId11" xr:uid="{00000000-0004-0000-0100-00000A000000}"/>
    <hyperlink ref="F161" r:id="rId12" xr:uid="{00000000-0004-0000-0100-00000B000000}"/>
    <hyperlink ref="F168" r:id="rId13" xr:uid="{00000000-0004-0000-0100-00000C000000}"/>
    <hyperlink ref="F171" r:id="rId14" xr:uid="{00000000-0004-0000-0100-00000D000000}"/>
    <hyperlink ref="F175" r:id="rId15" xr:uid="{00000000-0004-0000-0100-00000E000000}"/>
    <hyperlink ref="F178" r:id="rId16" xr:uid="{00000000-0004-0000-0100-00000F000000}"/>
    <hyperlink ref="F182" r:id="rId17" xr:uid="{00000000-0004-0000-0100-000010000000}"/>
    <hyperlink ref="F186" r:id="rId18" xr:uid="{00000000-0004-0000-0100-000011000000}"/>
    <hyperlink ref="F197" r:id="rId19" xr:uid="{00000000-0004-0000-0100-000012000000}"/>
    <hyperlink ref="F200" r:id="rId20" xr:uid="{00000000-0004-0000-0100-000013000000}"/>
    <hyperlink ref="F203" r:id="rId21" xr:uid="{00000000-0004-0000-0100-000014000000}"/>
    <hyperlink ref="F211" r:id="rId22" xr:uid="{00000000-0004-0000-0100-000015000000}"/>
    <hyperlink ref="F218" r:id="rId23" xr:uid="{00000000-0004-0000-0100-000016000000}"/>
    <hyperlink ref="F228" r:id="rId24" xr:uid="{00000000-0004-0000-0100-000017000000}"/>
    <hyperlink ref="F248" r:id="rId25" xr:uid="{00000000-0004-0000-0100-000018000000}"/>
    <hyperlink ref="F251" r:id="rId26" xr:uid="{00000000-0004-0000-0100-000019000000}"/>
    <hyperlink ref="F264" r:id="rId27" xr:uid="{00000000-0004-0000-0100-00001A000000}"/>
    <hyperlink ref="F273" r:id="rId28" xr:uid="{00000000-0004-0000-0100-00001B000000}"/>
    <hyperlink ref="F276" r:id="rId29" xr:uid="{00000000-0004-0000-0100-00001C000000}"/>
    <hyperlink ref="F280" r:id="rId30" xr:uid="{00000000-0004-0000-0100-00001D000000}"/>
    <hyperlink ref="F289" r:id="rId31" xr:uid="{00000000-0004-0000-0100-00001E000000}"/>
    <hyperlink ref="F295" r:id="rId32" xr:uid="{00000000-0004-0000-0100-00001F000000}"/>
    <hyperlink ref="F302" r:id="rId33" xr:uid="{00000000-0004-0000-0100-000020000000}"/>
    <hyperlink ref="F323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5" t="str">
        <f>'Rekapitulace stavby'!K6</f>
        <v>Objekt p.č. 20/5, k.ú. Drahovice - Domov mládeže, Lidická 38, Karlovy Vary - výměna okenních výplní 2023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445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4. 3. 2023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26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29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19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ROUND((SUM(BE84:BE103)),  2)</f>
        <v>0</v>
      </c>
      <c r="G33" s="36"/>
      <c r="H33" s="36"/>
      <c r="I33" s="120">
        <v>0.21</v>
      </c>
      <c r="J33" s="119">
        <f>ROUND(((SUM(BE84:BE103))*I33),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ROUND((SUM(BF84:BF103)),  2)</f>
        <v>0</v>
      </c>
      <c r="G34" s="36"/>
      <c r="H34" s="36"/>
      <c r="I34" s="120">
        <v>0.15</v>
      </c>
      <c r="J34" s="119">
        <f>ROUND(((SUM(BF84:BF103))*I34),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ROUND((SUM(BG84:BG103)),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ROUND((SUM(BH84:BH103)),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ROUND((SUM(BI84:BI103)),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2" t="str">
        <f>E7</f>
        <v>Objekt p.č. 20/5, k.ú. Drahovice - Domov mládeže, Lidická 38, Karlovy Vary - výměna okenních výplní 2023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4" t="str">
        <f>E9</f>
        <v>02 - Vedlejší a ostatní náklady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Lidická 590/38, Karlovy Vary</v>
      </c>
      <c r="G52" s="38"/>
      <c r="H52" s="38"/>
      <c r="I52" s="31" t="s">
        <v>23</v>
      </c>
      <c r="J52" s="61" t="str">
        <f>IF(J12="","",J12)</f>
        <v>4. 3. 2023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Domov mládeže a školní jídelna Karlovy Vary, p.o.</v>
      </c>
      <c r="G54" s="38"/>
      <c r="H54" s="38"/>
      <c r="I54" s="31" t="s">
        <v>32</v>
      </c>
      <c r="J54" s="34" t="str">
        <f>E21</f>
        <v>Ing. Roman Gajdoš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Bc. Martin Frous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446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447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448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449</v>
      </c>
      <c r="E63" s="145"/>
      <c r="F63" s="145"/>
      <c r="G63" s="145"/>
      <c r="H63" s="145"/>
      <c r="I63" s="145"/>
      <c r="J63" s="146">
        <f>J94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450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382" t="str">
        <f>E7</f>
        <v>Objekt p.č. 20/5, k.ú. Drahovice - Domov mládeže, Lidická 38, Karlovy Vary - výměna okenních výplní 2023</v>
      </c>
      <c r="F74" s="383"/>
      <c r="G74" s="383"/>
      <c r="H74" s="38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4" t="str">
        <f>E9</f>
        <v>02 - Vedlejší a ostatní náklady</v>
      </c>
      <c r="F76" s="384"/>
      <c r="G76" s="384"/>
      <c r="H76" s="38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Lidická 590/38, Karlovy Vary</v>
      </c>
      <c r="G78" s="38"/>
      <c r="H78" s="38"/>
      <c r="I78" s="31" t="s">
        <v>23</v>
      </c>
      <c r="J78" s="61" t="str">
        <f>IF(J12="","",J12)</f>
        <v>4. 3. 2023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Domov mládeže a školní jídelna Karlovy Vary, p.o.</v>
      </c>
      <c r="G80" s="38"/>
      <c r="H80" s="38"/>
      <c r="I80" s="31" t="s">
        <v>32</v>
      </c>
      <c r="J80" s="34" t="str">
        <f>E21</f>
        <v>Ing. Roman Gajdoš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Bc. Martin Frous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107</v>
      </c>
      <c r="D83" s="151" t="s">
        <v>60</v>
      </c>
      <c r="E83" s="151" t="s">
        <v>56</v>
      </c>
      <c r="F83" s="151" t="s">
        <v>57</v>
      </c>
      <c r="G83" s="151" t="s">
        <v>108</v>
      </c>
      <c r="H83" s="151" t="s">
        <v>109</v>
      </c>
      <c r="I83" s="151" t="s">
        <v>110</v>
      </c>
      <c r="J83" s="151" t="s">
        <v>94</v>
      </c>
      <c r="K83" s="152" t="s">
        <v>111</v>
      </c>
      <c r="L83" s="153"/>
      <c r="M83" s="70" t="s">
        <v>19</v>
      </c>
      <c r="N83" s="71" t="s">
        <v>45</v>
      </c>
      <c r="O83" s="71" t="s">
        <v>112</v>
      </c>
      <c r="P83" s="71" t="s">
        <v>113</v>
      </c>
      <c r="Q83" s="71" t="s">
        <v>114</v>
      </c>
      <c r="R83" s="71" t="s">
        <v>115</v>
      </c>
      <c r="S83" s="71" t="s">
        <v>116</v>
      </c>
      <c r="T83" s="72" t="s">
        <v>117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118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95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451</v>
      </c>
      <c r="F85" s="162" t="s">
        <v>452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P86+P90+P94+P98</f>
        <v>0</v>
      </c>
      <c r="Q85" s="167"/>
      <c r="R85" s="168">
        <f>R86+R90+R94+R98</f>
        <v>0</v>
      </c>
      <c r="S85" s="167"/>
      <c r="T85" s="169">
        <f>T86+T90+T94+T98</f>
        <v>0</v>
      </c>
      <c r="AR85" s="170" t="s">
        <v>163</v>
      </c>
      <c r="AT85" s="171" t="s">
        <v>74</v>
      </c>
      <c r="AU85" s="171" t="s">
        <v>75</v>
      </c>
      <c r="AY85" s="170" t="s">
        <v>121</v>
      </c>
      <c r="BK85" s="172">
        <f>BK86+BK90+BK94+BK98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453</v>
      </c>
      <c r="F86" s="173" t="s">
        <v>454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SUM(P87:P89)</f>
        <v>0</v>
      </c>
      <c r="Q86" s="167"/>
      <c r="R86" s="168">
        <f>SUM(R87:R89)</f>
        <v>0</v>
      </c>
      <c r="S86" s="167"/>
      <c r="T86" s="169">
        <f>SUM(T87:T89)</f>
        <v>0</v>
      </c>
      <c r="AR86" s="170" t="s">
        <v>163</v>
      </c>
      <c r="AT86" s="171" t="s">
        <v>74</v>
      </c>
      <c r="AU86" s="171" t="s">
        <v>83</v>
      </c>
      <c r="AY86" s="170" t="s">
        <v>121</v>
      </c>
      <c r="BK86" s="172">
        <f>SUM(BK87:BK89)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124</v>
      </c>
      <c r="E87" s="176" t="s">
        <v>455</v>
      </c>
      <c r="F87" s="177" t="s">
        <v>454</v>
      </c>
      <c r="G87" s="178" t="s">
        <v>456</v>
      </c>
      <c r="H87" s="179">
        <v>1</v>
      </c>
      <c r="I87" s="180"/>
      <c r="J87" s="181">
        <f>ROUND(I87*H87,2)</f>
        <v>0</v>
      </c>
      <c r="K87" s="177" t="s">
        <v>128</v>
      </c>
      <c r="L87" s="41"/>
      <c r="M87" s="182" t="s">
        <v>19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457</v>
      </c>
      <c r="AT87" s="186" t="s">
        <v>124</v>
      </c>
      <c r="AU87" s="186" t="s">
        <v>85</v>
      </c>
      <c r="AY87" s="19" t="s">
        <v>121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457</v>
      </c>
      <c r="BM87" s="186" t="s">
        <v>458</v>
      </c>
    </row>
    <row r="88" spans="1:65" s="2" customFormat="1" ht="11.25">
      <c r="A88" s="36"/>
      <c r="B88" s="37"/>
      <c r="C88" s="38"/>
      <c r="D88" s="188" t="s">
        <v>131</v>
      </c>
      <c r="E88" s="38"/>
      <c r="F88" s="189" t="s">
        <v>454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131</v>
      </c>
      <c r="AU88" s="19" t="s">
        <v>85</v>
      </c>
    </row>
    <row r="89" spans="1:65" s="2" customFormat="1" ht="11.25">
      <c r="A89" s="36"/>
      <c r="B89" s="37"/>
      <c r="C89" s="38"/>
      <c r="D89" s="193" t="s">
        <v>133</v>
      </c>
      <c r="E89" s="38"/>
      <c r="F89" s="194" t="s">
        <v>459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133</v>
      </c>
      <c r="AU89" s="19" t="s">
        <v>85</v>
      </c>
    </row>
    <row r="90" spans="1:65" s="12" customFormat="1" ht="22.9" customHeight="1">
      <c r="B90" s="159"/>
      <c r="C90" s="160"/>
      <c r="D90" s="161" t="s">
        <v>74</v>
      </c>
      <c r="E90" s="173" t="s">
        <v>460</v>
      </c>
      <c r="F90" s="173" t="s">
        <v>461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SUM(P91:P93)</f>
        <v>0</v>
      </c>
      <c r="Q90" s="167"/>
      <c r="R90" s="168">
        <f>SUM(R91:R93)</f>
        <v>0</v>
      </c>
      <c r="S90" s="167"/>
      <c r="T90" s="169">
        <f>SUM(T91:T93)</f>
        <v>0</v>
      </c>
      <c r="AR90" s="170" t="s">
        <v>163</v>
      </c>
      <c r="AT90" s="171" t="s">
        <v>74</v>
      </c>
      <c r="AU90" s="171" t="s">
        <v>83</v>
      </c>
      <c r="AY90" s="170" t="s">
        <v>121</v>
      </c>
      <c r="BK90" s="172">
        <f>SUM(BK91:BK93)</f>
        <v>0</v>
      </c>
    </row>
    <row r="91" spans="1:65" s="2" customFormat="1" ht="16.5" customHeight="1">
      <c r="A91" s="36"/>
      <c r="B91" s="37"/>
      <c r="C91" s="175" t="s">
        <v>85</v>
      </c>
      <c r="D91" s="175" t="s">
        <v>124</v>
      </c>
      <c r="E91" s="176" t="s">
        <v>462</v>
      </c>
      <c r="F91" s="177" t="s">
        <v>463</v>
      </c>
      <c r="G91" s="178" t="s">
        <v>456</v>
      </c>
      <c r="H91" s="179">
        <v>1</v>
      </c>
      <c r="I91" s="180"/>
      <c r="J91" s="181">
        <f>ROUND(I91*H91,2)</f>
        <v>0</v>
      </c>
      <c r="K91" s="177" t="s">
        <v>128</v>
      </c>
      <c r="L91" s="41"/>
      <c r="M91" s="182" t="s">
        <v>19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457</v>
      </c>
      <c r="AT91" s="186" t="s">
        <v>124</v>
      </c>
      <c r="AU91" s="186" t="s">
        <v>85</v>
      </c>
      <c r="AY91" s="19" t="s">
        <v>121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83</v>
      </c>
      <c r="BK91" s="187">
        <f>ROUND(I91*H91,2)</f>
        <v>0</v>
      </c>
      <c r="BL91" s="19" t="s">
        <v>457</v>
      </c>
      <c r="BM91" s="186" t="s">
        <v>464</v>
      </c>
    </row>
    <row r="92" spans="1:65" s="2" customFormat="1" ht="11.25">
      <c r="A92" s="36"/>
      <c r="B92" s="37"/>
      <c r="C92" s="38"/>
      <c r="D92" s="188" t="s">
        <v>131</v>
      </c>
      <c r="E92" s="38"/>
      <c r="F92" s="189" t="s">
        <v>463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131</v>
      </c>
      <c r="AU92" s="19" t="s">
        <v>85</v>
      </c>
    </row>
    <row r="93" spans="1:65" s="2" customFormat="1" ht="11.25">
      <c r="A93" s="36"/>
      <c r="B93" s="37"/>
      <c r="C93" s="38"/>
      <c r="D93" s="193" t="s">
        <v>133</v>
      </c>
      <c r="E93" s="38"/>
      <c r="F93" s="194" t="s">
        <v>465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133</v>
      </c>
      <c r="AU93" s="19" t="s">
        <v>85</v>
      </c>
    </row>
    <row r="94" spans="1:65" s="12" customFormat="1" ht="22.9" customHeight="1">
      <c r="B94" s="159"/>
      <c r="C94" s="160"/>
      <c r="D94" s="161" t="s">
        <v>74</v>
      </c>
      <c r="E94" s="173" t="s">
        <v>466</v>
      </c>
      <c r="F94" s="173" t="s">
        <v>467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SUM(P95:P97)</f>
        <v>0</v>
      </c>
      <c r="Q94" s="167"/>
      <c r="R94" s="168">
        <f>SUM(R95:R97)</f>
        <v>0</v>
      </c>
      <c r="S94" s="167"/>
      <c r="T94" s="169">
        <f>SUM(T95:T97)</f>
        <v>0</v>
      </c>
      <c r="AR94" s="170" t="s">
        <v>163</v>
      </c>
      <c r="AT94" s="171" t="s">
        <v>74</v>
      </c>
      <c r="AU94" s="171" t="s">
        <v>83</v>
      </c>
      <c r="AY94" s="170" t="s">
        <v>121</v>
      </c>
      <c r="BK94" s="172">
        <f>SUM(BK95:BK97)</f>
        <v>0</v>
      </c>
    </row>
    <row r="95" spans="1:65" s="2" customFormat="1" ht="16.5" customHeight="1">
      <c r="A95" s="36"/>
      <c r="B95" s="37"/>
      <c r="C95" s="175" t="s">
        <v>146</v>
      </c>
      <c r="D95" s="175" t="s">
        <v>124</v>
      </c>
      <c r="E95" s="176" t="s">
        <v>468</v>
      </c>
      <c r="F95" s="177" t="s">
        <v>469</v>
      </c>
      <c r="G95" s="178" t="s">
        <v>456</v>
      </c>
      <c r="H95" s="179">
        <v>1</v>
      </c>
      <c r="I95" s="180"/>
      <c r="J95" s="181">
        <f>ROUND(I95*H95,2)</f>
        <v>0</v>
      </c>
      <c r="K95" s="177" t="s">
        <v>128</v>
      </c>
      <c r="L95" s="41"/>
      <c r="M95" s="182" t="s">
        <v>19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457</v>
      </c>
      <c r="AT95" s="186" t="s">
        <v>124</v>
      </c>
      <c r="AU95" s="186" t="s">
        <v>85</v>
      </c>
      <c r="AY95" s="19" t="s">
        <v>121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457</v>
      </c>
      <c r="BM95" s="186" t="s">
        <v>470</v>
      </c>
    </row>
    <row r="96" spans="1:65" s="2" customFormat="1" ht="11.25">
      <c r="A96" s="36"/>
      <c r="B96" s="37"/>
      <c r="C96" s="38"/>
      <c r="D96" s="188" t="s">
        <v>131</v>
      </c>
      <c r="E96" s="38"/>
      <c r="F96" s="189" t="s">
        <v>469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131</v>
      </c>
      <c r="AU96" s="19" t="s">
        <v>85</v>
      </c>
    </row>
    <row r="97" spans="1:65" s="2" customFormat="1" ht="11.25">
      <c r="A97" s="36"/>
      <c r="B97" s="37"/>
      <c r="C97" s="38"/>
      <c r="D97" s="193" t="s">
        <v>133</v>
      </c>
      <c r="E97" s="38"/>
      <c r="F97" s="194" t="s">
        <v>471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133</v>
      </c>
      <c r="AU97" s="19" t="s">
        <v>85</v>
      </c>
    </row>
    <row r="98" spans="1:65" s="12" customFormat="1" ht="22.9" customHeight="1">
      <c r="B98" s="159"/>
      <c r="C98" s="160"/>
      <c r="D98" s="161" t="s">
        <v>74</v>
      </c>
      <c r="E98" s="173" t="s">
        <v>472</v>
      </c>
      <c r="F98" s="173" t="s">
        <v>473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SUM(P99:P103)</f>
        <v>0</v>
      </c>
      <c r="Q98" s="167"/>
      <c r="R98" s="168">
        <f>SUM(R99:R103)</f>
        <v>0</v>
      </c>
      <c r="S98" s="167"/>
      <c r="T98" s="169">
        <f>SUM(T99:T103)</f>
        <v>0</v>
      </c>
      <c r="AR98" s="170" t="s">
        <v>163</v>
      </c>
      <c r="AT98" s="171" t="s">
        <v>74</v>
      </c>
      <c r="AU98" s="171" t="s">
        <v>83</v>
      </c>
      <c r="AY98" s="170" t="s">
        <v>121</v>
      </c>
      <c r="BK98" s="172">
        <f>SUM(BK99:BK103)</f>
        <v>0</v>
      </c>
    </row>
    <row r="99" spans="1:65" s="2" customFormat="1" ht="16.5" customHeight="1">
      <c r="A99" s="36"/>
      <c r="B99" s="37"/>
      <c r="C99" s="175" t="s">
        <v>129</v>
      </c>
      <c r="D99" s="175" t="s">
        <v>124</v>
      </c>
      <c r="E99" s="176" t="s">
        <v>474</v>
      </c>
      <c r="F99" s="177" t="s">
        <v>475</v>
      </c>
      <c r="G99" s="178" t="s">
        <v>456</v>
      </c>
      <c r="H99" s="179">
        <v>1</v>
      </c>
      <c r="I99" s="180"/>
      <c r="J99" s="181">
        <f>ROUND(I99*H99,2)</f>
        <v>0</v>
      </c>
      <c r="K99" s="177" t="s">
        <v>128</v>
      </c>
      <c r="L99" s="41"/>
      <c r="M99" s="182" t="s">
        <v>19</v>
      </c>
      <c r="N99" s="183" t="s">
        <v>46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457</v>
      </c>
      <c r="AT99" s="186" t="s">
        <v>124</v>
      </c>
      <c r="AU99" s="186" t="s">
        <v>85</v>
      </c>
      <c r="AY99" s="19" t="s">
        <v>121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83</v>
      </c>
      <c r="BK99" s="187">
        <f>ROUND(I99*H99,2)</f>
        <v>0</v>
      </c>
      <c r="BL99" s="19" t="s">
        <v>457</v>
      </c>
      <c r="BM99" s="186" t="s">
        <v>476</v>
      </c>
    </row>
    <row r="100" spans="1:65" s="2" customFormat="1" ht="11.25">
      <c r="A100" s="36"/>
      <c r="B100" s="37"/>
      <c r="C100" s="38"/>
      <c r="D100" s="188" t="s">
        <v>131</v>
      </c>
      <c r="E100" s="38"/>
      <c r="F100" s="189" t="s">
        <v>475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131</v>
      </c>
      <c r="AU100" s="19" t="s">
        <v>85</v>
      </c>
    </row>
    <row r="101" spans="1:65" s="2" customFormat="1" ht="11.25">
      <c r="A101" s="36"/>
      <c r="B101" s="37"/>
      <c r="C101" s="38"/>
      <c r="D101" s="193" t="s">
        <v>133</v>
      </c>
      <c r="E101" s="38"/>
      <c r="F101" s="194" t="s">
        <v>477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133</v>
      </c>
      <c r="AU101" s="19" t="s">
        <v>85</v>
      </c>
    </row>
    <row r="102" spans="1:65" s="15" customFormat="1" ht="11.25">
      <c r="B102" s="217"/>
      <c r="C102" s="218"/>
      <c r="D102" s="188" t="s">
        <v>135</v>
      </c>
      <c r="E102" s="219" t="s">
        <v>19</v>
      </c>
      <c r="F102" s="220" t="s">
        <v>478</v>
      </c>
      <c r="G102" s="218"/>
      <c r="H102" s="219" t="s">
        <v>19</v>
      </c>
      <c r="I102" s="221"/>
      <c r="J102" s="218"/>
      <c r="K102" s="218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135</v>
      </c>
      <c r="AU102" s="226" t="s">
        <v>85</v>
      </c>
      <c r="AV102" s="15" t="s">
        <v>83</v>
      </c>
      <c r="AW102" s="15" t="s">
        <v>35</v>
      </c>
      <c r="AX102" s="15" t="s">
        <v>75</v>
      </c>
      <c r="AY102" s="226" t="s">
        <v>121</v>
      </c>
    </row>
    <row r="103" spans="1:65" s="13" customFormat="1" ht="11.25">
      <c r="B103" s="195"/>
      <c r="C103" s="196"/>
      <c r="D103" s="188" t="s">
        <v>135</v>
      </c>
      <c r="E103" s="197" t="s">
        <v>19</v>
      </c>
      <c r="F103" s="198" t="s">
        <v>83</v>
      </c>
      <c r="G103" s="196"/>
      <c r="H103" s="199">
        <v>1</v>
      </c>
      <c r="I103" s="200"/>
      <c r="J103" s="196"/>
      <c r="K103" s="196"/>
      <c r="L103" s="201"/>
      <c r="M103" s="251"/>
      <c r="N103" s="252"/>
      <c r="O103" s="252"/>
      <c r="P103" s="252"/>
      <c r="Q103" s="252"/>
      <c r="R103" s="252"/>
      <c r="S103" s="252"/>
      <c r="T103" s="253"/>
      <c r="AT103" s="205" t="s">
        <v>135</v>
      </c>
      <c r="AU103" s="205" t="s">
        <v>85</v>
      </c>
      <c r="AV103" s="13" t="s">
        <v>85</v>
      </c>
      <c r="AW103" s="13" t="s">
        <v>35</v>
      </c>
      <c r="AX103" s="13" t="s">
        <v>83</v>
      </c>
      <c r="AY103" s="205" t="s">
        <v>121</v>
      </c>
    </row>
    <row r="104" spans="1:65" s="2" customFormat="1" ht="6.95" customHeight="1">
      <c r="A104" s="36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9SzUZT6hZVDhbx+XdWq1kZn5IRW+GxjCQxVZgJHQAnsjWiUsMmxMDQrdxV1B6At47gxSVGBaUdDx0poT31DRwA==" saltValue="IUJBPl4PpX3IxXtj3Ae9phdH0uGV3u1iFrkHBR/85t8C2j07S1WJgbfKmS1vuD4J4tT3bD8nwpwXRa7t/nuPyw==" spinCount="100000" sheet="1" objects="1" scenarios="1" formatColumns="0" formatRows="0" autoFilter="0"/>
  <autoFilter ref="C83:K103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7" customFormat="1" ht="45" customHeight="1">
      <c r="B3" s="258"/>
      <c r="C3" s="386" t="s">
        <v>479</v>
      </c>
      <c r="D3" s="386"/>
      <c r="E3" s="386"/>
      <c r="F3" s="386"/>
      <c r="G3" s="386"/>
      <c r="H3" s="386"/>
      <c r="I3" s="386"/>
      <c r="J3" s="386"/>
      <c r="K3" s="259"/>
    </row>
    <row r="4" spans="2:11" s="1" customFormat="1" ht="25.5" customHeight="1">
      <c r="B4" s="260"/>
      <c r="C4" s="391" t="s">
        <v>480</v>
      </c>
      <c r="D4" s="391"/>
      <c r="E4" s="391"/>
      <c r="F4" s="391"/>
      <c r="G4" s="391"/>
      <c r="H4" s="391"/>
      <c r="I4" s="391"/>
      <c r="J4" s="391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0" t="s">
        <v>481</v>
      </c>
      <c r="D6" s="390"/>
      <c r="E6" s="390"/>
      <c r="F6" s="390"/>
      <c r="G6" s="390"/>
      <c r="H6" s="390"/>
      <c r="I6" s="390"/>
      <c r="J6" s="390"/>
      <c r="K6" s="261"/>
    </row>
    <row r="7" spans="2:11" s="1" customFormat="1" ht="15" customHeight="1">
      <c r="B7" s="264"/>
      <c r="C7" s="390" t="s">
        <v>482</v>
      </c>
      <c r="D7" s="390"/>
      <c r="E7" s="390"/>
      <c r="F7" s="390"/>
      <c r="G7" s="390"/>
      <c r="H7" s="390"/>
      <c r="I7" s="390"/>
      <c r="J7" s="390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0" t="s">
        <v>483</v>
      </c>
      <c r="D9" s="390"/>
      <c r="E9" s="390"/>
      <c r="F9" s="390"/>
      <c r="G9" s="390"/>
      <c r="H9" s="390"/>
      <c r="I9" s="390"/>
      <c r="J9" s="390"/>
      <c r="K9" s="261"/>
    </row>
    <row r="10" spans="2:11" s="1" customFormat="1" ht="15" customHeight="1">
      <c r="B10" s="264"/>
      <c r="C10" s="263"/>
      <c r="D10" s="390" t="s">
        <v>484</v>
      </c>
      <c r="E10" s="390"/>
      <c r="F10" s="390"/>
      <c r="G10" s="390"/>
      <c r="H10" s="390"/>
      <c r="I10" s="390"/>
      <c r="J10" s="390"/>
      <c r="K10" s="261"/>
    </row>
    <row r="11" spans="2:11" s="1" customFormat="1" ht="15" customHeight="1">
      <c r="B11" s="264"/>
      <c r="C11" s="265"/>
      <c r="D11" s="390" t="s">
        <v>485</v>
      </c>
      <c r="E11" s="390"/>
      <c r="F11" s="390"/>
      <c r="G11" s="390"/>
      <c r="H11" s="390"/>
      <c r="I11" s="390"/>
      <c r="J11" s="390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486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0" t="s">
        <v>487</v>
      </c>
      <c r="E15" s="390"/>
      <c r="F15" s="390"/>
      <c r="G15" s="390"/>
      <c r="H15" s="390"/>
      <c r="I15" s="390"/>
      <c r="J15" s="390"/>
      <c r="K15" s="261"/>
    </row>
    <row r="16" spans="2:11" s="1" customFormat="1" ht="15" customHeight="1">
      <c r="B16" s="264"/>
      <c r="C16" s="265"/>
      <c r="D16" s="390" t="s">
        <v>488</v>
      </c>
      <c r="E16" s="390"/>
      <c r="F16" s="390"/>
      <c r="G16" s="390"/>
      <c r="H16" s="390"/>
      <c r="I16" s="390"/>
      <c r="J16" s="390"/>
      <c r="K16" s="261"/>
    </row>
    <row r="17" spans="2:11" s="1" customFormat="1" ht="15" customHeight="1">
      <c r="B17" s="264"/>
      <c r="C17" s="265"/>
      <c r="D17" s="390" t="s">
        <v>489</v>
      </c>
      <c r="E17" s="390"/>
      <c r="F17" s="390"/>
      <c r="G17" s="390"/>
      <c r="H17" s="390"/>
      <c r="I17" s="390"/>
      <c r="J17" s="390"/>
      <c r="K17" s="261"/>
    </row>
    <row r="18" spans="2:11" s="1" customFormat="1" ht="15" customHeight="1">
      <c r="B18" s="264"/>
      <c r="C18" s="265"/>
      <c r="D18" s="265"/>
      <c r="E18" s="267" t="s">
        <v>82</v>
      </c>
      <c r="F18" s="390" t="s">
        <v>490</v>
      </c>
      <c r="G18" s="390"/>
      <c r="H18" s="390"/>
      <c r="I18" s="390"/>
      <c r="J18" s="390"/>
      <c r="K18" s="261"/>
    </row>
    <row r="19" spans="2:11" s="1" customFormat="1" ht="15" customHeight="1">
      <c r="B19" s="264"/>
      <c r="C19" s="265"/>
      <c r="D19" s="265"/>
      <c r="E19" s="267" t="s">
        <v>491</v>
      </c>
      <c r="F19" s="390" t="s">
        <v>492</v>
      </c>
      <c r="G19" s="390"/>
      <c r="H19" s="390"/>
      <c r="I19" s="390"/>
      <c r="J19" s="390"/>
      <c r="K19" s="261"/>
    </row>
    <row r="20" spans="2:11" s="1" customFormat="1" ht="15" customHeight="1">
      <c r="B20" s="264"/>
      <c r="C20" s="265"/>
      <c r="D20" s="265"/>
      <c r="E20" s="267" t="s">
        <v>493</v>
      </c>
      <c r="F20" s="390" t="s">
        <v>494</v>
      </c>
      <c r="G20" s="390"/>
      <c r="H20" s="390"/>
      <c r="I20" s="390"/>
      <c r="J20" s="390"/>
      <c r="K20" s="261"/>
    </row>
    <row r="21" spans="2:11" s="1" customFormat="1" ht="15" customHeight="1">
      <c r="B21" s="264"/>
      <c r="C21" s="265"/>
      <c r="D21" s="265"/>
      <c r="E21" s="267" t="s">
        <v>495</v>
      </c>
      <c r="F21" s="390" t="s">
        <v>87</v>
      </c>
      <c r="G21" s="390"/>
      <c r="H21" s="390"/>
      <c r="I21" s="390"/>
      <c r="J21" s="390"/>
      <c r="K21" s="261"/>
    </row>
    <row r="22" spans="2:11" s="1" customFormat="1" ht="15" customHeight="1">
      <c r="B22" s="264"/>
      <c r="C22" s="265"/>
      <c r="D22" s="265"/>
      <c r="E22" s="267" t="s">
        <v>496</v>
      </c>
      <c r="F22" s="390" t="s">
        <v>497</v>
      </c>
      <c r="G22" s="390"/>
      <c r="H22" s="390"/>
      <c r="I22" s="390"/>
      <c r="J22" s="390"/>
      <c r="K22" s="261"/>
    </row>
    <row r="23" spans="2:11" s="1" customFormat="1" ht="15" customHeight="1">
      <c r="B23" s="264"/>
      <c r="C23" s="265"/>
      <c r="D23" s="265"/>
      <c r="E23" s="267" t="s">
        <v>498</v>
      </c>
      <c r="F23" s="390" t="s">
        <v>499</v>
      </c>
      <c r="G23" s="390"/>
      <c r="H23" s="390"/>
      <c r="I23" s="390"/>
      <c r="J23" s="390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0" t="s">
        <v>500</v>
      </c>
      <c r="D25" s="390"/>
      <c r="E25" s="390"/>
      <c r="F25" s="390"/>
      <c r="G25" s="390"/>
      <c r="H25" s="390"/>
      <c r="I25" s="390"/>
      <c r="J25" s="390"/>
      <c r="K25" s="261"/>
    </row>
    <row r="26" spans="2:11" s="1" customFormat="1" ht="15" customHeight="1">
      <c r="B26" s="264"/>
      <c r="C26" s="390" t="s">
        <v>501</v>
      </c>
      <c r="D26" s="390"/>
      <c r="E26" s="390"/>
      <c r="F26" s="390"/>
      <c r="G26" s="390"/>
      <c r="H26" s="390"/>
      <c r="I26" s="390"/>
      <c r="J26" s="390"/>
      <c r="K26" s="261"/>
    </row>
    <row r="27" spans="2:11" s="1" customFormat="1" ht="15" customHeight="1">
      <c r="B27" s="264"/>
      <c r="C27" s="263"/>
      <c r="D27" s="390" t="s">
        <v>502</v>
      </c>
      <c r="E27" s="390"/>
      <c r="F27" s="390"/>
      <c r="G27" s="390"/>
      <c r="H27" s="390"/>
      <c r="I27" s="390"/>
      <c r="J27" s="390"/>
      <c r="K27" s="261"/>
    </row>
    <row r="28" spans="2:11" s="1" customFormat="1" ht="15" customHeight="1">
      <c r="B28" s="264"/>
      <c r="C28" s="265"/>
      <c r="D28" s="390" t="s">
        <v>503</v>
      </c>
      <c r="E28" s="390"/>
      <c r="F28" s="390"/>
      <c r="G28" s="390"/>
      <c r="H28" s="390"/>
      <c r="I28" s="390"/>
      <c r="J28" s="390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0" t="s">
        <v>504</v>
      </c>
      <c r="E30" s="390"/>
      <c r="F30" s="390"/>
      <c r="G30" s="390"/>
      <c r="H30" s="390"/>
      <c r="I30" s="390"/>
      <c r="J30" s="390"/>
      <c r="K30" s="261"/>
    </row>
    <row r="31" spans="2:11" s="1" customFormat="1" ht="15" customHeight="1">
      <c r="B31" s="264"/>
      <c r="C31" s="265"/>
      <c r="D31" s="390" t="s">
        <v>505</v>
      </c>
      <c r="E31" s="390"/>
      <c r="F31" s="390"/>
      <c r="G31" s="390"/>
      <c r="H31" s="390"/>
      <c r="I31" s="390"/>
      <c r="J31" s="390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0" t="s">
        <v>506</v>
      </c>
      <c r="E33" s="390"/>
      <c r="F33" s="390"/>
      <c r="G33" s="390"/>
      <c r="H33" s="390"/>
      <c r="I33" s="390"/>
      <c r="J33" s="390"/>
      <c r="K33" s="261"/>
    </row>
    <row r="34" spans="2:11" s="1" customFormat="1" ht="15" customHeight="1">
      <c r="B34" s="264"/>
      <c r="C34" s="265"/>
      <c r="D34" s="390" t="s">
        <v>507</v>
      </c>
      <c r="E34" s="390"/>
      <c r="F34" s="390"/>
      <c r="G34" s="390"/>
      <c r="H34" s="390"/>
      <c r="I34" s="390"/>
      <c r="J34" s="390"/>
      <c r="K34" s="261"/>
    </row>
    <row r="35" spans="2:11" s="1" customFormat="1" ht="15" customHeight="1">
      <c r="B35" s="264"/>
      <c r="C35" s="265"/>
      <c r="D35" s="390" t="s">
        <v>508</v>
      </c>
      <c r="E35" s="390"/>
      <c r="F35" s="390"/>
      <c r="G35" s="390"/>
      <c r="H35" s="390"/>
      <c r="I35" s="390"/>
      <c r="J35" s="390"/>
      <c r="K35" s="261"/>
    </row>
    <row r="36" spans="2:11" s="1" customFormat="1" ht="15" customHeight="1">
      <c r="B36" s="264"/>
      <c r="C36" s="265"/>
      <c r="D36" s="263"/>
      <c r="E36" s="266" t="s">
        <v>107</v>
      </c>
      <c r="F36" s="263"/>
      <c r="G36" s="390" t="s">
        <v>509</v>
      </c>
      <c r="H36" s="390"/>
      <c r="I36" s="390"/>
      <c r="J36" s="390"/>
      <c r="K36" s="261"/>
    </row>
    <row r="37" spans="2:11" s="1" customFormat="1" ht="30.75" customHeight="1">
      <c r="B37" s="264"/>
      <c r="C37" s="265"/>
      <c r="D37" s="263"/>
      <c r="E37" s="266" t="s">
        <v>510</v>
      </c>
      <c r="F37" s="263"/>
      <c r="G37" s="390" t="s">
        <v>511</v>
      </c>
      <c r="H37" s="390"/>
      <c r="I37" s="390"/>
      <c r="J37" s="390"/>
      <c r="K37" s="261"/>
    </row>
    <row r="38" spans="2:11" s="1" customFormat="1" ht="15" customHeight="1">
      <c r="B38" s="264"/>
      <c r="C38" s="265"/>
      <c r="D38" s="263"/>
      <c r="E38" s="266" t="s">
        <v>56</v>
      </c>
      <c r="F38" s="263"/>
      <c r="G38" s="390" t="s">
        <v>512</v>
      </c>
      <c r="H38" s="390"/>
      <c r="I38" s="390"/>
      <c r="J38" s="390"/>
      <c r="K38" s="261"/>
    </row>
    <row r="39" spans="2:11" s="1" customFormat="1" ht="15" customHeight="1">
      <c r="B39" s="264"/>
      <c r="C39" s="265"/>
      <c r="D39" s="263"/>
      <c r="E39" s="266" t="s">
        <v>57</v>
      </c>
      <c r="F39" s="263"/>
      <c r="G39" s="390" t="s">
        <v>513</v>
      </c>
      <c r="H39" s="390"/>
      <c r="I39" s="390"/>
      <c r="J39" s="390"/>
      <c r="K39" s="261"/>
    </row>
    <row r="40" spans="2:11" s="1" customFormat="1" ht="15" customHeight="1">
      <c r="B40" s="264"/>
      <c r="C40" s="265"/>
      <c r="D40" s="263"/>
      <c r="E40" s="266" t="s">
        <v>108</v>
      </c>
      <c r="F40" s="263"/>
      <c r="G40" s="390" t="s">
        <v>514</v>
      </c>
      <c r="H40" s="390"/>
      <c r="I40" s="390"/>
      <c r="J40" s="390"/>
      <c r="K40" s="261"/>
    </row>
    <row r="41" spans="2:11" s="1" customFormat="1" ht="15" customHeight="1">
      <c r="B41" s="264"/>
      <c r="C41" s="265"/>
      <c r="D41" s="263"/>
      <c r="E41" s="266" t="s">
        <v>109</v>
      </c>
      <c r="F41" s="263"/>
      <c r="G41" s="390" t="s">
        <v>515</v>
      </c>
      <c r="H41" s="390"/>
      <c r="I41" s="390"/>
      <c r="J41" s="390"/>
      <c r="K41" s="261"/>
    </row>
    <row r="42" spans="2:11" s="1" customFormat="1" ht="15" customHeight="1">
      <c r="B42" s="264"/>
      <c r="C42" s="265"/>
      <c r="D42" s="263"/>
      <c r="E42" s="266" t="s">
        <v>516</v>
      </c>
      <c r="F42" s="263"/>
      <c r="G42" s="390" t="s">
        <v>517</v>
      </c>
      <c r="H42" s="390"/>
      <c r="I42" s="390"/>
      <c r="J42" s="390"/>
      <c r="K42" s="261"/>
    </row>
    <row r="43" spans="2:11" s="1" customFormat="1" ht="15" customHeight="1">
      <c r="B43" s="264"/>
      <c r="C43" s="265"/>
      <c r="D43" s="263"/>
      <c r="E43" s="266"/>
      <c r="F43" s="263"/>
      <c r="G43" s="390" t="s">
        <v>518</v>
      </c>
      <c r="H43" s="390"/>
      <c r="I43" s="390"/>
      <c r="J43" s="390"/>
      <c r="K43" s="261"/>
    </row>
    <row r="44" spans="2:11" s="1" customFormat="1" ht="15" customHeight="1">
      <c r="B44" s="264"/>
      <c r="C44" s="265"/>
      <c r="D44" s="263"/>
      <c r="E44" s="266" t="s">
        <v>519</v>
      </c>
      <c r="F44" s="263"/>
      <c r="G44" s="390" t="s">
        <v>520</v>
      </c>
      <c r="H44" s="390"/>
      <c r="I44" s="390"/>
      <c r="J44" s="390"/>
      <c r="K44" s="261"/>
    </row>
    <row r="45" spans="2:11" s="1" customFormat="1" ht="15" customHeight="1">
      <c r="B45" s="264"/>
      <c r="C45" s="265"/>
      <c r="D45" s="263"/>
      <c r="E45" s="266" t="s">
        <v>111</v>
      </c>
      <c r="F45" s="263"/>
      <c r="G45" s="390" t="s">
        <v>521</v>
      </c>
      <c r="H45" s="390"/>
      <c r="I45" s="390"/>
      <c r="J45" s="390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0" t="s">
        <v>522</v>
      </c>
      <c r="E47" s="390"/>
      <c r="F47" s="390"/>
      <c r="G47" s="390"/>
      <c r="H47" s="390"/>
      <c r="I47" s="390"/>
      <c r="J47" s="390"/>
      <c r="K47" s="261"/>
    </row>
    <row r="48" spans="2:11" s="1" customFormat="1" ht="15" customHeight="1">
      <c r="B48" s="264"/>
      <c r="C48" s="265"/>
      <c r="D48" s="265"/>
      <c r="E48" s="390" t="s">
        <v>523</v>
      </c>
      <c r="F48" s="390"/>
      <c r="G48" s="390"/>
      <c r="H48" s="390"/>
      <c r="I48" s="390"/>
      <c r="J48" s="390"/>
      <c r="K48" s="261"/>
    </row>
    <row r="49" spans="2:11" s="1" customFormat="1" ht="15" customHeight="1">
      <c r="B49" s="264"/>
      <c r="C49" s="265"/>
      <c r="D49" s="265"/>
      <c r="E49" s="390" t="s">
        <v>524</v>
      </c>
      <c r="F49" s="390"/>
      <c r="G49" s="390"/>
      <c r="H49" s="390"/>
      <c r="I49" s="390"/>
      <c r="J49" s="390"/>
      <c r="K49" s="261"/>
    </row>
    <row r="50" spans="2:11" s="1" customFormat="1" ht="15" customHeight="1">
      <c r="B50" s="264"/>
      <c r="C50" s="265"/>
      <c r="D50" s="265"/>
      <c r="E50" s="390" t="s">
        <v>525</v>
      </c>
      <c r="F50" s="390"/>
      <c r="G50" s="390"/>
      <c r="H50" s="390"/>
      <c r="I50" s="390"/>
      <c r="J50" s="390"/>
      <c r="K50" s="261"/>
    </row>
    <row r="51" spans="2:11" s="1" customFormat="1" ht="15" customHeight="1">
      <c r="B51" s="264"/>
      <c r="C51" s="265"/>
      <c r="D51" s="390" t="s">
        <v>526</v>
      </c>
      <c r="E51" s="390"/>
      <c r="F51" s="390"/>
      <c r="G51" s="390"/>
      <c r="H51" s="390"/>
      <c r="I51" s="390"/>
      <c r="J51" s="390"/>
      <c r="K51" s="261"/>
    </row>
    <row r="52" spans="2:11" s="1" customFormat="1" ht="25.5" customHeight="1">
      <c r="B52" s="260"/>
      <c r="C52" s="391" t="s">
        <v>527</v>
      </c>
      <c r="D52" s="391"/>
      <c r="E52" s="391"/>
      <c r="F52" s="391"/>
      <c r="G52" s="391"/>
      <c r="H52" s="391"/>
      <c r="I52" s="391"/>
      <c r="J52" s="391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0" t="s">
        <v>528</v>
      </c>
      <c r="D54" s="390"/>
      <c r="E54" s="390"/>
      <c r="F54" s="390"/>
      <c r="G54" s="390"/>
      <c r="H54" s="390"/>
      <c r="I54" s="390"/>
      <c r="J54" s="390"/>
      <c r="K54" s="261"/>
    </row>
    <row r="55" spans="2:11" s="1" customFormat="1" ht="15" customHeight="1">
      <c r="B55" s="260"/>
      <c r="C55" s="390" t="s">
        <v>529</v>
      </c>
      <c r="D55" s="390"/>
      <c r="E55" s="390"/>
      <c r="F55" s="390"/>
      <c r="G55" s="390"/>
      <c r="H55" s="390"/>
      <c r="I55" s="390"/>
      <c r="J55" s="390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0" t="s">
        <v>530</v>
      </c>
      <c r="D57" s="390"/>
      <c r="E57" s="390"/>
      <c r="F57" s="390"/>
      <c r="G57" s="390"/>
      <c r="H57" s="390"/>
      <c r="I57" s="390"/>
      <c r="J57" s="390"/>
      <c r="K57" s="261"/>
    </row>
    <row r="58" spans="2:11" s="1" customFormat="1" ht="15" customHeight="1">
      <c r="B58" s="260"/>
      <c r="C58" s="265"/>
      <c r="D58" s="390" t="s">
        <v>531</v>
      </c>
      <c r="E58" s="390"/>
      <c r="F58" s="390"/>
      <c r="G58" s="390"/>
      <c r="H58" s="390"/>
      <c r="I58" s="390"/>
      <c r="J58" s="390"/>
      <c r="K58" s="261"/>
    </row>
    <row r="59" spans="2:11" s="1" customFormat="1" ht="15" customHeight="1">
      <c r="B59" s="260"/>
      <c r="C59" s="265"/>
      <c r="D59" s="390" t="s">
        <v>532</v>
      </c>
      <c r="E59" s="390"/>
      <c r="F59" s="390"/>
      <c r="G59" s="390"/>
      <c r="H59" s="390"/>
      <c r="I59" s="390"/>
      <c r="J59" s="390"/>
      <c r="K59" s="261"/>
    </row>
    <row r="60" spans="2:11" s="1" customFormat="1" ht="15" customHeight="1">
      <c r="B60" s="260"/>
      <c r="C60" s="265"/>
      <c r="D60" s="390" t="s">
        <v>533</v>
      </c>
      <c r="E60" s="390"/>
      <c r="F60" s="390"/>
      <c r="G60" s="390"/>
      <c r="H60" s="390"/>
      <c r="I60" s="390"/>
      <c r="J60" s="390"/>
      <c r="K60" s="261"/>
    </row>
    <row r="61" spans="2:11" s="1" customFormat="1" ht="15" customHeight="1">
      <c r="B61" s="260"/>
      <c r="C61" s="265"/>
      <c r="D61" s="390" t="s">
        <v>534</v>
      </c>
      <c r="E61" s="390"/>
      <c r="F61" s="390"/>
      <c r="G61" s="390"/>
      <c r="H61" s="390"/>
      <c r="I61" s="390"/>
      <c r="J61" s="390"/>
      <c r="K61" s="261"/>
    </row>
    <row r="62" spans="2:11" s="1" customFormat="1" ht="15" customHeight="1">
      <c r="B62" s="260"/>
      <c r="C62" s="265"/>
      <c r="D62" s="392" t="s">
        <v>535</v>
      </c>
      <c r="E62" s="392"/>
      <c r="F62" s="392"/>
      <c r="G62" s="392"/>
      <c r="H62" s="392"/>
      <c r="I62" s="392"/>
      <c r="J62" s="392"/>
      <c r="K62" s="261"/>
    </row>
    <row r="63" spans="2:11" s="1" customFormat="1" ht="15" customHeight="1">
      <c r="B63" s="260"/>
      <c r="C63" s="265"/>
      <c r="D63" s="390" t="s">
        <v>536</v>
      </c>
      <c r="E63" s="390"/>
      <c r="F63" s="390"/>
      <c r="G63" s="390"/>
      <c r="H63" s="390"/>
      <c r="I63" s="390"/>
      <c r="J63" s="390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0" t="s">
        <v>537</v>
      </c>
      <c r="E65" s="390"/>
      <c r="F65" s="390"/>
      <c r="G65" s="390"/>
      <c r="H65" s="390"/>
      <c r="I65" s="390"/>
      <c r="J65" s="390"/>
      <c r="K65" s="261"/>
    </row>
    <row r="66" spans="2:11" s="1" customFormat="1" ht="15" customHeight="1">
      <c r="B66" s="260"/>
      <c r="C66" s="265"/>
      <c r="D66" s="392" t="s">
        <v>538</v>
      </c>
      <c r="E66" s="392"/>
      <c r="F66" s="392"/>
      <c r="G66" s="392"/>
      <c r="H66" s="392"/>
      <c r="I66" s="392"/>
      <c r="J66" s="392"/>
      <c r="K66" s="261"/>
    </row>
    <row r="67" spans="2:11" s="1" customFormat="1" ht="15" customHeight="1">
      <c r="B67" s="260"/>
      <c r="C67" s="265"/>
      <c r="D67" s="390" t="s">
        <v>539</v>
      </c>
      <c r="E67" s="390"/>
      <c r="F67" s="390"/>
      <c r="G67" s="390"/>
      <c r="H67" s="390"/>
      <c r="I67" s="390"/>
      <c r="J67" s="390"/>
      <c r="K67" s="261"/>
    </row>
    <row r="68" spans="2:11" s="1" customFormat="1" ht="15" customHeight="1">
      <c r="B68" s="260"/>
      <c r="C68" s="265"/>
      <c r="D68" s="390" t="s">
        <v>540</v>
      </c>
      <c r="E68" s="390"/>
      <c r="F68" s="390"/>
      <c r="G68" s="390"/>
      <c r="H68" s="390"/>
      <c r="I68" s="390"/>
      <c r="J68" s="390"/>
      <c r="K68" s="261"/>
    </row>
    <row r="69" spans="2:11" s="1" customFormat="1" ht="15" customHeight="1">
      <c r="B69" s="260"/>
      <c r="C69" s="265"/>
      <c r="D69" s="390" t="s">
        <v>541</v>
      </c>
      <c r="E69" s="390"/>
      <c r="F69" s="390"/>
      <c r="G69" s="390"/>
      <c r="H69" s="390"/>
      <c r="I69" s="390"/>
      <c r="J69" s="390"/>
      <c r="K69" s="261"/>
    </row>
    <row r="70" spans="2:11" s="1" customFormat="1" ht="15" customHeight="1">
      <c r="B70" s="260"/>
      <c r="C70" s="265"/>
      <c r="D70" s="390" t="s">
        <v>542</v>
      </c>
      <c r="E70" s="390"/>
      <c r="F70" s="390"/>
      <c r="G70" s="390"/>
      <c r="H70" s="390"/>
      <c r="I70" s="390"/>
      <c r="J70" s="390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85" t="s">
        <v>543</v>
      </c>
      <c r="D75" s="385"/>
      <c r="E75" s="385"/>
      <c r="F75" s="385"/>
      <c r="G75" s="385"/>
      <c r="H75" s="385"/>
      <c r="I75" s="385"/>
      <c r="J75" s="385"/>
      <c r="K75" s="278"/>
    </row>
    <row r="76" spans="2:11" s="1" customFormat="1" ht="17.25" customHeight="1">
      <c r="B76" s="277"/>
      <c r="C76" s="279" t="s">
        <v>544</v>
      </c>
      <c r="D76" s="279"/>
      <c r="E76" s="279"/>
      <c r="F76" s="279" t="s">
        <v>545</v>
      </c>
      <c r="G76" s="280"/>
      <c r="H76" s="279" t="s">
        <v>57</v>
      </c>
      <c r="I76" s="279" t="s">
        <v>60</v>
      </c>
      <c r="J76" s="279" t="s">
        <v>546</v>
      </c>
      <c r="K76" s="278"/>
    </row>
    <row r="77" spans="2:11" s="1" customFormat="1" ht="17.25" customHeight="1">
      <c r="B77" s="277"/>
      <c r="C77" s="281" t="s">
        <v>547</v>
      </c>
      <c r="D77" s="281"/>
      <c r="E77" s="281"/>
      <c r="F77" s="282" t="s">
        <v>548</v>
      </c>
      <c r="G77" s="283"/>
      <c r="H77" s="281"/>
      <c r="I77" s="281"/>
      <c r="J77" s="281" t="s">
        <v>549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56</v>
      </c>
      <c r="D79" s="286"/>
      <c r="E79" s="286"/>
      <c r="F79" s="287" t="s">
        <v>550</v>
      </c>
      <c r="G79" s="288"/>
      <c r="H79" s="266" t="s">
        <v>551</v>
      </c>
      <c r="I79" s="266" t="s">
        <v>552</v>
      </c>
      <c r="J79" s="266">
        <v>20</v>
      </c>
      <c r="K79" s="278"/>
    </row>
    <row r="80" spans="2:11" s="1" customFormat="1" ht="15" customHeight="1">
      <c r="B80" s="277"/>
      <c r="C80" s="266" t="s">
        <v>553</v>
      </c>
      <c r="D80" s="266"/>
      <c r="E80" s="266"/>
      <c r="F80" s="287" t="s">
        <v>550</v>
      </c>
      <c r="G80" s="288"/>
      <c r="H80" s="266" t="s">
        <v>554</v>
      </c>
      <c r="I80" s="266" t="s">
        <v>552</v>
      </c>
      <c r="J80" s="266">
        <v>120</v>
      </c>
      <c r="K80" s="278"/>
    </row>
    <row r="81" spans="2:11" s="1" customFormat="1" ht="15" customHeight="1">
      <c r="B81" s="289"/>
      <c r="C81" s="266" t="s">
        <v>555</v>
      </c>
      <c r="D81" s="266"/>
      <c r="E81" s="266"/>
      <c r="F81" s="287" t="s">
        <v>556</v>
      </c>
      <c r="G81" s="288"/>
      <c r="H81" s="266" t="s">
        <v>557</v>
      </c>
      <c r="I81" s="266" t="s">
        <v>552</v>
      </c>
      <c r="J81" s="266">
        <v>50</v>
      </c>
      <c r="K81" s="278"/>
    </row>
    <row r="82" spans="2:11" s="1" customFormat="1" ht="15" customHeight="1">
      <c r="B82" s="289"/>
      <c r="C82" s="266" t="s">
        <v>558</v>
      </c>
      <c r="D82" s="266"/>
      <c r="E82" s="266"/>
      <c r="F82" s="287" t="s">
        <v>550</v>
      </c>
      <c r="G82" s="288"/>
      <c r="H82" s="266" t="s">
        <v>559</v>
      </c>
      <c r="I82" s="266" t="s">
        <v>560</v>
      </c>
      <c r="J82" s="266"/>
      <c r="K82" s="278"/>
    </row>
    <row r="83" spans="2:11" s="1" customFormat="1" ht="15" customHeight="1">
      <c r="B83" s="289"/>
      <c r="C83" s="290" t="s">
        <v>561</v>
      </c>
      <c r="D83" s="290"/>
      <c r="E83" s="290"/>
      <c r="F83" s="291" t="s">
        <v>556</v>
      </c>
      <c r="G83" s="290"/>
      <c r="H83" s="290" t="s">
        <v>562</v>
      </c>
      <c r="I83" s="290" t="s">
        <v>552</v>
      </c>
      <c r="J83" s="290">
        <v>15</v>
      </c>
      <c r="K83" s="278"/>
    </row>
    <row r="84" spans="2:11" s="1" customFormat="1" ht="15" customHeight="1">
      <c r="B84" s="289"/>
      <c r="C84" s="290" t="s">
        <v>563</v>
      </c>
      <c r="D84" s="290"/>
      <c r="E84" s="290"/>
      <c r="F84" s="291" t="s">
        <v>556</v>
      </c>
      <c r="G84" s="290"/>
      <c r="H84" s="290" t="s">
        <v>564</v>
      </c>
      <c r="I84" s="290" t="s">
        <v>552</v>
      </c>
      <c r="J84" s="290">
        <v>15</v>
      </c>
      <c r="K84" s="278"/>
    </row>
    <row r="85" spans="2:11" s="1" customFormat="1" ht="15" customHeight="1">
      <c r="B85" s="289"/>
      <c r="C85" s="290" t="s">
        <v>565</v>
      </c>
      <c r="D85" s="290"/>
      <c r="E85" s="290"/>
      <c r="F85" s="291" t="s">
        <v>556</v>
      </c>
      <c r="G85" s="290"/>
      <c r="H85" s="290" t="s">
        <v>566</v>
      </c>
      <c r="I85" s="290" t="s">
        <v>552</v>
      </c>
      <c r="J85" s="290">
        <v>20</v>
      </c>
      <c r="K85" s="278"/>
    </row>
    <row r="86" spans="2:11" s="1" customFormat="1" ht="15" customHeight="1">
      <c r="B86" s="289"/>
      <c r="C86" s="290" t="s">
        <v>567</v>
      </c>
      <c r="D86" s="290"/>
      <c r="E86" s="290"/>
      <c r="F86" s="291" t="s">
        <v>556</v>
      </c>
      <c r="G86" s="290"/>
      <c r="H86" s="290" t="s">
        <v>568</v>
      </c>
      <c r="I86" s="290" t="s">
        <v>552</v>
      </c>
      <c r="J86" s="290">
        <v>20</v>
      </c>
      <c r="K86" s="278"/>
    </row>
    <row r="87" spans="2:11" s="1" customFormat="1" ht="15" customHeight="1">
      <c r="B87" s="289"/>
      <c r="C87" s="266" t="s">
        <v>569</v>
      </c>
      <c r="D87" s="266"/>
      <c r="E87" s="266"/>
      <c r="F87" s="287" t="s">
        <v>556</v>
      </c>
      <c r="G87" s="288"/>
      <c r="H87" s="266" t="s">
        <v>570</v>
      </c>
      <c r="I87" s="266" t="s">
        <v>552</v>
      </c>
      <c r="J87" s="266">
        <v>50</v>
      </c>
      <c r="K87" s="278"/>
    </row>
    <row r="88" spans="2:11" s="1" customFormat="1" ht="15" customHeight="1">
      <c r="B88" s="289"/>
      <c r="C88" s="266" t="s">
        <v>571</v>
      </c>
      <c r="D88" s="266"/>
      <c r="E88" s="266"/>
      <c r="F88" s="287" t="s">
        <v>556</v>
      </c>
      <c r="G88" s="288"/>
      <c r="H88" s="266" t="s">
        <v>572</v>
      </c>
      <c r="I88" s="266" t="s">
        <v>552</v>
      </c>
      <c r="J88" s="266">
        <v>20</v>
      </c>
      <c r="K88" s="278"/>
    </row>
    <row r="89" spans="2:11" s="1" customFormat="1" ht="15" customHeight="1">
      <c r="B89" s="289"/>
      <c r="C89" s="266" t="s">
        <v>573</v>
      </c>
      <c r="D89" s="266"/>
      <c r="E89" s="266"/>
      <c r="F89" s="287" t="s">
        <v>556</v>
      </c>
      <c r="G89" s="288"/>
      <c r="H89" s="266" t="s">
        <v>574</v>
      </c>
      <c r="I89" s="266" t="s">
        <v>552</v>
      </c>
      <c r="J89" s="266">
        <v>20</v>
      </c>
      <c r="K89" s="278"/>
    </row>
    <row r="90" spans="2:11" s="1" customFormat="1" ht="15" customHeight="1">
      <c r="B90" s="289"/>
      <c r="C90" s="266" t="s">
        <v>575</v>
      </c>
      <c r="D90" s="266"/>
      <c r="E90" s="266"/>
      <c r="F90" s="287" t="s">
        <v>556</v>
      </c>
      <c r="G90" s="288"/>
      <c r="H90" s="266" t="s">
        <v>576</v>
      </c>
      <c r="I90" s="266" t="s">
        <v>552</v>
      </c>
      <c r="J90" s="266">
        <v>50</v>
      </c>
      <c r="K90" s="278"/>
    </row>
    <row r="91" spans="2:11" s="1" customFormat="1" ht="15" customHeight="1">
      <c r="B91" s="289"/>
      <c r="C91" s="266" t="s">
        <v>577</v>
      </c>
      <c r="D91" s="266"/>
      <c r="E91" s="266"/>
      <c r="F91" s="287" t="s">
        <v>556</v>
      </c>
      <c r="G91" s="288"/>
      <c r="H91" s="266" t="s">
        <v>577</v>
      </c>
      <c r="I91" s="266" t="s">
        <v>552</v>
      </c>
      <c r="J91" s="266">
        <v>50</v>
      </c>
      <c r="K91" s="278"/>
    </row>
    <row r="92" spans="2:11" s="1" customFormat="1" ht="15" customHeight="1">
      <c r="B92" s="289"/>
      <c r="C92" s="266" t="s">
        <v>578</v>
      </c>
      <c r="D92" s="266"/>
      <c r="E92" s="266"/>
      <c r="F92" s="287" t="s">
        <v>556</v>
      </c>
      <c r="G92" s="288"/>
      <c r="H92" s="266" t="s">
        <v>579</v>
      </c>
      <c r="I92" s="266" t="s">
        <v>552</v>
      </c>
      <c r="J92" s="266">
        <v>255</v>
      </c>
      <c r="K92" s="278"/>
    </row>
    <row r="93" spans="2:11" s="1" customFormat="1" ht="15" customHeight="1">
      <c r="B93" s="289"/>
      <c r="C93" s="266" t="s">
        <v>580</v>
      </c>
      <c r="D93" s="266"/>
      <c r="E93" s="266"/>
      <c r="F93" s="287" t="s">
        <v>550</v>
      </c>
      <c r="G93" s="288"/>
      <c r="H93" s="266" t="s">
        <v>581</v>
      </c>
      <c r="I93" s="266" t="s">
        <v>582</v>
      </c>
      <c r="J93" s="266"/>
      <c r="K93" s="278"/>
    </row>
    <row r="94" spans="2:11" s="1" customFormat="1" ht="15" customHeight="1">
      <c r="B94" s="289"/>
      <c r="C94" s="266" t="s">
        <v>583</v>
      </c>
      <c r="D94" s="266"/>
      <c r="E94" s="266"/>
      <c r="F94" s="287" t="s">
        <v>550</v>
      </c>
      <c r="G94" s="288"/>
      <c r="H94" s="266" t="s">
        <v>584</v>
      </c>
      <c r="I94" s="266" t="s">
        <v>585</v>
      </c>
      <c r="J94" s="266"/>
      <c r="K94" s="278"/>
    </row>
    <row r="95" spans="2:11" s="1" customFormat="1" ht="15" customHeight="1">
      <c r="B95" s="289"/>
      <c r="C95" s="266" t="s">
        <v>586</v>
      </c>
      <c r="D95" s="266"/>
      <c r="E95" s="266"/>
      <c r="F95" s="287" t="s">
        <v>550</v>
      </c>
      <c r="G95" s="288"/>
      <c r="H95" s="266" t="s">
        <v>586</v>
      </c>
      <c r="I95" s="266" t="s">
        <v>585</v>
      </c>
      <c r="J95" s="266"/>
      <c r="K95" s="278"/>
    </row>
    <row r="96" spans="2:11" s="1" customFormat="1" ht="15" customHeight="1">
      <c r="B96" s="289"/>
      <c r="C96" s="266" t="s">
        <v>41</v>
      </c>
      <c r="D96" s="266"/>
      <c r="E96" s="266"/>
      <c r="F96" s="287" t="s">
        <v>550</v>
      </c>
      <c r="G96" s="288"/>
      <c r="H96" s="266" t="s">
        <v>587</v>
      </c>
      <c r="I96" s="266" t="s">
        <v>585</v>
      </c>
      <c r="J96" s="266"/>
      <c r="K96" s="278"/>
    </row>
    <row r="97" spans="2:11" s="1" customFormat="1" ht="15" customHeight="1">
      <c r="B97" s="289"/>
      <c r="C97" s="266" t="s">
        <v>51</v>
      </c>
      <c r="D97" s="266"/>
      <c r="E97" s="266"/>
      <c r="F97" s="287" t="s">
        <v>550</v>
      </c>
      <c r="G97" s="288"/>
      <c r="H97" s="266" t="s">
        <v>588</v>
      </c>
      <c r="I97" s="266" t="s">
        <v>585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85" t="s">
        <v>589</v>
      </c>
      <c r="D102" s="385"/>
      <c r="E102" s="385"/>
      <c r="F102" s="385"/>
      <c r="G102" s="385"/>
      <c r="H102" s="385"/>
      <c r="I102" s="385"/>
      <c r="J102" s="385"/>
      <c r="K102" s="278"/>
    </row>
    <row r="103" spans="2:11" s="1" customFormat="1" ht="17.25" customHeight="1">
      <c r="B103" s="277"/>
      <c r="C103" s="279" t="s">
        <v>544</v>
      </c>
      <c r="D103" s="279"/>
      <c r="E103" s="279"/>
      <c r="F103" s="279" t="s">
        <v>545</v>
      </c>
      <c r="G103" s="280"/>
      <c r="H103" s="279" t="s">
        <v>57</v>
      </c>
      <c r="I103" s="279" t="s">
        <v>60</v>
      </c>
      <c r="J103" s="279" t="s">
        <v>546</v>
      </c>
      <c r="K103" s="278"/>
    </row>
    <row r="104" spans="2:11" s="1" customFormat="1" ht="17.25" customHeight="1">
      <c r="B104" s="277"/>
      <c r="C104" s="281" t="s">
        <v>547</v>
      </c>
      <c r="D104" s="281"/>
      <c r="E104" s="281"/>
      <c r="F104" s="282" t="s">
        <v>548</v>
      </c>
      <c r="G104" s="283"/>
      <c r="H104" s="281"/>
      <c r="I104" s="281"/>
      <c r="J104" s="281" t="s">
        <v>549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56</v>
      </c>
      <c r="D106" s="286"/>
      <c r="E106" s="286"/>
      <c r="F106" s="287" t="s">
        <v>550</v>
      </c>
      <c r="G106" s="266"/>
      <c r="H106" s="266" t="s">
        <v>590</v>
      </c>
      <c r="I106" s="266" t="s">
        <v>552</v>
      </c>
      <c r="J106" s="266">
        <v>20</v>
      </c>
      <c r="K106" s="278"/>
    </row>
    <row r="107" spans="2:11" s="1" customFormat="1" ht="15" customHeight="1">
      <c r="B107" s="277"/>
      <c r="C107" s="266" t="s">
        <v>553</v>
      </c>
      <c r="D107" s="266"/>
      <c r="E107" s="266"/>
      <c r="F107" s="287" t="s">
        <v>550</v>
      </c>
      <c r="G107" s="266"/>
      <c r="H107" s="266" t="s">
        <v>590</v>
      </c>
      <c r="I107" s="266" t="s">
        <v>552</v>
      </c>
      <c r="J107" s="266">
        <v>120</v>
      </c>
      <c r="K107" s="278"/>
    </row>
    <row r="108" spans="2:11" s="1" customFormat="1" ht="15" customHeight="1">
      <c r="B108" s="289"/>
      <c r="C108" s="266" t="s">
        <v>555</v>
      </c>
      <c r="D108" s="266"/>
      <c r="E108" s="266"/>
      <c r="F108" s="287" t="s">
        <v>556</v>
      </c>
      <c r="G108" s="266"/>
      <c r="H108" s="266" t="s">
        <v>590</v>
      </c>
      <c r="I108" s="266" t="s">
        <v>552</v>
      </c>
      <c r="J108" s="266">
        <v>50</v>
      </c>
      <c r="K108" s="278"/>
    </row>
    <row r="109" spans="2:11" s="1" customFormat="1" ht="15" customHeight="1">
      <c r="B109" s="289"/>
      <c r="C109" s="266" t="s">
        <v>558</v>
      </c>
      <c r="D109" s="266"/>
      <c r="E109" s="266"/>
      <c r="F109" s="287" t="s">
        <v>550</v>
      </c>
      <c r="G109" s="266"/>
      <c r="H109" s="266" t="s">
        <v>590</v>
      </c>
      <c r="I109" s="266" t="s">
        <v>560</v>
      </c>
      <c r="J109" s="266"/>
      <c r="K109" s="278"/>
    </row>
    <row r="110" spans="2:11" s="1" customFormat="1" ht="15" customHeight="1">
      <c r="B110" s="289"/>
      <c r="C110" s="266" t="s">
        <v>569</v>
      </c>
      <c r="D110" s="266"/>
      <c r="E110" s="266"/>
      <c r="F110" s="287" t="s">
        <v>556</v>
      </c>
      <c r="G110" s="266"/>
      <c r="H110" s="266" t="s">
        <v>590</v>
      </c>
      <c r="I110" s="266" t="s">
        <v>552</v>
      </c>
      <c r="J110" s="266">
        <v>50</v>
      </c>
      <c r="K110" s="278"/>
    </row>
    <row r="111" spans="2:11" s="1" customFormat="1" ht="15" customHeight="1">
      <c r="B111" s="289"/>
      <c r="C111" s="266" t="s">
        <v>577</v>
      </c>
      <c r="D111" s="266"/>
      <c r="E111" s="266"/>
      <c r="F111" s="287" t="s">
        <v>556</v>
      </c>
      <c r="G111" s="266"/>
      <c r="H111" s="266" t="s">
        <v>590</v>
      </c>
      <c r="I111" s="266" t="s">
        <v>552</v>
      </c>
      <c r="J111" s="266">
        <v>50</v>
      </c>
      <c r="K111" s="278"/>
    </row>
    <row r="112" spans="2:11" s="1" customFormat="1" ht="15" customHeight="1">
      <c r="B112" s="289"/>
      <c r="C112" s="266" t="s">
        <v>575</v>
      </c>
      <c r="D112" s="266"/>
      <c r="E112" s="266"/>
      <c r="F112" s="287" t="s">
        <v>556</v>
      </c>
      <c r="G112" s="266"/>
      <c r="H112" s="266" t="s">
        <v>590</v>
      </c>
      <c r="I112" s="266" t="s">
        <v>552</v>
      </c>
      <c r="J112" s="266">
        <v>50</v>
      </c>
      <c r="K112" s="278"/>
    </row>
    <row r="113" spans="2:11" s="1" customFormat="1" ht="15" customHeight="1">
      <c r="B113" s="289"/>
      <c r="C113" s="266" t="s">
        <v>56</v>
      </c>
      <c r="D113" s="266"/>
      <c r="E113" s="266"/>
      <c r="F113" s="287" t="s">
        <v>550</v>
      </c>
      <c r="G113" s="266"/>
      <c r="H113" s="266" t="s">
        <v>591</v>
      </c>
      <c r="I113" s="266" t="s">
        <v>552</v>
      </c>
      <c r="J113" s="266">
        <v>20</v>
      </c>
      <c r="K113" s="278"/>
    </row>
    <row r="114" spans="2:11" s="1" customFormat="1" ht="15" customHeight="1">
      <c r="B114" s="289"/>
      <c r="C114" s="266" t="s">
        <v>592</v>
      </c>
      <c r="D114" s="266"/>
      <c r="E114" s="266"/>
      <c r="F114" s="287" t="s">
        <v>550</v>
      </c>
      <c r="G114" s="266"/>
      <c r="H114" s="266" t="s">
        <v>593</v>
      </c>
      <c r="I114" s="266" t="s">
        <v>552</v>
      </c>
      <c r="J114" s="266">
        <v>120</v>
      </c>
      <c r="K114" s="278"/>
    </row>
    <row r="115" spans="2:11" s="1" customFormat="1" ht="15" customHeight="1">
      <c r="B115" s="289"/>
      <c r="C115" s="266" t="s">
        <v>41</v>
      </c>
      <c r="D115" s="266"/>
      <c r="E115" s="266"/>
      <c r="F115" s="287" t="s">
        <v>550</v>
      </c>
      <c r="G115" s="266"/>
      <c r="H115" s="266" t="s">
        <v>594</v>
      </c>
      <c r="I115" s="266" t="s">
        <v>585</v>
      </c>
      <c r="J115" s="266"/>
      <c r="K115" s="278"/>
    </row>
    <row r="116" spans="2:11" s="1" customFormat="1" ht="15" customHeight="1">
      <c r="B116" s="289"/>
      <c r="C116" s="266" t="s">
        <v>51</v>
      </c>
      <c r="D116" s="266"/>
      <c r="E116" s="266"/>
      <c r="F116" s="287" t="s">
        <v>550</v>
      </c>
      <c r="G116" s="266"/>
      <c r="H116" s="266" t="s">
        <v>595</v>
      </c>
      <c r="I116" s="266" t="s">
        <v>585</v>
      </c>
      <c r="J116" s="266"/>
      <c r="K116" s="278"/>
    </row>
    <row r="117" spans="2:11" s="1" customFormat="1" ht="15" customHeight="1">
      <c r="B117" s="289"/>
      <c r="C117" s="266" t="s">
        <v>60</v>
      </c>
      <c r="D117" s="266"/>
      <c r="E117" s="266"/>
      <c r="F117" s="287" t="s">
        <v>550</v>
      </c>
      <c r="G117" s="266"/>
      <c r="H117" s="266" t="s">
        <v>596</v>
      </c>
      <c r="I117" s="266" t="s">
        <v>597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86" t="s">
        <v>598</v>
      </c>
      <c r="D122" s="386"/>
      <c r="E122" s="386"/>
      <c r="F122" s="386"/>
      <c r="G122" s="386"/>
      <c r="H122" s="386"/>
      <c r="I122" s="386"/>
      <c r="J122" s="386"/>
      <c r="K122" s="306"/>
    </row>
    <row r="123" spans="2:11" s="1" customFormat="1" ht="17.25" customHeight="1">
      <c r="B123" s="307"/>
      <c r="C123" s="279" t="s">
        <v>544</v>
      </c>
      <c r="D123" s="279"/>
      <c r="E123" s="279"/>
      <c r="F123" s="279" t="s">
        <v>545</v>
      </c>
      <c r="G123" s="280"/>
      <c r="H123" s="279" t="s">
        <v>57</v>
      </c>
      <c r="I123" s="279" t="s">
        <v>60</v>
      </c>
      <c r="J123" s="279" t="s">
        <v>546</v>
      </c>
      <c r="K123" s="308"/>
    </row>
    <row r="124" spans="2:11" s="1" customFormat="1" ht="17.25" customHeight="1">
      <c r="B124" s="307"/>
      <c r="C124" s="281" t="s">
        <v>547</v>
      </c>
      <c r="D124" s="281"/>
      <c r="E124" s="281"/>
      <c r="F124" s="282" t="s">
        <v>548</v>
      </c>
      <c r="G124" s="283"/>
      <c r="H124" s="281"/>
      <c r="I124" s="281"/>
      <c r="J124" s="281" t="s">
        <v>549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553</v>
      </c>
      <c r="D126" s="286"/>
      <c r="E126" s="286"/>
      <c r="F126" s="287" t="s">
        <v>550</v>
      </c>
      <c r="G126" s="266"/>
      <c r="H126" s="266" t="s">
        <v>590</v>
      </c>
      <c r="I126" s="266" t="s">
        <v>552</v>
      </c>
      <c r="J126" s="266">
        <v>120</v>
      </c>
      <c r="K126" s="312"/>
    </row>
    <row r="127" spans="2:11" s="1" customFormat="1" ht="15" customHeight="1">
      <c r="B127" s="309"/>
      <c r="C127" s="266" t="s">
        <v>599</v>
      </c>
      <c r="D127" s="266"/>
      <c r="E127" s="266"/>
      <c r="F127" s="287" t="s">
        <v>550</v>
      </c>
      <c r="G127" s="266"/>
      <c r="H127" s="266" t="s">
        <v>600</v>
      </c>
      <c r="I127" s="266" t="s">
        <v>552</v>
      </c>
      <c r="J127" s="266" t="s">
        <v>601</v>
      </c>
      <c r="K127" s="312"/>
    </row>
    <row r="128" spans="2:11" s="1" customFormat="1" ht="15" customHeight="1">
      <c r="B128" s="309"/>
      <c r="C128" s="266" t="s">
        <v>498</v>
      </c>
      <c r="D128" s="266"/>
      <c r="E128" s="266"/>
      <c r="F128" s="287" t="s">
        <v>550</v>
      </c>
      <c r="G128" s="266"/>
      <c r="H128" s="266" t="s">
        <v>602</v>
      </c>
      <c r="I128" s="266" t="s">
        <v>552</v>
      </c>
      <c r="J128" s="266" t="s">
        <v>601</v>
      </c>
      <c r="K128" s="312"/>
    </row>
    <row r="129" spans="2:11" s="1" customFormat="1" ht="15" customHeight="1">
      <c r="B129" s="309"/>
      <c r="C129" s="266" t="s">
        <v>561</v>
      </c>
      <c r="D129" s="266"/>
      <c r="E129" s="266"/>
      <c r="F129" s="287" t="s">
        <v>556</v>
      </c>
      <c r="G129" s="266"/>
      <c r="H129" s="266" t="s">
        <v>562</v>
      </c>
      <c r="I129" s="266" t="s">
        <v>552</v>
      </c>
      <c r="J129" s="266">
        <v>15</v>
      </c>
      <c r="K129" s="312"/>
    </row>
    <row r="130" spans="2:11" s="1" customFormat="1" ht="15" customHeight="1">
      <c r="B130" s="309"/>
      <c r="C130" s="290" t="s">
        <v>563</v>
      </c>
      <c r="D130" s="290"/>
      <c r="E130" s="290"/>
      <c r="F130" s="291" t="s">
        <v>556</v>
      </c>
      <c r="G130" s="290"/>
      <c r="H130" s="290" t="s">
        <v>564</v>
      </c>
      <c r="I130" s="290" t="s">
        <v>552</v>
      </c>
      <c r="J130" s="290">
        <v>15</v>
      </c>
      <c r="K130" s="312"/>
    </row>
    <row r="131" spans="2:11" s="1" customFormat="1" ht="15" customHeight="1">
      <c r="B131" s="309"/>
      <c r="C131" s="290" t="s">
        <v>565</v>
      </c>
      <c r="D131" s="290"/>
      <c r="E131" s="290"/>
      <c r="F131" s="291" t="s">
        <v>556</v>
      </c>
      <c r="G131" s="290"/>
      <c r="H131" s="290" t="s">
        <v>566</v>
      </c>
      <c r="I131" s="290" t="s">
        <v>552</v>
      </c>
      <c r="J131" s="290">
        <v>20</v>
      </c>
      <c r="K131" s="312"/>
    </row>
    <row r="132" spans="2:11" s="1" customFormat="1" ht="15" customHeight="1">
      <c r="B132" s="309"/>
      <c r="C132" s="290" t="s">
        <v>567</v>
      </c>
      <c r="D132" s="290"/>
      <c r="E132" s="290"/>
      <c r="F132" s="291" t="s">
        <v>556</v>
      </c>
      <c r="G132" s="290"/>
      <c r="H132" s="290" t="s">
        <v>568</v>
      </c>
      <c r="I132" s="290" t="s">
        <v>552</v>
      </c>
      <c r="J132" s="290">
        <v>20</v>
      </c>
      <c r="K132" s="312"/>
    </row>
    <row r="133" spans="2:11" s="1" customFormat="1" ht="15" customHeight="1">
      <c r="B133" s="309"/>
      <c r="C133" s="266" t="s">
        <v>555</v>
      </c>
      <c r="D133" s="266"/>
      <c r="E133" s="266"/>
      <c r="F133" s="287" t="s">
        <v>556</v>
      </c>
      <c r="G133" s="266"/>
      <c r="H133" s="266" t="s">
        <v>590</v>
      </c>
      <c r="I133" s="266" t="s">
        <v>552</v>
      </c>
      <c r="J133" s="266">
        <v>50</v>
      </c>
      <c r="K133" s="312"/>
    </row>
    <row r="134" spans="2:11" s="1" customFormat="1" ht="15" customHeight="1">
      <c r="B134" s="309"/>
      <c r="C134" s="266" t="s">
        <v>569</v>
      </c>
      <c r="D134" s="266"/>
      <c r="E134" s="266"/>
      <c r="F134" s="287" t="s">
        <v>556</v>
      </c>
      <c r="G134" s="266"/>
      <c r="H134" s="266" t="s">
        <v>590</v>
      </c>
      <c r="I134" s="266" t="s">
        <v>552</v>
      </c>
      <c r="J134" s="266">
        <v>50</v>
      </c>
      <c r="K134" s="312"/>
    </row>
    <row r="135" spans="2:11" s="1" customFormat="1" ht="15" customHeight="1">
      <c r="B135" s="309"/>
      <c r="C135" s="266" t="s">
        <v>575</v>
      </c>
      <c r="D135" s="266"/>
      <c r="E135" s="266"/>
      <c r="F135" s="287" t="s">
        <v>556</v>
      </c>
      <c r="G135" s="266"/>
      <c r="H135" s="266" t="s">
        <v>590</v>
      </c>
      <c r="I135" s="266" t="s">
        <v>552</v>
      </c>
      <c r="J135" s="266">
        <v>50</v>
      </c>
      <c r="K135" s="312"/>
    </row>
    <row r="136" spans="2:11" s="1" customFormat="1" ht="15" customHeight="1">
      <c r="B136" s="309"/>
      <c r="C136" s="266" t="s">
        <v>577</v>
      </c>
      <c r="D136" s="266"/>
      <c r="E136" s="266"/>
      <c r="F136" s="287" t="s">
        <v>556</v>
      </c>
      <c r="G136" s="266"/>
      <c r="H136" s="266" t="s">
        <v>590</v>
      </c>
      <c r="I136" s="266" t="s">
        <v>552</v>
      </c>
      <c r="J136" s="266">
        <v>50</v>
      </c>
      <c r="K136" s="312"/>
    </row>
    <row r="137" spans="2:11" s="1" customFormat="1" ht="15" customHeight="1">
      <c r="B137" s="309"/>
      <c r="C137" s="266" t="s">
        <v>578</v>
      </c>
      <c r="D137" s="266"/>
      <c r="E137" s="266"/>
      <c r="F137" s="287" t="s">
        <v>556</v>
      </c>
      <c r="G137" s="266"/>
      <c r="H137" s="266" t="s">
        <v>603</v>
      </c>
      <c r="I137" s="266" t="s">
        <v>552</v>
      </c>
      <c r="J137" s="266">
        <v>255</v>
      </c>
      <c r="K137" s="312"/>
    </row>
    <row r="138" spans="2:11" s="1" customFormat="1" ht="15" customHeight="1">
      <c r="B138" s="309"/>
      <c r="C138" s="266" t="s">
        <v>580</v>
      </c>
      <c r="D138" s="266"/>
      <c r="E138" s="266"/>
      <c r="F138" s="287" t="s">
        <v>550</v>
      </c>
      <c r="G138" s="266"/>
      <c r="H138" s="266" t="s">
        <v>604</v>
      </c>
      <c r="I138" s="266" t="s">
        <v>582</v>
      </c>
      <c r="J138" s="266"/>
      <c r="K138" s="312"/>
    </row>
    <row r="139" spans="2:11" s="1" customFormat="1" ht="15" customHeight="1">
      <c r="B139" s="309"/>
      <c r="C139" s="266" t="s">
        <v>583</v>
      </c>
      <c r="D139" s="266"/>
      <c r="E139" s="266"/>
      <c r="F139" s="287" t="s">
        <v>550</v>
      </c>
      <c r="G139" s="266"/>
      <c r="H139" s="266" t="s">
        <v>605</v>
      </c>
      <c r="I139" s="266" t="s">
        <v>585</v>
      </c>
      <c r="J139" s="266"/>
      <c r="K139" s="312"/>
    </row>
    <row r="140" spans="2:11" s="1" customFormat="1" ht="15" customHeight="1">
      <c r="B140" s="309"/>
      <c r="C140" s="266" t="s">
        <v>586</v>
      </c>
      <c r="D140" s="266"/>
      <c r="E140" s="266"/>
      <c r="F140" s="287" t="s">
        <v>550</v>
      </c>
      <c r="G140" s="266"/>
      <c r="H140" s="266" t="s">
        <v>586</v>
      </c>
      <c r="I140" s="266" t="s">
        <v>585</v>
      </c>
      <c r="J140" s="266"/>
      <c r="K140" s="312"/>
    </row>
    <row r="141" spans="2:11" s="1" customFormat="1" ht="15" customHeight="1">
      <c r="B141" s="309"/>
      <c r="C141" s="266" t="s">
        <v>41</v>
      </c>
      <c r="D141" s="266"/>
      <c r="E141" s="266"/>
      <c r="F141" s="287" t="s">
        <v>550</v>
      </c>
      <c r="G141" s="266"/>
      <c r="H141" s="266" t="s">
        <v>606</v>
      </c>
      <c r="I141" s="266" t="s">
        <v>585</v>
      </c>
      <c r="J141" s="266"/>
      <c r="K141" s="312"/>
    </row>
    <row r="142" spans="2:11" s="1" customFormat="1" ht="15" customHeight="1">
      <c r="B142" s="309"/>
      <c r="C142" s="266" t="s">
        <v>607</v>
      </c>
      <c r="D142" s="266"/>
      <c r="E142" s="266"/>
      <c r="F142" s="287" t="s">
        <v>550</v>
      </c>
      <c r="G142" s="266"/>
      <c r="H142" s="266" t="s">
        <v>608</v>
      </c>
      <c r="I142" s="266" t="s">
        <v>585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85" t="s">
        <v>609</v>
      </c>
      <c r="D147" s="385"/>
      <c r="E147" s="385"/>
      <c r="F147" s="385"/>
      <c r="G147" s="385"/>
      <c r="H147" s="385"/>
      <c r="I147" s="385"/>
      <c r="J147" s="385"/>
      <c r="K147" s="278"/>
    </row>
    <row r="148" spans="2:11" s="1" customFormat="1" ht="17.25" customHeight="1">
      <c r="B148" s="277"/>
      <c r="C148" s="279" t="s">
        <v>544</v>
      </c>
      <c r="D148" s="279"/>
      <c r="E148" s="279"/>
      <c r="F148" s="279" t="s">
        <v>545</v>
      </c>
      <c r="G148" s="280"/>
      <c r="H148" s="279" t="s">
        <v>57</v>
      </c>
      <c r="I148" s="279" t="s">
        <v>60</v>
      </c>
      <c r="J148" s="279" t="s">
        <v>546</v>
      </c>
      <c r="K148" s="278"/>
    </row>
    <row r="149" spans="2:11" s="1" customFormat="1" ht="17.25" customHeight="1">
      <c r="B149" s="277"/>
      <c r="C149" s="281" t="s">
        <v>547</v>
      </c>
      <c r="D149" s="281"/>
      <c r="E149" s="281"/>
      <c r="F149" s="282" t="s">
        <v>548</v>
      </c>
      <c r="G149" s="283"/>
      <c r="H149" s="281"/>
      <c r="I149" s="281"/>
      <c r="J149" s="281" t="s">
        <v>549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553</v>
      </c>
      <c r="D151" s="266"/>
      <c r="E151" s="266"/>
      <c r="F151" s="317" t="s">
        <v>550</v>
      </c>
      <c r="G151" s="266"/>
      <c r="H151" s="316" t="s">
        <v>590</v>
      </c>
      <c r="I151" s="316" t="s">
        <v>552</v>
      </c>
      <c r="J151" s="316">
        <v>120</v>
      </c>
      <c r="K151" s="312"/>
    </row>
    <row r="152" spans="2:11" s="1" customFormat="1" ht="15" customHeight="1">
      <c r="B152" s="289"/>
      <c r="C152" s="316" t="s">
        <v>599</v>
      </c>
      <c r="D152" s="266"/>
      <c r="E152" s="266"/>
      <c r="F152" s="317" t="s">
        <v>550</v>
      </c>
      <c r="G152" s="266"/>
      <c r="H152" s="316" t="s">
        <v>610</v>
      </c>
      <c r="I152" s="316" t="s">
        <v>552</v>
      </c>
      <c r="J152" s="316" t="s">
        <v>601</v>
      </c>
      <c r="K152" s="312"/>
    </row>
    <row r="153" spans="2:11" s="1" customFormat="1" ht="15" customHeight="1">
      <c r="B153" s="289"/>
      <c r="C153" s="316" t="s">
        <v>498</v>
      </c>
      <c r="D153" s="266"/>
      <c r="E153" s="266"/>
      <c r="F153" s="317" t="s">
        <v>550</v>
      </c>
      <c r="G153" s="266"/>
      <c r="H153" s="316" t="s">
        <v>611</v>
      </c>
      <c r="I153" s="316" t="s">
        <v>552</v>
      </c>
      <c r="J153" s="316" t="s">
        <v>601</v>
      </c>
      <c r="K153" s="312"/>
    </row>
    <row r="154" spans="2:11" s="1" customFormat="1" ht="15" customHeight="1">
      <c r="B154" s="289"/>
      <c r="C154" s="316" t="s">
        <v>555</v>
      </c>
      <c r="D154" s="266"/>
      <c r="E154" s="266"/>
      <c r="F154" s="317" t="s">
        <v>556</v>
      </c>
      <c r="G154" s="266"/>
      <c r="H154" s="316" t="s">
        <v>590</v>
      </c>
      <c r="I154" s="316" t="s">
        <v>552</v>
      </c>
      <c r="J154" s="316">
        <v>50</v>
      </c>
      <c r="K154" s="312"/>
    </row>
    <row r="155" spans="2:11" s="1" customFormat="1" ht="15" customHeight="1">
      <c r="B155" s="289"/>
      <c r="C155" s="316" t="s">
        <v>558</v>
      </c>
      <c r="D155" s="266"/>
      <c r="E155" s="266"/>
      <c r="F155" s="317" t="s">
        <v>550</v>
      </c>
      <c r="G155" s="266"/>
      <c r="H155" s="316" t="s">
        <v>590</v>
      </c>
      <c r="I155" s="316" t="s">
        <v>560</v>
      </c>
      <c r="J155" s="316"/>
      <c r="K155" s="312"/>
    </row>
    <row r="156" spans="2:11" s="1" customFormat="1" ht="15" customHeight="1">
      <c r="B156" s="289"/>
      <c r="C156" s="316" t="s">
        <v>569</v>
      </c>
      <c r="D156" s="266"/>
      <c r="E156" s="266"/>
      <c r="F156" s="317" t="s">
        <v>556</v>
      </c>
      <c r="G156" s="266"/>
      <c r="H156" s="316" t="s">
        <v>590</v>
      </c>
      <c r="I156" s="316" t="s">
        <v>552</v>
      </c>
      <c r="J156" s="316">
        <v>50</v>
      </c>
      <c r="K156" s="312"/>
    </row>
    <row r="157" spans="2:11" s="1" customFormat="1" ht="15" customHeight="1">
      <c r="B157" s="289"/>
      <c r="C157" s="316" t="s">
        <v>577</v>
      </c>
      <c r="D157" s="266"/>
      <c r="E157" s="266"/>
      <c r="F157" s="317" t="s">
        <v>556</v>
      </c>
      <c r="G157" s="266"/>
      <c r="H157" s="316" t="s">
        <v>590</v>
      </c>
      <c r="I157" s="316" t="s">
        <v>552</v>
      </c>
      <c r="J157" s="316">
        <v>50</v>
      </c>
      <c r="K157" s="312"/>
    </row>
    <row r="158" spans="2:11" s="1" customFormat="1" ht="15" customHeight="1">
      <c r="B158" s="289"/>
      <c r="C158" s="316" t="s">
        <v>575</v>
      </c>
      <c r="D158" s="266"/>
      <c r="E158" s="266"/>
      <c r="F158" s="317" t="s">
        <v>556</v>
      </c>
      <c r="G158" s="266"/>
      <c r="H158" s="316" t="s">
        <v>590</v>
      </c>
      <c r="I158" s="316" t="s">
        <v>552</v>
      </c>
      <c r="J158" s="316">
        <v>50</v>
      </c>
      <c r="K158" s="312"/>
    </row>
    <row r="159" spans="2:11" s="1" customFormat="1" ht="15" customHeight="1">
      <c r="B159" s="289"/>
      <c r="C159" s="316" t="s">
        <v>93</v>
      </c>
      <c r="D159" s="266"/>
      <c r="E159" s="266"/>
      <c r="F159" s="317" t="s">
        <v>550</v>
      </c>
      <c r="G159" s="266"/>
      <c r="H159" s="316" t="s">
        <v>612</v>
      </c>
      <c r="I159" s="316" t="s">
        <v>552</v>
      </c>
      <c r="J159" s="316" t="s">
        <v>613</v>
      </c>
      <c r="K159" s="312"/>
    </row>
    <row r="160" spans="2:11" s="1" customFormat="1" ht="15" customHeight="1">
      <c r="B160" s="289"/>
      <c r="C160" s="316" t="s">
        <v>614</v>
      </c>
      <c r="D160" s="266"/>
      <c r="E160" s="266"/>
      <c r="F160" s="317" t="s">
        <v>550</v>
      </c>
      <c r="G160" s="266"/>
      <c r="H160" s="316" t="s">
        <v>615</v>
      </c>
      <c r="I160" s="316" t="s">
        <v>585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86" t="s">
        <v>616</v>
      </c>
      <c r="D165" s="386"/>
      <c r="E165" s="386"/>
      <c r="F165" s="386"/>
      <c r="G165" s="386"/>
      <c r="H165" s="386"/>
      <c r="I165" s="386"/>
      <c r="J165" s="386"/>
      <c r="K165" s="259"/>
    </row>
    <row r="166" spans="2:11" s="1" customFormat="1" ht="17.25" customHeight="1">
      <c r="B166" s="258"/>
      <c r="C166" s="279" t="s">
        <v>544</v>
      </c>
      <c r="D166" s="279"/>
      <c r="E166" s="279"/>
      <c r="F166" s="279" t="s">
        <v>545</v>
      </c>
      <c r="G166" s="321"/>
      <c r="H166" s="322" t="s">
        <v>57</v>
      </c>
      <c r="I166" s="322" t="s">
        <v>60</v>
      </c>
      <c r="J166" s="279" t="s">
        <v>546</v>
      </c>
      <c r="K166" s="259"/>
    </row>
    <row r="167" spans="2:11" s="1" customFormat="1" ht="17.25" customHeight="1">
      <c r="B167" s="260"/>
      <c r="C167" s="281" t="s">
        <v>547</v>
      </c>
      <c r="D167" s="281"/>
      <c r="E167" s="281"/>
      <c r="F167" s="282" t="s">
        <v>548</v>
      </c>
      <c r="G167" s="323"/>
      <c r="H167" s="324"/>
      <c r="I167" s="324"/>
      <c r="J167" s="281" t="s">
        <v>549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553</v>
      </c>
      <c r="D169" s="266"/>
      <c r="E169" s="266"/>
      <c r="F169" s="287" t="s">
        <v>550</v>
      </c>
      <c r="G169" s="266"/>
      <c r="H169" s="266" t="s">
        <v>590</v>
      </c>
      <c r="I169" s="266" t="s">
        <v>552</v>
      </c>
      <c r="J169" s="266">
        <v>120</v>
      </c>
      <c r="K169" s="312"/>
    </row>
    <row r="170" spans="2:11" s="1" customFormat="1" ht="15" customHeight="1">
      <c r="B170" s="289"/>
      <c r="C170" s="266" t="s">
        <v>599</v>
      </c>
      <c r="D170" s="266"/>
      <c r="E170" s="266"/>
      <c r="F170" s="287" t="s">
        <v>550</v>
      </c>
      <c r="G170" s="266"/>
      <c r="H170" s="266" t="s">
        <v>600</v>
      </c>
      <c r="I170" s="266" t="s">
        <v>552</v>
      </c>
      <c r="J170" s="266" t="s">
        <v>601</v>
      </c>
      <c r="K170" s="312"/>
    </row>
    <row r="171" spans="2:11" s="1" customFormat="1" ht="15" customHeight="1">
      <c r="B171" s="289"/>
      <c r="C171" s="266" t="s">
        <v>498</v>
      </c>
      <c r="D171" s="266"/>
      <c r="E171" s="266"/>
      <c r="F171" s="287" t="s">
        <v>550</v>
      </c>
      <c r="G171" s="266"/>
      <c r="H171" s="266" t="s">
        <v>617</v>
      </c>
      <c r="I171" s="266" t="s">
        <v>552</v>
      </c>
      <c r="J171" s="266" t="s">
        <v>601</v>
      </c>
      <c r="K171" s="312"/>
    </row>
    <row r="172" spans="2:11" s="1" customFormat="1" ht="15" customHeight="1">
      <c r="B172" s="289"/>
      <c r="C172" s="266" t="s">
        <v>555</v>
      </c>
      <c r="D172" s="266"/>
      <c r="E172" s="266"/>
      <c r="F172" s="287" t="s">
        <v>556</v>
      </c>
      <c r="G172" s="266"/>
      <c r="H172" s="266" t="s">
        <v>617</v>
      </c>
      <c r="I172" s="266" t="s">
        <v>552</v>
      </c>
      <c r="J172" s="266">
        <v>50</v>
      </c>
      <c r="K172" s="312"/>
    </row>
    <row r="173" spans="2:11" s="1" customFormat="1" ht="15" customHeight="1">
      <c r="B173" s="289"/>
      <c r="C173" s="266" t="s">
        <v>558</v>
      </c>
      <c r="D173" s="266"/>
      <c r="E173" s="266"/>
      <c r="F173" s="287" t="s">
        <v>550</v>
      </c>
      <c r="G173" s="266"/>
      <c r="H173" s="266" t="s">
        <v>617</v>
      </c>
      <c r="I173" s="266" t="s">
        <v>560</v>
      </c>
      <c r="J173" s="266"/>
      <c r="K173" s="312"/>
    </row>
    <row r="174" spans="2:11" s="1" customFormat="1" ht="15" customHeight="1">
      <c r="B174" s="289"/>
      <c r="C174" s="266" t="s">
        <v>569</v>
      </c>
      <c r="D174" s="266"/>
      <c r="E174" s="266"/>
      <c r="F174" s="287" t="s">
        <v>556</v>
      </c>
      <c r="G174" s="266"/>
      <c r="H174" s="266" t="s">
        <v>617</v>
      </c>
      <c r="I174" s="266" t="s">
        <v>552</v>
      </c>
      <c r="J174" s="266">
        <v>50</v>
      </c>
      <c r="K174" s="312"/>
    </row>
    <row r="175" spans="2:11" s="1" customFormat="1" ht="15" customHeight="1">
      <c r="B175" s="289"/>
      <c r="C175" s="266" t="s">
        <v>577</v>
      </c>
      <c r="D175" s="266"/>
      <c r="E175" s="266"/>
      <c r="F175" s="287" t="s">
        <v>556</v>
      </c>
      <c r="G175" s="266"/>
      <c r="H175" s="266" t="s">
        <v>617</v>
      </c>
      <c r="I175" s="266" t="s">
        <v>552</v>
      </c>
      <c r="J175" s="266">
        <v>50</v>
      </c>
      <c r="K175" s="312"/>
    </row>
    <row r="176" spans="2:11" s="1" customFormat="1" ht="15" customHeight="1">
      <c r="B176" s="289"/>
      <c r="C176" s="266" t="s">
        <v>575</v>
      </c>
      <c r="D176" s="266"/>
      <c r="E176" s="266"/>
      <c r="F176" s="287" t="s">
        <v>556</v>
      </c>
      <c r="G176" s="266"/>
      <c r="H176" s="266" t="s">
        <v>617</v>
      </c>
      <c r="I176" s="266" t="s">
        <v>552</v>
      </c>
      <c r="J176" s="266">
        <v>50</v>
      </c>
      <c r="K176" s="312"/>
    </row>
    <row r="177" spans="2:11" s="1" customFormat="1" ht="15" customHeight="1">
      <c r="B177" s="289"/>
      <c r="C177" s="266" t="s">
        <v>107</v>
      </c>
      <c r="D177" s="266"/>
      <c r="E177" s="266"/>
      <c r="F177" s="287" t="s">
        <v>550</v>
      </c>
      <c r="G177" s="266"/>
      <c r="H177" s="266" t="s">
        <v>618</v>
      </c>
      <c r="I177" s="266" t="s">
        <v>619</v>
      </c>
      <c r="J177" s="266"/>
      <c r="K177" s="312"/>
    </row>
    <row r="178" spans="2:11" s="1" customFormat="1" ht="15" customHeight="1">
      <c r="B178" s="289"/>
      <c r="C178" s="266" t="s">
        <v>60</v>
      </c>
      <c r="D178" s="266"/>
      <c r="E178" s="266"/>
      <c r="F178" s="287" t="s">
        <v>550</v>
      </c>
      <c r="G178" s="266"/>
      <c r="H178" s="266" t="s">
        <v>620</v>
      </c>
      <c r="I178" s="266" t="s">
        <v>621</v>
      </c>
      <c r="J178" s="266">
        <v>1</v>
      </c>
      <c r="K178" s="312"/>
    </row>
    <row r="179" spans="2:11" s="1" customFormat="1" ht="15" customHeight="1">
      <c r="B179" s="289"/>
      <c r="C179" s="266" t="s">
        <v>56</v>
      </c>
      <c r="D179" s="266"/>
      <c r="E179" s="266"/>
      <c r="F179" s="287" t="s">
        <v>550</v>
      </c>
      <c r="G179" s="266"/>
      <c r="H179" s="266" t="s">
        <v>622</v>
      </c>
      <c r="I179" s="266" t="s">
        <v>552</v>
      </c>
      <c r="J179" s="266">
        <v>20</v>
      </c>
      <c r="K179" s="312"/>
    </row>
    <row r="180" spans="2:11" s="1" customFormat="1" ht="15" customHeight="1">
      <c r="B180" s="289"/>
      <c r="C180" s="266" t="s">
        <v>57</v>
      </c>
      <c r="D180" s="266"/>
      <c r="E180" s="266"/>
      <c r="F180" s="287" t="s">
        <v>550</v>
      </c>
      <c r="G180" s="266"/>
      <c r="H180" s="266" t="s">
        <v>623</v>
      </c>
      <c r="I180" s="266" t="s">
        <v>552</v>
      </c>
      <c r="J180" s="266">
        <v>255</v>
      </c>
      <c r="K180" s="312"/>
    </row>
    <row r="181" spans="2:11" s="1" customFormat="1" ht="15" customHeight="1">
      <c r="B181" s="289"/>
      <c r="C181" s="266" t="s">
        <v>108</v>
      </c>
      <c r="D181" s="266"/>
      <c r="E181" s="266"/>
      <c r="F181" s="287" t="s">
        <v>550</v>
      </c>
      <c r="G181" s="266"/>
      <c r="H181" s="266" t="s">
        <v>514</v>
      </c>
      <c r="I181" s="266" t="s">
        <v>552</v>
      </c>
      <c r="J181" s="266">
        <v>10</v>
      </c>
      <c r="K181" s="312"/>
    </row>
    <row r="182" spans="2:11" s="1" customFormat="1" ht="15" customHeight="1">
      <c r="B182" s="289"/>
      <c r="C182" s="266" t="s">
        <v>109</v>
      </c>
      <c r="D182" s="266"/>
      <c r="E182" s="266"/>
      <c r="F182" s="287" t="s">
        <v>550</v>
      </c>
      <c r="G182" s="266"/>
      <c r="H182" s="266" t="s">
        <v>624</v>
      </c>
      <c r="I182" s="266" t="s">
        <v>585</v>
      </c>
      <c r="J182" s="266"/>
      <c r="K182" s="312"/>
    </row>
    <row r="183" spans="2:11" s="1" customFormat="1" ht="15" customHeight="1">
      <c r="B183" s="289"/>
      <c r="C183" s="266" t="s">
        <v>625</v>
      </c>
      <c r="D183" s="266"/>
      <c r="E183" s="266"/>
      <c r="F183" s="287" t="s">
        <v>550</v>
      </c>
      <c r="G183" s="266"/>
      <c r="H183" s="266" t="s">
        <v>626</v>
      </c>
      <c r="I183" s="266" t="s">
        <v>585</v>
      </c>
      <c r="J183" s="266"/>
      <c r="K183" s="312"/>
    </row>
    <row r="184" spans="2:11" s="1" customFormat="1" ht="15" customHeight="1">
      <c r="B184" s="289"/>
      <c r="C184" s="266" t="s">
        <v>614</v>
      </c>
      <c r="D184" s="266"/>
      <c r="E184" s="266"/>
      <c r="F184" s="287" t="s">
        <v>550</v>
      </c>
      <c r="G184" s="266"/>
      <c r="H184" s="266" t="s">
        <v>627</v>
      </c>
      <c r="I184" s="266" t="s">
        <v>585</v>
      </c>
      <c r="J184" s="266"/>
      <c r="K184" s="312"/>
    </row>
    <row r="185" spans="2:11" s="1" customFormat="1" ht="15" customHeight="1">
      <c r="B185" s="289"/>
      <c r="C185" s="266" t="s">
        <v>111</v>
      </c>
      <c r="D185" s="266"/>
      <c r="E185" s="266"/>
      <c r="F185" s="287" t="s">
        <v>556</v>
      </c>
      <c r="G185" s="266"/>
      <c r="H185" s="266" t="s">
        <v>628</v>
      </c>
      <c r="I185" s="266" t="s">
        <v>552</v>
      </c>
      <c r="J185" s="266">
        <v>50</v>
      </c>
      <c r="K185" s="312"/>
    </row>
    <row r="186" spans="2:11" s="1" customFormat="1" ht="15" customHeight="1">
      <c r="B186" s="289"/>
      <c r="C186" s="266" t="s">
        <v>629</v>
      </c>
      <c r="D186" s="266"/>
      <c r="E186" s="266"/>
      <c r="F186" s="287" t="s">
        <v>556</v>
      </c>
      <c r="G186" s="266"/>
      <c r="H186" s="266" t="s">
        <v>630</v>
      </c>
      <c r="I186" s="266" t="s">
        <v>631</v>
      </c>
      <c r="J186" s="266"/>
      <c r="K186" s="312"/>
    </row>
    <row r="187" spans="2:11" s="1" customFormat="1" ht="15" customHeight="1">
      <c r="B187" s="289"/>
      <c r="C187" s="266" t="s">
        <v>632</v>
      </c>
      <c r="D187" s="266"/>
      <c r="E187" s="266"/>
      <c r="F187" s="287" t="s">
        <v>556</v>
      </c>
      <c r="G187" s="266"/>
      <c r="H187" s="266" t="s">
        <v>633</v>
      </c>
      <c r="I187" s="266" t="s">
        <v>631</v>
      </c>
      <c r="J187" s="266"/>
      <c r="K187" s="312"/>
    </row>
    <row r="188" spans="2:11" s="1" customFormat="1" ht="15" customHeight="1">
      <c r="B188" s="289"/>
      <c r="C188" s="266" t="s">
        <v>634</v>
      </c>
      <c r="D188" s="266"/>
      <c r="E188" s="266"/>
      <c r="F188" s="287" t="s">
        <v>556</v>
      </c>
      <c r="G188" s="266"/>
      <c r="H188" s="266" t="s">
        <v>635</v>
      </c>
      <c r="I188" s="266" t="s">
        <v>631</v>
      </c>
      <c r="J188" s="266"/>
      <c r="K188" s="312"/>
    </row>
    <row r="189" spans="2:11" s="1" customFormat="1" ht="15" customHeight="1">
      <c r="B189" s="289"/>
      <c r="C189" s="325" t="s">
        <v>636</v>
      </c>
      <c r="D189" s="266"/>
      <c r="E189" s="266"/>
      <c r="F189" s="287" t="s">
        <v>556</v>
      </c>
      <c r="G189" s="266"/>
      <c r="H189" s="266" t="s">
        <v>637</v>
      </c>
      <c r="I189" s="266" t="s">
        <v>638</v>
      </c>
      <c r="J189" s="326" t="s">
        <v>639</v>
      </c>
      <c r="K189" s="312"/>
    </row>
    <row r="190" spans="2:11" s="1" customFormat="1" ht="15" customHeight="1">
      <c r="B190" s="289"/>
      <c r="C190" s="325" t="s">
        <v>45</v>
      </c>
      <c r="D190" s="266"/>
      <c r="E190" s="266"/>
      <c r="F190" s="287" t="s">
        <v>550</v>
      </c>
      <c r="G190" s="266"/>
      <c r="H190" s="263" t="s">
        <v>640</v>
      </c>
      <c r="I190" s="266" t="s">
        <v>641</v>
      </c>
      <c r="J190" s="266"/>
      <c r="K190" s="312"/>
    </row>
    <row r="191" spans="2:11" s="1" customFormat="1" ht="15" customHeight="1">
      <c r="B191" s="289"/>
      <c r="C191" s="325" t="s">
        <v>642</v>
      </c>
      <c r="D191" s="266"/>
      <c r="E191" s="266"/>
      <c r="F191" s="287" t="s">
        <v>550</v>
      </c>
      <c r="G191" s="266"/>
      <c r="H191" s="266" t="s">
        <v>643</v>
      </c>
      <c r="I191" s="266" t="s">
        <v>585</v>
      </c>
      <c r="J191" s="266"/>
      <c r="K191" s="312"/>
    </row>
    <row r="192" spans="2:11" s="1" customFormat="1" ht="15" customHeight="1">
      <c r="B192" s="289"/>
      <c r="C192" s="325" t="s">
        <v>644</v>
      </c>
      <c r="D192" s="266"/>
      <c r="E192" s="266"/>
      <c r="F192" s="287" t="s">
        <v>550</v>
      </c>
      <c r="G192" s="266"/>
      <c r="H192" s="266" t="s">
        <v>645</v>
      </c>
      <c r="I192" s="266" t="s">
        <v>585</v>
      </c>
      <c r="J192" s="266"/>
      <c r="K192" s="312"/>
    </row>
    <row r="193" spans="2:11" s="1" customFormat="1" ht="15" customHeight="1">
      <c r="B193" s="289"/>
      <c r="C193" s="325" t="s">
        <v>646</v>
      </c>
      <c r="D193" s="266"/>
      <c r="E193" s="266"/>
      <c r="F193" s="287" t="s">
        <v>556</v>
      </c>
      <c r="G193" s="266"/>
      <c r="H193" s="266" t="s">
        <v>647</v>
      </c>
      <c r="I193" s="266" t="s">
        <v>585</v>
      </c>
      <c r="J193" s="266"/>
      <c r="K193" s="312"/>
    </row>
    <row r="194" spans="2:11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pans="2:11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pans="2:11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pans="2:11" s="1" customFormat="1" ht="21">
      <c r="B199" s="258"/>
      <c r="C199" s="386" t="s">
        <v>648</v>
      </c>
      <c r="D199" s="386"/>
      <c r="E199" s="386"/>
      <c r="F199" s="386"/>
      <c r="G199" s="386"/>
      <c r="H199" s="386"/>
      <c r="I199" s="386"/>
      <c r="J199" s="386"/>
      <c r="K199" s="259"/>
    </row>
    <row r="200" spans="2:11" s="1" customFormat="1" ht="25.5" customHeight="1">
      <c r="B200" s="258"/>
      <c r="C200" s="328" t="s">
        <v>649</v>
      </c>
      <c r="D200" s="328"/>
      <c r="E200" s="328"/>
      <c r="F200" s="328" t="s">
        <v>650</v>
      </c>
      <c r="G200" s="329"/>
      <c r="H200" s="387" t="s">
        <v>651</v>
      </c>
      <c r="I200" s="387"/>
      <c r="J200" s="387"/>
      <c r="K200" s="259"/>
    </row>
    <row r="201" spans="2:1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pans="2:11" s="1" customFormat="1" ht="15" customHeight="1">
      <c r="B202" s="289"/>
      <c r="C202" s="266" t="s">
        <v>641</v>
      </c>
      <c r="D202" s="266"/>
      <c r="E202" s="266"/>
      <c r="F202" s="287" t="s">
        <v>46</v>
      </c>
      <c r="G202" s="266"/>
      <c r="H202" s="388" t="s">
        <v>652</v>
      </c>
      <c r="I202" s="388"/>
      <c r="J202" s="388"/>
      <c r="K202" s="312"/>
    </row>
    <row r="203" spans="2:11" s="1" customFormat="1" ht="15" customHeight="1">
      <c r="B203" s="289"/>
      <c r="C203" s="266"/>
      <c r="D203" s="266"/>
      <c r="E203" s="266"/>
      <c r="F203" s="287" t="s">
        <v>47</v>
      </c>
      <c r="G203" s="266"/>
      <c r="H203" s="388" t="s">
        <v>653</v>
      </c>
      <c r="I203" s="388"/>
      <c r="J203" s="388"/>
      <c r="K203" s="312"/>
    </row>
    <row r="204" spans="2:11" s="1" customFormat="1" ht="15" customHeight="1">
      <c r="B204" s="289"/>
      <c r="C204" s="266"/>
      <c r="D204" s="266"/>
      <c r="E204" s="266"/>
      <c r="F204" s="287" t="s">
        <v>50</v>
      </c>
      <c r="G204" s="266"/>
      <c r="H204" s="388" t="s">
        <v>654</v>
      </c>
      <c r="I204" s="388"/>
      <c r="J204" s="388"/>
      <c r="K204" s="312"/>
    </row>
    <row r="205" spans="2:11" s="1" customFormat="1" ht="15" customHeight="1">
      <c r="B205" s="289"/>
      <c r="C205" s="266"/>
      <c r="D205" s="266"/>
      <c r="E205" s="266"/>
      <c r="F205" s="287" t="s">
        <v>48</v>
      </c>
      <c r="G205" s="266"/>
      <c r="H205" s="388" t="s">
        <v>655</v>
      </c>
      <c r="I205" s="388"/>
      <c r="J205" s="388"/>
      <c r="K205" s="312"/>
    </row>
    <row r="206" spans="2:11" s="1" customFormat="1" ht="15" customHeight="1">
      <c r="B206" s="289"/>
      <c r="C206" s="266"/>
      <c r="D206" s="266"/>
      <c r="E206" s="266"/>
      <c r="F206" s="287" t="s">
        <v>49</v>
      </c>
      <c r="G206" s="266"/>
      <c r="H206" s="388" t="s">
        <v>656</v>
      </c>
      <c r="I206" s="388"/>
      <c r="J206" s="388"/>
      <c r="K206" s="312"/>
    </row>
    <row r="207" spans="2:11" s="1" customFormat="1" ht="15" customHeight="1">
      <c r="B207" s="289"/>
      <c r="C207" s="266"/>
      <c r="D207" s="266"/>
      <c r="E207" s="266"/>
      <c r="F207" s="287"/>
      <c r="G207" s="266"/>
      <c r="H207" s="266"/>
      <c r="I207" s="266"/>
      <c r="J207" s="266"/>
      <c r="K207" s="312"/>
    </row>
    <row r="208" spans="2:11" s="1" customFormat="1" ht="15" customHeight="1">
      <c r="B208" s="289"/>
      <c r="C208" s="266" t="s">
        <v>597</v>
      </c>
      <c r="D208" s="266"/>
      <c r="E208" s="266"/>
      <c r="F208" s="287" t="s">
        <v>82</v>
      </c>
      <c r="G208" s="266"/>
      <c r="H208" s="388" t="s">
        <v>657</v>
      </c>
      <c r="I208" s="388"/>
      <c r="J208" s="388"/>
      <c r="K208" s="312"/>
    </row>
    <row r="209" spans="2:11" s="1" customFormat="1" ht="15" customHeight="1">
      <c r="B209" s="289"/>
      <c r="C209" s="266"/>
      <c r="D209" s="266"/>
      <c r="E209" s="266"/>
      <c r="F209" s="287" t="s">
        <v>493</v>
      </c>
      <c r="G209" s="266"/>
      <c r="H209" s="388" t="s">
        <v>494</v>
      </c>
      <c r="I209" s="388"/>
      <c r="J209" s="388"/>
      <c r="K209" s="312"/>
    </row>
    <row r="210" spans="2:11" s="1" customFormat="1" ht="15" customHeight="1">
      <c r="B210" s="289"/>
      <c r="C210" s="266"/>
      <c r="D210" s="266"/>
      <c r="E210" s="266"/>
      <c r="F210" s="287" t="s">
        <v>491</v>
      </c>
      <c r="G210" s="266"/>
      <c r="H210" s="388" t="s">
        <v>658</v>
      </c>
      <c r="I210" s="388"/>
      <c r="J210" s="388"/>
      <c r="K210" s="312"/>
    </row>
    <row r="211" spans="2:11" s="1" customFormat="1" ht="15" customHeight="1">
      <c r="B211" s="330"/>
      <c r="C211" s="266"/>
      <c r="D211" s="266"/>
      <c r="E211" s="266"/>
      <c r="F211" s="287" t="s">
        <v>495</v>
      </c>
      <c r="G211" s="325"/>
      <c r="H211" s="389" t="s">
        <v>87</v>
      </c>
      <c r="I211" s="389"/>
      <c r="J211" s="389"/>
      <c r="K211" s="331"/>
    </row>
    <row r="212" spans="2:11" s="1" customFormat="1" ht="15" customHeight="1">
      <c r="B212" s="330"/>
      <c r="C212" s="266"/>
      <c r="D212" s="266"/>
      <c r="E212" s="266"/>
      <c r="F212" s="287" t="s">
        <v>496</v>
      </c>
      <c r="G212" s="325"/>
      <c r="H212" s="389" t="s">
        <v>473</v>
      </c>
      <c r="I212" s="389"/>
      <c r="J212" s="389"/>
      <c r="K212" s="331"/>
    </row>
    <row r="213" spans="2:11" s="1" customFormat="1" ht="15" customHeight="1">
      <c r="B213" s="330"/>
      <c r="C213" s="266"/>
      <c r="D213" s="266"/>
      <c r="E213" s="266"/>
      <c r="F213" s="287"/>
      <c r="G213" s="325"/>
      <c r="H213" s="316"/>
      <c r="I213" s="316"/>
      <c r="J213" s="316"/>
      <c r="K213" s="331"/>
    </row>
    <row r="214" spans="2:11" s="1" customFormat="1" ht="15" customHeight="1">
      <c r="B214" s="330"/>
      <c r="C214" s="266" t="s">
        <v>621</v>
      </c>
      <c r="D214" s="266"/>
      <c r="E214" s="266"/>
      <c r="F214" s="287">
        <v>1</v>
      </c>
      <c r="G214" s="325"/>
      <c r="H214" s="389" t="s">
        <v>659</v>
      </c>
      <c r="I214" s="389"/>
      <c r="J214" s="389"/>
      <c r="K214" s="331"/>
    </row>
    <row r="215" spans="2:11" s="1" customFormat="1" ht="15" customHeight="1">
      <c r="B215" s="330"/>
      <c r="C215" s="266"/>
      <c r="D215" s="266"/>
      <c r="E215" s="266"/>
      <c r="F215" s="287">
        <v>2</v>
      </c>
      <c r="G215" s="325"/>
      <c r="H215" s="389" t="s">
        <v>660</v>
      </c>
      <c r="I215" s="389"/>
      <c r="J215" s="389"/>
      <c r="K215" s="331"/>
    </row>
    <row r="216" spans="2:11" s="1" customFormat="1" ht="15" customHeight="1">
      <c r="B216" s="330"/>
      <c r="C216" s="266"/>
      <c r="D216" s="266"/>
      <c r="E216" s="266"/>
      <c r="F216" s="287">
        <v>3</v>
      </c>
      <c r="G216" s="325"/>
      <c r="H216" s="389" t="s">
        <v>661</v>
      </c>
      <c r="I216" s="389"/>
      <c r="J216" s="389"/>
      <c r="K216" s="331"/>
    </row>
    <row r="217" spans="2:11" s="1" customFormat="1" ht="15" customHeight="1">
      <c r="B217" s="330"/>
      <c r="C217" s="266"/>
      <c r="D217" s="266"/>
      <c r="E217" s="266"/>
      <c r="F217" s="287">
        <v>4</v>
      </c>
      <c r="G217" s="325"/>
      <c r="H217" s="389" t="s">
        <v>662</v>
      </c>
      <c r="I217" s="389"/>
      <c r="J217" s="389"/>
      <c r="K217" s="331"/>
    </row>
    <row r="218" spans="2:11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02 - Vedlejší a ostatní n...</vt:lpstr>
      <vt:lpstr>Pokyny pro vyplnění</vt:lpstr>
      <vt:lpstr>'01 - Stavební část'!Názvy_tisku</vt:lpstr>
      <vt:lpstr>'02 - Vedlejší a ostatní n...'!Názvy_tisku</vt:lpstr>
      <vt:lpstr>'Rekapitulace stavby'!Názvy_tisku</vt:lpstr>
      <vt:lpstr>'01 - Stavební část'!Oblast_tisku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Redlová Veronika</cp:lastModifiedBy>
  <dcterms:created xsi:type="dcterms:W3CDTF">2023-03-05T15:57:00Z</dcterms:created>
  <dcterms:modified xsi:type="dcterms:W3CDTF">2023-05-10T07:16:51Z</dcterms:modified>
</cp:coreProperties>
</file>