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E - Elektroinstalace 1 e..." sheetId="2" r:id="rId2"/>
    <sheet name="2E - Elektroinstalace 2 e..." sheetId="3" r:id="rId3"/>
    <sheet name="3E - Elektroinstalace 3 e..." sheetId="4" r:id="rId4"/>
    <sheet name="4E - Elektroinstalace 4 e..." sheetId="5" r:id="rId5"/>
    <sheet name="SLA - Slaboproud" sheetId="6" r:id="rId6"/>
    <sheet name="EPS1 - Elektrická požární..." sheetId="7" r:id="rId7"/>
    <sheet name="VRN - Vedlejší rozpočtové..." sheetId="8" r:id="rId8"/>
    <sheet name="Pokyny pro vyplnění" sheetId="9" r:id="rId9"/>
  </sheets>
  <definedNames>
    <definedName name="_xlnm.Print_Area" localSheetId="0">'Rekapitulace stavby'!$D$4:$AO$36,'Rekapitulace stavby'!$C$42:$AQ$62</definedName>
    <definedName name="_xlnm._FilterDatabase" localSheetId="1" hidden="1">'1E - Elektroinstalace 1 e...'!$C$91:$K$319</definedName>
    <definedName name="_xlnm.Print_Area" localSheetId="1">'1E - Elektroinstalace 1 e...'!$C$4:$J$39,'1E - Elektroinstalace 1 e...'!$C$45:$J$73,'1E - Elektroinstalace 1 e...'!$C$79:$K$319</definedName>
    <definedName name="_xlnm._FilterDatabase" localSheetId="2" hidden="1">'2E - Elektroinstalace 2 e...'!$C$88:$K$271</definedName>
    <definedName name="_xlnm.Print_Area" localSheetId="2">'2E - Elektroinstalace 2 e...'!$C$4:$J$39,'2E - Elektroinstalace 2 e...'!$C$45:$J$70,'2E - Elektroinstalace 2 e...'!$C$76:$K$271</definedName>
    <definedName name="_xlnm._FilterDatabase" localSheetId="3" hidden="1">'3E - Elektroinstalace 3 e...'!$C$89:$K$288</definedName>
    <definedName name="_xlnm.Print_Area" localSheetId="3">'3E - Elektroinstalace 3 e...'!$C$4:$J$39,'3E - Elektroinstalace 3 e...'!$C$45:$J$71,'3E - Elektroinstalace 3 e...'!$C$77:$K$288</definedName>
    <definedName name="_xlnm._FilterDatabase" localSheetId="4" hidden="1">'4E - Elektroinstalace 4 e...'!$C$86:$K$210</definedName>
    <definedName name="_xlnm.Print_Area" localSheetId="4">'4E - Elektroinstalace 4 e...'!$C$4:$J$39,'4E - Elektroinstalace 4 e...'!$C$45:$J$68,'4E - Elektroinstalace 4 e...'!$C$74:$K$210</definedName>
    <definedName name="_xlnm._FilterDatabase" localSheetId="5" hidden="1">'SLA - Slaboproud'!$C$87:$K$167</definedName>
    <definedName name="_xlnm.Print_Area" localSheetId="5">'SLA - Slaboproud'!$C$4:$J$39,'SLA - Slaboproud'!$C$45:$J$69,'SLA - Slaboproud'!$C$75:$K$167</definedName>
    <definedName name="_xlnm._FilterDatabase" localSheetId="6" hidden="1">'EPS1 - Elektrická požární...'!$C$82:$K$119</definedName>
    <definedName name="_xlnm.Print_Area" localSheetId="6">'EPS1 - Elektrická požární...'!$C$4:$J$39,'EPS1 - Elektrická požární...'!$C$45:$J$64,'EPS1 - Elektrická požární...'!$C$70:$K$119</definedName>
    <definedName name="_xlnm._FilterDatabase" localSheetId="7" hidden="1">'VRN - Vedlejší rozpočtové...'!$C$84:$K$118</definedName>
    <definedName name="_xlnm.Print_Area" localSheetId="7">'VRN - Vedlejší rozpočtové...'!$C$4:$J$39,'VRN - Vedlejší rozpočtové...'!$C$45:$J$66,'VRN - Vedlejší rozpočtové...'!$C$72:$K$118</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'1E - Elektroinstalace 1 e...'!$91:$91</definedName>
    <definedName name="_xlnm.Print_Titles" localSheetId="2">'2E - Elektroinstalace 2 e...'!$88:$88</definedName>
    <definedName name="_xlnm.Print_Titles" localSheetId="3">'3E - Elektroinstalace 3 e...'!$89:$89</definedName>
    <definedName name="_xlnm.Print_Titles" localSheetId="4">'4E - Elektroinstalace 4 e...'!$86:$86</definedName>
    <definedName name="_xlnm.Print_Titles" localSheetId="5">'SLA - Slaboproud'!$87:$87</definedName>
    <definedName name="_xlnm.Print_Titles" localSheetId="6">'EPS1 - Elektrická požární...'!$82:$82</definedName>
    <definedName name="_xlnm.Print_Titles" localSheetId="7">'VRN - Vedlejší rozpočtové...'!$84:$84</definedName>
  </definedNames>
  <calcPr fullCalcOnLoad="1"/>
</workbook>
</file>

<file path=xl/sharedStrings.xml><?xml version="1.0" encoding="utf-8"?>
<sst xmlns="http://schemas.openxmlformats.org/spreadsheetml/2006/main" count="11408" uniqueCount="1561">
  <si>
    <t>Export Komplet</t>
  </si>
  <si>
    <t>VZ</t>
  </si>
  <si>
    <t>2.0</t>
  </si>
  <si>
    <t>ZAMOK</t>
  </si>
  <si>
    <t>False</t>
  </si>
  <si>
    <t>{51cf7595-0199-4fa8-9470-e5742d0cdf2c}</t>
  </si>
  <si>
    <t>0,01</t>
  </si>
  <si>
    <t>21</t>
  </si>
  <si>
    <t>15</t>
  </si>
  <si>
    <t>REKAPITULACE STAVBY</t>
  </si>
  <si>
    <t>v ---  níže se nacházejí doplnkové a pomocné údaje k sestavám  --- v</t>
  </si>
  <si>
    <t>Návod na vyplnění</t>
  </si>
  <si>
    <t>0,001</t>
  </si>
  <si>
    <t>Kód:</t>
  </si>
  <si>
    <t>2022/3</t>
  </si>
  <si>
    <t>Měnit lze pouze buňky se žlutým podbarvením!
1) v Rekapitulaci stavby vyplňte údaje o Uchazeči (přenesou se do ostatních sestav i v jiných listech)
2) na vybraných listech vyplňte v sestavě Soupis prací ceny u položek</t>
  </si>
  <si>
    <t>Stavba:</t>
  </si>
  <si>
    <t>REHOS Nejdek, Elektroinstalace</t>
  </si>
  <si>
    <t>KSO:</t>
  </si>
  <si>
    <t/>
  </si>
  <si>
    <t>CC-CZ:</t>
  </si>
  <si>
    <t>Místo:</t>
  </si>
  <si>
    <t xml:space="preserve"> </t>
  </si>
  <si>
    <t>Datum:</t>
  </si>
  <si>
    <t>13. 10. 2022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</si>
  <si>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</si>
  <si>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</si>
  <si>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</si>
  <si>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</si>
  <si>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</si>
  <si>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</si>
  <si>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</si>
  <si>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</si>
  <si>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</si>
  <si>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</si>
  <si>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</si>
  <si>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</si>
  <si>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</si>
  <si>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</si>
  <si>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</si>
  <si>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</si>
  <si>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</si>
  <si>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</si>
  <si>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</si>
  <si>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</si>
  <si>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</si>
  <si>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</si>
  <si>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</si>
  <si>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</si>
  <si>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</si>
  <si>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</si>
  <si>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</si>
  <si>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</si>
  <si>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</si>
  <si>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</si>
  <si>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</si>
  <si>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</si>
  <si>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</si>
  <si>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</si>
  <si>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</si>
  <si>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</si>
  <si>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</si>
  <si>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</si>
  <si>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</si>
  <si>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</si>
  <si>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</si>
  <si>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</si>
  <si>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</si>
  <si>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</si>
  <si>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</si>
  <si>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</si>
  <si>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</si>
  <si>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</si>
  <si>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</si>
  <si>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1E</t>
  </si>
  <si>
    <t>Elektroinstalace 1 etapa</t>
  </si>
  <si>
    <t>STA</t>
  </si>
  <si>
    <t>1</t>
  </si>
  <si>
    <t>{21d45444-bb99-4416-a879-8b8bc56e7a89}</t>
  </si>
  <si>
    <t>2</t>
  </si>
  <si>
    <t>2E</t>
  </si>
  <si>
    <t>Elektroinstalace 2 etapa</t>
  </si>
  <si>
    <t>{cb8e58ca-1555-4e2e-bbcb-c1a3d7eb5800}</t>
  </si>
  <si>
    <t>3E</t>
  </si>
  <si>
    <t>Elektroinstalace 3 etapa</t>
  </si>
  <si>
    <t>{4d86519c-10fe-4279-8545-664c82ef262f}</t>
  </si>
  <si>
    <t>4E</t>
  </si>
  <si>
    <t>Elektroinstalace 4 etepa</t>
  </si>
  <si>
    <t>{02273145-4358-4ab7-9d27-0fcb8aff2a76}</t>
  </si>
  <si>
    <t>SLA</t>
  </si>
  <si>
    <t>Slaboproud</t>
  </si>
  <si>
    <t>{cb497e93-7c50-4db1-ba3b-128bbb2edf40}</t>
  </si>
  <si>
    <t>EPS1</t>
  </si>
  <si>
    <t>Elektrická požární signalizace</t>
  </si>
  <si>
    <t>{6844024b-3e4a-492c-b7a2-81cd349faeeb}</t>
  </si>
  <si>
    <t>VRN</t>
  </si>
  <si>
    <t>Vedlejší rozpočtové náklady</t>
  </si>
  <si>
    <t>{e75037fb-6ea7-4045-a4a9-a7919ec4248c}</t>
  </si>
  <si>
    <t>KRYCÍ LIST SOUPISU PRACÍ</t>
  </si>
  <si>
    <t>Objekt:</t>
  </si>
  <si>
    <t>1E - Elektroinstalace 1 etapa</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</si>
  <si>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</si>
  <si>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</si>
  <si>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</si>
  <si>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</si>
  <si>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</si>
  <si>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</si>
  <si>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</si>
  <si>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</si>
  <si>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</si>
  <si>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</si>
  <si>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</si>
  <si>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741 - Elektroinstalace - silnoproud</t>
  </si>
  <si>
    <t xml:space="preserve">    742 - Elektroinstalace - slaboproud</t>
  </si>
  <si>
    <t xml:space="preserve">    751 - Vzduchotechnika</t>
  </si>
  <si>
    <t xml:space="preserve">    763 - Konstrukce suché výstavby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</si>
  <si>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</si>
  <si>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</si>
  <si>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</si>
  <si>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</si>
  <si>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</si>
  <si>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</si>
  <si>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</si>
  <si>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</si>
  <si>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</si>
  <si>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</si>
  <si>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</si>
  <si>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</si>
  <si>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</si>
  <si>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</si>
  <si>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</si>
  <si>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</si>
  <si>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</si>
  <si>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</si>
  <si>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</si>
  <si>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</si>
  <si>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</si>
  <si>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342241162</t>
  </si>
  <si>
    <t>Příčky nebo přizdívky jednoduché z cihel nebo příčkovek pálených na maltu MVC nebo MC plných P7,5 až P15 dl. 290 mm (290x140x65 mm), tl. o tl. 140 mm</t>
  </si>
  <si>
    <t>m2</t>
  </si>
  <si>
    <t>CS ÚRS 2022 02</t>
  </si>
  <si>
    <t>4</t>
  </si>
  <si>
    <t>-1057344134</t>
  </si>
  <si>
    <t>Online PSC</t>
  </si>
  <si>
    <t>https://podminky.urs.cz/item/CS_URS_2022_02/342241162</t>
  </si>
  <si>
    <t>VV</t>
  </si>
  <si>
    <t>obezdění rozvaděče R-PO</t>
  </si>
  <si>
    <t>6</t>
  </si>
  <si>
    <t>Úpravy povrchů, podlahy a osazování výplní</t>
  </si>
  <si>
    <t>611315121</t>
  </si>
  <si>
    <t>Vápenná omítka rýh štuková ve stropech, šířky rýhy do 150 mm</t>
  </si>
  <si>
    <t>1050151893</t>
  </si>
  <si>
    <t>https://podminky.urs.cz/item/CS_URS_2022_02/611315121</t>
  </si>
  <si>
    <t>77/3</t>
  </si>
  <si>
    <t>612135101</t>
  </si>
  <si>
    <t>Hrubá výplň rýh maltou jakékoli šířky rýhy ve stěnách</t>
  </si>
  <si>
    <t>-644005777</t>
  </si>
  <si>
    <t>https://podminky.urs.cz/item/CS_URS_2022_02/612135101</t>
  </si>
  <si>
    <t>612315121</t>
  </si>
  <si>
    <t>Vápenná omítka rýh štuková ve stěnách, šířky rýhy do 150 mm</t>
  </si>
  <si>
    <t>-942403854</t>
  </si>
  <si>
    <t>https://podminky.urs.cz/item/CS_URS_2022_02/612315121</t>
  </si>
  <si>
    <t>77,000/3*2</t>
  </si>
  <si>
    <t>5</t>
  </si>
  <si>
    <t>612322141</t>
  </si>
  <si>
    <t>Omítka vápenocementová lehčená vnitřních ploch nanášená ručně dvouvrstvá, tloušťky jádrové omítky do 10 mm a tloušťky štuku do 3 mm štuková svislých konstrukcí stěn</t>
  </si>
  <si>
    <t>-96791517</t>
  </si>
  <si>
    <t>https://podminky.urs.cz/item/CS_URS_2022_02/612322141</t>
  </si>
  <si>
    <t>9</t>
  </si>
  <si>
    <t>Ostatní konstrukce a práce, bourání</t>
  </si>
  <si>
    <t>971033561</t>
  </si>
  <si>
    <t>Vybourání otvorů ve zdivu základovém nebo nadzákladovém z cihel, tvárnic, příčkovek z cihel pálených na maltu vápennou nebo vápenocementovou plochy do 1 m2, tl. do 600 mm</t>
  </si>
  <si>
    <t>m3</t>
  </si>
  <si>
    <t>-897637953</t>
  </si>
  <si>
    <t>https://podminky.urs.cz/item/CS_URS_2022_02/971033561</t>
  </si>
  <si>
    <t>7</t>
  </si>
  <si>
    <t>974082113</t>
  </si>
  <si>
    <t>Vysekání rýh pro ploché vodiče v omítce vápenné nebo vápenocementové stěn, šířky do 50 mm</t>
  </si>
  <si>
    <t>m</t>
  </si>
  <si>
    <t>254338171</t>
  </si>
  <si>
    <t>https://podminky.urs.cz/item/CS_URS_2022_02/974082113</t>
  </si>
  <si>
    <t>910/4*3</t>
  </si>
  <si>
    <t>8</t>
  </si>
  <si>
    <t>974082115</t>
  </si>
  <si>
    <t>Vysekání rýh pro ploché vodiče v omítce vápenné nebo vápenocementové stěn, šířky do 100 mm</t>
  </si>
  <si>
    <t>1999373031</t>
  </si>
  <si>
    <t>https://podminky.urs.cz/item/CS_URS_2022_02/974082115</t>
  </si>
  <si>
    <t>260/4*3</t>
  </si>
  <si>
    <t>974082116</t>
  </si>
  <si>
    <t>Vysekání rýh pro ploché vodiče v omítce vápenné nebo vápenocementové stěn, šířky do 150 mm</t>
  </si>
  <si>
    <t>-809800854</t>
  </si>
  <si>
    <t>https://podminky.urs.cz/item/CS_URS_2022_02/974082116</t>
  </si>
  <si>
    <t>10</t>
  </si>
  <si>
    <t>974082173</t>
  </si>
  <si>
    <t>Vysekání rýh pro ploché vodiče v omítce vápenné nebo vápenocementové stropů nebo kleneb, šířky do 50 mm</t>
  </si>
  <si>
    <t>2082278955</t>
  </si>
  <si>
    <t>https://podminky.urs.cz/item/CS_URS_2022_02/974082173</t>
  </si>
  <si>
    <t>910/4</t>
  </si>
  <si>
    <t>11</t>
  </si>
  <si>
    <t>974082175</t>
  </si>
  <si>
    <t>Vysekání rýh pro ploché vodiče v omítce vápenné nebo vápenocementové stropů nebo kleneb, šířky do 100 mm</t>
  </si>
  <si>
    <t>-125048145</t>
  </si>
  <si>
    <t>https://podminky.urs.cz/item/CS_URS_2022_02/974082175</t>
  </si>
  <si>
    <t>260/4</t>
  </si>
  <si>
    <t>997</t>
  </si>
  <si>
    <t>Přesun sutě</t>
  </si>
  <si>
    <t>12</t>
  </si>
  <si>
    <t>997013153</t>
  </si>
  <si>
    <t>Vnitrostaveništní doprava suti a vybouraných hmot vodorovně do 50 m svisle s omezením mechanizace pro budovy a haly výšky přes 9 do 12 m</t>
  </si>
  <si>
    <t>t</t>
  </si>
  <si>
    <t>1459441466</t>
  </si>
  <si>
    <t>https://podminky.urs.cz/item/CS_URS_2022_02/997013153</t>
  </si>
  <si>
    <t>13</t>
  </si>
  <si>
    <t>997013501</t>
  </si>
  <si>
    <t>Odvoz suti a vybouraných hmot na skládku nebo meziskládku se složením, na vzdálenost do 1 km</t>
  </si>
  <si>
    <t>1450670205</t>
  </si>
  <si>
    <t>https://podminky.urs.cz/item/CS_URS_2022_02/997013501</t>
  </si>
  <si>
    <t>14</t>
  </si>
  <si>
    <t>997013509</t>
  </si>
  <si>
    <t>Odvoz suti a vybouraných hmot na skládku nebo meziskládku se složením, na vzdálenost Příplatek k ceně za každý další i započatý 1 km přes 1 km</t>
  </si>
  <si>
    <t>-1538288276</t>
  </si>
  <si>
    <t>https://podminky.urs.cz/item/CS_URS_2022_02/997013509</t>
  </si>
  <si>
    <t>6,35*49 'Přepočtené koeficientem množství</t>
  </si>
  <si>
    <t>997013601</t>
  </si>
  <si>
    <t>Poplatek za uložení stavebního odpadu na skládce (skládkovné) z prostého betonu zatříděného do Katalogu odpadů pod kódem 17 01 01</t>
  </si>
  <si>
    <t>-1169927558</t>
  </si>
  <si>
    <t>https://podminky.urs.cz/item/CS_URS_2022_02/997013601</t>
  </si>
  <si>
    <t>998</t>
  </si>
  <si>
    <t>Přesun hmot</t>
  </si>
  <si>
    <t>16</t>
  </si>
  <si>
    <t>998011002</t>
  </si>
  <si>
    <t>Přesun hmot pro budovy občanské výstavby, bydlení, výrobu a služby s nosnou svislou konstrukcí zděnou z cihel, tvárnic nebo kamene vodorovná dopravní vzdálenost do 100 m pro budovy výšky přes 6 do 12 m</t>
  </si>
  <si>
    <t>377477876</t>
  </si>
  <si>
    <t>https://podminky.urs.cz/item/CS_URS_2022_02/998011002</t>
  </si>
  <si>
    <t>PSV</t>
  </si>
  <si>
    <t>Práce a dodávky PSV</t>
  </si>
  <si>
    <t>741</t>
  </si>
  <si>
    <t>Elektroinstalace - silnoproud</t>
  </si>
  <si>
    <t>17</t>
  </si>
  <si>
    <t>741112061</t>
  </si>
  <si>
    <t>Montáž krabic elektroinstalačních bez napojení na trubky a lišty, demontáže a montáže víčka a přístroje přístrojových zapuštěných plastových kruhových</t>
  </si>
  <si>
    <t>kus</t>
  </si>
  <si>
    <t>2108855468</t>
  </si>
  <si>
    <t>https://podminky.urs.cz/item/CS_URS_2022_02/741112061</t>
  </si>
  <si>
    <t>189+50</t>
  </si>
  <si>
    <t>18</t>
  </si>
  <si>
    <t>M</t>
  </si>
  <si>
    <t>Pol79</t>
  </si>
  <si>
    <t>Krabice přístrojová univerzální do plných i dutých příček KU68/71L1</t>
  </si>
  <si>
    <t>ks</t>
  </si>
  <si>
    <t>R-položka</t>
  </si>
  <si>
    <t>2030157744</t>
  </si>
  <si>
    <t>19</t>
  </si>
  <si>
    <t>Pol80</t>
  </si>
  <si>
    <t>Krabice univerzální KU68 s víčkem včetně krabicových svorek bezšroubových 1,5-2,5mm2</t>
  </si>
  <si>
    <t>-1827414937</t>
  </si>
  <si>
    <t>20</t>
  </si>
  <si>
    <t>741112063</t>
  </si>
  <si>
    <t>Montáž krabic elektroinstalačních bez napojení na trubky a lišty, demontáže a montáže víčka a přístroje přístrojových zapuštěných plastových čtyřhranných</t>
  </si>
  <si>
    <t>43221537</t>
  </si>
  <si>
    <t>https://podminky.urs.cz/item/CS_URS_2022_02/741112063</t>
  </si>
  <si>
    <t>30+2+12</t>
  </si>
  <si>
    <t>Pol81</t>
  </si>
  <si>
    <t>Krabice pro montáž do prostředí se zvýšenou vlhkostí a prachem. Vstupy pro kabely nebo trubky dimenze 16 a 20 mm dle EN 60423. Možnost instalace na materiály třídy A1 až D, 
včetně krabicových svorek bezšroubových 1,5-2,5mm2</t>
  </si>
  <si>
    <t>-1753926321</t>
  </si>
  <si>
    <t>22</t>
  </si>
  <si>
    <t>Pol82</t>
  </si>
  <si>
    <t>PA - Krabice istalační s víkem KT250/1 250/250 mm, včetně svorkovnic EPS3</t>
  </si>
  <si>
    <t>-804607876</t>
  </si>
  <si>
    <t>23</t>
  </si>
  <si>
    <t>Pol83</t>
  </si>
  <si>
    <t>Požárně odolná elektroinstalační krabice vč. keramické svorkovnice, 100/100mm, P90-R</t>
  </si>
  <si>
    <t>1861563409</t>
  </si>
  <si>
    <t>24</t>
  </si>
  <si>
    <t>741122011</t>
  </si>
  <si>
    <t>Montáž kabelů měděných bez ukončení uložených pod omítku plných kulatých (např. CYKY), počtu a průřezu žil 2x1,5 až 2,5 mm2</t>
  </si>
  <si>
    <t>1304072760</t>
  </si>
  <si>
    <t>https://podminky.urs.cz/item/CS_URS_2022_02/741122011</t>
  </si>
  <si>
    <t>580+350+110</t>
  </si>
  <si>
    <t>250+220+60+120</t>
  </si>
  <si>
    <t>Součet</t>
  </si>
  <si>
    <t>25</t>
  </si>
  <si>
    <t>Pol60</t>
  </si>
  <si>
    <t>CXKH-V 2A*2,5 B2ca, s1, d0, P60-R</t>
  </si>
  <si>
    <t>133880663</t>
  </si>
  <si>
    <t>26</t>
  </si>
  <si>
    <t>Pol61</t>
  </si>
  <si>
    <t>CXKH-V 2A*1,5 B2ca, s1, d0, P60-R</t>
  </si>
  <si>
    <t>1374480511</t>
  </si>
  <si>
    <t>27</t>
  </si>
  <si>
    <t>Pol67</t>
  </si>
  <si>
    <t>CXKH-R 2A*1,5 B2ca, s1, d0</t>
  </si>
  <si>
    <t>-1408531047</t>
  </si>
  <si>
    <t>28</t>
  </si>
  <si>
    <t>Pol68</t>
  </si>
  <si>
    <t>CHAH-R 1*25 B2ca, s1, d0</t>
  </si>
  <si>
    <t>-727184289</t>
  </si>
  <si>
    <t>29</t>
  </si>
  <si>
    <t>Pol69</t>
  </si>
  <si>
    <t>CHAH-R 1*16 B2ca, s1, d0</t>
  </si>
  <si>
    <t>49190182</t>
  </si>
  <si>
    <t>30</t>
  </si>
  <si>
    <t>Pol70</t>
  </si>
  <si>
    <t>CHAH-R 1*6 B2ca, s1, d0</t>
  </si>
  <si>
    <t>-256755645</t>
  </si>
  <si>
    <t>31</t>
  </si>
  <si>
    <t>Pol71</t>
  </si>
  <si>
    <t>CHAH-R 1*4 B2ca, s1, d0</t>
  </si>
  <si>
    <t>1345062675</t>
  </si>
  <si>
    <t>32</t>
  </si>
  <si>
    <t>741122015</t>
  </si>
  <si>
    <t>Montáž kabelů měděných bez ukončení uložených pod omítku plných kulatých (např. CYKY), počtu a průřezu žil 3x1,5 mm2</t>
  </si>
  <si>
    <t>1757377464</t>
  </si>
  <si>
    <t>https://podminky.urs.cz/item/CS_URS_2022_02/741122015</t>
  </si>
  <si>
    <t>750+540+160</t>
  </si>
  <si>
    <t>33</t>
  </si>
  <si>
    <t>Pol59</t>
  </si>
  <si>
    <t>CXKH-V 3C*1,5 B2ca, s1, d0, P60-R</t>
  </si>
  <si>
    <t>-1777037441</t>
  </si>
  <si>
    <t>34</t>
  </si>
  <si>
    <t>Pol65</t>
  </si>
  <si>
    <t>CXKH-R 3C*1,5 B2ca, s1, d0</t>
  </si>
  <si>
    <t>-292235392</t>
  </si>
  <si>
    <t>35</t>
  </si>
  <si>
    <t>Pol66</t>
  </si>
  <si>
    <t>CXKH-R 3A*1,5 B2ca, s1, d0</t>
  </si>
  <si>
    <t>1085412757</t>
  </si>
  <si>
    <t>36</t>
  </si>
  <si>
    <t>741122016</t>
  </si>
  <si>
    <t>Montáž kabelů měděných bez ukončení uložených pod omítku plných kulatých (např. CYKY), počtu a průřezu žil 3x2,5 až 6 mm2</t>
  </si>
  <si>
    <t>393701658</t>
  </si>
  <si>
    <t>https://podminky.urs.cz/item/CS_URS_2022_02/741122016</t>
  </si>
  <si>
    <t>335+1350</t>
  </si>
  <si>
    <t>37</t>
  </si>
  <si>
    <t>Pol58</t>
  </si>
  <si>
    <t>CXKH-V 3C*2,5 B2ca, s1, d0, P60-R</t>
  </si>
  <si>
    <t>1909490985</t>
  </si>
  <si>
    <t>38</t>
  </si>
  <si>
    <t>Pol64</t>
  </si>
  <si>
    <t>CXKH-R 3C*2,5 B2ca, s1, d0</t>
  </si>
  <si>
    <t>-1938791469</t>
  </si>
  <si>
    <t>39</t>
  </si>
  <si>
    <t>741122031</t>
  </si>
  <si>
    <t>Montáž kabelů měděných bez ukončení uložených pod omítku plných kulatých (např. CYKY), počtu a průřezu žil 5x1,5 až 2,5 mm2</t>
  </si>
  <si>
    <t>1618558026</t>
  </si>
  <si>
    <t>https://podminky.urs.cz/item/CS_URS_2022_02/741122031</t>
  </si>
  <si>
    <t>130+85</t>
  </si>
  <si>
    <t>40</t>
  </si>
  <si>
    <t>Pol57</t>
  </si>
  <si>
    <t>CXKH-V 5C*1,5 B2ca, s1, d0, P60-R</t>
  </si>
  <si>
    <t>-1755051608</t>
  </si>
  <si>
    <t>41</t>
  </si>
  <si>
    <t>Pol63</t>
  </si>
  <si>
    <t>CXKH-R 5C*1,5 B2ca, s1, d0</t>
  </si>
  <si>
    <t>157220625</t>
  </si>
  <si>
    <t>42</t>
  </si>
  <si>
    <t>741122032</t>
  </si>
  <si>
    <t>Montáž kabelů měděných bez ukončení uložených pod omítku plných kulatých (např. CYKY), počtu a průřezu žil 5x4 až 6 mm2</t>
  </si>
  <si>
    <t>1881067959</t>
  </si>
  <si>
    <t>https://podminky.urs.cz/item/CS_URS_2022_02/741122032</t>
  </si>
  <si>
    <t>80+28</t>
  </si>
  <si>
    <t>43</t>
  </si>
  <si>
    <t>Pol56</t>
  </si>
  <si>
    <t>CXKH-V 5C*4 B2ca, s1, d0, P60-R</t>
  </si>
  <si>
    <t>1508732516</t>
  </si>
  <si>
    <t>44</t>
  </si>
  <si>
    <t>Pol62</t>
  </si>
  <si>
    <t>CXKH-R 5C*6 B2ca, s1, d0</t>
  </si>
  <si>
    <t>1081971312</t>
  </si>
  <si>
    <t>45</t>
  </si>
  <si>
    <t>741122033</t>
  </si>
  <si>
    <t>Montáž kabelů měděných bez ukončení uložených pod omítku plných kulatých (např. CYKY), počtu a průřezu žil 5x10 mm2</t>
  </si>
  <si>
    <t>-1845312023</t>
  </si>
  <si>
    <t>https://podminky.urs.cz/item/CS_URS_2022_02/741122033</t>
  </si>
  <si>
    <t>130+160</t>
  </si>
  <si>
    <t>46</t>
  </si>
  <si>
    <t>Pol55</t>
  </si>
  <si>
    <t>CXKH-V 5C*16 B2ca, s1, d0, P60-R</t>
  </si>
  <si>
    <t>-257435186</t>
  </si>
  <si>
    <t>47</t>
  </si>
  <si>
    <t>Pol54</t>
  </si>
  <si>
    <t>CXKH-V 5C*25 B2ca, s1, d0, P60-R</t>
  </si>
  <si>
    <t>-2039849249</t>
  </si>
  <si>
    <t>48</t>
  </si>
  <si>
    <t>741122137</t>
  </si>
  <si>
    <t>Montáž kabelů měděných bez ukončení uložených v trubkách zatažených plných kulatých nebo bezhalogenových (např. CYKY) počtu a průřezu žil 3x50+35 až 95+50 mm2</t>
  </si>
  <si>
    <t>-1027388757</t>
  </si>
  <si>
    <t>https://podminky.urs.cz/item/CS_URS_2022_02/741122137</t>
  </si>
  <si>
    <t>49</t>
  </si>
  <si>
    <t>Pol53</t>
  </si>
  <si>
    <t>CXKH-V 3*70+50 B2ca, s1, d0, P60-R</t>
  </si>
  <si>
    <t>-43442177</t>
  </si>
  <si>
    <t>50</t>
  </si>
  <si>
    <t>741210102</t>
  </si>
  <si>
    <t>Montáž rozváděčů litinových, hliníkových nebo plastových bez zapojení vodičů sestavy hmotnosti do 100 kg</t>
  </si>
  <si>
    <t>223826911</t>
  </si>
  <si>
    <t>https://podminky.urs.cz/item/CS_URS_2022_02/741210102</t>
  </si>
  <si>
    <t>51</t>
  </si>
  <si>
    <t>dodRH1</t>
  </si>
  <si>
    <t>rozvaděč RH pole 1 (složení dle výkazu v PD)</t>
  </si>
  <si>
    <t>282233115</t>
  </si>
  <si>
    <t>52</t>
  </si>
  <si>
    <t>dodRH2</t>
  </si>
  <si>
    <t>rozvaděč RH pole 2 (složení dle výkazu v PD)</t>
  </si>
  <si>
    <t>-187732270</t>
  </si>
  <si>
    <t>53</t>
  </si>
  <si>
    <t>dodRH3</t>
  </si>
  <si>
    <t>rozvaděč RH pole 3 (složení dle výkazu v PD)</t>
  </si>
  <si>
    <t>-1063887956</t>
  </si>
  <si>
    <t>54</t>
  </si>
  <si>
    <t>dodR-PO</t>
  </si>
  <si>
    <t>rozvaděč R-PO pož.uzávěr EI S200 30 DP1 (složení dle výkazu v PD)</t>
  </si>
  <si>
    <t>1459868369</t>
  </si>
  <si>
    <t>55</t>
  </si>
  <si>
    <t>dodRP-1</t>
  </si>
  <si>
    <t>rozvaděč RP-1 pož.uzávěr EI S200 30 DP1 (složení dle výkazu v PD)</t>
  </si>
  <si>
    <t>609193883</t>
  </si>
  <si>
    <t>56</t>
  </si>
  <si>
    <t>dodR-KUCH</t>
  </si>
  <si>
    <t>rozvaděč R-KUCH (složení dle výkazu v PD)</t>
  </si>
  <si>
    <t>843314063</t>
  </si>
  <si>
    <t>57</t>
  </si>
  <si>
    <t>dodHOP-1</t>
  </si>
  <si>
    <t>ekvipotencionální přípojnice HOP-1 vč. EPS2 alt.prípojnicových lišt (složení dle výkazu v PD)</t>
  </si>
  <si>
    <t>-613451840</t>
  </si>
  <si>
    <t>58</t>
  </si>
  <si>
    <t>741310101</t>
  </si>
  <si>
    <t>Montáž spínačů jedno nebo dvoupólových polozapuštěných nebo zapuštěných se zapojením vodičů bezšroubové připojení spínačů, řazení 1-jednopólových</t>
  </si>
  <si>
    <t>-2144564979</t>
  </si>
  <si>
    <t>https://podminky.urs.cz/item/CS_URS_2022_02/741310101</t>
  </si>
  <si>
    <t>6+34+6</t>
  </si>
  <si>
    <t>59</t>
  </si>
  <si>
    <t>Pol36</t>
  </si>
  <si>
    <t>Vypínač ř. 1, 10A, IP20, barva bílá, kompletní bez rámečku, montáž pod omítkou</t>
  </si>
  <si>
    <t>-1620262451</t>
  </si>
  <si>
    <t>60</t>
  </si>
  <si>
    <t>Pol41</t>
  </si>
  <si>
    <t>Tlačítko ř. 1/0, 10A, IP20, barva bílá, kompletní bez rámečku, montáž pod omítkou</t>
  </si>
  <si>
    <t>-239825978</t>
  </si>
  <si>
    <t>61</t>
  </si>
  <si>
    <t>Pol47</t>
  </si>
  <si>
    <t>Vypínač ř. 1, 10A, IP44, barva bílá, kompletní včetně rámečku, montáž pod omítkou</t>
  </si>
  <si>
    <t>-47034522</t>
  </si>
  <si>
    <t>62</t>
  </si>
  <si>
    <t>741310121</t>
  </si>
  <si>
    <t>Montáž spínačů jedno nebo dvoupólových polozapuštěných nebo zapuštěných se zapojením vodičů bezšroubové připojení přepínačů, řazení 5-sériových</t>
  </si>
  <si>
    <t>1740814176</t>
  </si>
  <si>
    <t>https://podminky.urs.cz/item/CS_URS_2022_02/741310121</t>
  </si>
  <si>
    <t>63</t>
  </si>
  <si>
    <t>Pol37</t>
  </si>
  <si>
    <t>Vypínač ř. 5, 10A, IP20, barva bílá, kompletní bez rámečku, montáž pod omítkou</t>
  </si>
  <si>
    <t>1604307453</t>
  </si>
  <si>
    <t>64</t>
  </si>
  <si>
    <t>741310122</t>
  </si>
  <si>
    <t>Montáž spínačů jedno nebo dvoupólových polozapuštěných nebo zapuštěných se zapojením vodičů bezšroubové připojení přepínačů, řazení 6-střídavých</t>
  </si>
  <si>
    <t>-1650081009</t>
  </si>
  <si>
    <t>https://podminky.urs.cz/item/CS_URS_2022_02/741310122</t>
  </si>
  <si>
    <t>65</t>
  </si>
  <si>
    <t>Pol38</t>
  </si>
  <si>
    <t>Vypínač ř. 6, 10A, IP20, barva bílá, kompletní bez rámečku, montáž pod omítkou</t>
  </si>
  <si>
    <t>114265142</t>
  </si>
  <si>
    <t>66</t>
  </si>
  <si>
    <t>741310125</t>
  </si>
  <si>
    <t>Montáž spínačů jedno nebo dvoupólových polozapuštěných nebo zapuštěných se zapojením vodičů bezšroubové připojení přepínačů, řazení 6+6-dvojitých střídavých</t>
  </si>
  <si>
    <t>1251223517</t>
  </si>
  <si>
    <t>https://podminky.urs.cz/item/CS_URS_2022_02/741310125</t>
  </si>
  <si>
    <t>67</t>
  </si>
  <si>
    <t>Pol39</t>
  </si>
  <si>
    <t>Vypínač ř. 6+6, 10A, IP20, barva bílá, kompletní bez rámečku, montáž pod omítkou</t>
  </si>
  <si>
    <t>1970506547</t>
  </si>
  <si>
    <t>68</t>
  </si>
  <si>
    <t>741310126</t>
  </si>
  <si>
    <t>Montáž spínačů jedno nebo dvoupólových polozapuštěných nebo zapuštěných se zapojením vodičů bezšroubové připojení přepínačů, řazení 7-křížových</t>
  </si>
  <si>
    <t>-1305643513</t>
  </si>
  <si>
    <t>https://podminky.urs.cz/item/CS_URS_2022_02/741310126</t>
  </si>
  <si>
    <t>69</t>
  </si>
  <si>
    <t>Pol40</t>
  </si>
  <si>
    <t>Vypínač ř. 7, 10A, IP20, barva bílá, kompletní bez rámečku, montáž pod omítkou</t>
  </si>
  <si>
    <t>-1317392172</t>
  </si>
  <si>
    <t>70</t>
  </si>
  <si>
    <t>741313001</t>
  </si>
  <si>
    <t>Montáž zásuvek domovních se zapojením vodičů bezšroubové připojení polozapuštěných nebo zapuštěných 10/16 A, provedení 2P + PE</t>
  </si>
  <si>
    <t>-1644412052</t>
  </si>
  <si>
    <t>https://podminky.urs.cz/item/CS_URS_2022_02/741313001</t>
  </si>
  <si>
    <t>93+26+3</t>
  </si>
  <si>
    <t>71</t>
  </si>
  <si>
    <t>Pol42</t>
  </si>
  <si>
    <t>Zásuvka 16A/230V, IP20, barva bílá, kompletní bez rámečku, montáž pod omítkou</t>
  </si>
  <si>
    <t>-611740414</t>
  </si>
  <si>
    <t>72</t>
  </si>
  <si>
    <t>Pol43</t>
  </si>
  <si>
    <t>Zásuvka 16A/230V, IP20, svodič T3, barva bílá, kompletní bez rámečku, montáž pod omítkou</t>
  </si>
  <si>
    <t>1987401685</t>
  </si>
  <si>
    <t>73</t>
  </si>
  <si>
    <t>Pol48</t>
  </si>
  <si>
    <t>Zásuvka 16A/230V, IP44, barva bílá, kompletní včetně rámečku, montáž pod omítkou</t>
  </si>
  <si>
    <t>184449735</t>
  </si>
  <si>
    <t>74</t>
  </si>
  <si>
    <t>741313052</t>
  </si>
  <si>
    <t>Montáž zásuvek domovních se zapojením vodičů šroubové připojení nástěnných do 25 A, provedení 3P + N + PE</t>
  </si>
  <si>
    <t>-1957888494</t>
  </si>
  <si>
    <t>https://podminky.urs.cz/item/CS_URS_2022_02/741313052</t>
  </si>
  <si>
    <t>75</t>
  </si>
  <si>
    <t>Pol49</t>
  </si>
  <si>
    <t>Zásuvka 16A/400V, 3P+N+PE, IP44, barva bílá, zapuštěná montáž</t>
  </si>
  <si>
    <t>-811830893</t>
  </si>
  <si>
    <t>76</t>
  </si>
  <si>
    <t>741372022</t>
  </si>
  <si>
    <t>Montáž svítidel s integrovaným zdrojem LED se zapojením vodičů interiérových přisazených nástěnných hranatých nebo kruhových, plochy přes 0,09 do 0,36 m2</t>
  </si>
  <si>
    <t>1605627628</t>
  </si>
  <si>
    <t>https://podminky.urs.cz/item/CS_URS_2022_02/741372022</t>
  </si>
  <si>
    <t>77</t>
  </si>
  <si>
    <t>A1</t>
  </si>
  <si>
    <t>A1, svítidlo stropní/nástěnné, LED, 27W, IP20, kovový korpus, plastový kryt, průměr krytu 375 mm, CCT 4000K, CRI 90, životnost zdroje 80000 hodin</t>
  </si>
  <si>
    <t>-444642250</t>
  </si>
  <si>
    <t>78</t>
  </si>
  <si>
    <t>A2</t>
  </si>
  <si>
    <t>A2, svítidlo stropní/nástěnné, LED, 34W, IP20, kovový korpus, plastový kryt, průměr krytu 480 mm, CCT 4000K, CRI 90, životnost zdroje 80000 hodin</t>
  </si>
  <si>
    <t>163027477</t>
  </si>
  <si>
    <t>79</t>
  </si>
  <si>
    <t>A2no</t>
  </si>
  <si>
    <t>A2no, svítidlo stropní/nástěnné, LED, 34W, IP20, kovový korpus, plastový kryt, průměr krytu 480 mm, CCT 4000K, CRI 90, životnost zdroje 80000 hodin, integrovaný nouzový zdroj NZ</t>
  </si>
  <si>
    <t>-1940192592</t>
  </si>
  <si>
    <t>80</t>
  </si>
  <si>
    <t>A3</t>
  </si>
  <si>
    <t>A3, svítidlo stropní/nástěnné, LED, 44W, IP20, kovový korpus, plastový kryt, průměr krytu 480 mm, CCT 4000K, CRI 90, životnost zdroje 80000 hodin</t>
  </si>
  <si>
    <t>-423570921</t>
  </si>
  <si>
    <t>81</t>
  </si>
  <si>
    <t>A3no</t>
  </si>
  <si>
    <t>A3no, svítidlo stropní/nástěnné, LED, 44W, IP20, kovový korpus, plastový kryt, průměr krytu 480 mm, CCT 4000K, CRI 90, životnost zdroje 80000, hodin integrovaný nouzový zdroj NZ</t>
  </si>
  <si>
    <t>-1892504813</t>
  </si>
  <si>
    <t>82</t>
  </si>
  <si>
    <t>C1</t>
  </si>
  <si>
    <t xml:space="preserve">C1, LED svítidlo přisazené nástěnné nad umyvadlem, 5W, IP44, přisazená montáž, CCT 2700K, CRI 80+, životnost zdroje 15000 hodin, rozměry 333x64x63 mm </t>
  </si>
  <si>
    <t>1754036212</t>
  </si>
  <si>
    <t>83</t>
  </si>
  <si>
    <t>C2</t>
  </si>
  <si>
    <t>C2, svítidlo stropní/nástěnné, LED, 41W, IP44,těleso bíle práškově lakovaný ocelový plech, semi opálový kryt, CCT 4000K, CRI 90, životnost zdroje 80000 hodin</t>
  </si>
  <si>
    <t>-120612231</t>
  </si>
  <si>
    <t>84</t>
  </si>
  <si>
    <t>C3</t>
  </si>
  <si>
    <t>C3, svítidlo stropní/nástěnné, LED, 52W, IP44,těleso bíle práškově lakovaný ocelový plech, semi opálový kryt, CCT 4000K, CRI 90, životnost zdroje 80000 hodin</t>
  </si>
  <si>
    <t>-91915160</t>
  </si>
  <si>
    <t>85</t>
  </si>
  <si>
    <t>C5</t>
  </si>
  <si>
    <t>C5, svítidlo stropní/nástěnné, LED, 44W, IP44, kovový korpus, plastový kryt, průměr krytu 480 mm, CCT 4000K, CRI 90, životnost zdroje 80000 hodin</t>
  </si>
  <si>
    <t>1968627334</t>
  </si>
  <si>
    <t>86</t>
  </si>
  <si>
    <t>C5s</t>
  </si>
  <si>
    <t>C5s, svítidlo stropní/nástěnné, LED, 44W, IP44, kovový korpus, plastový kryt, průměr krytu 480 mm, CCT 4000K, CRI 90, životnost zdroje 80000 hodin, integrovaný senzor přítomnosti</t>
  </si>
  <si>
    <t>-326011344</t>
  </si>
  <si>
    <t>87</t>
  </si>
  <si>
    <t>E3</t>
  </si>
  <si>
    <t>E3, svítidlo stropní/nástěnné, LED, 65W, IP40, těleso bíle práškově lakovaný ocelový plech, semi opálový kryt, CCT 4000K, CRI 90, životnost zdroje 80000 hodin</t>
  </si>
  <si>
    <t>1308714476</t>
  </si>
  <si>
    <t>88</t>
  </si>
  <si>
    <t>E5</t>
  </si>
  <si>
    <t>E5, svítidlo stropní/nástěnné, LED, 41W, IP20, těleso bíle práškově lakovaný ocelový plech, optický systém ALDP, CCT 4000K, CRI 90, životnost zdroje 80000 hodin</t>
  </si>
  <si>
    <t>-1829449797</t>
  </si>
  <si>
    <t>89</t>
  </si>
  <si>
    <t>E5no</t>
  </si>
  <si>
    <t>E5no, svítidlo stropní/nástěnné, LED, 41W, IP20, těleso bíle práškově lakovaný ocelový plech, optický systém ALDP, CCT 4000K, CRI 90, životnost zdroje 80000 hodin, integrovaný nouzový zdroj NZ</t>
  </si>
  <si>
    <t>1632649310</t>
  </si>
  <si>
    <t>90</t>
  </si>
  <si>
    <t>E7</t>
  </si>
  <si>
    <t>E7, svítidlo stropní/nástěnné, LED, 58W, IP20, těleso bíle práškově lakovaný ocelový plech, optický systém ALDP, CCT 4000K, CRI 90, životnost zdroje 80000 hodin</t>
  </si>
  <si>
    <t>429518334</t>
  </si>
  <si>
    <t>91</t>
  </si>
  <si>
    <t>NO</t>
  </si>
  <si>
    <t>NO, nouzové svítidlo nástěnné, LED, 1W, IP22, SA, AT, 1,0 h, včetně piktogramů, plastové provedení</t>
  </si>
  <si>
    <t>1641160386</t>
  </si>
  <si>
    <t>92</t>
  </si>
  <si>
    <t>NO1</t>
  </si>
  <si>
    <t>NO1, nouzové svítidlo stropní, LED, 1W, IP22, SA, AT, 1,0 h, včetně piktogramů, plastové provedení</t>
  </si>
  <si>
    <t>-919774057</t>
  </si>
  <si>
    <t>93</t>
  </si>
  <si>
    <t>NO2</t>
  </si>
  <si>
    <t>NO2, nouzové svítidlo nástěnné, LED, 1W, IP65, SA, AT,  1,0 hod, včetně piktogramů, plastové provedení</t>
  </si>
  <si>
    <t>599127240</t>
  </si>
  <si>
    <t>94</t>
  </si>
  <si>
    <t>741410041</t>
  </si>
  <si>
    <t>Montáž uzemňovacího vedení s upevněním, propojením a připojením pomocí svorek v zemi s izolací spojů drátu nebo lana Ø do 10 mm v městské zástavbě</t>
  </si>
  <si>
    <t>-1544918695</t>
  </si>
  <si>
    <t>https://podminky.urs.cz/item/CS_URS_2022_02/741410041</t>
  </si>
  <si>
    <t>95</t>
  </si>
  <si>
    <t>35441073</t>
  </si>
  <si>
    <t>drát D 10mm FeZn</t>
  </si>
  <si>
    <t>kg</t>
  </si>
  <si>
    <t>-944677779</t>
  </si>
  <si>
    <t>0,62*35</t>
  </si>
  <si>
    <t>96</t>
  </si>
  <si>
    <t>741910613</t>
  </si>
  <si>
    <t>Montáž ostatních nosných prvků příchytek kovových pro kabelové lávky a žebříky, pro kabel do Ø 74 mm</t>
  </si>
  <si>
    <t>-67153118</t>
  </si>
  <si>
    <t>https://podminky.urs.cz/item/CS_URS_2022_02/741910613</t>
  </si>
  <si>
    <t>97</t>
  </si>
  <si>
    <t>Pol85</t>
  </si>
  <si>
    <t>Skupinový kabelový držák SD2, 89/55mm, zachování funkčnosti při požáru, kompletní systém vč. kotvení, P90-R</t>
  </si>
  <si>
    <t>-1566499546</t>
  </si>
  <si>
    <t>98</t>
  </si>
  <si>
    <t>Pol84</t>
  </si>
  <si>
    <t>Kabelový montážní bod nad SDK (svázání kabelů a vodičů)</t>
  </si>
  <si>
    <t>-16857292</t>
  </si>
  <si>
    <t>99</t>
  </si>
  <si>
    <t>741920301</t>
  </si>
  <si>
    <t>Protipožární ucpávky svazků kabelů prostup stěnou tloušťky 100 mm povlakem, požární odolnost EI 60 při 10-20% zaplnění prostupu kabely plochy otvoru 0,1 m2</t>
  </si>
  <si>
    <t>1178896044</t>
  </si>
  <si>
    <t>https://podminky.urs.cz/item/CS_URS_2022_02/741920301</t>
  </si>
  <si>
    <t>100</t>
  </si>
  <si>
    <t>998741202</t>
  </si>
  <si>
    <t>Přesun hmot pro silnoproud stanovený procentní sazbou (%) z ceny vodorovná dopravní vzdálenost do 50 m v objektech výšky přes 6 do 12 m</t>
  </si>
  <si>
    <t>%</t>
  </si>
  <si>
    <t>-1043699657</t>
  </si>
  <si>
    <t>https://podminky.urs.cz/item/CS_URS_2022_02/998741202</t>
  </si>
  <si>
    <t>101</t>
  </si>
  <si>
    <t>Pol52</t>
  </si>
  <si>
    <t>Montáž rámečku přístroje</t>
  </si>
  <si>
    <t>-670707284</t>
  </si>
  <si>
    <t>78+23+18</t>
  </si>
  <si>
    <t>102</t>
  </si>
  <si>
    <t>Pol44</t>
  </si>
  <si>
    <t>Rámeček jednonásobný vodorovný s popisným polem, barva bílá</t>
  </si>
  <si>
    <t>-2142899994</t>
  </si>
  <si>
    <t>103</t>
  </si>
  <si>
    <t>Pol45</t>
  </si>
  <si>
    <t>Rámeček dvojnásobný vodorovný s popisným polem, barva bílá</t>
  </si>
  <si>
    <t>-1606857177</t>
  </si>
  <si>
    <t>104</t>
  </si>
  <si>
    <t>Pol46</t>
  </si>
  <si>
    <t>Rámeček trojnásobný vodorovný s popisným polem, barva bílá</t>
  </si>
  <si>
    <t>1985444865</t>
  </si>
  <si>
    <t>105</t>
  </si>
  <si>
    <t>Pol78</t>
  </si>
  <si>
    <t>Montáž svorek vyrovnání potenciálu do 25mm2</t>
  </si>
  <si>
    <t>100743533</t>
  </si>
  <si>
    <t>106</t>
  </si>
  <si>
    <t>Pol73</t>
  </si>
  <si>
    <t>Svorka ochranného pospojení 4-16mm2 (U, UM, KP, ,P, DV, TOP, VZT, ZP atp…)</t>
  </si>
  <si>
    <t>593024121</t>
  </si>
  <si>
    <t>107</t>
  </si>
  <si>
    <t>Pol95</t>
  </si>
  <si>
    <t>Montáž kabelového žlabu 60x300x1,5</t>
  </si>
  <si>
    <t>1373657532</t>
  </si>
  <si>
    <t>108</t>
  </si>
  <si>
    <t>Pol86</t>
  </si>
  <si>
    <t>Kabelový žlab normový 60x300x1,5, P90-R</t>
  </si>
  <si>
    <t>-1457220366</t>
  </si>
  <si>
    <t>109</t>
  </si>
  <si>
    <t>Pol88</t>
  </si>
  <si>
    <t>Spojovací bod kabelového žlabu 60x300x1,5, P90-R, sestava dle zvyklostí konkrétného výrobce</t>
  </si>
  <si>
    <t>-1182244252</t>
  </si>
  <si>
    <t>110</t>
  </si>
  <si>
    <t>Pol90</t>
  </si>
  <si>
    <t>Montážní bod kabelového žlabu 60x300x1,5, P90-R, sestava dle zvyklostí konkrétního výrobce montáž žlabu do stropu (závitové tyče, příčníky, šrouby, matky atp…)</t>
  </si>
  <si>
    <t>2093278416</t>
  </si>
  <si>
    <t>111</t>
  </si>
  <si>
    <t>Pol96</t>
  </si>
  <si>
    <t>Montáž kabelového žlabu 60x200x1,5</t>
  </si>
  <si>
    <t>-649032588</t>
  </si>
  <si>
    <t>112</t>
  </si>
  <si>
    <t>Pol87</t>
  </si>
  <si>
    <t>Kabelový žlab normový 60x200x1,5, P90-R</t>
  </si>
  <si>
    <t>-1826464707</t>
  </si>
  <si>
    <t>113</t>
  </si>
  <si>
    <t>Pol89</t>
  </si>
  <si>
    <t>Spojovací bod kabelového žlabu 60x200x1,5, P90-R, sestava dle zvyklostí konkrétního výrobce</t>
  </si>
  <si>
    <t>912332617</t>
  </si>
  <si>
    <t>114</t>
  </si>
  <si>
    <t>Pol91</t>
  </si>
  <si>
    <t>Montážní bod kabelového žlabu 60x200x1,5, P90-R, sestava dle zvyklostí konkrétního výrobce montáž žlabu do stropu (závitové tyče, příčníky, šrouby, matky atp…)</t>
  </si>
  <si>
    <t>-1578106943</t>
  </si>
  <si>
    <t>742</t>
  </si>
  <si>
    <t>Elektroinstalace - slaboproud</t>
  </si>
  <si>
    <t>115</t>
  </si>
  <si>
    <t>742210151</t>
  </si>
  <si>
    <t>Montáž hlásiče tlačítkového se sklíčkem</t>
  </si>
  <si>
    <t>-1963733190</t>
  </si>
  <si>
    <t>https://podminky.urs.cz/item/CS_URS_2022_02/742210151</t>
  </si>
  <si>
    <t>116</t>
  </si>
  <si>
    <t>Pol99</t>
  </si>
  <si>
    <t>Požární tlačítko v krabici se sklem a dvěma kontaktními jednotkami. 2x zapínací kontakt, IP55, 6A, 230V 50Hz, rozměry 120x120x50 mm, červené (Central/Total Stop)</t>
  </si>
  <si>
    <t>1927364885</t>
  </si>
  <si>
    <t>117</t>
  </si>
  <si>
    <t>998742202</t>
  </si>
  <si>
    <t>Přesun hmot pro slaboproud stanovený procentní sazbou (%) z ceny vodorovná dopravní vzdálenost do 50 m v objektech výšky přes 6 do 12 m</t>
  </si>
  <si>
    <t>-1004061853</t>
  </si>
  <si>
    <t>https://podminky.urs.cz/item/CS_URS_2022_02/998742202</t>
  </si>
  <si>
    <t>751</t>
  </si>
  <si>
    <t>Vzduchotechnika</t>
  </si>
  <si>
    <t>118</t>
  </si>
  <si>
    <t>751111012</t>
  </si>
  <si>
    <t>Montáž ventilátoru axiálního nízkotlakého nástěnného základního, průměru přes 100 do 200 mm</t>
  </si>
  <si>
    <t>-164875004</t>
  </si>
  <si>
    <t>https://podminky.urs.cz/item/CS_URS_2022_02/751111012</t>
  </si>
  <si>
    <t>119</t>
  </si>
  <si>
    <t>42914108</t>
  </si>
  <si>
    <t>ventilátor axiální stěnový skříň z plastu IP44 9W D 100mm</t>
  </si>
  <si>
    <t>-319794518</t>
  </si>
  <si>
    <t>120</t>
  </si>
  <si>
    <t>998751201</t>
  </si>
  <si>
    <t>Přesun hmot pro vzduchotechniku stanovený procentní sazbou (%) z ceny vodorovná dopravní vzdálenost do 50 m v objektech výšky do 12 m</t>
  </si>
  <si>
    <t>315140756</t>
  </si>
  <si>
    <t>https://podminky.urs.cz/item/CS_URS_2022_02/998751201</t>
  </si>
  <si>
    <t>763</t>
  </si>
  <si>
    <t>Konstrukce suché výstavby</t>
  </si>
  <si>
    <t>121</t>
  </si>
  <si>
    <t>763131411</t>
  </si>
  <si>
    <t>Podhled ze sádrokartonových desek dvouvrstvá zavěšená spodní konstrukce z ocelových profilů CD, UD jednoduše opláštěná deskou standardní A, tl. 12,5 mm, bez izolace</t>
  </si>
  <si>
    <t>-203247070</t>
  </si>
  <si>
    <t>https://podminky.urs.cz/item/CS_URS_2022_02/763131411</t>
  </si>
  <si>
    <t>122</t>
  </si>
  <si>
    <t>763131714</t>
  </si>
  <si>
    <t>Podhled ze sádrokartonových desek ostatní práce a konstrukce na podhledech ze sádrokartonových desek základní penetrační nátěr</t>
  </si>
  <si>
    <t>880186991</t>
  </si>
  <si>
    <t>https://podminky.urs.cz/item/CS_URS_2022_02/763131714</t>
  </si>
  <si>
    <t>123</t>
  </si>
  <si>
    <t>763131771</t>
  </si>
  <si>
    <t>Podhled ze sádrokartonových desek Příplatek k cenám za rovinnost kvality speciální tmelení kvality Q3</t>
  </si>
  <si>
    <t>2074491339</t>
  </si>
  <si>
    <t>https://podminky.urs.cz/item/CS_URS_2022_02/763131771</t>
  </si>
  <si>
    <t>124</t>
  </si>
  <si>
    <t>998763101</t>
  </si>
  <si>
    <t>Přesun hmot pro dřevostavby stanovený z hmotnosti přesunovaného materiálu vodorovná dopravní vzdálenost do 50 m v objektech výšky přes 6 do 12 m</t>
  </si>
  <si>
    <t>1064713133</t>
  </si>
  <si>
    <t>https://podminky.urs.cz/item/CS_URS_2022_02/998763101</t>
  </si>
  <si>
    <t>125</t>
  </si>
  <si>
    <t>998763181</t>
  </si>
  <si>
    <t>Přesun hmot pro dřevostavby stanovený z hmotnosti přesunovaného materiálu Příplatek k ceně za přesun prováděný bez použití mechanizace pro jakoukoliv výšku objektu</t>
  </si>
  <si>
    <t>45818408</t>
  </si>
  <si>
    <t>https://podminky.urs.cz/item/CS_URS_2022_02/998763181</t>
  </si>
  <si>
    <t>783</t>
  </si>
  <si>
    <t>Dokončovací práce - nátěry</t>
  </si>
  <si>
    <t>126</t>
  </si>
  <si>
    <t>783817121</t>
  </si>
  <si>
    <t>Krycí (ochranný ) nátěr omítek jednonásobný hladkých omítek hladkých, zrnitých tenkovrstvých nebo štukových stupně členitosti 1 a 2 syntetický</t>
  </si>
  <si>
    <t>-934120905</t>
  </si>
  <si>
    <t>https://podminky.urs.cz/item/CS_URS_2022_02/783817121</t>
  </si>
  <si>
    <t>784</t>
  </si>
  <si>
    <t>Dokončovací práce - malby a tapety</t>
  </si>
  <si>
    <t>127</t>
  </si>
  <si>
    <t>784111001</t>
  </si>
  <si>
    <t>Oprášení (ometení) podkladu v místnostech výšky do 3,80 m</t>
  </si>
  <si>
    <t>-900073839</t>
  </si>
  <si>
    <t>https://podminky.urs.cz/item/CS_URS_2022_02/784111001</t>
  </si>
  <si>
    <t>1750+100</t>
  </si>
  <si>
    <t>128</t>
  </si>
  <si>
    <t>784161411</t>
  </si>
  <si>
    <t>Celoplošné vyrovnání podkladu sádrovou stěrkou, tloušťky do 3 mm vyrovnáním v místnostech výšky do 3,80 m</t>
  </si>
  <si>
    <t>-513803401</t>
  </si>
  <si>
    <t>https://podminky.urs.cz/item/CS_URS_2022_02/784161411</t>
  </si>
  <si>
    <t>(1750,000+1006+141)/6</t>
  </si>
  <si>
    <t>129</t>
  </si>
  <si>
    <t>784181101</t>
  </si>
  <si>
    <t>Penetrace podkladu jednonásobná základní akrylátová bezbarvá v místnostech výšky do 3,80 m</t>
  </si>
  <si>
    <t>1331887848</t>
  </si>
  <si>
    <t>https://podminky.urs.cz/item/CS_URS_2022_02/784181101</t>
  </si>
  <si>
    <t>1750+100+3+141</t>
  </si>
  <si>
    <t>130</t>
  </si>
  <si>
    <t>784211121</t>
  </si>
  <si>
    <t>Malby z malířských směsí oděruvzdorných za mokra dvojnásobné, bílé za mokra oděruvzdorné středně v místnostech výšky do 3,80 m</t>
  </si>
  <si>
    <t>121290751</t>
  </si>
  <si>
    <t>https://podminky.urs.cz/item/CS_URS_2022_02/784211121</t>
  </si>
  <si>
    <t>1750+141+3</t>
  </si>
  <si>
    <t>131</t>
  </si>
  <si>
    <t>784211163</t>
  </si>
  <si>
    <t>Malby z malířských směsí oděruvzdorných za mokra Příplatek k cenám dvojnásobných maleb za provádění barevné malby tónované na tónovacích automatech, v odstínu středně sytém</t>
  </si>
  <si>
    <t>1922876016</t>
  </si>
  <si>
    <t>https://podminky.urs.cz/item/CS_URS_2022_02/784211163</t>
  </si>
  <si>
    <t>1750+3</t>
  </si>
  <si>
    <t>2E - Elektroinstalace 2 etapa</t>
  </si>
  <si>
    <t>956693981</t>
  </si>
  <si>
    <t>86/3</t>
  </si>
  <si>
    <t>-1060507026</t>
  </si>
  <si>
    <t>764794396</t>
  </si>
  <si>
    <t>86,000/3*2</t>
  </si>
  <si>
    <t>-1037691901</t>
  </si>
  <si>
    <t>-1561843309</t>
  </si>
  <si>
    <t>1100/4*3</t>
  </si>
  <si>
    <t>-422700303</t>
  </si>
  <si>
    <t>150/4*3</t>
  </si>
  <si>
    <t>2116153877</t>
  </si>
  <si>
    <t>-320619324</t>
  </si>
  <si>
    <t>1100/4</t>
  </si>
  <si>
    <t>-1882440053</t>
  </si>
  <si>
    <t>150/4</t>
  </si>
  <si>
    <t>1112171738</t>
  </si>
  <si>
    <t>-1500585751</t>
  </si>
  <si>
    <t>-548229703</t>
  </si>
  <si>
    <t>4,95*49 'Přepočtené koeficientem množství</t>
  </si>
  <si>
    <t>423333371</t>
  </si>
  <si>
    <t>-1727550620</t>
  </si>
  <si>
    <t>741110511</t>
  </si>
  <si>
    <t>Montáž lišt a kanálků elektroinstalačních se spojkami, ohyby a rohy a s nasunutím do krabic vkládacích s víčkem, šířky do 60 mm</t>
  </si>
  <si>
    <t>-1290153961</t>
  </si>
  <si>
    <t>https://podminky.urs.cz/item/CS_URS_2022_02/741110511</t>
  </si>
  <si>
    <t>34571007</t>
  </si>
  <si>
    <t>lišta elektroinstalační hranatá PVC 40x20mm</t>
  </si>
  <si>
    <t>-1888542117</t>
  </si>
  <si>
    <t>5*1,05 'Přepočtené koeficientem množství</t>
  </si>
  <si>
    <t>Pol721</t>
  </si>
  <si>
    <t>Krabice lištová pro jeden přístroj, pro montáž na povrch 1T, montáž zásuvek v rámci interiéru pultu</t>
  </si>
  <si>
    <t>-2002012025</t>
  </si>
  <si>
    <t>-2022465461</t>
  </si>
  <si>
    <t>256+50</t>
  </si>
  <si>
    <t>2028987929</t>
  </si>
  <si>
    <t>-1631148303</t>
  </si>
  <si>
    <t>1161909145</t>
  </si>
  <si>
    <t>30+17</t>
  </si>
  <si>
    <t>Krabice pro montáž do prostředí se zvýšenou vlhkostí a prachem. Vstupy pro kabely nebo trubky dimenze 16 a 20 mm dle EN 60423. Možnost instalace na materiály třídy A1 až D, včetně krabicových svorek bezšroubových 1,5-2,5mm2</t>
  </si>
  <si>
    <t>741626493</t>
  </si>
  <si>
    <t>-672394900</t>
  </si>
  <si>
    <t>-1767639970</t>
  </si>
  <si>
    <t>300+450+2035+200</t>
  </si>
  <si>
    <t>1976680771</t>
  </si>
  <si>
    <t>CHAH-R 1*10 B2ca, s1, d0</t>
  </si>
  <si>
    <t>-505940261</t>
  </si>
  <si>
    <t>2137839856</t>
  </si>
  <si>
    <t>-2018938561</t>
  </si>
  <si>
    <t>144187271</t>
  </si>
  <si>
    <t>115+1110+170</t>
  </si>
  <si>
    <t>151627430</t>
  </si>
  <si>
    <t>-2041248005</t>
  </si>
  <si>
    <t>-785026039</t>
  </si>
  <si>
    <t>1930498619</t>
  </si>
  <si>
    <t>2640</t>
  </si>
  <si>
    <t>-1773341977</t>
  </si>
  <si>
    <t>1254260652</t>
  </si>
  <si>
    <t>70+650</t>
  </si>
  <si>
    <t>CXKH-R 5C*2,5 B2ca, s1, d0</t>
  </si>
  <si>
    <t>2101070277</t>
  </si>
  <si>
    <t>906161598</t>
  </si>
  <si>
    <t>2605882</t>
  </si>
  <si>
    <t>dodRP-2</t>
  </si>
  <si>
    <t>rozvaděč RP-2, pož.uzávěr EI S200 30 DP1 (složení dle výkazu v PD)</t>
  </si>
  <si>
    <t>699603238</t>
  </si>
  <si>
    <t>dodHOP-2</t>
  </si>
  <si>
    <t>ekvipotencionální přípojnice HOP-2 vč. EPS2 alt.prípojnicových lišt (složení dle výkazu v PD)</t>
  </si>
  <si>
    <t>1954379415</t>
  </si>
  <si>
    <t>-966926550</t>
  </si>
  <si>
    <t>16+38+17+1</t>
  </si>
  <si>
    <t>1554498293</t>
  </si>
  <si>
    <t>-523699572</t>
  </si>
  <si>
    <t>1121293598</t>
  </si>
  <si>
    <t>Pol731</t>
  </si>
  <si>
    <t xml:space="preserve">Svorka pro vyrovnání potenciálu, dvojnásobná, zapuštěná, barva bílá, hl. 17mm, 1*6mm2, 4*2,5mm2,, kompletní vč. rámečku </t>
  </si>
  <si>
    <t>-660713525</t>
  </si>
  <si>
    <t>-2122397362</t>
  </si>
  <si>
    <t>27+2+1</t>
  </si>
  <si>
    <t>-1784488878</t>
  </si>
  <si>
    <t>Pol371</t>
  </si>
  <si>
    <t>Vypínač ř. 5, 10A, IP44  barva bílá, kompletní bez rámečku, montáž pod omítkou</t>
  </si>
  <si>
    <t>-1190586702</t>
  </si>
  <si>
    <t>Pol372</t>
  </si>
  <si>
    <t>Vypínač ř. 3, 25A/400V, IP55, spínač stiskací, nástěnný, se signalizační doutnavkou</t>
  </si>
  <si>
    <t>-996793067</t>
  </si>
  <si>
    <t>-1322199584</t>
  </si>
  <si>
    <t>73124062</t>
  </si>
  <si>
    <t>-895456602</t>
  </si>
  <si>
    <t>-1390547744</t>
  </si>
  <si>
    <t>2096199871</t>
  </si>
  <si>
    <t>111+17+23</t>
  </si>
  <si>
    <t>871991317</t>
  </si>
  <si>
    <t>-862772109</t>
  </si>
  <si>
    <t>-1604806037</t>
  </si>
  <si>
    <t>1075538362</t>
  </si>
  <si>
    <t>61065834</t>
  </si>
  <si>
    <t>-1209202087</t>
  </si>
  <si>
    <t>1689089821</t>
  </si>
  <si>
    <t>587853335</t>
  </si>
  <si>
    <t>-1434356491</t>
  </si>
  <si>
    <t>642694170</t>
  </si>
  <si>
    <t>772920045</t>
  </si>
  <si>
    <t>-2011390738</t>
  </si>
  <si>
    <t>412363099</t>
  </si>
  <si>
    <t>592859858</t>
  </si>
  <si>
    <t>C3no</t>
  </si>
  <si>
    <t>C3no, svítidlo stropní/nástěnné, LED, 52W, IP44,těleso bíle práškově lakovaný ocelový plech, semi opálový kryt, CCT 4000K, CRI 90, životnost zdroje 80000 hodin, integrovaný nouzový zdroj NZ</t>
  </si>
  <si>
    <t>1489112797</t>
  </si>
  <si>
    <t>C4</t>
  </si>
  <si>
    <t xml:space="preserve">C4, LED svítidlo přisazené pod horní skříňkou na pracovišti sester, 24W, IP65, přisazená montáž, CCT 4000K, CRI 80+, životnost zdroje 15000 hodin, rozměry 575x120x66 mm </t>
  </si>
  <si>
    <t>1387670886</t>
  </si>
  <si>
    <t>E1</t>
  </si>
  <si>
    <t>E1, svítidlo stropní/nástěnné, LED, 20W, IP40, těleso bíle práškově lakovaný ocelový plech, semi opálový kryt, CCT 4000K, CRI 90, životnost zdroje 80000 hodin</t>
  </si>
  <si>
    <t>-1058969311</t>
  </si>
  <si>
    <t>E4</t>
  </si>
  <si>
    <t>E4, svítidlo stropní/nástěnné, LED, 30W, IP20, těleso bíle práškově lakovaný ocelový plech, optický systém ALDP, CCT 4000K, CRI 90, životnost zdroje 80000 hodin</t>
  </si>
  <si>
    <t>1474399488</t>
  </si>
  <si>
    <t>E4no</t>
  </si>
  <si>
    <t>E4no, svítidlo stropní/nástěnné, LED, 30W, IP20, těleso bíle práškově lakovaný ocelový plech, optický systém ALDP, CCT 4000K, CRI 90, životnost zdroje 80000 hodin, integrovaný nouzový zdroj NZ</t>
  </si>
  <si>
    <t>-1734737141</t>
  </si>
  <si>
    <t>-1715581476</t>
  </si>
  <si>
    <t>1214110608</t>
  </si>
  <si>
    <t>E6</t>
  </si>
  <si>
    <t>E6, svítidlo stropní/nástěnné, LED, 51W, IP40, těleso bíle práškově lakovaný ocelový plech, semi opálový kryt, CCT 4000K, CRI 90, životnost zdroje 80000 hodin</t>
  </si>
  <si>
    <t>-2120739266</t>
  </si>
  <si>
    <t>INT</t>
  </si>
  <si>
    <t>INT, interiérové svítidlo závěsné, LED, 14W, IP40, barva bílá, širokozářič, CCT 4000K, CRI 80, životnost zdroje 80 0000 hodin, Korpus svítidla je tvořen hliníkovým profilem. Standartní lakování je v černé barvě, ale lze vyrobit v barvě stříbrné nebo bílé, případně další barvy dle požadavku (vzorník RAL)</t>
  </si>
  <si>
    <t>127764546</t>
  </si>
  <si>
    <t>1079055517</t>
  </si>
  <si>
    <t>496032265</t>
  </si>
  <si>
    <t>1472723038</t>
  </si>
  <si>
    <t>2060726183</t>
  </si>
  <si>
    <t>1549089636</t>
  </si>
  <si>
    <t>741999</t>
  </si>
  <si>
    <t>Montáž zdrojové lůžkové rampy pacienta</t>
  </si>
  <si>
    <t>-1095409886</t>
  </si>
  <si>
    <t>LR</t>
  </si>
  <si>
    <t>Nástěnná lůžková rampa pro pacientské prostředí a všeobecnou péči. Lůžková lampa s lineárním designem umožňující uzpůsobení rozměrů na míru. Hliníková kontsrukce, nerezová ocel a vstřikovaný ABS. Vybavenost: Osvětlení přímé (vypínač v rámci rampy)/nepřímé/noční, 1x zásuvka zelená 16A/230V přepětí T3, 4x zásuvka zelená 16A/230V, 1x svorka pro vyrovnání potenciálu dvounásobná, rezerva pro rozvody slaboproudu.</t>
  </si>
  <si>
    <t>398223863</t>
  </si>
  <si>
    <t>-1240753467</t>
  </si>
  <si>
    <t>-291597788</t>
  </si>
  <si>
    <t>109+45+4</t>
  </si>
  <si>
    <t>1010892508</t>
  </si>
  <si>
    <t>1108048960</t>
  </si>
  <si>
    <t>-65536557</t>
  </si>
  <si>
    <t>1604606006</t>
  </si>
  <si>
    <t>145</t>
  </si>
  <si>
    <t>-139022125</t>
  </si>
  <si>
    <t>-854085274</t>
  </si>
  <si>
    <t>1584743553</t>
  </si>
  <si>
    <t>347082697</t>
  </si>
  <si>
    <t>-407081112</t>
  </si>
  <si>
    <t>1091689235</t>
  </si>
  <si>
    <t>1878985015</t>
  </si>
  <si>
    <t>-1326842646</t>
  </si>
  <si>
    <t>1585261975</t>
  </si>
  <si>
    <t>-1433275536</t>
  </si>
  <si>
    <t>1203313244</t>
  </si>
  <si>
    <t>754388831</t>
  </si>
  <si>
    <t>1600+200</t>
  </si>
  <si>
    <t>-438499172</t>
  </si>
  <si>
    <t>(1600+200+120,5)/6</t>
  </si>
  <si>
    <t>1845432521</t>
  </si>
  <si>
    <t>1600+120,5+200</t>
  </si>
  <si>
    <t>-993155508</t>
  </si>
  <si>
    <t>1600+120,5</t>
  </si>
  <si>
    <t>707148910</t>
  </si>
  <si>
    <t>1600</t>
  </si>
  <si>
    <t>3E - Elektroinstalace 3 etapa</t>
  </si>
  <si>
    <t>-809431659</t>
  </si>
  <si>
    <t>85/3</t>
  </si>
  <si>
    <t>-1155684563</t>
  </si>
  <si>
    <t>-1957375713</t>
  </si>
  <si>
    <t>85/3*2</t>
  </si>
  <si>
    <t>-1880302171</t>
  </si>
  <si>
    <t>-1613903042</t>
  </si>
  <si>
    <t>1085/4*3</t>
  </si>
  <si>
    <t>1855101317</t>
  </si>
  <si>
    <t>-1903942167</t>
  </si>
  <si>
    <t>-327012248</t>
  </si>
  <si>
    <t>1085/4</t>
  </si>
  <si>
    <t>2069795028</t>
  </si>
  <si>
    <t>536051711</t>
  </si>
  <si>
    <t>315990131</t>
  </si>
  <si>
    <t>-530157208</t>
  </si>
  <si>
    <t>4,92*49 'Přepočtené koeficientem množství</t>
  </si>
  <si>
    <t>-726682452</t>
  </si>
  <si>
    <t>1769883276</t>
  </si>
  <si>
    <t>728954126</t>
  </si>
  <si>
    <t>-916459250</t>
  </si>
  <si>
    <t>908941053</t>
  </si>
  <si>
    <t>-761942502</t>
  </si>
  <si>
    <t>246+50</t>
  </si>
  <si>
    <t>402069308</t>
  </si>
  <si>
    <t>973018933</t>
  </si>
  <si>
    <t>1178688447</t>
  </si>
  <si>
    <t>631345367</t>
  </si>
  <si>
    <t>1018860455</t>
  </si>
  <si>
    <t>-389537900</t>
  </si>
  <si>
    <t>-1572213897</t>
  </si>
  <si>
    <t>-1747813602</t>
  </si>
  <si>
    <t>584604579</t>
  </si>
  <si>
    <t>1334566363</t>
  </si>
  <si>
    <t>567645033</t>
  </si>
  <si>
    <t>115+1110+165</t>
  </si>
  <si>
    <t>-1792934053</t>
  </si>
  <si>
    <t>362848278</t>
  </si>
  <si>
    <t>383749836</t>
  </si>
  <si>
    <t>1550814595</t>
  </si>
  <si>
    <t>195379942</t>
  </si>
  <si>
    <t>-586490702</t>
  </si>
  <si>
    <t>80+650</t>
  </si>
  <si>
    <t>1389212422</t>
  </si>
  <si>
    <t>-1014346656</t>
  </si>
  <si>
    <t>-563893581</t>
  </si>
  <si>
    <t>251758595</t>
  </si>
  <si>
    <t>2109099158</t>
  </si>
  <si>
    <t>dodRP-3</t>
  </si>
  <si>
    <t>Rozvaděč RP-3, požární uzávěr EI S200 30 DP1, přesný výkaz viz. PD</t>
  </si>
  <si>
    <t>-388810603</t>
  </si>
  <si>
    <t>-294696046</t>
  </si>
  <si>
    <t>-2057044329</t>
  </si>
  <si>
    <t>14+32+18+1</t>
  </si>
  <si>
    <t>-563763481</t>
  </si>
  <si>
    <t>-1948214739</t>
  </si>
  <si>
    <t>2101334985</t>
  </si>
  <si>
    <t>-608397442</t>
  </si>
  <si>
    <t>1854236519</t>
  </si>
  <si>
    <t>-1556387930</t>
  </si>
  <si>
    <t>-1918170949</t>
  </si>
  <si>
    <t>-91415821</t>
  </si>
  <si>
    <t>354995086</t>
  </si>
  <si>
    <t>887736281</t>
  </si>
  <si>
    <t>2135434731</t>
  </si>
  <si>
    <t>1951269514</t>
  </si>
  <si>
    <t>1900880981</t>
  </si>
  <si>
    <t>-6319260</t>
  </si>
  <si>
    <t>-1489869398</t>
  </si>
  <si>
    <t>108+19+20</t>
  </si>
  <si>
    <t>184225818</t>
  </si>
  <si>
    <t>-1012928397</t>
  </si>
  <si>
    <t>754321864</t>
  </si>
  <si>
    <t>1886559222</t>
  </si>
  <si>
    <t>-1832210125</t>
  </si>
  <si>
    <t>-1238145328</t>
  </si>
  <si>
    <t>906858624</t>
  </si>
  <si>
    <t>768404999</t>
  </si>
  <si>
    <t>1780656017</t>
  </si>
  <si>
    <t>-1906448731</t>
  </si>
  <si>
    <t>758310098</t>
  </si>
  <si>
    <t>1831072603</t>
  </si>
  <si>
    <t>-730075162</t>
  </si>
  <si>
    <t>C2no</t>
  </si>
  <si>
    <t>C2no, svítidlo stropní/nástěnné, LED, 41W, IP44,těleso bíle práškově lakovaný ocelový plech, semi opálový kryt, CCT 4000K, CRI 90, životnost zdroje 80000 hodin, integrovaný nouzový zdroj NZ</t>
  </si>
  <si>
    <t>78426822</t>
  </si>
  <si>
    <t>-920663821</t>
  </si>
  <si>
    <t>769827372</t>
  </si>
  <si>
    <t>-1107187378</t>
  </si>
  <si>
    <t>E3no</t>
  </si>
  <si>
    <t>E3no, svítidlo stropní/nástěnné, LED, 65W, IP40, těleso bíle práškově lakovaný ocelový plech, semi opálový kryt, CCT 4000K, CRI 90, životnost zdroje 80000 hodin, integrovaný nouzový zdroj NZ</t>
  </si>
  <si>
    <t>-190478200</t>
  </si>
  <si>
    <t>-2026296371</t>
  </si>
  <si>
    <t>1028920517</t>
  </si>
  <si>
    <t>-727347205</t>
  </si>
  <si>
    <t>-658328075</t>
  </si>
  <si>
    <t>1962223167</t>
  </si>
  <si>
    <t>-748738120</t>
  </si>
  <si>
    <t>2060347613</t>
  </si>
  <si>
    <t>-1402122364</t>
  </si>
  <si>
    <t>-1064209349</t>
  </si>
  <si>
    <t>-67468652</t>
  </si>
  <si>
    <t>-330803713</t>
  </si>
  <si>
    <t>2124059967</t>
  </si>
  <si>
    <t>-1076743402</t>
  </si>
  <si>
    <t>1356367433</t>
  </si>
  <si>
    <t>1346737623</t>
  </si>
  <si>
    <t>1309673242</t>
  </si>
  <si>
    <t>102+45+1+3</t>
  </si>
  <si>
    <t>1185160089</t>
  </si>
  <si>
    <t>592195454</t>
  </si>
  <si>
    <t>626522394</t>
  </si>
  <si>
    <t>Pol461</t>
  </si>
  <si>
    <t>Rámeček čtyřnásobný vodorovný s popisným polem, barva bílá</t>
  </si>
  <si>
    <t>-8464822</t>
  </si>
  <si>
    <t>1581821848</t>
  </si>
  <si>
    <t>1799076274</t>
  </si>
  <si>
    <t>1138847547</t>
  </si>
  <si>
    <t>-2001580198</t>
  </si>
  <si>
    <t>-1987498922</t>
  </si>
  <si>
    <t>-282895951</t>
  </si>
  <si>
    <t>1526163017</t>
  </si>
  <si>
    <t>121471059</t>
  </si>
  <si>
    <t>898047867</t>
  </si>
  <si>
    <t>1013995908</t>
  </si>
  <si>
    <t>503499121</t>
  </si>
  <si>
    <t>-1231975038</t>
  </si>
  <si>
    <t>-1196207673</t>
  </si>
  <si>
    <t>-2065486401</t>
  </si>
  <si>
    <t>-419363282</t>
  </si>
  <si>
    <t>-244009743</t>
  </si>
  <si>
    <t>-197152982</t>
  </si>
  <si>
    <t>(1600+200)/6+120,5</t>
  </si>
  <si>
    <t>-1637583763</t>
  </si>
  <si>
    <t>2102345006</t>
  </si>
  <si>
    <t>-295065109</t>
  </si>
  <si>
    <t>4E - Elektroinstalace 4 etepa</t>
  </si>
  <si>
    <t>-281056965</t>
  </si>
  <si>
    <t>32/3</t>
  </si>
  <si>
    <t>1348108399</t>
  </si>
  <si>
    <t>-1096331682</t>
  </si>
  <si>
    <t>32/3*2</t>
  </si>
  <si>
    <t>-1552269803</t>
  </si>
  <si>
    <t>-248393796</t>
  </si>
  <si>
    <t>425/4*3</t>
  </si>
  <si>
    <t>33511702</t>
  </si>
  <si>
    <t>40/4*3</t>
  </si>
  <si>
    <t>-422062038</t>
  </si>
  <si>
    <t>-1370761839</t>
  </si>
  <si>
    <t>425/4</t>
  </si>
  <si>
    <t>2034375678</t>
  </si>
  <si>
    <t>40/4</t>
  </si>
  <si>
    <t>23796185</t>
  </si>
  <si>
    <t>1130860036</t>
  </si>
  <si>
    <t>820728364</t>
  </si>
  <si>
    <t>2,97*49 'Přepočtené koeficientem množství</t>
  </si>
  <si>
    <t>867281695</t>
  </si>
  <si>
    <t>-1668461374</t>
  </si>
  <si>
    <t>741110002</t>
  </si>
  <si>
    <t>Montáž trubek elektroinstalačních s nasunutím nebo našroubováním do krabic plastových tuhých, uložených pevně, vnější Ø přes 23 do 35 mm</t>
  </si>
  <si>
    <t>300655556</t>
  </si>
  <si>
    <t>https://podminky.urs.cz/item/CS_URS_2022_02/741110002</t>
  </si>
  <si>
    <t>34571093</t>
  </si>
  <si>
    <t>trubka elektroinstalační tuhá z PVC D 22,1/25 mm, délka 3m</t>
  </si>
  <si>
    <t>1393552439</t>
  </si>
  <si>
    <t>30*1,05 'Přepočtené koeficientem množství</t>
  </si>
  <si>
    <t>Příchytka plastová pro EN trubky DN20</t>
  </si>
  <si>
    <t>1083972436</t>
  </si>
  <si>
    <t>849209815</t>
  </si>
  <si>
    <t>103+40+2</t>
  </si>
  <si>
    <t>-87089619</t>
  </si>
  <si>
    <t>743013279</t>
  </si>
  <si>
    <t>246337981</t>
  </si>
  <si>
    <t>749375026</t>
  </si>
  <si>
    <t>110+20+55+10</t>
  </si>
  <si>
    <t>948093963</t>
  </si>
  <si>
    <t>93141863</t>
  </si>
  <si>
    <t>-677289651</t>
  </si>
  <si>
    <t>-333436008</t>
  </si>
  <si>
    <t>-2068906987</t>
  </si>
  <si>
    <t>45+440</t>
  </si>
  <si>
    <t>905971787</t>
  </si>
  <si>
    <t>1636246267</t>
  </si>
  <si>
    <t>-808704336</t>
  </si>
  <si>
    <t>560+65</t>
  </si>
  <si>
    <t>871441681</t>
  </si>
  <si>
    <t>Pol641</t>
  </si>
  <si>
    <t>1310006483</t>
  </si>
  <si>
    <t>-307995659</t>
  </si>
  <si>
    <t>25+30</t>
  </si>
  <si>
    <t>-481941471</t>
  </si>
  <si>
    <t>151218821</t>
  </si>
  <si>
    <t>1745366042</t>
  </si>
  <si>
    <t>dodRP-4</t>
  </si>
  <si>
    <t>Rozvaděč RP-4, požární uzávěr EI S200 30 DP1, přesný výkaz viz. PD</t>
  </si>
  <si>
    <t>1173903943</t>
  </si>
  <si>
    <t>dodRP-5</t>
  </si>
  <si>
    <t>Rozvaděč RP-5, přesný výkaz viz. PD</t>
  </si>
  <si>
    <t>-752079305</t>
  </si>
  <si>
    <t>909604439</t>
  </si>
  <si>
    <t>18+12+5</t>
  </si>
  <si>
    <t>375449277</t>
  </si>
  <si>
    <t>-1617120349</t>
  </si>
  <si>
    <t>1476610435</t>
  </si>
  <si>
    <t>587955308</t>
  </si>
  <si>
    <t>60+5+3</t>
  </si>
  <si>
    <t>-231363700</t>
  </si>
  <si>
    <t>-1918955542</t>
  </si>
  <si>
    <t>1737994957</t>
  </si>
  <si>
    <t>864423351</t>
  </si>
  <si>
    <t>-386663651</t>
  </si>
  <si>
    <t>A1no</t>
  </si>
  <si>
    <t>A1no, svítidlo stropní/nástěnné, LED, 27W, IP20, kovový korpus, plastový kryt, průměr krytu 375 mm, CCT 4000K, CRI 90, životnost zdroje 80000 hodin, integrovaný nouzový zdroj NZ</t>
  </si>
  <si>
    <t>921919861</t>
  </si>
  <si>
    <t>855173242</t>
  </si>
  <si>
    <t>-1511846305</t>
  </si>
  <si>
    <t>2026912274</t>
  </si>
  <si>
    <t>1364912353</t>
  </si>
  <si>
    <t>E2</t>
  </si>
  <si>
    <t>E2, svítidlo stropní/nástěnné, LED, 41W, IP40, těleso bíle práškově lakovaný ocelový plech, semi opálový kryt, CCT 4000K, CRI 90, životnost zdroje 80000 hodin</t>
  </si>
  <si>
    <t>-632351246</t>
  </si>
  <si>
    <t>F1</t>
  </si>
  <si>
    <t>F1, svítidlo stropní/nástěnné, průmyslové, E27, IP65, max. 100W, kovový korpus, skleněný kryt, montáž na hořlavé povrchy tř. F</t>
  </si>
  <si>
    <t>-698369790</t>
  </si>
  <si>
    <t>-1679094898</t>
  </si>
  <si>
    <t>-1869989519</t>
  </si>
  <si>
    <t>75+3+3+1</t>
  </si>
  <si>
    <t>-1017329562</t>
  </si>
  <si>
    <t>1341512849</t>
  </si>
  <si>
    <t>-178824689</t>
  </si>
  <si>
    <t>368007404</t>
  </si>
  <si>
    <t>945082691</t>
  </si>
  <si>
    <t>1867798050</t>
  </si>
  <si>
    <t>389603343</t>
  </si>
  <si>
    <t>544254059</t>
  </si>
  <si>
    <t>1300/6</t>
  </si>
  <si>
    <t>-97607291</t>
  </si>
  <si>
    <t>-1094781301</t>
  </si>
  <si>
    <t>-682118003</t>
  </si>
  <si>
    <t>SLA - Slaboproud</t>
  </si>
  <si>
    <t xml:space="preserve">V objektu jsou již instalovány a provozovány stávající systémy CCTV, přístupový dorozumívací systém od vchodů s recepcemi, a systém pacient sestra byl schválený investorem. Stávající provozované systémy se budou rozšiřovat a proto jsou popsány typy jednotlivých komponentů. Na výslovnou žádost Karlovarsého krajského úřadu byly z rozpočtu odstraněny typy jednotlivých zařízení. Musím však připomenout, že budoucí zhotovtel bude muset projednat jaké typy zařízení chce dodávat tak aby tato nová zařízení byla kompatibilní se stávajícími systémy jedná se zvláště o CCTV, pacient sestra, Switche.... Rozdílné systémy v síti nebudou funkční. </t>
  </si>
  <si>
    <t>742 - Elektroinstalace - slaboproud</t>
  </si>
  <si>
    <t xml:space="preserve">    D2 - 1  Rozvaděč RACK</t>
  </si>
  <si>
    <t xml:space="preserve">    D3 - 2  Aktivní prvky RACK switche2  Aktivní prvky RACK switche2  Aktivní prvky RACK switche2  Aktivní pr</t>
  </si>
  <si>
    <t xml:space="preserve">    D4 - 3 PC a Monitory</t>
  </si>
  <si>
    <t xml:space="preserve">    D5 - 4  WiFi </t>
  </si>
  <si>
    <t xml:space="preserve">    D6 - 5  CCTV</t>
  </si>
  <si>
    <t xml:space="preserve">    D7 - 6  Dveřní komunikace</t>
  </si>
  <si>
    <t xml:space="preserve">    D8 - 8 Signalizace Pacient / sestra</t>
  </si>
  <si>
    <t xml:space="preserve">    D9 - 9 Strukturovaná kabeláž slaboproudu STK</t>
  </si>
  <si>
    <t>D2</t>
  </si>
  <si>
    <t>1  Rozvaděč RACK</t>
  </si>
  <si>
    <t>Skříňový datový rozvaděč RACK 42 U š800x600h (dod+mtž)</t>
  </si>
  <si>
    <t>XXX-A1 8xCU zásuvka 230V (dod+mtž)</t>
  </si>
  <si>
    <t>XXX-X3 ventilační jednotka (dod+mtž)</t>
  </si>
  <si>
    <t>Patch Cord CAT5e (propojky 1m) (dod+mtž)</t>
  </si>
  <si>
    <t>Patch Cord CAT5e (propojky 2m) (dod+mtž)</t>
  </si>
  <si>
    <t>Patch panel CAT5e 24port pro PC (dod+mtž)</t>
  </si>
  <si>
    <t>Patch panel CAT5e 24port pro CCTV, WiFi, Dveřní komunikace (dod+mtž)</t>
  </si>
  <si>
    <t>Zakončení patch panel CAT5e (dod+mtž)</t>
  </si>
  <si>
    <t>Vyvazovací panely,držáky vedení, záslepky (dod+mtž)</t>
  </si>
  <si>
    <t>D3</t>
  </si>
  <si>
    <t>2  Aktivní prvky RACK switche2  Aktivní prvky RACK switche2  Aktivní prvky RACK switche2  Aktivní pr</t>
  </si>
  <si>
    <t>Poe Switch XXX 24port, 1Gb, PeE Rackmount (kamery, WiFi, Dveřní komunikace) (dod+mtž)</t>
  </si>
  <si>
    <t>Switch XXX 48port, 1Gb, PeE Rackmount (9x PC) (dod+mtž)</t>
  </si>
  <si>
    <t>SFP modul kompatibilní se stávající přepínači (dod+mtž)</t>
  </si>
  <si>
    <t>Optický patchkabel LC/LC 50/125 1m pro propojení optických switch (dod+mtž)</t>
  </si>
  <si>
    <t>Optická vana výsuvná 1U do 19 RACKu 24 simplex SC/E2000 včetně optických kazet, včetně zakončení 8 vláken v RACK a 8 vláken u serveru, ochrany sváru. (dod+mtž)</t>
  </si>
  <si>
    <t>Záložní zdroj XXX XXX 1000VA, 900W (dod+mtž)</t>
  </si>
  <si>
    <t>D4</t>
  </si>
  <si>
    <t>3 PC a Monitory</t>
  </si>
  <si>
    <t>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 PC XXX, 3,2 GHz, 8GB RAM, 240GB SSD, DVDRW, HDMI port, Windows 10 Pro, XXX XXX XXX. PCXXX, 3,2 GHz, 8GB RAM, 240GB SSD, DVDRW, HDMI port, Windows 10 Pro, XXX XXX XXX.</t>
  </si>
  <si>
    <t>LCD monitor 22“, XXX XXX, Full HD 1920 × 1080, TN, 16:9, 5 ms, 8bit, 250 cd/m2, kontrast 1000:1, HDMI, DisplayPort 1.2, VESA (dod+mtž)</t>
  </si>
  <si>
    <t>D5</t>
  </si>
  <si>
    <t xml:space="preserve">4  WiFi </t>
  </si>
  <si>
    <t>WiFi - XXX XXX XX XXX (dod+mtž)</t>
  </si>
  <si>
    <t>WiFi - XXX XXX Controler Hybrid Cloud Key (dod+mtž)</t>
  </si>
  <si>
    <t>D6</t>
  </si>
  <si>
    <t>5  CCTV</t>
  </si>
  <si>
    <t>XXX/16P 32 kanálový síťový 4K digitální videorekordér, záznam video&amp;audio, komprese H.265+/H.264+/H.264/MPEG4, vstupní/odchozí šířka pásma 256M/160Mbps, 4K HDMI výstup monitoru: 4K (3840×2160)/60Hz, HDMI a VGA výstup na hlavní monitor, podpora 4x HDD o kapacitě 6TB, 2*USB 2.0, 1*USB 3.0, RS485. RS232, 1* Gigabit NIC, bez HDD, Poplachový I/O: 16/4, bez PoE/100M/IEEE 802.3 af/at, lokalizace v čj., napájení: 220V AC / 50W, 1.5U/19" (dod+mtž)</t>
  </si>
  <si>
    <t>DR-HDD-6TB, HDD bez šuplíku, 6000GB, vhodný pro DVR, NVR XXX, pro provoz 24/7 PURPLE, 64MB cache, rozhraní SATA III (dod+mtž)</t>
  </si>
  <si>
    <t>Barevná IP kamera vnitřní, dome kryt kamery, napájení UTP kabel CAT6 LSOH typ kamery XXX 2,8mm 4Mpx (chodby) zapuštěná krabice pro montáž kabelů (dod+mtž)</t>
  </si>
  <si>
    <t>Barevná IP kamera vnitřní, dome kryt kamery, napájení UTP kabel CAT6 LSOH typ kamery DS-2CD2143G2-I 4mm 4Mpx (chodby) zapuštěná krabice pro montáž kabelů (dod+mtž)</t>
  </si>
  <si>
    <t>D7</t>
  </si>
  <si>
    <t>6  Dveřní komunikace</t>
  </si>
  <si>
    <t>Dorozumívací Tablo XXX XXX dveřní interkom, 6 tl., klávesnice, displey, kamera (včetně bezpečnostního relé pro pokyn k otevření dveří) (dod+mtž)</t>
  </si>
  <si>
    <t>Dorozumívací Panel XXX (sesterny, recepce, kuchyně, prádelna, údržba, kancelář) (dod+mtž)</t>
  </si>
  <si>
    <t>XXX XXX, vnitřní audio jednotka, bílá (možnost černé barvy, instalace chodby) (dod+mtž)</t>
  </si>
  <si>
    <t>Nízkoodběrový el. zámek v provedení pro zapojení do jednotky Tabla u dveří. (dod+mtž)</t>
  </si>
  <si>
    <t>Naprogramování IP switche, přidělení práv XXX, režimů, návody. (dod+mtž)</t>
  </si>
  <si>
    <t>Licence pro IP tabla a panel s otevíráním dveří (povel do strojovny posuvných dveří) (dod+mtž)</t>
  </si>
  <si>
    <t>D8</t>
  </si>
  <si>
    <t>8 Signalizace Pacient / sestra</t>
  </si>
  <si>
    <t>SM systémová zásuvka pro terminál XXX (sesterny,recepce) (dod+mtž)</t>
  </si>
  <si>
    <t>BT nouzové tlačítko pohyblivé XXX (dod+mtž)</t>
  </si>
  <si>
    <t>PT nouzové tlačítko balonek (2 m přívod) (dod+mtž)</t>
  </si>
  <si>
    <t>RT nouzové tlačítko nástěnné XXX (dod+mtž)</t>
  </si>
  <si>
    <t>ZT tahové tlačítko do vlhka XXX (dod+mtž)</t>
  </si>
  <si>
    <t>AT potvrzovací tlačítko XXX (dod+mtž)</t>
  </si>
  <si>
    <t>Pokojové světlo 5 barev XXX (dod+mtž)</t>
  </si>
  <si>
    <t>DZT sesterský terminál LCD (dod+mtž)</t>
  </si>
  <si>
    <t>XXX systémový switch XXX (rozvaděč RACK) (dod+mtž)</t>
  </si>
  <si>
    <t>XXX 240-24 zdroj 24V= 10A (dod+mtž)</t>
  </si>
  <si>
    <t>Záložní zdrojXXX XXX 1000VA, 900W (dod+mtž)</t>
  </si>
  <si>
    <t>XXX krabice pod omítku XXX (pro tlačítka, táhla, světla) (dod+mtž)</t>
  </si>
  <si>
    <t>XXX krabice pod omítku XXX (pro systémovou zásuvku) (dod+mtž)</t>
  </si>
  <si>
    <t>RJ45-IP datový konektor CAT5e XXX (mezi přístoje) (dod+mtž)</t>
  </si>
  <si>
    <t>CAT5e XXX IP datový kabel k periferiím od XXX (dod+mtž)</t>
  </si>
  <si>
    <t>XXX-IP server XXX XXX XXX (dod+mtž)</t>
  </si>
  <si>
    <t>HDD-SATA-MC Server HDD 160GB SATA XXX (dod+mtž)</t>
  </si>
  <si>
    <t>XXX karta dvou kanálů radio/audio XXX (dod+mtž)</t>
  </si>
  <si>
    <t>XXX-IP-XXX databáze událostí XXX (dod+mtž)</t>
  </si>
  <si>
    <t>Kabel XXX-5E-FTP-LSOH kabel F/UTP, CAT5e od XXX k perifériím, tlačítkům, zásuvkám XXX (dod+mtž)</t>
  </si>
  <si>
    <t>Trubka ohebná XXX 2323 (od zásuvky, tlačítek, světel k podhledu)</t>
  </si>
  <si>
    <t>Naprogramování systému</t>
  </si>
  <si>
    <t>D9</t>
  </si>
  <si>
    <t>9 Strukturovaná kabeláž slaboproudu STK</t>
  </si>
  <si>
    <t>Kabel XXX-5E-FTP-LSOH kabel F/UTP, CAT5e (ke každé dvojzásuvce vedou 2 kabely samostatně, WiFi napájení Poe Switch) do rozvaděče RACK (dod+mtž)</t>
  </si>
  <si>
    <t>Trubka ohebná XXX 2323 (k PC, TV, Tel zásuvkám ve zdi) (dod+mtž)</t>
  </si>
  <si>
    <t>Trubka ohebná XXX 2323 (dod+mtž)</t>
  </si>
  <si>
    <t>Kabel XXX-6-UTP-LSOH kabel U/UTP, CAT6 (propojení RACK LDN RACK Hopsic se serverem 6 kabelů) (dod+mtž)</t>
  </si>
  <si>
    <t>Kabel optický XXX-XXX XXX 50/125 4 vlákna (multimod, propojení RACK LDN RACK Hospic se serverem, dva kabely) (dod+mtž)</t>
  </si>
  <si>
    <t>Zajištění trasy z LDN do Hospicu, demontáž podhledů, montáž podhledů, upevňovací materiál (dod+mtž)</t>
  </si>
  <si>
    <t>Zásuvka modulová 2xUSB (dobíjecí) design dle ostat. vybavení</t>
  </si>
  <si>
    <t>Zásuvka 2xRJ45 CAT 5e (dod+mtž)</t>
  </si>
  <si>
    <t>Zásuvka 1xRJ45 CAT 5e (dod+mtž)</t>
  </si>
  <si>
    <t>Koncovka RJ45 CAT 5e (WiFi, CCTV) (dod+mtž)</t>
  </si>
  <si>
    <t>Krabice přístrojová pro zásuvky 2xRJ45, 1xRJ45 dle místa instalace (zeď/parapetní žlab/BSJ rampa) (dod+mtž)</t>
  </si>
  <si>
    <t>Měření zásuvky a vystavení protokolu o měření (dod+mtž)</t>
  </si>
  <si>
    <t>Ostatní spojovací a upevňovací materiál, distanční příchytky, XXX příchytky (dod+mtž)</t>
  </si>
  <si>
    <t>soubor</t>
  </si>
  <si>
    <t>132</t>
  </si>
  <si>
    <t>Drátěná lávka do podhledu 50x200 Pozink lesklý (dod+mtž)</t>
  </si>
  <si>
    <t>134</t>
  </si>
  <si>
    <t>Materiál (sádra, hmoždinky, šroubky....) (dod+mtž)</t>
  </si>
  <si>
    <t>136</t>
  </si>
  <si>
    <t>Pomocné zednické práce, začištění drážek, krabic (dod+mtž)</t>
  </si>
  <si>
    <t>138</t>
  </si>
  <si>
    <t>Ucpávky protipožární (prostupy zdí) (dod+mtž)</t>
  </si>
  <si>
    <t>140</t>
  </si>
  <si>
    <t>Uvedení do provozu, zaučení obsluhy (návody), zkoušky (dod+mtž)</t>
  </si>
  <si>
    <t>144</t>
  </si>
  <si>
    <t>EPS1 - Elektrická požární signalizace</t>
  </si>
  <si>
    <t>V objektu je již instalovaná a provozovaná stávající ústředna EPS  č.1  Zettler PROFILE 115D a LCD Tablo PR1DS umístěné na stálé službě. Tento stávající provozovaný systém se bude rozšiřovat a proto musí být popsány typy jednotlivých komponentů (jiným typem zařízení to nelze zajistit).</t>
  </si>
  <si>
    <t xml:space="preserve">    D2 - Ústředna EPS</t>
  </si>
  <si>
    <t xml:space="preserve">    D3 - Instalace </t>
  </si>
  <si>
    <t xml:space="preserve">    D4 - Ostatní</t>
  </si>
  <si>
    <t>Ústředna EPS</t>
  </si>
  <si>
    <t>Ústředna Zettler PROFILE Flexible Pro 815D ve skříni na povrch, vybavená zdrojem pro AKU 2x38Ah, včetně 2x AKU38Ah, kartou pro 2 kruhové linky, kartou pro sesíťování se stávající ústřednou Zettler PROFILE 115D a připojením 2ks LCD Tablo PR1DS, modul pro připojení internetu, síťová deska PNI800, linkový procesr PLX800, switch LNet PCS800, kryt tabla hluboký P-WDP (2ks), sada štítků PROFILE s LED CZ (3ks), akumulátor 12V 38Ah (2ks). (dod+mtž)</t>
  </si>
  <si>
    <t>LCD Tablo Zettler PR1DS (dod+mtž)</t>
  </si>
  <si>
    <t>Bezpečnostní relátka 24V/230V včetně patice pro zajištění ovládání dveří (dod+mtž)</t>
  </si>
  <si>
    <t>Modul QiO850 včetně krabice (4x vstup + 4x výstup) pro ovládání a monitorování zařízení k dispozici u ústředny EPS (modul je k dispozici - rezerva původní instalace)Modul QiO850 včetně krabice (4x vstup + 4x výstup) pro ovládání a monitorování zařízení k dispozici u ústředny EPS (modul je k dispozici - rezerva původní instalace)Modul QiO850 včetně krabice (4x vstup + 4x výstup) pro ovládání a monitorování zařízení k dispozici u ústředny EPS (modul je k dispozici - rezerva původní instalace) (dod+mtž)</t>
  </si>
  <si>
    <t>EN54-5A17 24V/5A/pro 2x17Ah Zdroj ovládání (dod+mtž)</t>
  </si>
  <si>
    <t>AKU XXX12V-17Ah akumulátory pro zdroj ovládání (dod+mtž)</t>
  </si>
  <si>
    <t xml:space="preserve">Instalace </t>
  </si>
  <si>
    <t>Požární sirena s blikačem na kruhovou linku adresná Zettler P80AIB (dříve LPAV3000) s izolátoremPožární sirena s blikačem na kruhovou linku adresná Zettler P80AIB (dříve LPAV3000) s izolátoremPožární sirena s blikačem na kruhovou linku adresná Zettler P80AIB (dříve LPAV3000) s izolátorem (dod+mtž)</t>
  </si>
  <si>
    <t>Tlačítkový hlásič s izolátorem vnitřní zapuštěný s průhedným krytem, signalizací LED Zettler DIN820i/RTlačítkový hlásič s izolátorem vnitřní zapuštěný s průhedným krytem, signalizací LED Zettler DIN820i/RTlačítkový hlásič s izolátorem vnitřní zapuštěný s průhedným krytem, signalizací LED Zettler DIN820i/R (dod+mtž)</t>
  </si>
  <si>
    <t>Automatický hlásič multifunkční opticko kouřový a teplotní, sign.LED Zettler 830PHAutomatický hlásič multifunkční opticko kouřový a teplotní, sign.LED Zettler 830PHAutomatický hlásič multifunkční opticko kouřový a teplotní, sign.LED Zettler 830PH (dod+mtž)</t>
  </si>
  <si>
    <t>Automatický hlásič interaktivní opticko kouřový, sign.LED Zettler 830P do podhledu a do výtahové šachtyAutomatický hlásič interaktivní opticko kouřový, sign.LED Zettler 830P do podhledu a do výtahové šachtyAutomatický hlásič interaktivní opticko kouřový, sign.LED Zettler 830P do podhledu a do výtahové šachty (dod+mtž)</t>
  </si>
  <si>
    <t>Vzdálená signalizace Zettler 801HL, pro hlásiče v podhledu a ve výtahové šachtěVzdálená signalizace Zettler 801HL, pro hlásiče v podhledu a ve výtahové šachtěVzdálená signalizace Zettler 801HL, pro hlásiče v podhledu a ve výtahové šachtě (dod+mtž)</t>
  </si>
  <si>
    <t>Automatický hlásič interaktivní teplotní, sign.LED Zettler 830H do vybraných prostor kuchyněk a prádelnyAutomatický hlásič interaktivní teplotní, sign.LED Zettler 830H do vybraných prostor kuchyněk a prádelnyAutomatický hlásič interaktivní teplotní, sign.LED Zettler 830H do vybraných prostor kuchyněk a prádelny (dod+mtž)</t>
  </si>
  <si>
    <t>Zásuvka (patice) Zettler 4BZásuvka (patice) Zettler 4BZásuvka (patice) Zettler 4B (dod+mtž)</t>
  </si>
  <si>
    <t>Zásuvka (patice s izolátorem) Zettler 4B-iZásuvka (patice s izolátorem) Zettler 4B-iZásuvka (patice s izolátorem) Zettler 4B-i (dod+mtž)</t>
  </si>
  <si>
    <t>Držák hlásiče na stěnu výtahové šachty (dod+mtž)</t>
  </si>
  <si>
    <t>Číslo (plastový štítek) pro hlásiče (dod+mtž)</t>
  </si>
  <si>
    <t>Optická signalizace nástupního místa u služebního vchodu Zábleskový maják Sonos PSB-0039 xenon venkovní 24V 250mA (dod+mtž)</t>
  </si>
  <si>
    <t>PVC trubka ohebná 16 (k tlačítkům, stropy podhled) (dod+mtž)</t>
  </si>
  <si>
    <t xml:space="preserve">m </t>
  </si>
  <si>
    <t>Materiál montážní pro požárně odolné uchycení na strop nad podhledy</t>
  </si>
  <si>
    <t>kpl</t>
  </si>
  <si>
    <t>Kabel XXX 180S OHLS 2x1 (kruhová linka hlásičů a sirén) (dod+mtž)</t>
  </si>
  <si>
    <t>Kabel XXX 180S OHLS 2x1,5 (ovládání jednotek dveří) (dod+mtž)</t>
  </si>
  <si>
    <t>FT DATA4PR datový kabel CAT5 4x2x0,63mm, s funkčností při požáru 3h/750C dle IEC 60331, ohniodolný, bezhalogenový (dod+mtž)</t>
  </si>
  <si>
    <t>Demontáž a opětovná montáž podhledu na stávající chodbě</t>
  </si>
  <si>
    <t>Spojovací a upevňovací materiál (šroubky, hmoždinky, sádra) (dod+mtž)</t>
  </si>
  <si>
    <t>Pomocné zednické práce a průrazy</t>
  </si>
  <si>
    <t>Požární ucpávky (dod+mtž)</t>
  </si>
  <si>
    <t>Uložení pod omítku, zednické začištění (soubor) (dod+mtž)</t>
  </si>
  <si>
    <t>Ostatní</t>
  </si>
  <si>
    <t xml:space="preserve">SVC DataPoint implementace jednotlivých bodů EPS 180 hlásičů + 14 ovládaných zařízení (stávající část 83 bodů a 17 ovládaných zařízení) toto jsou informace, které jsou důležité pro určení ceny sw grafické nadstavby, kdy kromě vlastní ceny programu se musí počítat s rozsáhlým systémem viz půdorysy a počty bodů (PC a monitor dodá investor). </t>
  </si>
  <si>
    <t>SVC GRF příprava grafických podkladů (půdorysy ve formátu DWG dodá investor)</t>
  </si>
  <si>
    <t>SW grafická nadstavba</t>
  </si>
  <si>
    <t>Oživení a naprogramování systému</t>
  </si>
  <si>
    <t>Zaškolení obsluhy, návody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</si>
  <si>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</si>
  <si>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</si>
  <si>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</si>
  <si>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</si>
  <si>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</si>
  <si>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</si>
  <si>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</si>
  <si>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</si>
  <si>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</si>
  <si>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</si>
  <si>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1024</t>
  </si>
  <si>
    <t>-1724668625</t>
  </si>
  <si>
    <t>https://podminky.urs.cz/item/CS_URS_2022_02/013254000</t>
  </si>
  <si>
    <t>Dokumentace skutečného stavu struktury rozvaděče, PC, tiskáren,aktiv.prvky WiFi,switche,ups,vývody na cizí zařízení pacient setra, Tabla, audio Tabla, dveřní systémy.</t>
  </si>
  <si>
    <t>-1480752134</t>
  </si>
  <si>
    <t>VRN3</t>
  </si>
  <si>
    <t>Zařízení staveniště</t>
  </si>
  <si>
    <t>030001000</t>
  </si>
  <si>
    <t>-665633444</t>
  </si>
  <si>
    <t>https://podminky.urs.cz/item/CS_URS_2022_02/030001000</t>
  </si>
  <si>
    <t>VRN4</t>
  </si>
  <si>
    <t>Inženýrská činnost</t>
  </si>
  <si>
    <t>044002000</t>
  </si>
  <si>
    <t>Revize</t>
  </si>
  <si>
    <t>hod</t>
  </si>
  <si>
    <t>1328952372</t>
  </si>
  <si>
    <t>https://podminky.urs.cz/item/CS_URS_2022_02/044002000</t>
  </si>
  <si>
    <t>silnoproud</t>
  </si>
  <si>
    <t>24*4</t>
  </si>
  <si>
    <t>slaboproud</t>
  </si>
  <si>
    <t>044002001</t>
  </si>
  <si>
    <t>Revize EPS</t>
  </si>
  <si>
    <t>-1104687917</t>
  </si>
  <si>
    <t>045002000</t>
  </si>
  <si>
    <t>Kompletační a koordinační činnost</t>
  </si>
  <si>
    <t>-1678015491</t>
  </si>
  <si>
    <t>https://podminky.urs.cz/item/CS_URS_2022_02/045002000</t>
  </si>
  <si>
    <t>32*4</t>
  </si>
  <si>
    <t>EPS</t>
  </si>
  <si>
    <t>046002000</t>
  </si>
  <si>
    <t>Demontáž stávající elektroinstalace</t>
  </si>
  <si>
    <t>-1143685915</t>
  </si>
  <si>
    <t>VRN6</t>
  </si>
  <si>
    <t>Územní vlivy</t>
  </si>
  <si>
    <t>065002000</t>
  </si>
  <si>
    <t>Mimostaveništní doprava materiálů</t>
  </si>
  <si>
    <t>1225716147</t>
  </si>
  <si>
    <t>https://podminky.urs.cz/item/CS_URS_2022_02/065002000</t>
  </si>
  <si>
    <t>VRN7</t>
  </si>
  <si>
    <t>Provozní vlivy</t>
  </si>
  <si>
    <t>070001000</t>
  </si>
  <si>
    <t>-240739764</t>
  </si>
  <si>
    <t>https://podminky.urs.cz/item/CS_URS_2022_02/070001000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</si>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</sst>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342241162" TargetMode="External" /><Relationship Id="rId2" Type="http://schemas.openxmlformats.org/officeDocument/2006/relationships/hyperlink" Target="https://podminky.urs.cz/item/CS_URS_2022_02/611315121" TargetMode="External" /><Relationship Id="rId3" Type="http://schemas.openxmlformats.org/officeDocument/2006/relationships/hyperlink" Target="https://podminky.urs.cz/item/CS_URS_2022_02/612135101" TargetMode="External" /><Relationship Id="rId4" Type="http://schemas.openxmlformats.org/officeDocument/2006/relationships/hyperlink" Target="https://podminky.urs.cz/item/CS_URS_2022_02/612315121" TargetMode="External" /><Relationship Id="rId5" Type="http://schemas.openxmlformats.org/officeDocument/2006/relationships/hyperlink" Target="https://podminky.urs.cz/item/CS_URS_2022_02/612322141" TargetMode="External" /><Relationship Id="rId6" Type="http://schemas.openxmlformats.org/officeDocument/2006/relationships/hyperlink" Target="https://podminky.urs.cz/item/CS_URS_2022_02/971033561" TargetMode="External" /><Relationship Id="rId7" Type="http://schemas.openxmlformats.org/officeDocument/2006/relationships/hyperlink" Target="https://podminky.urs.cz/item/CS_URS_2022_02/974082113" TargetMode="External" /><Relationship Id="rId8" Type="http://schemas.openxmlformats.org/officeDocument/2006/relationships/hyperlink" Target="https://podminky.urs.cz/item/CS_URS_2022_02/974082115" TargetMode="External" /><Relationship Id="rId9" Type="http://schemas.openxmlformats.org/officeDocument/2006/relationships/hyperlink" Target="https://podminky.urs.cz/item/CS_URS_2022_02/974082116" TargetMode="External" /><Relationship Id="rId10" Type="http://schemas.openxmlformats.org/officeDocument/2006/relationships/hyperlink" Target="https://podminky.urs.cz/item/CS_URS_2022_02/974082173" TargetMode="External" /><Relationship Id="rId11" Type="http://schemas.openxmlformats.org/officeDocument/2006/relationships/hyperlink" Target="https://podminky.urs.cz/item/CS_URS_2022_02/974082175" TargetMode="External" /><Relationship Id="rId12" Type="http://schemas.openxmlformats.org/officeDocument/2006/relationships/hyperlink" Target="https://podminky.urs.cz/item/CS_URS_2022_02/997013153" TargetMode="External" /><Relationship Id="rId13" Type="http://schemas.openxmlformats.org/officeDocument/2006/relationships/hyperlink" Target="https://podminky.urs.cz/item/CS_URS_2022_02/997013501" TargetMode="External" /><Relationship Id="rId14" Type="http://schemas.openxmlformats.org/officeDocument/2006/relationships/hyperlink" Target="https://podminky.urs.cz/item/CS_URS_2022_02/997013509" TargetMode="External" /><Relationship Id="rId15" Type="http://schemas.openxmlformats.org/officeDocument/2006/relationships/hyperlink" Target="https://podminky.urs.cz/item/CS_URS_2022_02/997013601" TargetMode="External" /><Relationship Id="rId16" Type="http://schemas.openxmlformats.org/officeDocument/2006/relationships/hyperlink" Target="https://podminky.urs.cz/item/CS_URS_2022_02/998011002" TargetMode="External" /><Relationship Id="rId17" Type="http://schemas.openxmlformats.org/officeDocument/2006/relationships/hyperlink" Target="https://podminky.urs.cz/item/CS_URS_2022_02/741112061" TargetMode="External" /><Relationship Id="rId18" Type="http://schemas.openxmlformats.org/officeDocument/2006/relationships/hyperlink" Target="https://podminky.urs.cz/item/CS_URS_2022_02/741112063" TargetMode="External" /><Relationship Id="rId19" Type="http://schemas.openxmlformats.org/officeDocument/2006/relationships/hyperlink" Target="https://podminky.urs.cz/item/CS_URS_2022_02/741122011" TargetMode="External" /><Relationship Id="rId20" Type="http://schemas.openxmlformats.org/officeDocument/2006/relationships/hyperlink" Target="https://podminky.urs.cz/item/CS_URS_2022_02/741122015" TargetMode="External" /><Relationship Id="rId21" Type="http://schemas.openxmlformats.org/officeDocument/2006/relationships/hyperlink" Target="https://podminky.urs.cz/item/CS_URS_2022_02/741122016" TargetMode="External" /><Relationship Id="rId22" Type="http://schemas.openxmlformats.org/officeDocument/2006/relationships/hyperlink" Target="https://podminky.urs.cz/item/CS_URS_2022_02/741122031" TargetMode="External" /><Relationship Id="rId23" Type="http://schemas.openxmlformats.org/officeDocument/2006/relationships/hyperlink" Target="https://podminky.urs.cz/item/CS_URS_2022_02/741122032" TargetMode="External" /><Relationship Id="rId24" Type="http://schemas.openxmlformats.org/officeDocument/2006/relationships/hyperlink" Target="https://podminky.urs.cz/item/CS_URS_2022_02/741122033" TargetMode="External" /><Relationship Id="rId25" Type="http://schemas.openxmlformats.org/officeDocument/2006/relationships/hyperlink" Target="https://podminky.urs.cz/item/CS_URS_2022_02/741122137" TargetMode="External" /><Relationship Id="rId26" Type="http://schemas.openxmlformats.org/officeDocument/2006/relationships/hyperlink" Target="https://podminky.urs.cz/item/CS_URS_2022_02/741210102" TargetMode="External" /><Relationship Id="rId27" Type="http://schemas.openxmlformats.org/officeDocument/2006/relationships/hyperlink" Target="https://podminky.urs.cz/item/CS_URS_2022_02/741310101" TargetMode="External" /><Relationship Id="rId28" Type="http://schemas.openxmlformats.org/officeDocument/2006/relationships/hyperlink" Target="https://podminky.urs.cz/item/CS_URS_2022_02/741310121" TargetMode="External" /><Relationship Id="rId29" Type="http://schemas.openxmlformats.org/officeDocument/2006/relationships/hyperlink" Target="https://podminky.urs.cz/item/CS_URS_2022_02/741310122" TargetMode="External" /><Relationship Id="rId30" Type="http://schemas.openxmlformats.org/officeDocument/2006/relationships/hyperlink" Target="https://podminky.urs.cz/item/CS_URS_2022_02/741310125" TargetMode="External" /><Relationship Id="rId31" Type="http://schemas.openxmlformats.org/officeDocument/2006/relationships/hyperlink" Target="https://podminky.urs.cz/item/CS_URS_2022_02/741310126" TargetMode="External" /><Relationship Id="rId32" Type="http://schemas.openxmlformats.org/officeDocument/2006/relationships/hyperlink" Target="https://podminky.urs.cz/item/CS_URS_2022_02/741313001" TargetMode="External" /><Relationship Id="rId33" Type="http://schemas.openxmlformats.org/officeDocument/2006/relationships/hyperlink" Target="https://podminky.urs.cz/item/CS_URS_2022_02/741313052" TargetMode="External" /><Relationship Id="rId34" Type="http://schemas.openxmlformats.org/officeDocument/2006/relationships/hyperlink" Target="https://podminky.urs.cz/item/CS_URS_2022_02/741372022" TargetMode="External" /><Relationship Id="rId35" Type="http://schemas.openxmlformats.org/officeDocument/2006/relationships/hyperlink" Target="https://podminky.urs.cz/item/CS_URS_2022_02/741410041" TargetMode="External" /><Relationship Id="rId36" Type="http://schemas.openxmlformats.org/officeDocument/2006/relationships/hyperlink" Target="https://podminky.urs.cz/item/CS_URS_2022_02/741910613" TargetMode="External" /><Relationship Id="rId37" Type="http://schemas.openxmlformats.org/officeDocument/2006/relationships/hyperlink" Target="https://podminky.urs.cz/item/CS_URS_2022_02/741920301" TargetMode="External" /><Relationship Id="rId38" Type="http://schemas.openxmlformats.org/officeDocument/2006/relationships/hyperlink" Target="https://podminky.urs.cz/item/CS_URS_2022_02/998741202" TargetMode="External" /><Relationship Id="rId39" Type="http://schemas.openxmlformats.org/officeDocument/2006/relationships/hyperlink" Target="https://podminky.urs.cz/item/CS_URS_2022_02/742210151" TargetMode="External" /><Relationship Id="rId40" Type="http://schemas.openxmlformats.org/officeDocument/2006/relationships/hyperlink" Target="https://podminky.urs.cz/item/CS_URS_2022_02/998742202" TargetMode="External" /><Relationship Id="rId41" Type="http://schemas.openxmlformats.org/officeDocument/2006/relationships/hyperlink" Target="https://podminky.urs.cz/item/CS_URS_2022_02/751111012" TargetMode="External" /><Relationship Id="rId42" Type="http://schemas.openxmlformats.org/officeDocument/2006/relationships/hyperlink" Target="https://podminky.urs.cz/item/CS_URS_2022_02/998751201" TargetMode="External" /><Relationship Id="rId43" Type="http://schemas.openxmlformats.org/officeDocument/2006/relationships/hyperlink" Target="https://podminky.urs.cz/item/CS_URS_2022_02/763131411" TargetMode="External" /><Relationship Id="rId44" Type="http://schemas.openxmlformats.org/officeDocument/2006/relationships/hyperlink" Target="https://podminky.urs.cz/item/CS_URS_2022_02/763131714" TargetMode="External" /><Relationship Id="rId45" Type="http://schemas.openxmlformats.org/officeDocument/2006/relationships/hyperlink" Target="https://podminky.urs.cz/item/CS_URS_2022_02/763131771" TargetMode="External" /><Relationship Id="rId46" Type="http://schemas.openxmlformats.org/officeDocument/2006/relationships/hyperlink" Target="https://podminky.urs.cz/item/CS_URS_2022_02/998763101" TargetMode="External" /><Relationship Id="rId47" Type="http://schemas.openxmlformats.org/officeDocument/2006/relationships/hyperlink" Target="https://podminky.urs.cz/item/CS_URS_2022_02/998763181" TargetMode="External" /><Relationship Id="rId48" Type="http://schemas.openxmlformats.org/officeDocument/2006/relationships/hyperlink" Target="https://podminky.urs.cz/item/CS_URS_2022_02/783817121" TargetMode="External" /><Relationship Id="rId49" Type="http://schemas.openxmlformats.org/officeDocument/2006/relationships/hyperlink" Target="https://podminky.urs.cz/item/CS_URS_2022_02/784111001" TargetMode="External" /><Relationship Id="rId50" Type="http://schemas.openxmlformats.org/officeDocument/2006/relationships/hyperlink" Target="https://podminky.urs.cz/item/CS_URS_2022_02/784161411" TargetMode="External" /><Relationship Id="rId51" Type="http://schemas.openxmlformats.org/officeDocument/2006/relationships/hyperlink" Target="https://podminky.urs.cz/item/CS_URS_2022_02/784181101" TargetMode="External" /><Relationship Id="rId52" Type="http://schemas.openxmlformats.org/officeDocument/2006/relationships/hyperlink" Target="https://podminky.urs.cz/item/CS_URS_2022_02/784211121" TargetMode="External" /><Relationship Id="rId53" Type="http://schemas.openxmlformats.org/officeDocument/2006/relationships/hyperlink" Target="https://podminky.urs.cz/item/CS_URS_2022_02/784211163" TargetMode="External" /><Relationship Id="rId5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11315121" TargetMode="External" /><Relationship Id="rId2" Type="http://schemas.openxmlformats.org/officeDocument/2006/relationships/hyperlink" Target="https://podminky.urs.cz/item/CS_URS_2022_02/612135101" TargetMode="External" /><Relationship Id="rId3" Type="http://schemas.openxmlformats.org/officeDocument/2006/relationships/hyperlink" Target="https://podminky.urs.cz/item/CS_URS_2022_02/612315121" TargetMode="External" /><Relationship Id="rId4" Type="http://schemas.openxmlformats.org/officeDocument/2006/relationships/hyperlink" Target="https://podminky.urs.cz/item/CS_URS_2022_02/971033561" TargetMode="External" /><Relationship Id="rId5" Type="http://schemas.openxmlformats.org/officeDocument/2006/relationships/hyperlink" Target="https://podminky.urs.cz/item/CS_URS_2022_02/974082113" TargetMode="External" /><Relationship Id="rId6" Type="http://schemas.openxmlformats.org/officeDocument/2006/relationships/hyperlink" Target="https://podminky.urs.cz/item/CS_URS_2022_02/974082115" TargetMode="External" /><Relationship Id="rId7" Type="http://schemas.openxmlformats.org/officeDocument/2006/relationships/hyperlink" Target="https://podminky.urs.cz/item/CS_URS_2022_02/974082116" TargetMode="External" /><Relationship Id="rId8" Type="http://schemas.openxmlformats.org/officeDocument/2006/relationships/hyperlink" Target="https://podminky.urs.cz/item/CS_URS_2022_02/974082173" TargetMode="External" /><Relationship Id="rId9" Type="http://schemas.openxmlformats.org/officeDocument/2006/relationships/hyperlink" Target="https://podminky.urs.cz/item/CS_URS_2022_02/974082175" TargetMode="External" /><Relationship Id="rId10" Type="http://schemas.openxmlformats.org/officeDocument/2006/relationships/hyperlink" Target="https://podminky.urs.cz/item/CS_URS_2022_02/997013153" TargetMode="External" /><Relationship Id="rId11" Type="http://schemas.openxmlformats.org/officeDocument/2006/relationships/hyperlink" Target="https://podminky.urs.cz/item/CS_URS_2022_02/997013501" TargetMode="External" /><Relationship Id="rId12" Type="http://schemas.openxmlformats.org/officeDocument/2006/relationships/hyperlink" Target="https://podminky.urs.cz/item/CS_URS_2022_02/997013509" TargetMode="External" /><Relationship Id="rId13" Type="http://schemas.openxmlformats.org/officeDocument/2006/relationships/hyperlink" Target="https://podminky.urs.cz/item/CS_URS_2022_02/997013601" TargetMode="External" /><Relationship Id="rId14" Type="http://schemas.openxmlformats.org/officeDocument/2006/relationships/hyperlink" Target="https://podminky.urs.cz/item/CS_URS_2022_02/998011002" TargetMode="External" /><Relationship Id="rId15" Type="http://schemas.openxmlformats.org/officeDocument/2006/relationships/hyperlink" Target="https://podminky.urs.cz/item/CS_URS_2022_02/741110511" TargetMode="External" /><Relationship Id="rId16" Type="http://schemas.openxmlformats.org/officeDocument/2006/relationships/hyperlink" Target="https://podminky.urs.cz/item/CS_URS_2022_02/741112061" TargetMode="External" /><Relationship Id="rId17" Type="http://schemas.openxmlformats.org/officeDocument/2006/relationships/hyperlink" Target="https://podminky.urs.cz/item/CS_URS_2022_02/741112063" TargetMode="External" /><Relationship Id="rId18" Type="http://schemas.openxmlformats.org/officeDocument/2006/relationships/hyperlink" Target="https://podminky.urs.cz/item/CS_URS_2022_02/741122011" TargetMode="External" /><Relationship Id="rId19" Type="http://schemas.openxmlformats.org/officeDocument/2006/relationships/hyperlink" Target="https://podminky.urs.cz/item/CS_URS_2022_02/741122015" TargetMode="External" /><Relationship Id="rId20" Type="http://schemas.openxmlformats.org/officeDocument/2006/relationships/hyperlink" Target="https://podminky.urs.cz/item/CS_URS_2022_02/741122016" TargetMode="External" /><Relationship Id="rId21" Type="http://schemas.openxmlformats.org/officeDocument/2006/relationships/hyperlink" Target="https://podminky.urs.cz/item/CS_URS_2022_02/741122031" TargetMode="External" /><Relationship Id="rId22" Type="http://schemas.openxmlformats.org/officeDocument/2006/relationships/hyperlink" Target="https://podminky.urs.cz/item/CS_URS_2022_02/741210102" TargetMode="External" /><Relationship Id="rId23" Type="http://schemas.openxmlformats.org/officeDocument/2006/relationships/hyperlink" Target="https://podminky.urs.cz/item/CS_URS_2022_02/741310101" TargetMode="External" /><Relationship Id="rId24" Type="http://schemas.openxmlformats.org/officeDocument/2006/relationships/hyperlink" Target="https://podminky.urs.cz/item/CS_URS_2022_02/741310121" TargetMode="External" /><Relationship Id="rId25" Type="http://schemas.openxmlformats.org/officeDocument/2006/relationships/hyperlink" Target="https://podminky.urs.cz/item/CS_URS_2022_02/741310122" TargetMode="External" /><Relationship Id="rId26" Type="http://schemas.openxmlformats.org/officeDocument/2006/relationships/hyperlink" Target="https://podminky.urs.cz/item/CS_URS_2022_02/741310126" TargetMode="External" /><Relationship Id="rId27" Type="http://schemas.openxmlformats.org/officeDocument/2006/relationships/hyperlink" Target="https://podminky.urs.cz/item/CS_URS_2022_02/741313001" TargetMode="External" /><Relationship Id="rId28" Type="http://schemas.openxmlformats.org/officeDocument/2006/relationships/hyperlink" Target="https://podminky.urs.cz/item/CS_URS_2022_02/741313052" TargetMode="External" /><Relationship Id="rId29" Type="http://schemas.openxmlformats.org/officeDocument/2006/relationships/hyperlink" Target="https://podminky.urs.cz/item/CS_URS_2022_02/741372022" TargetMode="External" /><Relationship Id="rId30" Type="http://schemas.openxmlformats.org/officeDocument/2006/relationships/hyperlink" Target="https://podminky.urs.cz/item/CS_URS_2022_02/741910613" TargetMode="External" /><Relationship Id="rId31" Type="http://schemas.openxmlformats.org/officeDocument/2006/relationships/hyperlink" Target="https://podminky.urs.cz/item/CS_URS_2022_02/998741202" TargetMode="External" /><Relationship Id="rId32" Type="http://schemas.openxmlformats.org/officeDocument/2006/relationships/hyperlink" Target="https://podminky.urs.cz/item/CS_URS_2022_02/763131411" TargetMode="External" /><Relationship Id="rId33" Type="http://schemas.openxmlformats.org/officeDocument/2006/relationships/hyperlink" Target="https://podminky.urs.cz/item/CS_URS_2022_02/763131714" TargetMode="External" /><Relationship Id="rId34" Type="http://schemas.openxmlformats.org/officeDocument/2006/relationships/hyperlink" Target="https://podminky.urs.cz/item/CS_URS_2022_02/763131771" TargetMode="External" /><Relationship Id="rId35" Type="http://schemas.openxmlformats.org/officeDocument/2006/relationships/hyperlink" Target="https://podminky.urs.cz/item/CS_URS_2022_02/998763101" TargetMode="External" /><Relationship Id="rId36" Type="http://schemas.openxmlformats.org/officeDocument/2006/relationships/hyperlink" Target="https://podminky.urs.cz/item/CS_URS_2022_02/998763181" TargetMode="External" /><Relationship Id="rId37" Type="http://schemas.openxmlformats.org/officeDocument/2006/relationships/hyperlink" Target="https://podminky.urs.cz/item/CS_URS_2022_02/783817121" TargetMode="External" /><Relationship Id="rId38" Type="http://schemas.openxmlformats.org/officeDocument/2006/relationships/hyperlink" Target="https://podminky.urs.cz/item/CS_URS_2022_02/784111001" TargetMode="External" /><Relationship Id="rId39" Type="http://schemas.openxmlformats.org/officeDocument/2006/relationships/hyperlink" Target="https://podminky.urs.cz/item/CS_URS_2022_02/784161411" TargetMode="External" /><Relationship Id="rId40" Type="http://schemas.openxmlformats.org/officeDocument/2006/relationships/hyperlink" Target="https://podminky.urs.cz/item/CS_URS_2022_02/784181101" TargetMode="External" /><Relationship Id="rId41" Type="http://schemas.openxmlformats.org/officeDocument/2006/relationships/hyperlink" Target="https://podminky.urs.cz/item/CS_URS_2022_02/784211121" TargetMode="External" /><Relationship Id="rId42" Type="http://schemas.openxmlformats.org/officeDocument/2006/relationships/hyperlink" Target="https://podminky.urs.cz/item/CS_URS_2022_02/784211163" TargetMode="External" /><Relationship Id="rId4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611315121" TargetMode="External" /><Relationship Id="rId2" Type="http://schemas.openxmlformats.org/officeDocument/2006/relationships/hyperlink" Target="https://podminky.urs.cz/item/CS_URS_2022_02/612135101" TargetMode="External" /><Relationship Id="rId3" Type="http://schemas.openxmlformats.org/officeDocument/2006/relationships/hyperlink" Target="https://podminky.urs.cz/item/CS_URS_2022_02/612315121" TargetMode="External" /><Relationship Id="rId4" Type="http://schemas.openxmlformats.org/officeDocument/2006/relationships/hyperlink" Target="https://podminky.urs.cz/item/CS_URS_2022_02/971033561" TargetMode="External" /><Relationship Id="rId5" Type="http://schemas.openxmlformats.org/officeDocument/2006/relationships/hyperlink" Target="https://podminky.urs.cz/item/CS_URS_2022_02/974082113" TargetMode="External" /><Relationship Id="rId6" Type="http://schemas.openxmlformats.org/officeDocument/2006/relationships/hyperlink" Target="https://podminky.urs.cz/item/CS_URS_2022_02/974082115" TargetMode="External" /><Relationship Id="rId7" Type="http://schemas.openxmlformats.org/officeDocument/2006/relationships/hyperlink" Target="https://podminky.urs.cz/item/CS_URS_2022_02/974082116" TargetMode="External" /><Relationship Id="rId8" Type="http://schemas.openxmlformats.org/officeDocument/2006/relationships/hyperlink" Target="https://podminky.urs.cz/item/CS_URS_2022_02/974082173" TargetMode="External" /><Relationship Id="rId9" Type="http://schemas.openxmlformats.org/officeDocument/2006/relationships/hyperlink" Target="https://podminky.urs.cz/item/CS_URS_2022_02/974082175" TargetMode="External" /><Relationship Id="rId10" Type="http://schemas.openxmlformats.org/officeDocument/2006/relationships/hyperlink" Target="https://podminky.urs.cz/item/CS_URS_2022_02/997013153" TargetMode="External" /><Relationship Id="rId11" Type="http://schemas.openxmlformats.org/officeDocument/2006/relationships/hyperlink" Target="https://podminky.urs.cz/item/CS_URS_2022_02/997013501" TargetMode="External" /><Relationship Id="rId12" Type="http://schemas.openxmlformats.org/officeDocument/2006/relationships/hyperlink" Target="https://podminky.urs.cz/item/CS_URS_2022_02/997013509" TargetMode="External" /><Relationship Id="rId13" Type="http://schemas.openxmlformats.org/officeDocument/2006/relationships/hyperlink" Target="https://podminky.urs.cz/item/CS_URS_2022_02/997013601" TargetMode="External" /><Relationship Id="rId14" Type="http://schemas.openxmlformats.org/officeDocument/2006/relationships/hyperlink" Target="https://podminky.urs.cz/item/CS_URS_2022_02/998011002" TargetMode="External" /><Relationship Id="rId15" Type="http://schemas.openxmlformats.org/officeDocument/2006/relationships/hyperlink" Target="https://podminky.urs.cz/item/CS_URS_2022_02/741110511" TargetMode="External" /><Relationship Id="rId16" Type="http://schemas.openxmlformats.org/officeDocument/2006/relationships/hyperlink" Target="https://podminky.urs.cz/item/CS_URS_2022_02/741112061" TargetMode="External" /><Relationship Id="rId17" Type="http://schemas.openxmlformats.org/officeDocument/2006/relationships/hyperlink" Target="https://podminky.urs.cz/item/CS_URS_2022_02/741112063" TargetMode="External" /><Relationship Id="rId18" Type="http://schemas.openxmlformats.org/officeDocument/2006/relationships/hyperlink" Target="https://podminky.urs.cz/item/CS_URS_2022_02/741122011" TargetMode="External" /><Relationship Id="rId19" Type="http://schemas.openxmlformats.org/officeDocument/2006/relationships/hyperlink" Target="https://podminky.urs.cz/item/CS_URS_2022_02/741122015" TargetMode="External" /><Relationship Id="rId20" Type="http://schemas.openxmlformats.org/officeDocument/2006/relationships/hyperlink" Target="https://podminky.urs.cz/item/CS_URS_2022_02/741122016" TargetMode="External" /><Relationship Id="rId21" Type="http://schemas.openxmlformats.org/officeDocument/2006/relationships/hyperlink" Target="https://podminky.urs.cz/item/CS_URS_2022_02/741122031" TargetMode="External" /><Relationship Id="rId22" Type="http://schemas.openxmlformats.org/officeDocument/2006/relationships/hyperlink" Target="https://podminky.urs.cz/item/CS_URS_2022_02/741122032" TargetMode="External" /><Relationship Id="rId23" Type="http://schemas.openxmlformats.org/officeDocument/2006/relationships/hyperlink" Target="https://podminky.urs.cz/item/CS_URS_2022_02/741210102" TargetMode="External" /><Relationship Id="rId24" Type="http://schemas.openxmlformats.org/officeDocument/2006/relationships/hyperlink" Target="https://podminky.urs.cz/item/CS_URS_2022_02/741310101" TargetMode="External" /><Relationship Id="rId25" Type="http://schemas.openxmlformats.org/officeDocument/2006/relationships/hyperlink" Target="https://podminky.urs.cz/item/CS_URS_2022_02/741310121" TargetMode="External" /><Relationship Id="rId26" Type="http://schemas.openxmlformats.org/officeDocument/2006/relationships/hyperlink" Target="https://podminky.urs.cz/item/CS_URS_2022_02/741310122" TargetMode="External" /><Relationship Id="rId27" Type="http://schemas.openxmlformats.org/officeDocument/2006/relationships/hyperlink" Target="https://podminky.urs.cz/item/CS_URS_2022_02/741310125" TargetMode="External" /><Relationship Id="rId28" Type="http://schemas.openxmlformats.org/officeDocument/2006/relationships/hyperlink" Target="https://podminky.urs.cz/item/CS_URS_2022_02/741310126" TargetMode="External" /><Relationship Id="rId29" Type="http://schemas.openxmlformats.org/officeDocument/2006/relationships/hyperlink" Target="https://podminky.urs.cz/item/CS_URS_2022_02/741313001" TargetMode="External" /><Relationship Id="rId30" Type="http://schemas.openxmlformats.org/officeDocument/2006/relationships/hyperlink" Target="https://podminky.urs.cz/item/CS_URS_2022_02/741313052" TargetMode="External" /><Relationship Id="rId31" Type="http://schemas.openxmlformats.org/officeDocument/2006/relationships/hyperlink" Target="https://podminky.urs.cz/item/CS_URS_2022_02/741372022" TargetMode="External" /><Relationship Id="rId32" Type="http://schemas.openxmlformats.org/officeDocument/2006/relationships/hyperlink" Target="https://podminky.urs.cz/item/CS_URS_2022_02/741910613" TargetMode="External" /><Relationship Id="rId33" Type="http://schemas.openxmlformats.org/officeDocument/2006/relationships/hyperlink" Target="https://podminky.urs.cz/item/CS_URS_2022_02/741920301" TargetMode="External" /><Relationship Id="rId34" Type="http://schemas.openxmlformats.org/officeDocument/2006/relationships/hyperlink" Target="https://podminky.urs.cz/item/CS_URS_2022_02/998741202" TargetMode="External" /><Relationship Id="rId35" Type="http://schemas.openxmlformats.org/officeDocument/2006/relationships/hyperlink" Target="https://podminky.urs.cz/item/CS_URS_2022_02/751111012" TargetMode="External" /><Relationship Id="rId36" Type="http://schemas.openxmlformats.org/officeDocument/2006/relationships/hyperlink" Target="https://podminky.urs.cz/item/CS_URS_2022_02/998751201" TargetMode="External" /><Relationship Id="rId37" Type="http://schemas.openxmlformats.org/officeDocument/2006/relationships/hyperlink" Target="https://podminky.urs.cz/item/CS_URS_2022_02/763131411" TargetMode="External" /><Relationship Id="rId38" Type="http://schemas.openxmlformats.org/officeDocument/2006/relationships/hyperlink" Target="https://podminky.urs.cz/item/CS_URS_2022_02/763131714" TargetMode="External" /><Relationship Id="rId39" Type="http://schemas.openxmlformats.org/officeDocument/2006/relationships/hyperlink" Target="https://podminky.urs.cz/item/CS_URS_2022_02/763131771" TargetMode="External" /><Relationship Id="rId40" Type="http://schemas.openxmlformats.org/officeDocument/2006/relationships/hyperlink" Target="https://podminky.urs.cz/item/CS_URS_2022_02/998763101" TargetMode="External" /><Relationship Id="rId41" Type="http://schemas.openxmlformats.org/officeDocument/2006/relationships/hyperlink" Target="https://podminky.urs.cz/item/CS_URS_2022_02/998763181" TargetMode="External" /><Relationship Id="rId42" Type="http://schemas.openxmlformats.org/officeDocument/2006/relationships/hyperlink" Target="https://podminky.urs.cz/item/CS_URS_2022_02/783817121" TargetMode="External" /><Relationship Id="rId43" Type="http://schemas.openxmlformats.org/officeDocument/2006/relationships/hyperlink" Target="https://podminky.urs.cz/item/CS_URS_2022_02/784111001" TargetMode="External" /><Relationship Id="rId44" Type="http://schemas.openxmlformats.org/officeDocument/2006/relationships/hyperlink" Target="https://podminky.urs.cz/item/CS_URS_2022_02/784161411" TargetMode="External" /><Relationship Id="rId45" Type="http://schemas.openxmlformats.org/officeDocument/2006/relationships/hyperlink" Target="https://podminky.urs.cz/item/CS_URS_2022_02/784181101" TargetMode="External" /><Relationship Id="rId46" Type="http://schemas.openxmlformats.org/officeDocument/2006/relationships/hyperlink" Target="https://podminky.urs.cz/item/CS_URS_2022_02/784211121" TargetMode="External" /><Relationship Id="rId47" Type="http://schemas.openxmlformats.org/officeDocument/2006/relationships/hyperlink" Target="https://podminky.urs.cz/item/CS_URS_2022_02/784211163" TargetMode="External" /><Relationship Id="rId4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11315121" TargetMode="External" /><Relationship Id="rId2" Type="http://schemas.openxmlformats.org/officeDocument/2006/relationships/hyperlink" Target="https://podminky.urs.cz/item/CS_URS_2022_02/612135101" TargetMode="External" /><Relationship Id="rId3" Type="http://schemas.openxmlformats.org/officeDocument/2006/relationships/hyperlink" Target="https://podminky.urs.cz/item/CS_URS_2022_02/612315121" TargetMode="External" /><Relationship Id="rId4" Type="http://schemas.openxmlformats.org/officeDocument/2006/relationships/hyperlink" Target="https://podminky.urs.cz/item/CS_URS_2022_02/971033561" TargetMode="External" /><Relationship Id="rId5" Type="http://schemas.openxmlformats.org/officeDocument/2006/relationships/hyperlink" Target="https://podminky.urs.cz/item/CS_URS_2022_02/974082113" TargetMode="External" /><Relationship Id="rId6" Type="http://schemas.openxmlformats.org/officeDocument/2006/relationships/hyperlink" Target="https://podminky.urs.cz/item/CS_URS_2022_02/974082115" TargetMode="External" /><Relationship Id="rId7" Type="http://schemas.openxmlformats.org/officeDocument/2006/relationships/hyperlink" Target="https://podminky.urs.cz/item/CS_URS_2022_02/974082116" TargetMode="External" /><Relationship Id="rId8" Type="http://schemas.openxmlformats.org/officeDocument/2006/relationships/hyperlink" Target="https://podminky.urs.cz/item/CS_URS_2022_02/974082173" TargetMode="External" /><Relationship Id="rId9" Type="http://schemas.openxmlformats.org/officeDocument/2006/relationships/hyperlink" Target="https://podminky.urs.cz/item/CS_URS_2022_02/974082175" TargetMode="External" /><Relationship Id="rId10" Type="http://schemas.openxmlformats.org/officeDocument/2006/relationships/hyperlink" Target="https://podminky.urs.cz/item/CS_URS_2022_02/997013153" TargetMode="External" /><Relationship Id="rId11" Type="http://schemas.openxmlformats.org/officeDocument/2006/relationships/hyperlink" Target="https://podminky.urs.cz/item/CS_URS_2022_02/997013501" TargetMode="External" /><Relationship Id="rId12" Type="http://schemas.openxmlformats.org/officeDocument/2006/relationships/hyperlink" Target="https://podminky.urs.cz/item/CS_URS_2022_02/997013509" TargetMode="External" /><Relationship Id="rId13" Type="http://schemas.openxmlformats.org/officeDocument/2006/relationships/hyperlink" Target="https://podminky.urs.cz/item/CS_URS_2022_02/997013601" TargetMode="External" /><Relationship Id="rId14" Type="http://schemas.openxmlformats.org/officeDocument/2006/relationships/hyperlink" Target="https://podminky.urs.cz/item/CS_URS_2022_02/998011002" TargetMode="External" /><Relationship Id="rId15" Type="http://schemas.openxmlformats.org/officeDocument/2006/relationships/hyperlink" Target="https://podminky.urs.cz/item/CS_URS_2022_02/741110002" TargetMode="External" /><Relationship Id="rId16" Type="http://schemas.openxmlformats.org/officeDocument/2006/relationships/hyperlink" Target="https://podminky.urs.cz/item/CS_URS_2022_02/741112061" TargetMode="External" /><Relationship Id="rId17" Type="http://schemas.openxmlformats.org/officeDocument/2006/relationships/hyperlink" Target="https://podminky.urs.cz/item/CS_URS_2022_02/741122011" TargetMode="External" /><Relationship Id="rId18" Type="http://schemas.openxmlformats.org/officeDocument/2006/relationships/hyperlink" Target="https://podminky.urs.cz/item/CS_URS_2022_02/741122015" TargetMode="External" /><Relationship Id="rId19" Type="http://schemas.openxmlformats.org/officeDocument/2006/relationships/hyperlink" Target="https://podminky.urs.cz/item/CS_URS_2022_02/741122016" TargetMode="External" /><Relationship Id="rId20" Type="http://schemas.openxmlformats.org/officeDocument/2006/relationships/hyperlink" Target="https://podminky.urs.cz/item/CS_URS_2022_02/741122031" TargetMode="External" /><Relationship Id="rId21" Type="http://schemas.openxmlformats.org/officeDocument/2006/relationships/hyperlink" Target="https://podminky.urs.cz/item/CS_URS_2022_02/741210102" TargetMode="External" /><Relationship Id="rId22" Type="http://schemas.openxmlformats.org/officeDocument/2006/relationships/hyperlink" Target="https://podminky.urs.cz/item/CS_URS_2022_02/741310101" TargetMode="External" /><Relationship Id="rId23" Type="http://schemas.openxmlformats.org/officeDocument/2006/relationships/hyperlink" Target="https://podminky.urs.cz/item/CS_URS_2022_02/741313001" TargetMode="External" /><Relationship Id="rId24" Type="http://schemas.openxmlformats.org/officeDocument/2006/relationships/hyperlink" Target="https://podminky.urs.cz/item/CS_URS_2022_02/741372022" TargetMode="External" /><Relationship Id="rId25" Type="http://schemas.openxmlformats.org/officeDocument/2006/relationships/hyperlink" Target="https://podminky.urs.cz/item/CS_URS_2022_02/998741202" TargetMode="External" /><Relationship Id="rId26" Type="http://schemas.openxmlformats.org/officeDocument/2006/relationships/hyperlink" Target="https://podminky.urs.cz/item/CS_URS_2022_02/784111001" TargetMode="External" /><Relationship Id="rId27" Type="http://schemas.openxmlformats.org/officeDocument/2006/relationships/hyperlink" Target="https://podminky.urs.cz/item/CS_URS_2022_02/784161411" TargetMode="External" /><Relationship Id="rId28" Type="http://schemas.openxmlformats.org/officeDocument/2006/relationships/hyperlink" Target="https://podminky.urs.cz/item/CS_URS_2022_02/784181101" TargetMode="External" /><Relationship Id="rId29" Type="http://schemas.openxmlformats.org/officeDocument/2006/relationships/hyperlink" Target="https://podminky.urs.cz/item/CS_URS_2022_02/784211121" TargetMode="External" /><Relationship Id="rId30" Type="http://schemas.openxmlformats.org/officeDocument/2006/relationships/hyperlink" Target="https://podminky.urs.cz/item/CS_URS_2022_02/784211163" TargetMode="External" /><Relationship Id="rId3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013254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44002000" TargetMode="External" /><Relationship Id="rId4" Type="http://schemas.openxmlformats.org/officeDocument/2006/relationships/hyperlink" Target="https://podminky.urs.cz/item/CS_URS_2022_02/045002000" TargetMode="External" /><Relationship Id="rId5" Type="http://schemas.openxmlformats.org/officeDocument/2006/relationships/hyperlink" Target="https://podminky.urs.cz/item/CS_URS_2022_02/065002000" TargetMode="External" /><Relationship Id="rId6" Type="http://schemas.openxmlformats.org/officeDocument/2006/relationships/hyperlink" Target="https://podminky.urs.cz/item/CS_URS_2022_02/070001000" TargetMode="External" /><Relationship Id="rId7"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2022/3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REHOS Nejdek, Elektroinstalace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13. 10. 2022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68</v>
      </c>
      <c r="BT54" s="110" t="s">
        <v>69</v>
      </c>
      <c r="BU54" s="111" t="s">
        <v>70</v>
      </c>
      <c r="BV54" s="110" t="s">
        <v>71</v>
      </c>
      <c r="BW54" s="110" t="s">
        <v>5</v>
      </c>
      <c r="BX54" s="110" t="s">
        <v>72</v>
      </c>
      <c r="CL54" s="110" t="s">
        <v>19</v>
      </c>
    </row>
    <row r="55" spans="1:91" s="7" customFormat="1" ht="16.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'1E - Elektroinstalace 1 e...'!J30</f>
        <v>0</v>
      </c>
      <c r="AH55" s="116"/>
      <c r="AI55" s="116"/>
      <c r="AJ55" s="116"/>
      <c r="AK55" s="116"/>
      <c r="AL55" s="116"/>
      <c r="AM55" s="116"/>
      <c r="AN55" s="117">
        <f>SUM(AG55,AT55)</f>
        <v>0</v>
      </c>
      <c r="AO55" s="116"/>
      <c r="AP55" s="116"/>
      <c r="AQ55" s="118" t="s">
        <v>76</v>
      </c>
      <c r="AR55" s="119"/>
      <c r="AS55" s="120">
        <v>0</v>
      </c>
      <c r="AT55" s="121">
        <f>ROUND(SUM(AV55:AW55),2)</f>
        <v>0</v>
      </c>
      <c r="AU55" s="122">
        <f>'1E - Elektroinstalace 1 e...'!P92</f>
        <v>0</v>
      </c>
      <c r="AV55" s="121">
        <f>'1E - Elektroinstalace 1 e...'!J33</f>
        <v>0</v>
      </c>
      <c r="AW55" s="121">
        <f>'1E - Elektroinstalace 1 e...'!J34</f>
        <v>0</v>
      </c>
      <c r="AX55" s="121">
        <f>'1E - Elektroinstalace 1 e...'!J35</f>
        <v>0</v>
      </c>
      <c r="AY55" s="121">
        <f>'1E - Elektroinstalace 1 e...'!J36</f>
        <v>0</v>
      </c>
      <c r="AZ55" s="121">
        <f>'1E - Elektroinstalace 1 e...'!F33</f>
        <v>0</v>
      </c>
      <c r="BA55" s="121">
        <f>'1E - Elektroinstalace 1 e...'!F34</f>
        <v>0</v>
      </c>
      <c r="BB55" s="121">
        <f>'1E - Elektroinstalace 1 e...'!F35</f>
        <v>0</v>
      </c>
      <c r="BC55" s="121">
        <f>'1E - Elektroinstalace 1 e...'!F36</f>
        <v>0</v>
      </c>
      <c r="BD55" s="123">
        <f>'1E - Elektroinstalace 1 e...'!F37</f>
        <v>0</v>
      </c>
      <c r="BE55" s="7"/>
      <c r="BT55" s="124" t="s">
        <v>77</v>
      </c>
      <c r="BV55" s="124" t="s">
        <v>71</v>
      </c>
      <c r="BW55" s="124" t="s">
        <v>78</v>
      </c>
      <c r="BX55" s="124" t="s">
        <v>5</v>
      </c>
      <c r="CL55" s="124" t="s">
        <v>19</v>
      </c>
      <c r="CM55" s="124" t="s">
        <v>79</v>
      </c>
    </row>
    <row r="56" spans="1:91" s="7" customFormat="1" ht="16.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'2E - Elektroinstalace 2 e...'!J30</f>
        <v>0</v>
      </c>
      <c r="AH56" s="116"/>
      <c r="AI56" s="116"/>
      <c r="AJ56" s="116"/>
      <c r="AK56" s="116"/>
      <c r="AL56" s="116"/>
      <c r="AM56" s="116"/>
      <c r="AN56" s="117">
        <f>SUM(AG56,AT56)</f>
        <v>0</v>
      </c>
      <c r="AO56" s="116"/>
      <c r="AP56" s="116"/>
      <c r="AQ56" s="118" t="s">
        <v>76</v>
      </c>
      <c r="AR56" s="119"/>
      <c r="AS56" s="120">
        <v>0</v>
      </c>
      <c r="AT56" s="121">
        <f>ROUND(SUM(AV56:AW56),2)</f>
        <v>0</v>
      </c>
      <c r="AU56" s="122">
        <f>'2E - Elektroinstalace 2 e...'!P89</f>
        <v>0</v>
      </c>
      <c r="AV56" s="121">
        <f>'2E - Elektroinstalace 2 e...'!J33</f>
        <v>0</v>
      </c>
      <c r="AW56" s="121">
        <f>'2E - Elektroinstalace 2 e...'!J34</f>
        <v>0</v>
      </c>
      <c r="AX56" s="121">
        <f>'2E - Elektroinstalace 2 e...'!J35</f>
        <v>0</v>
      </c>
      <c r="AY56" s="121">
        <f>'2E - Elektroinstalace 2 e...'!J36</f>
        <v>0</v>
      </c>
      <c r="AZ56" s="121">
        <f>'2E - Elektroinstalace 2 e...'!F33</f>
        <v>0</v>
      </c>
      <c r="BA56" s="121">
        <f>'2E - Elektroinstalace 2 e...'!F34</f>
        <v>0</v>
      </c>
      <c r="BB56" s="121">
        <f>'2E - Elektroinstalace 2 e...'!F35</f>
        <v>0</v>
      </c>
      <c r="BC56" s="121">
        <f>'2E - Elektroinstalace 2 e...'!F36</f>
        <v>0</v>
      </c>
      <c r="BD56" s="123">
        <f>'2E - Elektroinstalace 2 e...'!F37</f>
        <v>0</v>
      </c>
      <c r="BE56" s="7"/>
      <c r="BT56" s="124" t="s">
        <v>77</v>
      </c>
      <c r="BV56" s="124" t="s">
        <v>71</v>
      </c>
      <c r="BW56" s="124" t="s">
        <v>82</v>
      </c>
      <c r="BX56" s="124" t="s">
        <v>5</v>
      </c>
      <c r="CL56" s="124" t="s">
        <v>19</v>
      </c>
      <c r="CM56" s="124" t="s">
        <v>79</v>
      </c>
    </row>
    <row r="57" spans="1:91"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'3E - Elektroinstalace 3 e...'!J30</f>
        <v>0</v>
      </c>
      <c r="AH57" s="116"/>
      <c r="AI57" s="116"/>
      <c r="AJ57" s="116"/>
      <c r="AK57" s="116"/>
      <c r="AL57" s="116"/>
      <c r="AM57" s="116"/>
      <c r="AN57" s="117">
        <f>SUM(AG57,AT57)</f>
        <v>0</v>
      </c>
      <c r="AO57" s="116"/>
      <c r="AP57" s="116"/>
      <c r="AQ57" s="118" t="s">
        <v>76</v>
      </c>
      <c r="AR57" s="119"/>
      <c r="AS57" s="120">
        <v>0</v>
      </c>
      <c r="AT57" s="121">
        <f>ROUND(SUM(AV57:AW57),2)</f>
        <v>0</v>
      </c>
      <c r="AU57" s="122">
        <f>'3E - Elektroinstalace 3 e...'!P90</f>
        <v>0</v>
      </c>
      <c r="AV57" s="121">
        <f>'3E - Elektroinstalace 3 e...'!J33</f>
        <v>0</v>
      </c>
      <c r="AW57" s="121">
        <f>'3E - Elektroinstalace 3 e...'!J34</f>
        <v>0</v>
      </c>
      <c r="AX57" s="121">
        <f>'3E - Elektroinstalace 3 e...'!J35</f>
        <v>0</v>
      </c>
      <c r="AY57" s="121">
        <f>'3E - Elektroinstalace 3 e...'!J36</f>
        <v>0</v>
      </c>
      <c r="AZ57" s="121">
        <f>'3E - Elektroinstalace 3 e...'!F33</f>
        <v>0</v>
      </c>
      <c r="BA57" s="121">
        <f>'3E - Elektroinstalace 3 e...'!F34</f>
        <v>0</v>
      </c>
      <c r="BB57" s="121">
        <f>'3E - Elektroinstalace 3 e...'!F35</f>
        <v>0</v>
      </c>
      <c r="BC57" s="121">
        <f>'3E - Elektroinstalace 3 e...'!F36</f>
        <v>0</v>
      </c>
      <c r="BD57" s="123">
        <f>'3E - Elektroinstalace 3 e...'!F37</f>
        <v>0</v>
      </c>
      <c r="BE57" s="7"/>
      <c r="BT57" s="124" t="s">
        <v>77</v>
      </c>
      <c r="BV57" s="124" t="s">
        <v>71</v>
      </c>
      <c r="BW57" s="124" t="s">
        <v>85</v>
      </c>
      <c r="BX57" s="124" t="s">
        <v>5</v>
      </c>
      <c r="CL57" s="124" t="s">
        <v>19</v>
      </c>
      <c r="CM57" s="124" t="s">
        <v>79</v>
      </c>
    </row>
    <row r="58" spans="1:91"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'4E - Elektroinstalace 4 e...'!J30</f>
        <v>0</v>
      </c>
      <c r="AH58" s="116"/>
      <c r="AI58" s="116"/>
      <c r="AJ58" s="116"/>
      <c r="AK58" s="116"/>
      <c r="AL58" s="116"/>
      <c r="AM58" s="116"/>
      <c r="AN58" s="117">
        <f>SUM(AG58,AT58)</f>
        <v>0</v>
      </c>
      <c r="AO58" s="116"/>
      <c r="AP58" s="116"/>
      <c r="AQ58" s="118" t="s">
        <v>76</v>
      </c>
      <c r="AR58" s="119"/>
      <c r="AS58" s="120">
        <v>0</v>
      </c>
      <c r="AT58" s="121">
        <f>ROUND(SUM(AV58:AW58),2)</f>
        <v>0</v>
      </c>
      <c r="AU58" s="122">
        <f>'4E - Elektroinstalace 4 e...'!P87</f>
        <v>0</v>
      </c>
      <c r="AV58" s="121">
        <f>'4E - Elektroinstalace 4 e...'!J33</f>
        <v>0</v>
      </c>
      <c r="AW58" s="121">
        <f>'4E - Elektroinstalace 4 e...'!J34</f>
        <v>0</v>
      </c>
      <c r="AX58" s="121">
        <f>'4E - Elektroinstalace 4 e...'!J35</f>
        <v>0</v>
      </c>
      <c r="AY58" s="121">
        <f>'4E - Elektroinstalace 4 e...'!J36</f>
        <v>0</v>
      </c>
      <c r="AZ58" s="121">
        <f>'4E - Elektroinstalace 4 e...'!F33</f>
        <v>0</v>
      </c>
      <c r="BA58" s="121">
        <f>'4E - Elektroinstalace 4 e...'!F34</f>
        <v>0</v>
      </c>
      <c r="BB58" s="121">
        <f>'4E - Elektroinstalace 4 e...'!F35</f>
        <v>0</v>
      </c>
      <c r="BC58" s="121">
        <f>'4E - Elektroinstalace 4 e...'!F36</f>
        <v>0</v>
      </c>
      <c r="BD58" s="123">
        <f>'4E - Elektroinstalace 4 e...'!F37</f>
        <v>0</v>
      </c>
      <c r="BE58" s="7"/>
      <c r="BT58" s="124" t="s">
        <v>77</v>
      </c>
      <c r="BV58" s="124" t="s">
        <v>71</v>
      </c>
      <c r="BW58" s="124" t="s">
        <v>88</v>
      </c>
      <c r="BX58" s="124" t="s">
        <v>5</v>
      </c>
      <c r="CL58" s="124" t="s">
        <v>19</v>
      </c>
      <c r="CM58" s="124" t="s">
        <v>79</v>
      </c>
    </row>
    <row r="59" spans="1:91"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'SLA - Slaboproud'!J30</f>
        <v>0</v>
      </c>
      <c r="AH59" s="116"/>
      <c r="AI59" s="116"/>
      <c r="AJ59" s="116"/>
      <c r="AK59" s="116"/>
      <c r="AL59" s="116"/>
      <c r="AM59" s="116"/>
      <c r="AN59" s="117">
        <f>SUM(AG59,AT59)</f>
        <v>0</v>
      </c>
      <c r="AO59" s="116"/>
      <c r="AP59" s="116"/>
      <c r="AQ59" s="118" t="s">
        <v>76</v>
      </c>
      <c r="AR59" s="119"/>
      <c r="AS59" s="120">
        <v>0</v>
      </c>
      <c r="AT59" s="121">
        <f>ROUND(SUM(AV59:AW59),2)</f>
        <v>0</v>
      </c>
      <c r="AU59" s="122">
        <f>'SLA - Slaboproud'!P88</f>
        <v>0</v>
      </c>
      <c r="AV59" s="121">
        <f>'SLA - Slaboproud'!J33</f>
        <v>0</v>
      </c>
      <c r="AW59" s="121">
        <f>'SLA - Slaboproud'!J34</f>
        <v>0</v>
      </c>
      <c r="AX59" s="121">
        <f>'SLA - Slaboproud'!J35</f>
        <v>0</v>
      </c>
      <c r="AY59" s="121">
        <f>'SLA - Slaboproud'!J36</f>
        <v>0</v>
      </c>
      <c r="AZ59" s="121">
        <f>'SLA - Slaboproud'!F33</f>
        <v>0</v>
      </c>
      <c r="BA59" s="121">
        <f>'SLA - Slaboproud'!F34</f>
        <v>0</v>
      </c>
      <c r="BB59" s="121">
        <f>'SLA - Slaboproud'!F35</f>
        <v>0</v>
      </c>
      <c r="BC59" s="121">
        <f>'SLA - Slaboproud'!F36</f>
        <v>0</v>
      </c>
      <c r="BD59" s="123">
        <f>'SLA - Slaboproud'!F37</f>
        <v>0</v>
      </c>
      <c r="BE59" s="7"/>
      <c r="BT59" s="124" t="s">
        <v>77</v>
      </c>
      <c r="BV59" s="124" t="s">
        <v>71</v>
      </c>
      <c r="BW59" s="124" t="s">
        <v>91</v>
      </c>
      <c r="BX59" s="124" t="s">
        <v>5</v>
      </c>
      <c r="CL59" s="124" t="s">
        <v>19</v>
      </c>
      <c r="CM59" s="124" t="s">
        <v>79</v>
      </c>
    </row>
    <row r="60" spans="1:91"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'EPS1 - Elektrická požární...'!J30</f>
        <v>0</v>
      </c>
      <c r="AH60" s="116"/>
      <c r="AI60" s="116"/>
      <c r="AJ60" s="116"/>
      <c r="AK60" s="116"/>
      <c r="AL60" s="116"/>
      <c r="AM60" s="116"/>
      <c r="AN60" s="117">
        <f>SUM(AG60,AT60)</f>
        <v>0</v>
      </c>
      <c r="AO60" s="116"/>
      <c r="AP60" s="116"/>
      <c r="AQ60" s="118" t="s">
        <v>76</v>
      </c>
      <c r="AR60" s="119"/>
      <c r="AS60" s="120">
        <v>0</v>
      </c>
      <c r="AT60" s="121">
        <f>ROUND(SUM(AV60:AW60),2)</f>
        <v>0</v>
      </c>
      <c r="AU60" s="122">
        <f>'EPS1 - Elektrická požární...'!P83</f>
        <v>0</v>
      </c>
      <c r="AV60" s="121">
        <f>'EPS1 - Elektrická požární...'!J33</f>
        <v>0</v>
      </c>
      <c r="AW60" s="121">
        <f>'EPS1 - Elektrická požární...'!J34</f>
        <v>0</v>
      </c>
      <c r="AX60" s="121">
        <f>'EPS1 - Elektrická požární...'!J35</f>
        <v>0</v>
      </c>
      <c r="AY60" s="121">
        <f>'EPS1 - Elektrická požární...'!J36</f>
        <v>0</v>
      </c>
      <c r="AZ60" s="121">
        <f>'EPS1 - Elektrická požární...'!F33</f>
        <v>0</v>
      </c>
      <c r="BA60" s="121">
        <f>'EPS1 - Elektrická požární...'!F34</f>
        <v>0</v>
      </c>
      <c r="BB60" s="121">
        <f>'EPS1 - Elektrická požární...'!F35</f>
        <v>0</v>
      </c>
      <c r="BC60" s="121">
        <f>'EPS1 - Elektrická požární...'!F36</f>
        <v>0</v>
      </c>
      <c r="BD60" s="123">
        <f>'EPS1 - Elektrická požární...'!F37</f>
        <v>0</v>
      </c>
      <c r="BE60" s="7"/>
      <c r="BT60" s="124" t="s">
        <v>77</v>
      </c>
      <c r="BV60" s="124" t="s">
        <v>71</v>
      </c>
      <c r="BW60" s="124" t="s">
        <v>94</v>
      </c>
      <c r="BX60" s="124" t="s">
        <v>5</v>
      </c>
      <c r="CL60" s="124" t="s">
        <v>19</v>
      </c>
      <c r="CM60" s="124" t="s">
        <v>79</v>
      </c>
    </row>
    <row r="61" spans="1:91" s="7" customFormat="1" ht="16.5" customHeight="1">
      <c r="A61" s="112" t="s">
        <v>73</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'VRN - Vedlejší rozpočtové...'!J30</f>
        <v>0</v>
      </c>
      <c r="AH61" s="116"/>
      <c r="AI61" s="116"/>
      <c r="AJ61" s="116"/>
      <c r="AK61" s="116"/>
      <c r="AL61" s="116"/>
      <c r="AM61" s="116"/>
      <c r="AN61" s="117">
        <f>SUM(AG61,AT61)</f>
        <v>0</v>
      </c>
      <c r="AO61" s="116"/>
      <c r="AP61" s="116"/>
      <c r="AQ61" s="118" t="s">
        <v>76</v>
      </c>
      <c r="AR61" s="119"/>
      <c r="AS61" s="125">
        <v>0</v>
      </c>
      <c r="AT61" s="126">
        <f>ROUND(SUM(AV61:AW61),2)</f>
        <v>0</v>
      </c>
      <c r="AU61" s="127">
        <f>'VRN - Vedlejší rozpočtové...'!P85</f>
        <v>0</v>
      </c>
      <c r="AV61" s="126">
        <f>'VRN - Vedlejší rozpočtové...'!J33</f>
        <v>0</v>
      </c>
      <c r="AW61" s="126">
        <f>'VRN - Vedlejší rozpočtové...'!J34</f>
        <v>0</v>
      </c>
      <c r="AX61" s="126">
        <f>'VRN - Vedlejší rozpočtové...'!J35</f>
        <v>0</v>
      </c>
      <c r="AY61" s="126">
        <f>'VRN - Vedlejší rozpočtové...'!J36</f>
        <v>0</v>
      </c>
      <c r="AZ61" s="126">
        <f>'VRN - Vedlejší rozpočtové...'!F33</f>
        <v>0</v>
      </c>
      <c r="BA61" s="126">
        <f>'VRN - Vedlejší rozpočtové...'!F34</f>
        <v>0</v>
      </c>
      <c r="BB61" s="126">
        <f>'VRN - Vedlejší rozpočtové...'!F35</f>
        <v>0</v>
      </c>
      <c r="BC61" s="126">
        <f>'VRN - Vedlejší rozpočtové...'!F36</f>
        <v>0</v>
      </c>
      <c r="BD61" s="128">
        <f>'VRN - Vedlejší rozpočtové...'!F37</f>
        <v>0</v>
      </c>
      <c r="BE61" s="7"/>
      <c r="BT61" s="124" t="s">
        <v>77</v>
      </c>
      <c r="BV61" s="124" t="s">
        <v>71</v>
      </c>
      <c r="BW61" s="124" t="s">
        <v>97</v>
      </c>
      <c r="BX61" s="124" t="s">
        <v>5</v>
      </c>
      <c r="CL61" s="124" t="s">
        <v>19</v>
      </c>
      <c r="CM61" s="124" t="s">
        <v>79</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E - Elektroinstalace 1 e...'!C2" display="/"/>
    <hyperlink ref="A56" location="'2E - Elektroinstalace 2 e...'!C2" display="/"/>
    <hyperlink ref="A57" location="'3E - Elektroinstalace 3 e...'!C2" display="/"/>
    <hyperlink ref="A58" location="'4E - Elektroinstalace 4 e...'!C2" display="/"/>
    <hyperlink ref="A59" location="'SLA - Slaboproud'!C2" display="/"/>
    <hyperlink ref="A60" location="'EPS1 - Elektrická požární...'!C2" display="/"/>
    <hyperlink ref="A61"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78</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ROUND(J92,2)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ROUND((SUM(BE92:BE319)),2)</f>
        <v>0</v>
      </c>
      <c r="G33" s="39"/>
      <c r="H33" s="39"/>
      <c r="I33" s="149">
        <v>0.21</v>
      </c>
      <c r="J33" s="148">
        <f>ROUND(((SUM(BE92:BE319))*I33),2)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ROUND((SUM(BF92:BF319)),2)</f>
        <v>0</v>
      </c>
      <c r="G34" s="39"/>
      <c r="H34" s="39"/>
      <c r="I34" s="149">
        <v>0.15</v>
      </c>
      <c r="J34" s="148">
        <f>ROUND(((SUM(BF92:BF319))*I34),2)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ROUND((SUM(BG92:BG319)),2)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ROUND((SUM(BH92:BH319)),2)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ROUND((SUM(BI92:BI319)),2)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1E - Elektroinstalace 1 etapa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J92</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105</v>
      </c>
      <c r="E60" s="169"/>
      <c r="F60" s="169"/>
      <c r="G60" s="169"/>
      <c r="H60" s="169"/>
      <c r="I60" s="169"/>
      <c r="J60" s="170">
        <f>J93</f>
        <v>0</v>
      </c>
      <c r="K60" s="167"/>
      <c r="L60" s="171"/>
      <c r="S60" s="9"/>
      <c r="T60" s="9"/>
      <c r="U60" s="9"/>
      <c r="V60" s="9"/>
      <c r="W60" s="9"/>
      <c r="X60" s="9"/>
      <c r="Y60" s="9"/>
      <c r="Z60" s="9"/>
      <c r="AA60" s="9"/>
      <c r="AB60" s="9"/>
      <c r="AC60" s="9"/>
      <c r="AD60" s="9"/>
      <c r="AE60" s="9"/>
    </row>
    <row r="61" spans="1:31" s="10" customFormat="1" ht="19.9" customHeight="1">
      <c r="A61" s="10"/>
      <c r="B61" s="172"/>
      <c r="C61" s="173"/>
      <c r="D61" s="174" t="s">
        <v>106</v>
      </c>
      <c r="E61" s="175"/>
      <c r="F61" s="175"/>
      <c r="G61" s="175"/>
      <c r="H61" s="175"/>
      <c r="I61" s="175"/>
      <c r="J61" s="176">
        <f>J94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107</v>
      </c>
      <c r="E62" s="175"/>
      <c r="F62" s="175"/>
      <c r="G62" s="175"/>
      <c r="H62" s="175"/>
      <c r="I62" s="175"/>
      <c r="J62" s="176">
        <f>J99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108</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109</v>
      </c>
      <c r="E64" s="175"/>
      <c r="F64" s="175"/>
      <c r="G64" s="175"/>
      <c r="H64" s="175"/>
      <c r="I64" s="175"/>
      <c r="J64" s="176">
        <f>J129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110</v>
      </c>
      <c r="E65" s="175"/>
      <c r="F65" s="175"/>
      <c r="G65" s="175"/>
      <c r="H65" s="175"/>
      <c r="I65" s="175"/>
      <c r="J65" s="176">
        <f>J139</f>
        <v>0</v>
      </c>
      <c r="K65" s="173"/>
      <c r="L65" s="177"/>
      <c r="S65" s="10"/>
      <c r="T65" s="10"/>
      <c r="U65" s="10"/>
      <c r="V65" s="10"/>
      <c r="W65" s="10"/>
      <c r="X65" s="10"/>
      <c r="Y65" s="10"/>
      <c r="Z65" s="10"/>
      <c r="AA65" s="10"/>
      <c r="AB65" s="10"/>
      <c r="AC65" s="10"/>
      <c r="AD65" s="10"/>
      <c r="AE65" s="10"/>
    </row>
    <row r="66" spans="1:31" s="9" customFormat="1" ht="24.95" customHeight="1">
      <c r="A66" s="9"/>
      <c r="B66" s="166"/>
      <c r="C66" s="167"/>
      <c r="D66" s="168" t="s">
        <v>111</v>
      </c>
      <c r="E66" s="169"/>
      <c r="F66" s="169"/>
      <c r="G66" s="169"/>
      <c r="H66" s="169"/>
      <c r="I66" s="169"/>
      <c r="J66" s="170">
        <f>J142</f>
        <v>0</v>
      </c>
      <c r="K66" s="167"/>
      <c r="L66" s="171"/>
      <c r="S66" s="9"/>
      <c r="T66" s="9"/>
      <c r="U66" s="9"/>
      <c r="V66" s="9"/>
      <c r="W66" s="9"/>
      <c r="X66" s="9"/>
      <c r="Y66" s="9"/>
      <c r="Z66" s="9"/>
      <c r="AA66" s="9"/>
      <c r="AB66" s="9"/>
      <c r="AC66" s="9"/>
      <c r="AD66" s="9"/>
      <c r="AE66" s="9"/>
    </row>
    <row r="67" spans="1:31" s="10" customFormat="1" ht="19.9" customHeight="1">
      <c r="A67" s="10"/>
      <c r="B67" s="172"/>
      <c r="C67" s="173"/>
      <c r="D67" s="174" t="s">
        <v>112</v>
      </c>
      <c r="E67" s="175"/>
      <c r="F67" s="175"/>
      <c r="G67" s="175"/>
      <c r="H67" s="175"/>
      <c r="I67" s="175"/>
      <c r="J67" s="176">
        <f>J143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113</v>
      </c>
      <c r="E68" s="175"/>
      <c r="F68" s="175"/>
      <c r="G68" s="175"/>
      <c r="H68" s="175"/>
      <c r="I68" s="175"/>
      <c r="J68" s="176">
        <f>J278</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114</v>
      </c>
      <c r="E69" s="175"/>
      <c r="F69" s="175"/>
      <c r="G69" s="175"/>
      <c r="H69" s="175"/>
      <c r="I69" s="175"/>
      <c r="J69" s="176">
        <f>J284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115</v>
      </c>
      <c r="E70" s="175"/>
      <c r="F70" s="175"/>
      <c r="G70" s="175"/>
      <c r="H70" s="175"/>
      <c r="I70" s="175"/>
      <c r="J70" s="176">
        <f>J290</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116</v>
      </c>
      <c r="E71" s="175"/>
      <c r="F71" s="175"/>
      <c r="G71" s="175"/>
      <c r="H71" s="175"/>
      <c r="I71" s="175"/>
      <c r="J71" s="176">
        <f>J301</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117</v>
      </c>
      <c r="E72" s="175"/>
      <c r="F72" s="175"/>
      <c r="G72" s="175"/>
      <c r="H72" s="175"/>
      <c r="I72" s="175"/>
      <c r="J72" s="176">
        <f>J304</f>
        <v>0</v>
      </c>
      <c r="K72" s="173"/>
      <c r="L72" s="177"/>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135"/>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135"/>
      <c r="S78" s="39"/>
      <c r="T78" s="39"/>
      <c r="U78" s="39"/>
      <c r="V78" s="39"/>
      <c r="W78" s="39"/>
      <c r="X78" s="39"/>
      <c r="Y78" s="39"/>
      <c r="Z78" s="39"/>
      <c r="AA78" s="39"/>
      <c r="AB78" s="39"/>
      <c r="AC78" s="39"/>
      <c r="AD78" s="39"/>
      <c r="AE78" s="39"/>
    </row>
    <row r="79" spans="1:31" s="2" customFormat="1" ht="24.95" customHeight="1">
      <c r="A79" s="39"/>
      <c r="B79" s="40"/>
      <c r="C79" s="24" t="s">
        <v>118</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161" t="str">
        <f>E7</f>
        <v>REHOS Nejdek, Elektroinstalace</v>
      </c>
      <c r="F82" s="33"/>
      <c r="G82" s="33"/>
      <c r="H82" s="33"/>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99</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6.5" customHeight="1">
      <c r="A84" s="39"/>
      <c r="B84" s="40"/>
      <c r="C84" s="41"/>
      <c r="D84" s="41"/>
      <c r="E84" s="70" t="str">
        <f>E9</f>
        <v>1E - Elektroinstalace 1 etapa</v>
      </c>
      <c r="F84" s="41"/>
      <c r="G84" s="41"/>
      <c r="H84" s="41"/>
      <c r="I84" s="41"/>
      <c r="J84" s="41"/>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 xml:space="preserve"> </v>
      </c>
      <c r="G86" s="41"/>
      <c r="H86" s="41"/>
      <c r="I86" s="33" t="s">
        <v>23</v>
      </c>
      <c r="J86" s="73" t="str">
        <f>IF(J12="","",J12)</f>
        <v>13. 10. 2022</v>
      </c>
      <c r="K86" s="41"/>
      <c r="L86" s="13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5.15" customHeight="1">
      <c r="A88" s="39"/>
      <c r="B88" s="40"/>
      <c r="C88" s="33" t="s">
        <v>25</v>
      </c>
      <c r="D88" s="41"/>
      <c r="E88" s="41"/>
      <c r="F88" s="28" t="str">
        <f>E15</f>
        <v xml:space="preserve"> </v>
      </c>
      <c r="G88" s="41"/>
      <c r="H88" s="41"/>
      <c r="I88" s="33" t="s">
        <v>30</v>
      </c>
      <c r="J88" s="37" t="str">
        <f>E21</f>
        <v xml:space="preserve"> </v>
      </c>
      <c r="K88" s="41"/>
      <c r="L88" s="135"/>
      <c r="S88" s="39"/>
      <c r="T88" s="39"/>
      <c r="U88" s="39"/>
      <c r="V88" s="39"/>
      <c r="W88" s="39"/>
      <c r="X88" s="39"/>
      <c r="Y88" s="39"/>
      <c r="Z88" s="39"/>
      <c r="AA88" s="39"/>
      <c r="AB88" s="39"/>
      <c r="AC88" s="39"/>
      <c r="AD88" s="39"/>
      <c r="AE88" s="39"/>
    </row>
    <row r="89" spans="1:31" s="2" customFormat="1" ht="15.15" customHeight="1">
      <c r="A89" s="39"/>
      <c r="B89" s="40"/>
      <c r="C89" s="33" t="s">
        <v>28</v>
      </c>
      <c r="D89" s="41"/>
      <c r="E89" s="41"/>
      <c r="F89" s="28" t="str">
        <f>IF(E18="","",E18)</f>
        <v>Vyplň údaj</v>
      </c>
      <c r="G89" s="41"/>
      <c r="H89" s="41"/>
      <c r="I89" s="33" t="s">
        <v>32</v>
      </c>
      <c r="J89" s="37" t="str">
        <f>E24</f>
        <v xml:space="preserve"> </v>
      </c>
      <c r="K89" s="41"/>
      <c r="L89" s="135"/>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11" customFormat="1" ht="29.25" customHeight="1">
      <c r="A91" s="178"/>
      <c r="B91" s="179"/>
      <c r="C91" s="180" t="s">
        <v>119</v>
      </c>
      <c r="D91" s="181" t="s">
        <v>54</v>
      </c>
      <c r="E91" s="181" t="s">
        <v>50</v>
      </c>
      <c r="F91" s="181" t="s">
        <v>51</v>
      </c>
      <c r="G91" s="181" t="s">
        <v>120</v>
      </c>
      <c r="H91" s="181" t="s">
        <v>121</v>
      </c>
      <c r="I91" s="181" t="s">
        <v>122</v>
      </c>
      <c r="J91" s="181" t="s">
        <v>103</v>
      </c>
      <c r="K91" s="182" t="s">
        <v>123</v>
      </c>
      <c r="L91" s="183"/>
      <c r="M91" s="93" t="s">
        <v>19</v>
      </c>
      <c r="N91" s="94" t="s">
        <v>39</v>
      </c>
      <c r="O91" s="94" t="s">
        <v>124</v>
      </c>
      <c r="P91" s="94" t="s">
        <v>125</v>
      </c>
      <c r="Q91" s="94" t="s">
        <v>126</v>
      </c>
      <c r="R91" s="94" t="s">
        <v>127</v>
      </c>
      <c r="S91" s="94" t="s">
        <v>128</v>
      </c>
      <c r="T91" s="95" t="s">
        <v>129</v>
      </c>
      <c r="U91" s="178"/>
      <c r="V91" s="178"/>
      <c r="W91" s="178"/>
      <c r="X91" s="178"/>
      <c r="Y91" s="178"/>
      <c r="Z91" s="178"/>
      <c r="AA91" s="178"/>
      <c r="AB91" s="178"/>
      <c r="AC91" s="178"/>
      <c r="AD91" s="178"/>
      <c r="AE91" s="178"/>
    </row>
    <row r="92" spans="1:63" s="2" customFormat="1" ht="22.8" customHeight="1">
      <c r="A92" s="39"/>
      <c r="B92" s="40"/>
      <c r="C92" s="100" t="s">
        <v>130</v>
      </c>
      <c r="D92" s="41"/>
      <c r="E92" s="41"/>
      <c r="F92" s="41"/>
      <c r="G92" s="41"/>
      <c r="H92" s="41"/>
      <c r="I92" s="41"/>
      <c r="J92" s="184">
        <f>BK92</f>
        <v>0</v>
      </c>
      <c r="K92" s="41"/>
      <c r="L92" s="45"/>
      <c r="M92" s="96"/>
      <c r="N92" s="185"/>
      <c r="O92" s="97"/>
      <c r="P92" s="186">
        <f>P93+P142</f>
        <v>0</v>
      </c>
      <c r="Q92" s="97"/>
      <c r="R92" s="186">
        <f>R93+R142</f>
        <v>11.337728940000002</v>
      </c>
      <c r="S92" s="97"/>
      <c r="T92" s="187">
        <f>T93+T142</f>
        <v>6.35</v>
      </c>
      <c r="U92" s="39"/>
      <c r="V92" s="39"/>
      <c r="W92" s="39"/>
      <c r="X92" s="39"/>
      <c r="Y92" s="39"/>
      <c r="Z92" s="39"/>
      <c r="AA92" s="39"/>
      <c r="AB92" s="39"/>
      <c r="AC92" s="39"/>
      <c r="AD92" s="39"/>
      <c r="AE92" s="39"/>
      <c r="AT92" s="18" t="s">
        <v>68</v>
      </c>
      <c r="AU92" s="18" t="s">
        <v>104</v>
      </c>
      <c r="BK92" s="188">
        <f>BK93+BK142</f>
        <v>0</v>
      </c>
    </row>
    <row r="93" spans="1:63" s="12" customFormat="1" ht="25.9" customHeight="1">
      <c r="A93" s="12"/>
      <c r="B93" s="189"/>
      <c r="C93" s="190"/>
      <c r="D93" s="191" t="s">
        <v>68</v>
      </c>
      <c r="E93" s="192" t="s">
        <v>131</v>
      </c>
      <c r="F93" s="192" t="s">
        <v>132</v>
      </c>
      <c r="G93" s="190"/>
      <c r="H93" s="190"/>
      <c r="I93" s="193"/>
      <c r="J93" s="194">
        <f>BK93</f>
        <v>0</v>
      </c>
      <c r="K93" s="190"/>
      <c r="L93" s="195"/>
      <c r="M93" s="196"/>
      <c r="N93" s="197"/>
      <c r="O93" s="197"/>
      <c r="P93" s="198">
        <f>P94+P99+P112+P129+P139</f>
        <v>0</v>
      </c>
      <c r="Q93" s="197"/>
      <c r="R93" s="198">
        <f>R94+R99+R112+R129+R139</f>
        <v>6.95164</v>
      </c>
      <c r="S93" s="197"/>
      <c r="T93" s="199">
        <f>T94+T99+T112+T129+T139</f>
        <v>6.35</v>
      </c>
      <c r="U93" s="12"/>
      <c r="V93" s="12"/>
      <c r="W93" s="12"/>
      <c r="X93" s="12"/>
      <c r="Y93" s="12"/>
      <c r="Z93" s="12"/>
      <c r="AA93" s="12"/>
      <c r="AB93" s="12"/>
      <c r="AC93" s="12"/>
      <c r="AD93" s="12"/>
      <c r="AE93" s="12"/>
      <c r="AR93" s="200" t="s">
        <v>77</v>
      </c>
      <c r="AT93" s="201" t="s">
        <v>68</v>
      </c>
      <c r="AU93" s="201" t="s">
        <v>69</v>
      </c>
      <c r="AY93" s="200" t="s">
        <v>133</v>
      </c>
      <c r="BK93" s="202">
        <f>BK94+BK99+BK112+BK129+BK139</f>
        <v>0</v>
      </c>
    </row>
    <row r="94" spans="1:63" s="12" customFormat="1" ht="22.8" customHeight="1">
      <c r="A94" s="12"/>
      <c r="B94" s="189"/>
      <c r="C94" s="190"/>
      <c r="D94" s="191" t="s">
        <v>68</v>
      </c>
      <c r="E94" s="203" t="s">
        <v>134</v>
      </c>
      <c r="F94" s="203" t="s">
        <v>135</v>
      </c>
      <c r="G94" s="190"/>
      <c r="H94" s="190"/>
      <c r="I94" s="193"/>
      <c r="J94" s="204">
        <f>BK94</f>
        <v>0</v>
      </c>
      <c r="K94" s="190"/>
      <c r="L94" s="195"/>
      <c r="M94" s="196"/>
      <c r="N94" s="197"/>
      <c r="O94" s="197"/>
      <c r="P94" s="198">
        <f>SUM(P95:P98)</f>
        <v>0</v>
      </c>
      <c r="Q94" s="197"/>
      <c r="R94" s="198">
        <f>SUM(R95:R98)</f>
        <v>0.70374</v>
      </c>
      <c r="S94" s="197"/>
      <c r="T94" s="199">
        <f>SUM(T95:T98)</f>
        <v>0</v>
      </c>
      <c r="U94" s="12"/>
      <c r="V94" s="12"/>
      <c r="W94" s="12"/>
      <c r="X94" s="12"/>
      <c r="Y94" s="12"/>
      <c r="Z94" s="12"/>
      <c r="AA94" s="12"/>
      <c r="AB94" s="12"/>
      <c r="AC94" s="12"/>
      <c r="AD94" s="12"/>
      <c r="AE94" s="12"/>
      <c r="AR94" s="200" t="s">
        <v>77</v>
      </c>
      <c r="AT94" s="201" t="s">
        <v>68</v>
      </c>
      <c r="AU94" s="201" t="s">
        <v>77</v>
      </c>
      <c r="AY94" s="200" t="s">
        <v>133</v>
      </c>
      <c r="BK94" s="202">
        <f>SUM(BK95:BK98)</f>
        <v>0</v>
      </c>
    </row>
    <row r="95" spans="1:65" s="2" customFormat="1" ht="24.15" customHeight="1">
      <c r="A95" s="39"/>
      <c r="B95" s="40"/>
      <c r="C95" s="205" t="s">
        <v>77</v>
      </c>
      <c r="D95" s="205" t="s">
        <v>136</v>
      </c>
      <c r="E95" s="206" t="s">
        <v>137</v>
      </c>
      <c r="F95" s="207" t="s">
        <v>138</v>
      </c>
      <c r="G95" s="208" t="s">
        <v>139</v>
      </c>
      <c r="H95" s="209">
        <v>3</v>
      </c>
      <c r="I95" s="210"/>
      <c r="J95" s="211">
        <f>ROUND(I95*H95,2)</f>
        <v>0</v>
      </c>
      <c r="K95" s="207" t="s">
        <v>140</v>
      </c>
      <c r="L95" s="45"/>
      <c r="M95" s="212" t="s">
        <v>19</v>
      </c>
      <c r="N95" s="213" t="s">
        <v>40</v>
      </c>
      <c r="O95" s="85"/>
      <c r="P95" s="214">
        <f>O95*H95</f>
        <v>0</v>
      </c>
      <c r="Q95" s="214">
        <v>0.23458</v>
      </c>
      <c r="R95" s="214">
        <f>Q95*H95</f>
        <v>0.70374</v>
      </c>
      <c r="S95" s="214">
        <v>0</v>
      </c>
      <c r="T95" s="215">
        <f>S95*H95</f>
        <v>0</v>
      </c>
      <c r="U95" s="39"/>
      <c r="V95" s="39"/>
      <c r="W95" s="39"/>
      <c r="X95" s="39"/>
      <c r="Y95" s="39"/>
      <c r="Z95" s="39"/>
      <c r="AA95" s="39"/>
      <c r="AB95" s="39"/>
      <c r="AC95" s="39"/>
      <c r="AD95" s="39"/>
      <c r="AE95" s="39"/>
      <c r="AR95" s="216" t="s">
        <v>141</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141</v>
      </c>
      <c r="BM95" s="216" t="s">
        <v>142</v>
      </c>
    </row>
    <row r="96" spans="1:47" s="2" customFormat="1" ht="12">
      <c r="A96" s="39"/>
      <c r="B96" s="40"/>
      <c r="C96" s="41"/>
      <c r="D96" s="218" t="s">
        <v>143</v>
      </c>
      <c r="E96" s="41"/>
      <c r="F96" s="219" t="s">
        <v>144</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143</v>
      </c>
      <c r="AU96" s="18" t="s">
        <v>79</v>
      </c>
    </row>
    <row r="97" spans="1:51" s="13" customFormat="1" ht="12">
      <c r="A97" s="13"/>
      <c r="B97" s="223"/>
      <c r="C97" s="224"/>
      <c r="D97" s="225" t="s">
        <v>145</v>
      </c>
      <c r="E97" s="226" t="s">
        <v>19</v>
      </c>
      <c r="F97" s="227" t="s">
        <v>146</v>
      </c>
      <c r="G97" s="224"/>
      <c r="H97" s="226" t="s">
        <v>19</v>
      </c>
      <c r="I97" s="228"/>
      <c r="J97" s="224"/>
      <c r="K97" s="224"/>
      <c r="L97" s="229"/>
      <c r="M97" s="230"/>
      <c r="N97" s="231"/>
      <c r="O97" s="231"/>
      <c r="P97" s="231"/>
      <c r="Q97" s="231"/>
      <c r="R97" s="231"/>
      <c r="S97" s="231"/>
      <c r="T97" s="232"/>
      <c r="U97" s="13"/>
      <c r="V97" s="13"/>
      <c r="W97" s="13"/>
      <c r="X97" s="13"/>
      <c r="Y97" s="13"/>
      <c r="Z97" s="13"/>
      <c r="AA97" s="13"/>
      <c r="AB97" s="13"/>
      <c r="AC97" s="13"/>
      <c r="AD97" s="13"/>
      <c r="AE97" s="13"/>
      <c r="AT97" s="233" t="s">
        <v>145</v>
      </c>
      <c r="AU97" s="233" t="s">
        <v>79</v>
      </c>
      <c r="AV97" s="13" t="s">
        <v>77</v>
      </c>
      <c r="AW97" s="13" t="s">
        <v>31</v>
      </c>
      <c r="AX97" s="13" t="s">
        <v>69</v>
      </c>
      <c r="AY97" s="233" t="s">
        <v>133</v>
      </c>
    </row>
    <row r="98" spans="1:51" s="14" customFormat="1" ht="12">
      <c r="A98" s="14"/>
      <c r="B98" s="234"/>
      <c r="C98" s="235"/>
      <c r="D98" s="225" t="s">
        <v>145</v>
      </c>
      <c r="E98" s="236" t="s">
        <v>19</v>
      </c>
      <c r="F98" s="237" t="s">
        <v>134</v>
      </c>
      <c r="G98" s="235"/>
      <c r="H98" s="238">
        <v>3</v>
      </c>
      <c r="I98" s="239"/>
      <c r="J98" s="235"/>
      <c r="K98" s="235"/>
      <c r="L98" s="240"/>
      <c r="M98" s="241"/>
      <c r="N98" s="242"/>
      <c r="O98" s="242"/>
      <c r="P98" s="242"/>
      <c r="Q98" s="242"/>
      <c r="R98" s="242"/>
      <c r="S98" s="242"/>
      <c r="T98" s="243"/>
      <c r="U98" s="14"/>
      <c r="V98" s="14"/>
      <c r="W98" s="14"/>
      <c r="X98" s="14"/>
      <c r="Y98" s="14"/>
      <c r="Z98" s="14"/>
      <c r="AA98" s="14"/>
      <c r="AB98" s="14"/>
      <c r="AC98" s="14"/>
      <c r="AD98" s="14"/>
      <c r="AE98" s="14"/>
      <c r="AT98" s="244" t="s">
        <v>145</v>
      </c>
      <c r="AU98" s="244" t="s">
        <v>79</v>
      </c>
      <c r="AV98" s="14" t="s">
        <v>79</v>
      </c>
      <c r="AW98" s="14" t="s">
        <v>31</v>
      </c>
      <c r="AX98" s="14" t="s">
        <v>77</v>
      </c>
      <c r="AY98" s="244" t="s">
        <v>133</v>
      </c>
    </row>
    <row r="99" spans="1:63" s="12" customFormat="1" ht="22.8" customHeight="1">
      <c r="A99" s="12"/>
      <c r="B99" s="189"/>
      <c r="C99" s="190"/>
      <c r="D99" s="191" t="s">
        <v>68</v>
      </c>
      <c r="E99" s="203" t="s">
        <v>147</v>
      </c>
      <c r="F99" s="203" t="s">
        <v>148</v>
      </c>
      <c r="G99" s="190"/>
      <c r="H99" s="190"/>
      <c r="I99" s="193"/>
      <c r="J99" s="204">
        <f>BK99</f>
        <v>0</v>
      </c>
      <c r="K99" s="190"/>
      <c r="L99" s="195"/>
      <c r="M99" s="196"/>
      <c r="N99" s="197"/>
      <c r="O99" s="197"/>
      <c r="P99" s="198">
        <f>SUM(P100:P111)</f>
        <v>0</v>
      </c>
      <c r="Q99" s="197"/>
      <c r="R99" s="198">
        <f>SUM(R100:R111)</f>
        <v>6.2479000000000005</v>
      </c>
      <c r="S99" s="197"/>
      <c r="T99" s="199">
        <f>SUM(T100:T111)</f>
        <v>0</v>
      </c>
      <c r="U99" s="12"/>
      <c r="V99" s="12"/>
      <c r="W99" s="12"/>
      <c r="X99" s="12"/>
      <c r="Y99" s="12"/>
      <c r="Z99" s="12"/>
      <c r="AA99" s="12"/>
      <c r="AB99" s="12"/>
      <c r="AC99" s="12"/>
      <c r="AD99" s="12"/>
      <c r="AE99" s="12"/>
      <c r="AR99" s="200" t="s">
        <v>77</v>
      </c>
      <c r="AT99" s="201" t="s">
        <v>68</v>
      </c>
      <c r="AU99" s="201" t="s">
        <v>77</v>
      </c>
      <c r="AY99" s="200" t="s">
        <v>133</v>
      </c>
      <c r="BK99" s="202">
        <f>SUM(BK100:BK111)</f>
        <v>0</v>
      </c>
    </row>
    <row r="100" spans="1:65" s="2" customFormat="1" ht="16.5" customHeight="1">
      <c r="A100" s="39"/>
      <c r="B100" s="40"/>
      <c r="C100" s="205" t="s">
        <v>79</v>
      </c>
      <c r="D100" s="205" t="s">
        <v>136</v>
      </c>
      <c r="E100" s="206" t="s">
        <v>149</v>
      </c>
      <c r="F100" s="207" t="s">
        <v>150</v>
      </c>
      <c r="G100" s="208" t="s">
        <v>139</v>
      </c>
      <c r="H100" s="209">
        <v>25.667</v>
      </c>
      <c r="I100" s="210"/>
      <c r="J100" s="211">
        <f>ROUND(I100*H100,2)</f>
        <v>0</v>
      </c>
      <c r="K100" s="207" t="s">
        <v>140</v>
      </c>
      <c r="L100" s="45"/>
      <c r="M100" s="212" t="s">
        <v>19</v>
      </c>
      <c r="N100" s="213" t="s">
        <v>40</v>
      </c>
      <c r="O100" s="85"/>
      <c r="P100" s="214">
        <f>O100*H100</f>
        <v>0</v>
      </c>
      <c r="Q100" s="214">
        <v>0.04063</v>
      </c>
      <c r="R100" s="214">
        <f>Q100*H100</f>
        <v>1.04285021</v>
      </c>
      <c r="S100" s="214">
        <v>0</v>
      </c>
      <c r="T100" s="215">
        <f>S100*H100</f>
        <v>0</v>
      </c>
      <c r="U100" s="39"/>
      <c r="V100" s="39"/>
      <c r="W100" s="39"/>
      <c r="X100" s="39"/>
      <c r="Y100" s="39"/>
      <c r="Z100" s="39"/>
      <c r="AA100" s="39"/>
      <c r="AB100" s="39"/>
      <c r="AC100" s="39"/>
      <c r="AD100" s="39"/>
      <c r="AE100" s="39"/>
      <c r="AR100" s="216" t="s">
        <v>141</v>
      </c>
      <c r="AT100" s="216" t="s">
        <v>136</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141</v>
      </c>
      <c r="BM100" s="216" t="s">
        <v>151</v>
      </c>
    </row>
    <row r="101" spans="1:47" s="2" customFormat="1" ht="12">
      <c r="A101" s="39"/>
      <c r="B101" s="40"/>
      <c r="C101" s="41"/>
      <c r="D101" s="218" t="s">
        <v>143</v>
      </c>
      <c r="E101" s="41"/>
      <c r="F101" s="219" t="s">
        <v>152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143</v>
      </c>
      <c r="AU101" s="18" t="s">
        <v>79</v>
      </c>
    </row>
    <row r="102" spans="1:51" s="14" customFormat="1" ht="12">
      <c r="A102" s="14"/>
      <c r="B102" s="234"/>
      <c r="C102" s="235"/>
      <c r="D102" s="225" t="s">
        <v>145</v>
      </c>
      <c r="E102" s="236" t="s">
        <v>19</v>
      </c>
      <c r="F102" s="237" t="s">
        <v>153</v>
      </c>
      <c r="G102" s="235"/>
      <c r="H102" s="238">
        <v>25.667</v>
      </c>
      <c r="I102" s="239"/>
      <c r="J102" s="235"/>
      <c r="K102" s="235"/>
      <c r="L102" s="240"/>
      <c r="M102" s="241"/>
      <c r="N102" s="242"/>
      <c r="O102" s="242"/>
      <c r="P102" s="242"/>
      <c r="Q102" s="242"/>
      <c r="R102" s="242"/>
      <c r="S102" s="242"/>
      <c r="T102" s="243"/>
      <c r="U102" s="14"/>
      <c r="V102" s="14"/>
      <c r="W102" s="14"/>
      <c r="X102" s="14"/>
      <c r="Y102" s="14"/>
      <c r="Z102" s="14"/>
      <c r="AA102" s="14"/>
      <c r="AB102" s="14"/>
      <c r="AC102" s="14"/>
      <c r="AD102" s="14"/>
      <c r="AE102" s="14"/>
      <c r="AT102" s="244" t="s">
        <v>145</v>
      </c>
      <c r="AU102" s="244" t="s">
        <v>79</v>
      </c>
      <c r="AV102" s="14" t="s">
        <v>79</v>
      </c>
      <c r="AW102" s="14" t="s">
        <v>31</v>
      </c>
      <c r="AX102" s="14" t="s">
        <v>77</v>
      </c>
      <c r="AY102" s="244" t="s">
        <v>133</v>
      </c>
    </row>
    <row r="103" spans="1:65" s="2" customFormat="1" ht="16.5" customHeight="1">
      <c r="A103" s="39"/>
      <c r="B103" s="40"/>
      <c r="C103" s="205" t="s">
        <v>134</v>
      </c>
      <c r="D103" s="205" t="s">
        <v>136</v>
      </c>
      <c r="E103" s="206" t="s">
        <v>154</v>
      </c>
      <c r="F103" s="207" t="s">
        <v>155</v>
      </c>
      <c r="G103" s="208" t="s">
        <v>139</v>
      </c>
      <c r="H103" s="209">
        <v>77</v>
      </c>
      <c r="I103" s="210"/>
      <c r="J103" s="211">
        <f>ROUND(I103*H103,2)</f>
        <v>0</v>
      </c>
      <c r="K103" s="207" t="s">
        <v>140</v>
      </c>
      <c r="L103" s="45"/>
      <c r="M103" s="212" t="s">
        <v>19</v>
      </c>
      <c r="N103" s="213" t="s">
        <v>40</v>
      </c>
      <c r="O103" s="85"/>
      <c r="P103" s="214">
        <f>O103*H103</f>
        <v>0</v>
      </c>
      <c r="Q103" s="214">
        <v>0.04</v>
      </c>
      <c r="R103" s="214">
        <f>Q103*H103</f>
        <v>3.08</v>
      </c>
      <c r="S103" s="214">
        <v>0</v>
      </c>
      <c r="T103" s="215">
        <f>S103*H103</f>
        <v>0</v>
      </c>
      <c r="U103" s="39"/>
      <c r="V103" s="39"/>
      <c r="W103" s="39"/>
      <c r="X103" s="39"/>
      <c r="Y103" s="39"/>
      <c r="Z103" s="39"/>
      <c r="AA103" s="39"/>
      <c r="AB103" s="39"/>
      <c r="AC103" s="39"/>
      <c r="AD103" s="39"/>
      <c r="AE103" s="39"/>
      <c r="AR103" s="216" t="s">
        <v>141</v>
      </c>
      <c r="AT103" s="216" t="s">
        <v>136</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141</v>
      </c>
      <c r="BM103" s="216" t="s">
        <v>156</v>
      </c>
    </row>
    <row r="104" spans="1:47" s="2" customFormat="1" ht="12">
      <c r="A104" s="39"/>
      <c r="B104" s="40"/>
      <c r="C104" s="41"/>
      <c r="D104" s="218" t="s">
        <v>143</v>
      </c>
      <c r="E104" s="41"/>
      <c r="F104" s="219" t="s">
        <v>157</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143</v>
      </c>
      <c r="AU104" s="18" t="s">
        <v>79</v>
      </c>
    </row>
    <row r="105" spans="1:65" s="2" customFormat="1" ht="16.5" customHeight="1">
      <c r="A105" s="39"/>
      <c r="B105" s="40"/>
      <c r="C105" s="205" t="s">
        <v>141</v>
      </c>
      <c r="D105" s="205" t="s">
        <v>136</v>
      </c>
      <c r="E105" s="206" t="s">
        <v>158</v>
      </c>
      <c r="F105" s="207" t="s">
        <v>159</v>
      </c>
      <c r="G105" s="208" t="s">
        <v>139</v>
      </c>
      <c r="H105" s="209">
        <v>51.333</v>
      </c>
      <c r="I105" s="210"/>
      <c r="J105" s="211">
        <f>ROUND(I105*H105,2)</f>
        <v>0</v>
      </c>
      <c r="K105" s="207" t="s">
        <v>140</v>
      </c>
      <c r="L105" s="45"/>
      <c r="M105" s="212" t="s">
        <v>19</v>
      </c>
      <c r="N105" s="213" t="s">
        <v>40</v>
      </c>
      <c r="O105" s="85"/>
      <c r="P105" s="214">
        <f>O105*H105</f>
        <v>0</v>
      </c>
      <c r="Q105" s="214">
        <v>0.04063</v>
      </c>
      <c r="R105" s="214">
        <f>Q105*H105</f>
        <v>2.08565979</v>
      </c>
      <c r="S105" s="214">
        <v>0</v>
      </c>
      <c r="T105" s="215">
        <f>S105*H105</f>
        <v>0</v>
      </c>
      <c r="U105" s="39"/>
      <c r="V105" s="39"/>
      <c r="W105" s="39"/>
      <c r="X105" s="39"/>
      <c r="Y105" s="39"/>
      <c r="Z105" s="39"/>
      <c r="AA105" s="39"/>
      <c r="AB105" s="39"/>
      <c r="AC105" s="39"/>
      <c r="AD105" s="39"/>
      <c r="AE105" s="39"/>
      <c r="AR105" s="216" t="s">
        <v>141</v>
      </c>
      <c r="AT105" s="216" t="s">
        <v>136</v>
      </c>
      <c r="AU105" s="216" t="s">
        <v>79</v>
      </c>
      <c r="AY105" s="18" t="s">
        <v>133</v>
      </c>
      <c r="BE105" s="217">
        <f>IF(N105="základní",J105,0)</f>
        <v>0</v>
      </c>
      <c r="BF105" s="217">
        <f>IF(N105="snížená",J105,0)</f>
        <v>0</v>
      </c>
      <c r="BG105" s="217">
        <f>IF(N105="zákl. přenesená",J105,0)</f>
        <v>0</v>
      </c>
      <c r="BH105" s="217">
        <f>IF(N105="sníž. přenesená",J105,0)</f>
        <v>0</v>
      </c>
      <c r="BI105" s="217">
        <f>IF(N105="nulová",J105,0)</f>
        <v>0</v>
      </c>
      <c r="BJ105" s="18" t="s">
        <v>77</v>
      </c>
      <c r="BK105" s="217">
        <f>ROUND(I105*H105,2)</f>
        <v>0</v>
      </c>
      <c r="BL105" s="18" t="s">
        <v>141</v>
      </c>
      <c r="BM105" s="216" t="s">
        <v>160</v>
      </c>
    </row>
    <row r="106" spans="1:47" s="2" customFormat="1" ht="12">
      <c r="A106" s="39"/>
      <c r="B106" s="40"/>
      <c r="C106" s="41"/>
      <c r="D106" s="218" t="s">
        <v>143</v>
      </c>
      <c r="E106" s="41"/>
      <c r="F106" s="219" t="s">
        <v>161</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143</v>
      </c>
      <c r="AU106" s="18" t="s">
        <v>79</v>
      </c>
    </row>
    <row r="107" spans="1:51" s="14" customFormat="1" ht="12">
      <c r="A107" s="14"/>
      <c r="B107" s="234"/>
      <c r="C107" s="235"/>
      <c r="D107" s="225" t="s">
        <v>145</v>
      </c>
      <c r="E107" s="236" t="s">
        <v>19</v>
      </c>
      <c r="F107" s="237" t="s">
        <v>162</v>
      </c>
      <c r="G107" s="235"/>
      <c r="H107" s="238">
        <v>51.333</v>
      </c>
      <c r="I107" s="239"/>
      <c r="J107" s="235"/>
      <c r="K107" s="235"/>
      <c r="L107" s="240"/>
      <c r="M107" s="241"/>
      <c r="N107" s="242"/>
      <c r="O107" s="242"/>
      <c r="P107" s="242"/>
      <c r="Q107" s="242"/>
      <c r="R107" s="242"/>
      <c r="S107" s="242"/>
      <c r="T107" s="243"/>
      <c r="U107" s="14"/>
      <c r="V107" s="14"/>
      <c r="W107" s="14"/>
      <c r="X107" s="14"/>
      <c r="Y107" s="14"/>
      <c r="Z107" s="14"/>
      <c r="AA107" s="14"/>
      <c r="AB107" s="14"/>
      <c r="AC107" s="14"/>
      <c r="AD107" s="14"/>
      <c r="AE107" s="14"/>
      <c r="AT107" s="244" t="s">
        <v>145</v>
      </c>
      <c r="AU107" s="244" t="s">
        <v>79</v>
      </c>
      <c r="AV107" s="14" t="s">
        <v>79</v>
      </c>
      <c r="AW107" s="14" t="s">
        <v>31</v>
      </c>
      <c r="AX107" s="14" t="s">
        <v>77</v>
      </c>
      <c r="AY107" s="244" t="s">
        <v>133</v>
      </c>
    </row>
    <row r="108" spans="1:65" s="2" customFormat="1" ht="24.15" customHeight="1">
      <c r="A108" s="39"/>
      <c r="B108" s="40"/>
      <c r="C108" s="205" t="s">
        <v>163</v>
      </c>
      <c r="D108" s="205" t="s">
        <v>136</v>
      </c>
      <c r="E108" s="206" t="s">
        <v>164</v>
      </c>
      <c r="F108" s="207" t="s">
        <v>165</v>
      </c>
      <c r="G108" s="208" t="s">
        <v>139</v>
      </c>
      <c r="H108" s="209">
        <v>3</v>
      </c>
      <c r="I108" s="210"/>
      <c r="J108" s="211">
        <f>ROUND(I108*H108,2)</f>
        <v>0</v>
      </c>
      <c r="K108" s="207" t="s">
        <v>140</v>
      </c>
      <c r="L108" s="45"/>
      <c r="M108" s="212" t="s">
        <v>19</v>
      </c>
      <c r="N108" s="213" t="s">
        <v>40</v>
      </c>
      <c r="O108" s="85"/>
      <c r="P108" s="214">
        <f>O108*H108</f>
        <v>0</v>
      </c>
      <c r="Q108" s="214">
        <v>0.01313</v>
      </c>
      <c r="R108" s="214">
        <f>Q108*H108</f>
        <v>0.039389999999999994</v>
      </c>
      <c r="S108" s="214">
        <v>0</v>
      </c>
      <c r="T108" s="215">
        <f>S108*H108</f>
        <v>0</v>
      </c>
      <c r="U108" s="39"/>
      <c r="V108" s="39"/>
      <c r="W108" s="39"/>
      <c r="X108" s="39"/>
      <c r="Y108" s="39"/>
      <c r="Z108" s="39"/>
      <c r="AA108" s="39"/>
      <c r="AB108" s="39"/>
      <c r="AC108" s="39"/>
      <c r="AD108" s="39"/>
      <c r="AE108" s="39"/>
      <c r="AR108" s="216" t="s">
        <v>141</v>
      </c>
      <c r="AT108" s="216" t="s">
        <v>136</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141</v>
      </c>
      <c r="BM108" s="216" t="s">
        <v>166</v>
      </c>
    </row>
    <row r="109" spans="1:47" s="2" customFormat="1" ht="12">
      <c r="A109" s="39"/>
      <c r="B109" s="40"/>
      <c r="C109" s="41"/>
      <c r="D109" s="218" t="s">
        <v>143</v>
      </c>
      <c r="E109" s="41"/>
      <c r="F109" s="219" t="s">
        <v>167</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143</v>
      </c>
      <c r="AU109" s="18" t="s">
        <v>79</v>
      </c>
    </row>
    <row r="110" spans="1:51" s="13" customFormat="1" ht="12">
      <c r="A110" s="13"/>
      <c r="B110" s="223"/>
      <c r="C110" s="224"/>
      <c r="D110" s="225" t="s">
        <v>145</v>
      </c>
      <c r="E110" s="226" t="s">
        <v>19</v>
      </c>
      <c r="F110" s="227" t="s">
        <v>146</v>
      </c>
      <c r="G110" s="224"/>
      <c r="H110" s="226" t="s">
        <v>19</v>
      </c>
      <c r="I110" s="228"/>
      <c r="J110" s="224"/>
      <c r="K110" s="224"/>
      <c r="L110" s="229"/>
      <c r="M110" s="230"/>
      <c r="N110" s="231"/>
      <c r="O110" s="231"/>
      <c r="P110" s="231"/>
      <c r="Q110" s="231"/>
      <c r="R110" s="231"/>
      <c r="S110" s="231"/>
      <c r="T110" s="232"/>
      <c r="U110" s="13"/>
      <c r="V110" s="13"/>
      <c r="W110" s="13"/>
      <c r="X110" s="13"/>
      <c r="Y110" s="13"/>
      <c r="Z110" s="13"/>
      <c r="AA110" s="13"/>
      <c r="AB110" s="13"/>
      <c r="AC110" s="13"/>
      <c r="AD110" s="13"/>
      <c r="AE110" s="13"/>
      <c r="AT110" s="233" t="s">
        <v>145</v>
      </c>
      <c r="AU110" s="233" t="s">
        <v>79</v>
      </c>
      <c r="AV110" s="13" t="s">
        <v>77</v>
      </c>
      <c r="AW110" s="13" t="s">
        <v>31</v>
      </c>
      <c r="AX110" s="13" t="s">
        <v>69</v>
      </c>
      <c r="AY110" s="233" t="s">
        <v>133</v>
      </c>
    </row>
    <row r="111" spans="1:51" s="14" customFormat="1" ht="12">
      <c r="A111" s="14"/>
      <c r="B111" s="234"/>
      <c r="C111" s="235"/>
      <c r="D111" s="225" t="s">
        <v>145</v>
      </c>
      <c r="E111" s="236" t="s">
        <v>19</v>
      </c>
      <c r="F111" s="237" t="s">
        <v>134</v>
      </c>
      <c r="G111" s="235"/>
      <c r="H111" s="238">
        <v>3</v>
      </c>
      <c r="I111" s="239"/>
      <c r="J111" s="235"/>
      <c r="K111" s="235"/>
      <c r="L111" s="240"/>
      <c r="M111" s="241"/>
      <c r="N111" s="242"/>
      <c r="O111" s="242"/>
      <c r="P111" s="242"/>
      <c r="Q111" s="242"/>
      <c r="R111" s="242"/>
      <c r="S111" s="242"/>
      <c r="T111" s="243"/>
      <c r="U111" s="14"/>
      <c r="V111" s="14"/>
      <c r="W111" s="14"/>
      <c r="X111" s="14"/>
      <c r="Y111" s="14"/>
      <c r="Z111" s="14"/>
      <c r="AA111" s="14"/>
      <c r="AB111" s="14"/>
      <c r="AC111" s="14"/>
      <c r="AD111" s="14"/>
      <c r="AE111" s="14"/>
      <c r="AT111" s="244" t="s">
        <v>145</v>
      </c>
      <c r="AU111" s="244" t="s">
        <v>79</v>
      </c>
      <c r="AV111" s="14" t="s">
        <v>79</v>
      </c>
      <c r="AW111" s="14" t="s">
        <v>31</v>
      </c>
      <c r="AX111" s="14" t="s">
        <v>77</v>
      </c>
      <c r="AY111" s="244" t="s">
        <v>133</v>
      </c>
    </row>
    <row r="112" spans="1:63" s="12" customFormat="1" ht="22.8" customHeight="1">
      <c r="A112" s="12"/>
      <c r="B112" s="189"/>
      <c r="C112" s="190"/>
      <c r="D112" s="191" t="s">
        <v>68</v>
      </c>
      <c r="E112" s="203" t="s">
        <v>168</v>
      </c>
      <c r="F112" s="203" t="s">
        <v>169</v>
      </c>
      <c r="G112" s="190"/>
      <c r="H112" s="190"/>
      <c r="I112" s="193"/>
      <c r="J112" s="204">
        <f>BK112</f>
        <v>0</v>
      </c>
      <c r="K112" s="190"/>
      <c r="L112" s="195"/>
      <c r="M112" s="196"/>
      <c r="N112" s="197"/>
      <c r="O112" s="197"/>
      <c r="P112" s="198">
        <f>SUM(P113:P128)</f>
        <v>0</v>
      </c>
      <c r="Q112" s="197"/>
      <c r="R112" s="198">
        <f>SUM(R113:R128)</f>
        <v>0</v>
      </c>
      <c r="S112" s="197"/>
      <c r="T112" s="199">
        <f>SUM(T113:T128)</f>
        <v>6.35</v>
      </c>
      <c r="U112" s="12"/>
      <c r="V112" s="12"/>
      <c r="W112" s="12"/>
      <c r="X112" s="12"/>
      <c r="Y112" s="12"/>
      <c r="Z112" s="12"/>
      <c r="AA112" s="12"/>
      <c r="AB112" s="12"/>
      <c r="AC112" s="12"/>
      <c r="AD112" s="12"/>
      <c r="AE112" s="12"/>
      <c r="AR112" s="200" t="s">
        <v>77</v>
      </c>
      <c r="AT112" s="201" t="s">
        <v>68</v>
      </c>
      <c r="AU112" s="201" t="s">
        <v>77</v>
      </c>
      <c r="AY112" s="200" t="s">
        <v>133</v>
      </c>
      <c r="BK112" s="202">
        <f>SUM(BK113:BK128)</f>
        <v>0</v>
      </c>
    </row>
    <row r="113" spans="1:65" s="2" customFormat="1" ht="24.15" customHeight="1">
      <c r="A113" s="39"/>
      <c r="B113" s="40"/>
      <c r="C113" s="205" t="s">
        <v>147</v>
      </c>
      <c r="D113" s="205" t="s">
        <v>136</v>
      </c>
      <c r="E113" s="206" t="s">
        <v>170</v>
      </c>
      <c r="F113" s="207" t="s">
        <v>171</v>
      </c>
      <c r="G113" s="208" t="s">
        <v>172</v>
      </c>
      <c r="H113" s="209">
        <v>2</v>
      </c>
      <c r="I113" s="210"/>
      <c r="J113" s="211">
        <f>ROUND(I113*H113,2)</f>
        <v>0</v>
      </c>
      <c r="K113" s="207" t="s">
        <v>140</v>
      </c>
      <c r="L113" s="45"/>
      <c r="M113" s="212" t="s">
        <v>19</v>
      </c>
      <c r="N113" s="213" t="s">
        <v>40</v>
      </c>
      <c r="O113" s="85"/>
      <c r="P113" s="214">
        <f>O113*H113</f>
        <v>0</v>
      </c>
      <c r="Q113" s="214">
        <v>0</v>
      </c>
      <c r="R113" s="214">
        <f>Q113*H113</f>
        <v>0</v>
      </c>
      <c r="S113" s="214">
        <v>1.8</v>
      </c>
      <c r="T113" s="215">
        <f>S113*H113</f>
        <v>3.6</v>
      </c>
      <c r="U113" s="39"/>
      <c r="V113" s="39"/>
      <c r="W113" s="39"/>
      <c r="X113" s="39"/>
      <c r="Y113" s="39"/>
      <c r="Z113" s="39"/>
      <c r="AA113" s="39"/>
      <c r="AB113" s="39"/>
      <c r="AC113" s="39"/>
      <c r="AD113" s="39"/>
      <c r="AE113" s="39"/>
      <c r="AR113" s="216" t="s">
        <v>141</v>
      </c>
      <c r="AT113" s="216" t="s">
        <v>136</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141</v>
      </c>
      <c r="BM113" s="216" t="s">
        <v>173</v>
      </c>
    </row>
    <row r="114" spans="1:47" s="2" customFormat="1" ht="12">
      <c r="A114" s="39"/>
      <c r="B114" s="40"/>
      <c r="C114" s="41"/>
      <c r="D114" s="218" t="s">
        <v>143</v>
      </c>
      <c r="E114" s="41"/>
      <c r="F114" s="219" t="s">
        <v>174</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143</v>
      </c>
      <c r="AU114" s="18" t="s">
        <v>79</v>
      </c>
    </row>
    <row r="115" spans="1:65" s="2" customFormat="1" ht="16.5" customHeight="1">
      <c r="A115" s="39"/>
      <c r="B115" s="40"/>
      <c r="C115" s="205" t="s">
        <v>175</v>
      </c>
      <c r="D115" s="205" t="s">
        <v>136</v>
      </c>
      <c r="E115" s="206" t="s">
        <v>176</v>
      </c>
      <c r="F115" s="207" t="s">
        <v>177</v>
      </c>
      <c r="G115" s="208" t="s">
        <v>178</v>
      </c>
      <c r="H115" s="209">
        <v>682.5</v>
      </c>
      <c r="I115" s="210"/>
      <c r="J115" s="211">
        <f>ROUND(I115*H115,2)</f>
        <v>0</v>
      </c>
      <c r="K115" s="207" t="s">
        <v>140</v>
      </c>
      <c r="L115" s="45"/>
      <c r="M115" s="212" t="s">
        <v>19</v>
      </c>
      <c r="N115" s="213" t="s">
        <v>40</v>
      </c>
      <c r="O115" s="85"/>
      <c r="P115" s="214">
        <f>O115*H115</f>
        <v>0</v>
      </c>
      <c r="Q115" s="214">
        <v>0</v>
      </c>
      <c r="R115" s="214">
        <f>Q115*H115</f>
        <v>0</v>
      </c>
      <c r="S115" s="214">
        <v>0.002</v>
      </c>
      <c r="T115" s="215">
        <f>S115*H115</f>
        <v>1.365</v>
      </c>
      <c r="U115" s="39"/>
      <c r="V115" s="39"/>
      <c r="W115" s="39"/>
      <c r="X115" s="39"/>
      <c r="Y115" s="39"/>
      <c r="Z115" s="39"/>
      <c r="AA115" s="39"/>
      <c r="AB115" s="39"/>
      <c r="AC115" s="39"/>
      <c r="AD115" s="39"/>
      <c r="AE115" s="39"/>
      <c r="AR115" s="216" t="s">
        <v>141</v>
      </c>
      <c r="AT115" s="216" t="s">
        <v>136</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141</v>
      </c>
      <c r="BM115" s="216" t="s">
        <v>179</v>
      </c>
    </row>
    <row r="116" spans="1:47" s="2" customFormat="1" ht="12">
      <c r="A116" s="39"/>
      <c r="B116" s="40"/>
      <c r="C116" s="41"/>
      <c r="D116" s="218" t="s">
        <v>143</v>
      </c>
      <c r="E116" s="41"/>
      <c r="F116" s="219" t="s">
        <v>180</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143</v>
      </c>
      <c r="AU116" s="18" t="s">
        <v>79</v>
      </c>
    </row>
    <row r="117" spans="1:51" s="14" customFormat="1" ht="12">
      <c r="A117" s="14"/>
      <c r="B117" s="234"/>
      <c r="C117" s="235"/>
      <c r="D117" s="225" t="s">
        <v>145</v>
      </c>
      <c r="E117" s="236" t="s">
        <v>19</v>
      </c>
      <c r="F117" s="237" t="s">
        <v>181</v>
      </c>
      <c r="G117" s="235"/>
      <c r="H117" s="238">
        <v>682.5</v>
      </c>
      <c r="I117" s="239"/>
      <c r="J117" s="235"/>
      <c r="K117" s="235"/>
      <c r="L117" s="240"/>
      <c r="M117" s="241"/>
      <c r="N117" s="242"/>
      <c r="O117" s="242"/>
      <c r="P117" s="242"/>
      <c r="Q117" s="242"/>
      <c r="R117" s="242"/>
      <c r="S117" s="242"/>
      <c r="T117" s="243"/>
      <c r="U117" s="14"/>
      <c r="V117" s="14"/>
      <c r="W117" s="14"/>
      <c r="X117" s="14"/>
      <c r="Y117" s="14"/>
      <c r="Z117" s="14"/>
      <c r="AA117" s="14"/>
      <c r="AB117" s="14"/>
      <c r="AC117" s="14"/>
      <c r="AD117" s="14"/>
      <c r="AE117" s="14"/>
      <c r="AT117" s="244" t="s">
        <v>145</v>
      </c>
      <c r="AU117" s="244" t="s">
        <v>79</v>
      </c>
      <c r="AV117" s="14" t="s">
        <v>79</v>
      </c>
      <c r="AW117" s="14" t="s">
        <v>31</v>
      </c>
      <c r="AX117" s="14" t="s">
        <v>77</v>
      </c>
      <c r="AY117" s="244" t="s">
        <v>133</v>
      </c>
    </row>
    <row r="118" spans="1:65" s="2" customFormat="1" ht="21.75" customHeight="1">
      <c r="A118" s="39"/>
      <c r="B118" s="40"/>
      <c r="C118" s="205" t="s">
        <v>182</v>
      </c>
      <c r="D118" s="205" t="s">
        <v>136</v>
      </c>
      <c r="E118" s="206" t="s">
        <v>183</v>
      </c>
      <c r="F118" s="207" t="s">
        <v>184</v>
      </c>
      <c r="G118" s="208" t="s">
        <v>178</v>
      </c>
      <c r="H118" s="209">
        <v>195</v>
      </c>
      <c r="I118" s="210"/>
      <c r="J118" s="211">
        <f>ROUND(I118*H118,2)</f>
        <v>0</v>
      </c>
      <c r="K118" s="207" t="s">
        <v>140</v>
      </c>
      <c r="L118" s="45"/>
      <c r="M118" s="212" t="s">
        <v>19</v>
      </c>
      <c r="N118" s="213" t="s">
        <v>40</v>
      </c>
      <c r="O118" s="85"/>
      <c r="P118" s="214">
        <f>O118*H118</f>
        <v>0</v>
      </c>
      <c r="Q118" s="214">
        <v>0</v>
      </c>
      <c r="R118" s="214">
        <f>Q118*H118</f>
        <v>0</v>
      </c>
      <c r="S118" s="214">
        <v>0.003</v>
      </c>
      <c r="T118" s="215">
        <f>S118*H118</f>
        <v>0.585</v>
      </c>
      <c r="U118" s="39"/>
      <c r="V118" s="39"/>
      <c r="W118" s="39"/>
      <c r="X118" s="39"/>
      <c r="Y118" s="39"/>
      <c r="Z118" s="39"/>
      <c r="AA118" s="39"/>
      <c r="AB118" s="39"/>
      <c r="AC118" s="39"/>
      <c r="AD118" s="39"/>
      <c r="AE118" s="39"/>
      <c r="AR118" s="216" t="s">
        <v>141</v>
      </c>
      <c r="AT118" s="216" t="s">
        <v>136</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141</v>
      </c>
      <c r="BM118" s="216" t="s">
        <v>185</v>
      </c>
    </row>
    <row r="119" spans="1:47" s="2" customFormat="1" ht="12">
      <c r="A119" s="39"/>
      <c r="B119" s="40"/>
      <c r="C119" s="41"/>
      <c r="D119" s="218" t="s">
        <v>143</v>
      </c>
      <c r="E119" s="41"/>
      <c r="F119" s="219" t="s">
        <v>186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143</v>
      </c>
      <c r="AU119" s="18" t="s">
        <v>79</v>
      </c>
    </row>
    <row r="120" spans="1:51" s="14" customFormat="1" ht="12">
      <c r="A120" s="14"/>
      <c r="B120" s="234"/>
      <c r="C120" s="235"/>
      <c r="D120" s="225" t="s">
        <v>145</v>
      </c>
      <c r="E120" s="236" t="s">
        <v>19</v>
      </c>
      <c r="F120" s="237" t="s">
        <v>187</v>
      </c>
      <c r="G120" s="235"/>
      <c r="H120" s="238">
        <v>195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145</v>
      </c>
      <c r="AU120" s="244" t="s">
        <v>79</v>
      </c>
      <c r="AV120" s="14" t="s">
        <v>79</v>
      </c>
      <c r="AW120" s="14" t="s">
        <v>31</v>
      </c>
      <c r="AX120" s="14" t="s">
        <v>77</v>
      </c>
      <c r="AY120" s="244" t="s">
        <v>133</v>
      </c>
    </row>
    <row r="121" spans="1:65" s="2" customFormat="1" ht="21.75" customHeight="1">
      <c r="A121" s="39"/>
      <c r="B121" s="40"/>
      <c r="C121" s="205" t="s">
        <v>168</v>
      </c>
      <c r="D121" s="205" t="s">
        <v>136</v>
      </c>
      <c r="E121" s="206" t="s">
        <v>188</v>
      </c>
      <c r="F121" s="207" t="s">
        <v>189</v>
      </c>
      <c r="G121" s="208" t="s">
        <v>178</v>
      </c>
      <c r="H121" s="209">
        <v>30</v>
      </c>
      <c r="I121" s="210"/>
      <c r="J121" s="211">
        <f>ROUND(I121*H121,2)</f>
        <v>0</v>
      </c>
      <c r="K121" s="207" t="s">
        <v>140</v>
      </c>
      <c r="L121" s="45"/>
      <c r="M121" s="212" t="s">
        <v>19</v>
      </c>
      <c r="N121" s="213" t="s">
        <v>40</v>
      </c>
      <c r="O121" s="85"/>
      <c r="P121" s="214">
        <f>O121*H121</f>
        <v>0</v>
      </c>
      <c r="Q121" s="214">
        <v>0</v>
      </c>
      <c r="R121" s="214">
        <f>Q121*H121</f>
        <v>0</v>
      </c>
      <c r="S121" s="214">
        <v>0.005</v>
      </c>
      <c r="T121" s="215">
        <f>S121*H121</f>
        <v>0.15</v>
      </c>
      <c r="U121" s="39"/>
      <c r="V121" s="39"/>
      <c r="W121" s="39"/>
      <c r="X121" s="39"/>
      <c r="Y121" s="39"/>
      <c r="Z121" s="39"/>
      <c r="AA121" s="39"/>
      <c r="AB121" s="39"/>
      <c r="AC121" s="39"/>
      <c r="AD121" s="39"/>
      <c r="AE121" s="39"/>
      <c r="AR121" s="216" t="s">
        <v>141</v>
      </c>
      <c r="AT121" s="216" t="s">
        <v>136</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141</v>
      </c>
      <c r="BM121" s="216" t="s">
        <v>190</v>
      </c>
    </row>
    <row r="122" spans="1:47" s="2" customFormat="1" ht="12">
      <c r="A122" s="39"/>
      <c r="B122" s="40"/>
      <c r="C122" s="41"/>
      <c r="D122" s="218" t="s">
        <v>143</v>
      </c>
      <c r="E122" s="41"/>
      <c r="F122" s="219" t="s">
        <v>191</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143</v>
      </c>
      <c r="AU122" s="18" t="s">
        <v>79</v>
      </c>
    </row>
    <row r="123" spans="1:65" s="2" customFormat="1" ht="21.75" customHeight="1">
      <c r="A123" s="39"/>
      <c r="B123" s="40"/>
      <c r="C123" s="205" t="s">
        <v>192</v>
      </c>
      <c r="D123" s="205" t="s">
        <v>136</v>
      </c>
      <c r="E123" s="206" t="s">
        <v>193</v>
      </c>
      <c r="F123" s="207" t="s">
        <v>194</v>
      </c>
      <c r="G123" s="208" t="s">
        <v>178</v>
      </c>
      <c r="H123" s="209">
        <v>227.5</v>
      </c>
      <c r="I123" s="210"/>
      <c r="J123" s="211">
        <f>ROUND(I123*H123,2)</f>
        <v>0</v>
      </c>
      <c r="K123" s="207" t="s">
        <v>140</v>
      </c>
      <c r="L123" s="45"/>
      <c r="M123" s="212" t="s">
        <v>19</v>
      </c>
      <c r="N123" s="213" t="s">
        <v>40</v>
      </c>
      <c r="O123" s="85"/>
      <c r="P123" s="214">
        <f>O123*H123</f>
        <v>0</v>
      </c>
      <c r="Q123" s="214">
        <v>0</v>
      </c>
      <c r="R123" s="214">
        <f>Q123*H123</f>
        <v>0</v>
      </c>
      <c r="S123" s="214">
        <v>0.002</v>
      </c>
      <c r="T123" s="215">
        <f>S123*H123</f>
        <v>0.455</v>
      </c>
      <c r="U123" s="39"/>
      <c r="V123" s="39"/>
      <c r="W123" s="39"/>
      <c r="X123" s="39"/>
      <c r="Y123" s="39"/>
      <c r="Z123" s="39"/>
      <c r="AA123" s="39"/>
      <c r="AB123" s="39"/>
      <c r="AC123" s="39"/>
      <c r="AD123" s="39"/>
      <c r="AE123" s="39"/>
      <c r="AR123" s="216" t="s">
        <v>141</v>
      </c>
      <c r="AT123" s="216" t="s">
        <v>136</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141</v>
      </c>
      <c r="BM123" s="216" t="s">
        <v>195</v>
      </c>
    </row>
    <row r="124" spans="1:47" s="2" customFormat="1" ht="12">
      <c r="A124" s="39"/>
      <c r="B124" s="40"/>
      <c r="C124" s="41"/>
      <c r="D124" s="218" t="s">
        <v>143</v>
      </c>
      <c r="E124" s="41"/>
      <c r="F124" s="219" t="s">
        <v>196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143</v>
      </c>
      <c r="AU124" s="18" t="s">
        <v>79</v>
      </c>
    </row>
    <row r="125" spans="1:51" s="14" customFormat="1" ht="12">
      <c r="A125" s="14"/>
      <c r="B125" s="234"/>
      <c r="C125" s="235"/>
      <c r="D125" s="225" t="s">
        <v>145</v>
      </c>
      <c r="E125" s="236" t="s">
        <v>19</v>
      </c>
      <c r="F125" s="237" t="s">
        <v>197</v>
      </c>
      <c r="G125" s="235"/>
      <c r="H125" s="238">
        <v>227.5</v>
      </c>
      <c r="I125" s="239"/>
      <c r="J125" s="235"/>
      <c r="K125" s="235"/>
      <c r="L125" s="240"/>
      <c r="M125" s="241"/>
      <c r="N125" s="242"/>
      <c r="O125" s="242"/>
      <c r="P125" s="242"/>
      <c r="Q125" s="242"/>
      <c r="R125" s="242"/>
      <c r="S125" s="242"/>
      <c r="T125" s="243"/>
      <c r="U125" s="14"/>
      <c r="V125" s="14"/>
      <c r="W125" s="14"/>
      <c r="X125" s="14"/>
      <c r="Y125" s="14"/>
      <c r="Z125" s="14"/>
      <c r="AA125" s="14"/>
      <c r="AB125" s="14"/>
      <c r="AC125" s="14"/>
      <c r="AD125" s="14"/>
      <c r="AE125" s="14"/>
      <c r="AT125" s="244" t="s">
        <v>145</v>
      </c>
      <c r="AU125" s="244" t="s">
        <v>79</v>
      </c>
      <c r="AV125" s="14" t="s">
        <v>79</v>
      </c>
      <c r="AW125" s="14" t="s">
        <v>31</v>
      </c>
      <c r="AX125" s="14" t="s">
        <v>77</v>
      </c>
      <c r="AY125" s="244" t="s">
        <v>133</v>
      </c>
    </row>
    <row r="126" spans="1:65" s="2" customFormat="1" ht="24.15" customHeight="1">
      <c r="A126" s="39"/>
      <c r="B126" s="40"/>
      <c r="C126" s="205" t="s">
        <v>198</v>
      </c>
      <c r="D126" s="205" t="s">
        <v>136</v>
      </c>
      <c r="E126" s="206" t="s">
        <v>199</v>
      </c>
      <c r="F126" s="207" t="s">
        <v>200</v>
      </c>
      <c r="G126" s="208" t="s">
        <v>178</v>
      </c>
      <c r="H126" s="209">
        <v>65</v>
      </c>
      <c r="I126" s="210"/>
      <c r="J126" s="211">
        <f>ROUND(I126*H126,2)</f>
        <v>0</v>
      </c>
      <c r="K126" s="207" t="s">
        <v>140</v>
      </c>
      <c r="L126" s="45"/>
      <c r="M126" s="212" t="s">
        <v>19</v>
      </c>
      <c r="N126" s="213" t="s">
        <v>40</v>
      </c>
      <c r="O126" s="85"/>
      <c r="P126" s="214">
        <f>O126*H126</f>
        <v>0</v>
      </c>
      <c r="Q126" s="214">
        <v>0</v>
      </c>
      <c r="R126" s="214">
        <f>Q126*H126</f>
        <v>0</v>
      </c>
      <c r="S126" s="214">
        <v>0.003</v>
      </c>
      <c r="T126" s="215">
        <f>S126*H126</f>
        <v>0.195</v>
      </c>
      <c r="U126" s="39"/>
      <c r="V126" s="39"/>
      <c r="W126" s="39"/>
      <c r="X126" s="39"/>
      <c r="Y126" s="39"/>
      <c r="Z126" s="39"/>
      <c r="AA126" s="39"/>
      <c r="AB126" s="39"/>
      <c r="AC126" s="39"/>
      <c r="AD126" s="39"/>
      <c r="AE126" s="39"/>
      <c r="AR126" s="216" t="s">
        <v>141</v>
      </c>
      <c r="AT126" s="216" t="s">
        <v>136</v>
      </c>
      <c r="AU126" s="216" t="s">
        <v>79</v>
      </c>
      <c r="AY126" s="18" t="s">
        <v>133</v>
      </c>
      <c r="BE126" s="217">
        <f>IF(N126="základní",J126,0)</f>
        <v>0</v>
      </c>
      <c r="BF126" s="217">
        <f>IF(N126="snížená",J126,0)</f>
        <v>0</v>
      </c>
      <c r="BG126" s="217">
        <f>IF(N126="zákl. přenesená",J126,0)</f>
        <v>0</v>
      </c>
      <c r="BH126" s="217">
        <f>IF(N126="sníž. přenesená",J126,0)</f>
        <v>0</v>
      </c>
      <c r="BI126" s="217">
        <f>IF(N126="nulová",J126,0)</f>
        <v>0</v>
      </c>
      <c r="BJ126" s="18" t="s">
        <v>77</v>
      </c>
      <c r="BK126" s="217">
        <f>ROUND(I126*H126,2)</f>
        <v>0</v>
      </c>
      <c r="BL126" s="18" t="s">
        <v>141</v>
      </c>
      <c r="BM126" s="216" t="s">
        <v>201</v>
      </c>
    </row>
    <row r="127" spans="1:47" s="2" customFormat="1" ht="12">
      <c r="A127" s="39"/>
      <c r="B127" s="40"/>
      <c r="C127" s="41"/>
      <c r="D127" s="218" t="s">
        <v>143</v>
      </c>
      <c r="E127" s="41"/>
      <c r="F127" s="219" t="s">
        <v>202</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143</v>
      </c>
      <c r="AU127" s="18" t="s">
        <v>79</v>
      </c>
    </row>
    <row r="128" spans="1:51" s="14" customFormat="1" ht="12">
      <c r="A128" s="14"/>
      <c r="B128" s="234"/>
      <c r="C128" s="235"/>
      <c r="D128" s="225" t="s">
        <v>145</v>
      </c>
      <c r="E128" s="236" t="s">
        <v>19</v>
      </c>
      <c r="F128" s="237" t="s">
        <v>203</v>
      </c>
      <c r="G128" s="235"/>
      <c r="H128" s="238">
        <v>65</v>
      </c>
      <c r="I128" s="239"/>
      <c r="J128" s="235"/>
      <c r="K128" s="235"/>
      <c r="L128" s="240"/>
      <c r="M128" s="241"/>
      <c r="N128" s="242"/>
      <c r="O128" s="242"/>
      <c r="P128" s="242"/>
      <c r="Q128" s="242"/>
      <c r="R128" s="242"/>
      <c r="S128" s="242"/>
      <c r="T128" s="243"/>
      <c r="U128" s="14"/>
      <c r="V128" s="14"/>
      <c r="W128" s="14"/>
      <c r="X128" s="14"/>
      <c r="Y128" s="14"/>
      <c r="Z128" s="14"/>
      <c r="AA128" s="14"/>
      <c r="AB128" s="14"/>
      <c r="AC128" s="14"/>
      <c r="AD128" s="14"/>
      <c r="AE128" s="14"/>
      <c r="AT128" s="244" t="s">
        <v>145</v>
      </c>
      <c r="AU128" s="244" t="s">
        <v>79</v>
      </c>
      <c r="AV128" s="14" t="s">
        <v>79</v>
      </c>
      <c r="AW128" s="14" t="s">
        <v>31</v>
      </c>
      <c r="AX128" s="14" t="s">
        <v>77</v>
      </c>
      <c r="AY128" s="244" t="s">
        <v>133</v>
      </c>
    </row>
    <row r="129" spans="1:63" s="12" customFormat="1" ht="22.8" customHeight="1">
      <c r="A129" s="12"/>
      <c r="B129" s="189"/>
      <c r="C129" s="190"/>
      <c r="D129" s="191" t="s">
        <v>68</v>
      </c>
      <c r="E129" s="203" t="s">
        <v>204</v>
      </c>
      <c r="F129" s="203" t="s">
        <v>205</v>
      </c>
      <c r="G129" s="190"/>
      <c r="H129" s="190"/>
      <c r="I129" s="193"/>
      <c r="J129" s="204">
        <f>BK129</f>
        <v>0</v>
      </c>
      <c r="K129" s="190"/>
      <c r="L129" s="195"/>
      <c r="M129" s="196"/>
      <c r="N129" s="197"/>
      <c r="O129" s="197"/>
      <c r="P129" s="198">
        <f>SUM(P130:P138)</f>
        <v>0</v>
      </c>
      <c r="Q129" s="197"/>
      <c r="R129" s="198">
        <f>SUM(R130:R138)</f>
        <v>0</v>
      </c>
      <c r="S129" s="197"/>
      <c r="T129" s="199">
        <f>SUM(T130:T138)</f>
        <v>0</v>
      </c>
      <c r="U129" s="12"/>
      <c r="V129" s="12"/>
      <c r="W129" s="12"/>
      <c r="X129" s="12"/>
      <c r="Y129" s="12"/>
      <c r="Z129" s="12"/>
      <c r="AA129" s="12"/>
      <c r="AB129" s="12"/>
      <c r="AC129" s="12"/>
      <c r="AD129" s="12"/>
      <c r="AE129" s="12"/>
      <c r="AR129" s="200" t="s">
        <v>77</v>
      </c>
      <c r="AT129" s="201" t="s">
        <v>68</v>
      </c>
      <c r="AU129" s="201" t="s">
        <v>77</v>
      </c>
      <c r="AY129" s="200" t="s">
        <v>133</v>
      </c>
      <c r="BK129" s="202">
        <f>SUM(BK130:BK138)</f>
        <v>0</v>
      </c>
    </row>
    <row r="130" spans="1:65" s="2" customFormat="1" ht="24.15" customHeight="1">
      <c r="A130" s="39"/>
      <c r="B130" s="40"/>
      <c r="C130" s="205" t="s">
        <v>206</v>
      </c>
      <c r="D130" s="205" t="s">
        <v>136</v>
      </c>
      <c r="E130" s="206" t="s">
        <v>207</v>
      </c>
      <c r="F130" s="207" t="s">
        <v>208</v>
      </c>
      <c r="G130" s="208" t="s">
        <v>209</v>
      </c>
      <c r="H130" s="209">
        <v>6.35</v>
      </c>
      <c r="I130" s="210"/>
      <c r="J130" s="211">
        <f>ROUND(I130*H130,2)</f>
        <v>0</v>
      </c>
      <c r="K130" s="207" t="s">
        <v>140</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141</v>
      </c>
      <c r="AT130" s="216" t="s">
        <v>136</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141</v>
      </c>
      <c r="BM130" s="216" t="s">
        <v>210</v>
      </c>
    </row>
    <row r="131" spans="1:47" s="2" customFormat="1" ht="12">
      <c r="A131" s="39"/>
      <c r="B131" s="40"/>
      <c r="C131" s="41"/>
      <c r="D131" s="218" t="s">
        <v>143</v>
      </c>
      <c r="E131" s="41"/>
      <c r="F131" s="219" t="s">
        <v>211</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143</v>
      </c>
      <c r="AU131" s="18" t="s">
        <v>79</v>
      </c>
    </row>
    <row r="132" spans="1:65" s="2" customFormat="1" ht="21.75" customHeight="1">
      <c r="A132" s="39"/>
      <c r="B132" s="40"/>
      <c r="C132" s="205" t="s">
        <v>212</v>
      </c>
      <c r="D132" s="205" t="s">
        <v>136</v>
      </c>
      <c r="E132" s="206" t="s">
        <v>213</v>
      </c>
      <c r="F132" s="207" t="s">
        <v>214</v>
      </c>
      <c r="G132" s="208" t="s">
        <v>209</v>
      </c>
      <c r="H132" s="209">
        <v>6.35</v>
      </c>
      <c r="I132" s="210"/>
      <c r="J132" s="211">
        <f>ROUND(I132*H132,2)</f>
        <v>0</v>
      </c>
      <c r="K132" s="207" t="s">
        <v>140</v>
      </c>
      <c r="L132" s="45"/>
      <c r="M132" s="212" t="s">
        <v>19</v>
      </c>
      <c r="N132" s="213" t="s">
        <v>40</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141</v>
      </c>
      <c r="AT132" s="216" t="s">
        <v>136</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141</v>
      </c>
      <c r="BM132" s="216" t="s">
        <v>215</v>
      </c>
    </row>
    <row r="133" spans="1:47" s="2" customFormat="1" ht="12">
      <c r="A133" s="39"/>
      <c r="B133" s="40"/>
      <c r="C133" s="41"/>
      <c r="D133" s="218" t="s">
        <v>143</v>
      </c>
      <c r="E133" s="41"/>
      <c r="F133" s="219" t="s">
        <v>216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143</v>
      </c>
      <c r="AU133" s="18" t="s">
        <v>79</v>
      </c>
    </row>
    <row r="134" spans="1:65" s="2" customFormat="1" ht="24.15" customHeight="1">
      <c r="A134" s="39"/>
      <c r="B134" s="40"/>
      <c r="C134" s="205" t="s">
        <v>217</v>
      </c>
      <c r="D134" s="205" t="s">
        <v>136</v>
      </c>
      <c r="E134" s="206" t="s">
        <v>218</v>
      </c>
      <c r="F134" s="207" t="s">
        <v>219</v>
      </c>
      <c r="G134" s="208" t="s">
        <v>209</v>
      </c>
      <c r="H134" s="209">
        <v>311.15</v>
      </c>
      <c r="I134" s="210"/>
      <c r="J134" s="211">
        <f>ROUND(I134*H134,2)</f>
        <v>0</v>
      </c>
      <c r="K134" s="207" t="s">
        <v>140</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141</v>
      </c>
      <c r="AT134" s="216" t="s">
        <v>136</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141</v>
      </c>
      <c r="BM134" s="216" t="s">
        <v>220</v>
      </c>
    </row>
    <row r="135" spans="1:47" s="2" customFormat="1" ht="12">
      <c r="A135" s="39"/>
      <c r="B135" s="40"/>
      <c r="C135" s="41"/>
      <c r="D135" s="218" t="s">
        <v>143</v>
      </c>
      <c r="E135" s="41"/>
      <c r="F135" s="219" t="s">
        <v>221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143</v>
      </c>
      <c r="AU135" s="18" t="s">
        <v>79</v>
      </c>
    </row>
    <row r="136" spans="1:51" s="14" customFormat="1" ht="12">
      <c r="A136" s="14"/>
      <c r="B136" s="234"/>
      <c r="C136" s="235"/>
      <c r="D136" s="225" t="s">
        <v>145</v>
      </c>
      <c r="E136" s="235"/>
      <c r="F136" s="237" t="s">
        <v>222</v>
      </c>
      <c r="G136" s="235"/>
      <c r="H136" s="238">
        <v>311.15</v>
      </c>
      <c r="I136" s="239"/>
      <c r="J136" s="235"/>
      <c r="K136" s="235"/>
      <c r="L136" s="240"/>
      <c r="M136" s="241"/>
      <c r="N136" s="242"/>
      <c r="O136" s="242"/>
      <c r="P136" s="242"/>
      <c r="Q136" s="242"/>
      <c r="R136" s="242"/>
      <c r="S136" s="242"/>
      <c r="T136" s="243"/>
      <c r="U136" s="14"/>
      <c r="V136" s="14"/>
      <c r="W136" s="14"/>
      <c r="X136" s="14"/>
      <c r="Y136" s="14"/>
      <c r="Z136" s="14"/>
      <c r="AA136" s="14"/>
      <c r="AB136" s="14"/>
      <c r="AC136" s="14"/>
      <c r="AD136" s="14"/>
      <c r="AE136" s="14"/>
      <c r="AT136" s="244" t="s">
        <v>145</v>
      </c>
      <c r="AU136" s="244" t="s">
        <v>79</v>
      </c>
      <c r="AV136" s="14" t="s">
        <v>79</v>
      </c>
      <c r="AW136" s="14" t="s">
        <v>4</v>
      </c>
      <c r="AX136" s="14" t="s">
        <v>77</v>
      </c>
      <c r="AY136" s="244" t="s">
        <v>133</v>
      </c>
    </row>
    <row r="137" spans="1:65" s="2" customFormat="1" ht="24.15" customHeight="1">
      <c r="A137" s="39"/>
      <c r="B137" s="40"/>
      <c r="C137" s="205" t="s">
        <v>8</v>
      </c>
      <c r="D137" s="205" t="s">
        <v>136</v>
      </c>
      <c r="E137" s="206" t="s">
        <v>223</v>
      </c>
      <c r="F137" s="207" t="s">
        <v>224</v>
      </c>
      <c r="G137" s="208" t="s">
        <v>209</v>
      </c>
      <c r="H137" s="209">
        <v>6.35</v>
      </c>
      <c r="I137" s="210"/>
      <c r="J137" s="211">
        <f>ROUND(I137*H137,2)</f>
        <v>0</v>
      </c>
      <c r="K137" s="207" t="s">
        <v>140</v>
      </c>
      <c r="L137" s="45"/>
      <c r="M137" s="212" t="s">
        <v>19</v>
      </c>
      <c r="N137" s="213"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141</v>
      </c>
      <c r="AT137" s="216" t="s">
        <v>136</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141</v>
      </c>
      <c r="BM137" s="216" t="s">
        <v>225</v>
      </c>
    </row>
    <row r="138" spans="1:47" s="2" customFormat="1" ht="12">
      <c r="A138" s="39"/>
      <c r="B138" s="40"/>
      <c r="C138" s="41"/>
      <c r="D138" s="218" t="s">
        <v>143</v>
      </c>
      <c r="E138" s="41"/>
      <c r="F138" s="219" t="s">
        <v>226</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143</v>
      </c>
      <c r="AU138" s="18" t="s">
        <v>79</v>
      </c>
    </row>
    <row r="139" spans="1:63" s="12" customFormat="1" ht="22.8" customHeight="1">
      <c r="A139" s="12"/>
      <c r="B139" s="189"/>
      <c r="C139" s="190"/>
      <c r="D139" s="191" t="s">
        <v>68</v>
      </c>
      <c r="E139" s="203" t="s">
        <v>227</v>
      </c>
      <c r="F139" s="203" t="s">
        <v>228</v>
      </c>
      <c r="G139" s="190"/>
      <c r="H139" s="190"/>
      <c r="I139" s="193"/>
      <c r="J139" s="204">
        <f>BK139</f>
        <v>0</v>
      </c>
      <c r="K139" s="190"/>
      <c r="L139" s="195"/>
      <c r="M139" s="196"/>
      <c r="N139" s="197"/>
      <c r="O139" s="197"/>
      <c r="P139" s="198">
        <f>SUM(P140:P141)</f>
        <v>0</v>
      </c>
      <c r="Q139" s="197"/>
      <c r="R139" s="198">
        <f>SUM(R140:R141)</f>
        <v>0</v>
      </c>
      <c r="S139" s="197"/>
      <c r="T139" s="199">
        <f>SUM(T140:T141)</f>
        <v>0</v>
      </c>
      <c r="U139" s="12"/>
      <c r="V139" s="12"/>
      <c r="W139" s="12"/>
      <c r="X139" s="12"/>
      <c r="Y139" s="12"/>
      <c r="Z139" s="12"/>
      <c r="AA139" s="12"/>
      <c r="AB139" s="12"/>
      <c r="AC139" s="12"/>
      <c r="AD139" s="12"/>
      <c r="AE139" s="12"/>
      <c r="AR139" s="200" t="s">
        <v>77</v>
      </c>
      <c r="AT139" s="201" t="s">
        <v>68</v>
      </c>
      <c r="AU139" s="201" t="s">
        <v>77</v>
      </c>
      <c r="AY139" s="200" t="s">
        <v>133</v>
      </c>
      <c r="BK139" s="202">
        <f>SUM(BK140:BK141)</f>
        <v>0</v>
      </c>
    </row>
    <row r="140" spans="1:65" s="2" customFormat="1" ht="33" customHeight="1">
      <c r="A140" s="39"/>
      <c r="B140" s="40"/>
      <c r="C140" s="205" t="s">
        <v>229</v>
      </c>
      <c r="D140" s="205" t="s">
        <v>136</v>
      </c>
      <c r="E140" s="206" t="s">
        <v>230</v>
      </c>
      <c r="F140" s="207" t="s">
        <v>231</v>
      </c>
      <c r="G140" s="208" t="s">
        <v>209</v>
      </c>
      <c r="H140" s="209">
        <v>6.973</v>
      </c>
      <c r="I140" s="210"/>
      <c r="J140" s="211">
        <f>ROUND(I140*H140,2)</f>
        <v>0</v>
      </c>
      <c r="K140" s="207" t="s">
        <v>140</v>
      </c>
      <c r="L140" s="45"/>
      <c r="M140" s="212" t="s">
        <v>19</v>
      </c>
      <c r="N140" s="213"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141</v>
      </c>
      <c r="AT140" s="216" t="s">
        <v>136</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141</v>
      </c>
      <c r="BM140" s="216" t="s">
        <v>232</v>
      </c>
    </row>
    <row r="141" spans="1:47" s="2" customFormat="1" ht="12">
      <c r="A141" s="39"/>
      <c r="B141" s="40"/>
      <c r="C141" s="41"/>
      <c r="D141" s="218" t="s">
        <v>143</v>
      </c>
      <c r="E141" s="41"/>
      <c r="F141" s="219" t="s">
        <v>233</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143</v>
      </c>
      <c r="AU141" s="18" t="s">
        <v>79</v>
      </c>
    </row>
    <row r="142" spans="1:63" s="12" customFormat="1" ht="25.9" customHeight="1">
      <c r="A142" s="12"/>
      <c r="B142" s="189"/>
      <c r="C142" s="190"/>
      <c r="D142" s="191" t="s">
        <v>68</v>
      </c>
      <c r="E142" s="192" t="s">
        <v>234</v>
      </c>
      <c r="F142" s="192" t="s">
        <v>235</v>
      </c>
      <c r="G142" s="190"/>
      <c r="H142" s="190"/>
      <c r="I142" s="193"/>
      <c r="J142" s="194">
        <f>BK142</f>
        <v>0</v>
      </c>
      <c r="K142" s="190"/>
      <c r="L142" s="195"/>
      <c r="M142" s="196"/>
      <c r="N142" s="197"/>
      <c r="O142" s="197"/>
      <c r="P142" s="198">
        <f>P143+P278+P284+P290+P301+P304</f>
        <v>0</v>
      </c>
      <c r="Q142" s="197"/>
      <c r="R142" s="198">
        <f>R143+R278+R284+R290+R301+R304</f>
        <v>4.3860889400000005</v>
      </c>
      <c r="S142" s="197"/>
      <c r="T142" s="199">
        <f>T143+T278+T284+T290+T301+T304</f>
        <v>0</v>
      </c>
      <c r="U142" s="12"/>
      <c r="V142" s="12"/>
      <c r="W142" s="12"/>
      <c r="X142" s="12"/>
      <c r="Y142" s="12"/>
      <c r="Z142" s="12"/>
      <c r="AA142" s="12"/>
      <c r="AB142" s="12"/>
      <c r="AC142" s="12"/>
      <c r="AD142" s="12"/>
      <c r="AE142" s="12"/>
      <c r="AR142" s="200" t="s">
        <v>79</v>
      </c>
      <c r="AT142" s="201" t="s">
        <v>68</v>
      </c>
      <c r="AU142" s="201" t="s">
        <v>69</v>
      </c>
      <c r="AY142" s="200" t="s">
        <v>133</v>
      </c>
      <c r="BK142" s="202">
        <f>BK143+BK278+BK284+BK290+BK301+BK304</f>
        <v>0</v>
      </c>
    </row>
    <row r="143" spans="1:63" s="12" customFormat="1" ht="22.8" customHeight="1">
      <c r="A143" s="12"/>
      <c r="B143" s="189"/>
      <c r="C143" s="190"/>
      <c r="D143" s="191" t="s">
        <v>68</v>
      </c>
      <c r="E143" s="203" t="s">
        <v>236</v>
      </c>
      <c r="F143" s="203" t="s">
        <v>237</v>
      </c>
      <c r="G143" s="190"/>
      <c r="H143" s="190"/>
      <c r="I143" s="193"/>
      <c r="J143" s="204">
        <f>BK143</f>
        <v>0</v>
      </c>
      <c r="K143" s="190"/>
      <c r="L143" s="195"/>
      <c r="M143" s="196"/>
      <c r="N143" s="197"/>
      <c r="O143" s="197"/>
      <c r="P143" s="198">
        <f>SUM(P144:P277)</f>
        <v>0</v>
      </c>
      <c r="Q143" s="197"/>
      <c r="R143" s="198">
        <f>SUM(R144:R277)</f>
        <v>0.0317</v>
      </c>
      <c r="S143" s="197"/>
      <c r="T143" s="199">
        <f>SUM(T144:T277)</f>
        <v>0</v>
      </c>
      <c r="U143" s="12"/>
      <c r="V143" s="12"/>
      <c r="W143" s="12"/>
      <c r="X143" s="12"/>
      <c r="Y143" s="12"/>
      <c r="Z143" s="12"/>
      <c r="AA143" s="12"/>
      <c r="AB143" s="12"/>
      <c r="AC143" s="12"/>
      <c r="AD143" s="12"/>
      <c r="AE143" s="12"/>
      <c r="AR143" s="200" t="s">
        <v>79</v>
      </c>
      <c r="AT143" s="201" t="s">
        <v>68</v>
      </c>
      <c r="AU143" s="201" t="s">
        <v>77</v>
      </c>
      <c r="AY143" s="200" t="s">
        <v>133</v>
      </c>
      <c r="BK143" s="202">
        <f>SUM(BK144:BK277)</f>
        <v>0</v>
      </c>
    </row>
    <row r="144" spans="1:65" s="2" customFormat="1" ht="24.15" customHeight="1">
      <c r="A144" s="39"/>
      <c r="B144" s="40"/>
      <c r="C144" s="205" t="s">
        <v>238</v>
      </c>
      <c r="D144" s="205" t="s">
        <v>136</v>
      </c>
      <c r="E144" s="206" t="s">
        <v>239</v>
      </c>
      <c r="F144" s="207" t="s">
        <v>240</v>
      </c>
      <c r="G144" s="208" t="s">
        <v>241</v>
      </c>
      <c r="H144" s="209">
        <v>239</v>
      </c>
      <c r="I144" s="210"/>
      <c r="J144" s="211">
        <f>ROUND(I144*H144,2)</f>
        <v>0</v>
      </c>
      <c r="K144" s="207" t="s">
        <v>140</v>
      </c>
      <c r="L144" s="45"/>
      <c r="M144" s="212" t="s">
        <v>19</v>
      </c>
      <c r="N144" s="213" t="s">
        <v>40</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229</v>
      </c>
      <c r="AT144" s="216" t="s">
        <v>136</v>
      </c>
      <c r="AU144" s="216" t="s">
        <v>79</v>
      </c>
      <c r="AY144" s="18" t="s">
        <v>133</v>
      </c>
      <c r="BE144" s="217">
        <f>IF(N144="základní",J144,0)</f>
        <v>0</v>
      </c>
      <c r="BF144" s="217">
        <f>IF(N144="snížená",J144,0)</f>
        <v>0</v>
      </c>
      <c r="BG144" s="217">
        <f>IF(N144="zákl. přenesená",J144,0)</f>
        <v>0</v>
      </c>
      <c r="BH144" s="217">
        <f>IF(N144="sníž. přenesená",J144,0)</f>
        <v>0</v>
      </c>
      <c r="BI144" s="217">
        <f>IF(N144="nulová",J144,0)</f>
        <v>0</v>
      </c>
      <c r="BJ144" s="18" t="s">
        <v>77</v>
      </c>
      <c r="BK144" s="217">
        <f>ROUND(I144*H144,2)</f>
        <v>0</v>
      </c>
      <c r="BL144" s="18" t="s">
        <v>229</v>
      </c>
      <c r="BM144" s="216" t="s">
        <v>242</v>
      </c>
    </row>
    <row r="145" spans="1:47" s="2" customFormat="1" ht="12">
      <c r="A145" s="39"/>
      <c r="B145" s="40"/>
      <c r="C145" s="41"/>
      <c r="D145" s="218" t="s">
        <v>143</v>
      </c>
      <c r="E145" s="41"/>
      <c r="F145" s="219" t="s">
        <v>243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143</v>
      </c>
      <c r="AU145" s="18" t="s">
        <v>79</v>
      </c>
    </row>
    <row r="146" spans="1:51" s="14" customFormat="1" ht="12">
      <c r="A146" s="14"/>
      <c r="B146" s="234"/>
      <c r="C146" s="235"/>
      <c r="D146" s="225" t="s">
        <v>145</v>
      </c>
      <c r="E146" s="236" t="s">
        <v>19</v>
      </c>
      <c r="F146" s="237" t="s">
        <v>244</v>
      </c>
      <c r="G146" s="235"/>
      <c r="H146" s="238">
        <v>239</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145</v>
      </c>
      <c r="AU146" s="244" t="s">
        <v>79</v>
      </c>
      <c r="AV146" s="14" t="s">
        <v>79</v>
      </c>
      <c r="AW146" s="14" t="s">
        <v>31</v>
      </c>
      <c r="AX146" s="14" t="s">
        <v>77</v>
      </c>
      <c r="AY146" s="244" t="s">
        <v>133</v>
      </c>
    </row>
    <row r="147" spans="1:65" s="2" customFormat="1" ht="16.5" customHeight="1">
      <c r="A147" s="39"/>
      <c r="B147" s="40"/>
      <c r="C147" s="245" t="s">
        <v>245</v>
      </c>
      <c r="D147" s="245" t="s">
        <v>246</v>
      </c>
      <c r="E147" s="246" t="s">
        <v>247</v>
      </c>
      <c r="F147" s="247" t="s">
        <v>248</v>
      </c>
      <c r="G147" s="248" t="s">
        <v>249</v>
      </c>
      <c r="H147" s="249">
        <v>189</v>
      </c>
      <c r="I147" s="250"/>
      <c r="J147" s="251">
        <f>ROUND(I147*H147,2)</f>
        <v>0</v>
      </c>
      <c r="K147" s="247" t="s">
        <v>250</v>
      </c>
      <c r="L147" s="252"/>
      <c r="M147" s="253" t="s">
        <v>19</v>
      </c>
      <c r="N147" s="254"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182</v>
      </c>
      <c r="AT147" s="216" t="s">
        <v>246</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141</v>
      </c>
      <c r="BM147" s="216" t="s">
        <v>251</v>
      </c>
    </row>
    <row r="148" spans="1:65" s="2" customFormat="1" ht="16.5" customHeight="1">
      <c r="A148" s="39"/>
      <c r="B148" s="40"/>
      <c r="C148" s="245" t="s">
        <v>252</v>
      </c>
      <c r="D148" s="245" t="s">
        <v>246</v>
      </c>
      <c r="E148" s="246" t="s">
        <v>253</v>
      </c>
      <c r="F148" s="247" t="s">
        <v>254</v>
      </c>
      <c r="G148" s="248" t="s">
        <v>249</v>
      </c>
      <c r="H148" s="249">
        <v>50</v>
      </c>
      <c r="I148" s="250"/>
      <c r="J148" s="251">
        <f>ROUND(I148*H148,2)</f>
        <v>0</v>
      </c>
      <c r="K148" s="247" t="s">
        <v>250</v>
      </c>
      <c r="L148" s="252"/>
      <c r="M148" s="253" t="s">
        <v>19</v>
      </c>
      <c r="N148" s="254"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182</v>
      </c>
      <c r="AT148" s="216" t="s">
        <v>246</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141</v>
      </c>
      <c r="BM148" s="216" t="s">
        <v>255</v>
      </c>
    </row>
    <row r="149" spans="1:65" s="2" customFormat="1" ht="24.15" customHeight="1">
      <c r="A149" s="39"/>
      <c r="B149" s="40"/>
      <c r="C149" s="205" t="s">
        <v>256</v>
      </c>
      <c r="D149" s="205" t="s">
        <v>136</v>
      </c>
      <c r="E149" s="206" t="s">
        <v>257</v>
      </c>
      <c r="F149" s="207" t="s">
        <v>258</v>
      </c>
      <c r="G149" s="208" t="s">
        <v>241</v>
      </c>
      <c r="H149" s="209">
        <v>44</v>
      </c>
      <c r="I149" s="210"/>
      <c r="J149" s="211">
        <f>ROUND(I149*H149,2)</f>
        <v>0</v>
      </c>
      <c r="K149" s="207" t="s">
        <v>140</v>
      </c>
      <c r="L149" s="45"/>
      <c r="M149" s="212" t="s">
        <v>19</v>
      </c>
      <c r="N149" s="213" t="s">
        <v>40</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229</v>
      </c>
      <c r="AT149" s="216" t="s">
        <v>136</v>
      </c>
      <c r="AU149" s="216" t="s">
        <v>79</v>
      </c>
      <c r="AY149" s="18" t="s">
        <v>133</v>
      </c>
      <c r="BE149" s="217">
        <f>IF(N149="základní",J149,0)</f>
        <v>0</v>
      </c>
      <c r="BF149" s="217">
        <f>IF(N149="snížená",J149,0)</f>
        <v>0</v>
      </c>
      <c r="BG149" s="217">
        <f>IF(N149="zákl. přenesená",J149,0)</f>
        <v>0</v>
      </c>
      <c r="BH149" s="217">
        <f>IF(N149="sníž. přenesená",J149,0)</f>
        <v>0</v>
      </c>
      <c r="BI149" s="217">
        <f>IF(N149="nulová",J149,0)</f>
        <v>0</v>
      </c>
      <c r="BJ149" s="18" t="s">
        <v>77</v>
      </c>
      <c r="BK149" s="217">
        <f>ROUND(I149*H149,2)</f>
        <v>0</v>
      </c>
      <c r="BL149" s="18" t="s">
        <v>229</v>
      </c>
      <c r="BM149" s="216" t="s">
        <v>259</v>
      </c>
    </row>
    <row r="150" spans="1:47" s="2" customFormat="1" ht="12">
      <c r="A150" s="39"/>
      <c r="B150" s="40"/>
      <c r="C150" s="41"/>
      <c r="D150" s="218" t="s">
        <v>143</v>
      </c>
      <c r="E150" s="41"/>
      <c r="F150" s="219" t="s">
        <v>260</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143</v>
      </c>
      <c r="AU150" s="18" t="s">
        <v>79</v>
      </c>
    </row>
    <row r="151" spans="1:51" s="14" customFormat="1" ht="12">
      <c r="A151" s="14"/>
      <c r="B151" s="234"/>
      <c r="C151" s="235"/>
      <c r="D151" s="225" t="s">
        <v>145</v>
      </c>
      <c r="E151" s="236" t="s">
        <v>19</v>
      </c>
      <c r="F151" s="237" t="s">
        <v>261</v>
      </c>
      <c r="G151" s="235"/>
      <c r="H151" s="238">
        <v>44</v>
      </c>
      <c r="I151" s="239"/>
      <c r="J151" s="235"/>
      <c r="K151" s="235"/>
      <c r="L151" s="240"/>
      <c r="M151" s="241"/>
      <c r="N151" s="242"/>
      <c r="O151" s="242"/>
      <c r="P151" s="242"/>
      <c r="Q151" s="242"/>
      <c r="R151" s="242"/>
      <c r="S151" s="242"/>
      <c r="T151" s="243"/>
      <c r="U151" s="14"/>
      <c r="V151" s="14"/>
      <c r="W151" s="14"/>
      <c r="X151" s="14"/>
      <c r="Y151" s="14"/>
      <c r="Z151" s="14"/>
      <c r="AA151" s="14"/>
      <c r="AB151" s="14"/>
      <c r="AC151" s="14"/>
      <c r="AD151" s="14"/>
      <c r="AE151" s="14"/>
      <c r="AT151" s="244" t="s">
        <v>145</v>
      </c>
      <c r="AU151" s="244" t="s">
        <v>79</v>
      </c>
      <c r="AV151" s="14" t="s">
        <v>79</v>
      </c>
      <c r="AW151" s="14" t="s">
        <v>31</v>
      </c>
      <c r="AX151" s="14" t="s">
        <v>77</v>
      </c>
      <c r="AY151" s="244" t="s">
        <v>133</v>
      </c>
    </row>
    <row r="152" spans="1:65" s="2" customFormat="1" ht="37.8" customHeight="1">
      <c r="A152" s="39"/>
      <c r="B152" s="40"/>
      <c r="C152" s="245" t="s">
        <v>7</v>
      </c>
      <c r="D152" s="245" t="s">
        <v>246</v>
      </c>
      <c r="E152" s="246" t="s">
        <v>262</v>
      </c>
      <c r="F152" s="247" t="s">
        <v>263</v>
      </c>
      <c r="G152" s="248" t="s">
        <v>249</v>
      </c>
      <c r="H152" s="249">
        <v>30</v>
      </c>
      <c r="I152" s="250"/>
      <c r="J152" s="251">
        <f>ROUND(I152*H152,2)</f>
        <v>0</v>
      </c>
      <c r="K152" s="247" t="s">
        <v>250</v>
      </c>
      <c r="L152" s="252"/>
      <c r="M152" s="253" t="s">
        <v>19</v>
      </c>
      <c r="N152" s="254"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182</v>
      </c>
      <c r="AT152" s="216" t="s">
        <v>246</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141</v>
      </c>
      <c r="BM152" s="216" t="s">
        <v>264</v>
      </c>
    </row>
    <row r="153" spans="1:65" s="2" customFormat="1" ht="16.5" customHeight="1">
      <c r="A153" s="39"/>
      <c r="B153" s="40"/>
      <c r="C153" s="245" t="s">
        <v>265</v>
      </c>
      <c r="D153" s="245" t="s">
        <v>246</v>
      </c>
      <c r="E153" s="246" t="s">
        <v>266</v>
      </c>
      <c r="F153" s="247" t="s">
        <v>267</v>
      </c>
      <c r="G153" s="248" t="s">
        <v>249</v>
      </c>
      <c r="H153" s="249">
        <v>2</v>
      </c>
      <c r="I153" s="250"/>
      <c r="J153" s="251">
        <f>ROUND(I153*H153,2)</f>
        <v>0</v>
      </c>
      <c r="K153" s="247" t="s">
        <v>250</v>
      </c>
      <c r="L153" s="252"/>
      <c r="M153" s="253" t="s">
        <v>19</v>
      </c>
      <c r="N153" s="254"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182</v>
      </c>
      <c r="AT153" s="216" t="s">
        <v>246</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141</v>
      </c>
      <c r="BM153" s="216" t="s">
        <v>268</v>
      </c>
    </row>
    <row r="154" spans="1:65" s="2" customFormat="1" ht="16.5" customHeight="1">
      <c r="A154" s="39"/>
      <c r="B154" s="40"/>
      <c r="C154" s="245" t="s">
        <v>269</v>
      </c>
      <c r="D154" s="245" t="s">
        <v>246</v>
      </c>
      <c r="E154" s="246" t="s">
        <v>270</v>
      </c>
      <c r="F154" s="247" t="s">
        <v>271</v>
      </c>
      <c r="G154" s="248" t="s">
        <v>249</v>
      </c>
      <c r="H154" s="249">
        <v>12</v>
      </c>
      <c r="I154" s="250"/>
      <c r="J154" s="251">
        <f>ROUND(I154*H154,2)</f>
        <v>0</v>
      </c>
      <c r="K154" s="247" t="s">
        <v>250</v>
      </c>
      <c r="L154" s="252"/>
      <c r="M154" s="253" t="s">
        <v>19</v>
      </c>
      <c r="N154" s="254"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182</v>
      </c>
      <c r="AT154" s="216" t="s">
        <v>246</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141</v>
      </c>
      <c r="BM154" s="216" t="s">
        <v>272</v>
      </c>
    </row>
    <row r="155" spans="1:65" s="2" customFormat="1" ht="24.15" customHeight="1">
      <c r="A155" s="39"/>
      <c r="B155" s="40"/>
      <c r="C155" s="205" t="s">
        <v>273</v>
      </c>
      <c r="D155" s="205" t="s">
        <v>136</v>
      </c>
      <c r="E155" s="206" t="s">
        <v>274</v>
      </c>
      <c r="F155" s="207" t="s">
        <v>275</v>
      </c>
      <c r="G155" s="208" t="s">
        <v>178</v>
      </c>
      <c r="H155" s="209">
        <v>1690</v>
      </c>
      <c r="I155" s="210"/>
      <c r="J155" s="211">
        <f>ROUND(I155*H155,2)</f>
        <v>0</v>
      </c>
      <c r="K155" s="207" t="s">
        <v>140</v>
      </c>
      <c r="L155" s="45"/>
      <c r="M155" s="212" t="s">
        <v>19</v>
      </c>
      <c r="N155" s="213" t="s">
        <v>40</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229</v>
      </c>
      <c r="AT155" s="216" t="s">
        <v>136</v>
      </c>
      <c r="AU155" s="216" t="s">
        <v>79</v>
      </c>
      <c r="AY155" s="18" t="s">
        <v>133</v>
      </c>
      <c r="BE155" s="217">
        <f>IF(N155="základní",J155,0)</f>
        <v>0</v>
      </c>
      <c r="BF155" s="217">
        <f>IF(N155="snížená",J155,0)</f>
        <v>0</v>
      </c>
      <c r="BG155" s="217">
        <f>IF(N155="zákl. přenesená",J155,0)</f>
        <v>0</v>
      </c>
      <c r="BH155" s="217">
        <f>IF(N155="sníž. přenesená",J155,0)</f>
        <v>0</v>
      </c>
      <c r="BI155" s="217">
        <f>IF(N155="nulová",J155,0)</f>
        <v>0</v>
      </c>
      <c r="BJ155" s="18" t="s">
        <v>77</v>
      </c>
      <c r="BK155" s="217">
        <f>ROUND(I155*H155,2)</f>
        <v>0</v>
      </c>
      <c r="BL155" s="18" t="s">
        <v>229</v>
      </c>
      <c r="BM155" s="216" t="s">
        <v>276</v>
      </c>
    </row>
    <row r="156" spans="1:47" s="2" customFormat="1" ht="12">
      <c r="A156" s="39"/>
      <c r="B156" s="40"/>
      <c r="C156" s="41"/>
      <c r="D156" s="218" t="s">
        <v>143</v>
      </c>
      <c r="E156" s="41"/>
      <c r="F156" s="219" t="s">
        <v>277</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143</v>
      </c>
      <c r="AU156" s="18" t="s">
        <v>79</v>
      </c>
    </row>
    <row r="157" spans="1:51" s="14" customFormat="1" ht="12">
      <c r="A157" s="14"/>
      <c r="B157" s="234"/>
      <c r="C157" s="235"/>
      <c r="D157" s="225" t="s">
        <v>145</v>
      </c>
      <c r="E157" s="236" t="s">
        <v>19</v>
      </c>
      <c r="F157" s="237" t="s">
        <v>278</v>
      </c>
      <c r="G157" s="235"/>
      <c r="H157" s="238">
        <v>1040</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145</v>
      </c>
      <c r="AU157" s="244" t="s">
        <v>79</v>
      </c>
      <c r="AV157" s="14" t="s">
        <v>79</v>
      </c>
      <c r="AW157" s="14" t="s">
        <v>31</v>
      </c>
      <c r="AX157" s="14" t="s">
        <v>69</v>
      </c>
      <c r="AY157" s="244" t="s">
        <v>133</v>
      </c>
    </row>
    <row r="158" spans="1:51" s="14" customFormat="1" ht="12">
      <c r="A158" s="14"/>
      <c r="B158" s="234"/>
      <c r="C158" s="235"/>
      <c r="D158" s="225" t="s">
        <v>145</v>
      </c>
      <c r="E158" s="236" t="s">
        <v>19</v>
      </c>
      <c r="F158" s="237" t="s">
        <v>279</v>
      </c>
      <c r="G158" s="235"/>
      <c r="H158" s="238">
        <v>650</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145</v>
      </c>
      <c r="AU158" s="244" t="s">
        <v>79</v>
      </c>
      <c r="AV158" s="14" t="s">
        <v>79</v>
      </c>
      <c r="AW158" s="14" t="s">
        <v>31</v>
      </c>
      <c r="AX158" s="14" t="s">
        <v>69</v>
      </c>
      <c r="AY158" s="244" t="s">
        <v>133</v>
      </c>
    </row>
    <row r="159" spans="1:51" s="15" customFormat="1" ht="12">
      <c r="A159" s="15"/>
      <c r="B159" s="255"/>
      <c r="C159" s="256"/>
      <c r="D159" s="225" t="s">
        <v>145</v>
      </c>
      <c r="E159" s="257" t="s">
        <v>19</v>
      </c>
      <c r="F159" s="258" t="s">
        <v>280</v>
      </c>
      <c r="G159" s="256"/>
      <c r="H159" s="259">
        <v>1690</v>
      </c>
      <c r="I159" s="260"/>
      <c r="J159" s="256"/>
      <c r="K159" s="256"/>
      <c r="L159" s="261"/>
      <c r="M159" s="262"/>
      <c r="N159" s="263"/>
      <c r="O159" s="263"/>
      <c r="P159" s="263"/>
      <c r="Q159" s="263"/>
      <c r="R159" s="263"/>
      <c r="S159" s="263"/>
      <c r="T159" s="264"/>
      <c r="U159" s="15"/>
      <c r="V159" s="15"/>
      <c r="W159" s="15"/>
      <c r="X159" s="15"/>
      <c r="Y159" s="15"/>
      <c r="Z159" s="15"/>
      <c r="AA159" s="15"/>
      <c r="AB159" s="15"/>
      <c r="AC159" s="15"/>
      <c r="AD159" s="15"/>
      <c r="AE159" s="15"/>
      <c r="AT159" s="265" t="s">
        <v>145</v>
      </c>
      <c r="AU159" s="265" t="s">
        <v>79</v>
      </c>
      <c r="AV159" s="15" t="s">
        <v>141</v>
      </c>
      <c r="AW159" s="15" t="s">
        <v>31</v>
      </c>
      <c r="AX159" s="15" t="s">
        <v>77</v>
      </c>
      <c r="AY159" s="265" t="s">
        <v>133</v>
      </c>
    </row>
    <row r="160" spans="1:65" s="2" customFormat="1" ht="16.5" customHeight="1">
      <c r="A160" s="39"/>
      <c r="B160" s="40"/>
      <c r="C160" s="245" t="s">
        <v>281</v>
      </c>
      <c r="D160" s="245" t="s">
        <v>246</v>
      </c>
      <c r="E160" s="246" t="s">
        <v>282</v>
      </c>
      <c r="F160" s="247" t="s">
        <v>283</v>
      </c>
      <c r="G160" s="248" t="s">
        <v>178</v>
      </c>
      <c r="H160" s="249">
        <v>580</v>
      </c>
      <c r="I160" s="250"/>
      <c r="J160" s="251">
        <f>ROUND(I160*H160,2)</f>
        <v>0</v>
      </c>
      <c r="K160" s="247" t="s">
        <v>250</v>
      </c>
      <c r="L160" s="252"/>
      <c r="M160" s="253" t="s">
        <v>19</v>
      </c>
      <c r="N160" s="254"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182</v>
      </c>
      <c r="AT160" s="216" t="s">
        <v>246</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141</v>
      </c>
      <c r="BM160" s="216" t="s">
        <v>284</v>
      </c>
    </row>
    <row r="161" spans="1:65" s="2" customFormat="1" ht="16.5" customHeight="1">
      <c r="A161" s="39"/>
      <c r="B161" s="40"/>
      <c r="C161" s="245" t="s">
        <v>285</v>
      </c>
      <c r="D161" s="245" t="s">
        <v>246</v>
      </c>
      <c r="E161" s="246" t="s">
        <v>286</v>
      </c>
      <c r="F161" s="247" t="s">
        <v>287</v>
      </c>
      <c r="G161" s="248" t="s">
        <v>178</v>
      </c>
      <c r="H161" s="249">
        <v>350</v>
      </c>
      <c r="I161" s="250"/>
      <c r="J161" s="251">
        <f>ROUND(I161*H161,2)</f>
        <v>0</v>
      </c>
      <c r="K161" s="247" t="s">
        <v>250</v>
      </c>
      <c r="L161" s="252"/>
      <c r="M161" s="253" t="s">
        <v>19</v>
      </c>
      <c r="N161" s="254"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182</v>
      </c>
      <c r="AT161" s="216" t="s">
        <v>246</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141</v>
      </c>
      <c r="BM161" s="216" t="s">
        <v>288</v>
      </c>
    </row>
    <row r="162" spans="1:65" s="2" customFormat="1" ht="16.5" customHeight="1">
      <c r="A162" s="39"/>
      <c r="B162" s="40"/>
      <c r="C162" s="245" t="s">
        <v>289</v>
      </c>
      <c r="D162" s="245" t="s">
        <v>246</v>
      </c>
      <c r="E162" s="246" t="s">
        <v>290</v>
      </c>
      <c r="F162" s="247" t="s">
        <v>291</v>
      </c>
      <c r="G162" s="248" t="s">
        <v>178</v>
      </c>
      <c r="H162" s="249">
        <v>110</v>
      </c>
      <c r="I162" s="250"/>
      <c r="J162" s="251">
        <f>ROUND(I162*H162,2)</f>
        <v>0</v>
      </c>
      <c r="K162" s="247" t="s">
        <v>250</v>
      </c>
      <c r="L162" s="252"/>
      <c r="M162" s="253" t="s">
        <v>19</v>
      </c>
      <c r="N162" s="254" t="s">
        <v>40</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182</v>
      </c>
      <c r="AT162" s="216" t="s">
        <v>246</v>
      </c>
      <c r="AU162" s="216" t="s">
        <v>79</v>
      </c>
      <c r="AY162" s="18" t="s">
        <v>133</v>
      </c>
      <c r="BE162" s="217">
        <f>IF(N162="základní",J162,0)</f>
        <v>0</v>
      </c>
      <c r="BF162" s="217">
        <f>IF(N162="snížená",J162,0)</f>
        <v>0</v>
      </c>
      <c r="BG162" s="217">
        <f>IF(N162="zákl. přenesená",J162,0)</f>
        <v>0</v>
      </c>
      <c r="BH162" s="217">
        <f>IF(N162="sníž. přenesená",J162,0)</f>
        <v>0</v>
      </c>
      <c r="BI162" s="217">
        <f>IF(N162="nulová",J162,0)</f>
        <v>0</v>
      </c>
      <c r="BJ162" s="18" t="s">
        <v>77</v>
      </c>
      <c r="BK162" s="217">
        <f>ROUND(I162*H162,2)</f>
        <v>0</v>
      </c>
      <c r="BL162" s="18" t="s">
        <v>141</v>
      </c>
      <c r="BM162" s="216" t="s">
        <v>292</v>
      </c>
    </row>
    <row r="163" spans="1:65" s="2" customFormat="1" ht="16.5" customHeight="1">
      <c r="A163" s="39"/>
      <c r="B163" s="40"/>
      <c r="C163" s="245" t="s">
        <v>293</v>
      </c>
      <c r="D163" s="245" t="s">
        <v>246</v>
      </c>
      <c r="E163" s="246" t="s">
        <v>294</v>
      </c>
      <c r="F163" s="247" t="s">
        <v>295</v>
      </c>
      <c r="G163" s="248" t="s">
        <v>178</v>
      </c>
      <c r="H163" s="249">
        <v>250</v>
      </c>
      <c r="I163" s="250"/>
      <c r="J163" s="251">
        <f>ROUND(I163*H163,2)</f>
        <v>0</v>
      </c>
      <c r="K163" s="247" t="s">
        <v>250</v>
      </c>
      <c r="L163" s="252"/>
      <c r="M163" s="253" t="s">
        <v>19</v>
      </c>
      <c r="N163" s="254"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182</v>
      </c>
      <c r="AT163" s="216" t="s">
        <v>246</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141</v>
      </c>
      <c r="BM163" s="216" t="s">
        <v>296</v>
      </c>
    </row>
    <row r="164" spans="1:65" s="2" customFormat="1" ht="16.5" customHeight="1">
      <c r="A164" s="39"/>
      <c r="B164" s="40"/>
      <c r="C164" s="245" t="s">
        <v>297</v>
      </c>
      <c r="D164" s="245" t="s">
        <v>246</v>
      </c>
      <c r="E164" s="246" t="s">
        <v>298</v>
      </c>
      <c r="F164" s="247" t="s">
        <v>299</v>
      </c>
      <c r="G164" s="248" t="s">
        <v>178</v>
      </c>
      <c r="H164" s="249">
        <v>220</v>
      </c>
      <c r="I164" s="250"/>
      <c r="J164" s="251">
        <f>ROUND(I164*H164,2)</f>
        <v>0</v>
      </c>
      <c r="K164" s="247" t="s">
        <v>250</v>
      </c>
      <c r="L164" s="252"/>
      <c r="M164" s="253" t="s">
        <v>19</v>
      </c>
      <c r="N164" s="254" t="s">
        <v>40</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182</v>
      </c>
      <c r="AT164" s="216" t="s">
        <v>246</v>
      </c>
      <c r="AU164" s="216" t="s">
        <v>79</v>
      </c>
      <c r="AY164" s="18" t="s">
        <v>133</v>
      </c>
      <c r="BE164" s="217">
        <f>IF(N164="základní",J164,0)</f>
        <v>0</v>
      </c>
      <c r="BF164" s="217">
        <f>IF(N164="snížená",J164,0)</f>
        <v>0</v>
      </c>
      <c r="BG164" s="217">
        <f>IF(N164="zákl. přenesená",J164,0)</f>
        <v>0</v>
      </c>
      <c r="BH164" s="217">
        <f>IF(N164="sníž. přenesená",J164,0)</f>
        <v>0</v>
      </c>
      <c r="BI164" s="217">
        <f>IF(N164="nulová",J164,0)</f>
        <v>0</v>
      </c>
      <c r="BJ164" s="18" t="s">
        <v>77</v>
      </c>
      <c r="BK164" s="217">
        <f>ROUND(I164*H164,2)</f>
        <v>0</v>
      </c>
      <c r="BL164" s="18" t="s">
        <v>141</v>
      </c>
      <c r="BM164" s="216" t="s">
        <v>300</v>
      </c>
    </row>
    <row r="165" spans="1:65" s="2" customFormat="1" ht="16.5" customHeight="1">
      <c r="A165" s="39"/>
      <c r="B165" s="40"/>
      <c r="C165" s="245" t="s">
        <v>301</v>
      </c>
      <c r="D165" s="245" t="s">
        <v>246</v>
      </c>
      <c r="E165" s="246" t="s">
        <v>302</v>
      </c>
      <c r="F165" s="247" t="s">
        <v>303</v>
      </c>
      <c r="G165" s="248" t="s">
        <v>178</v>
      </c>
      <c r="H165" s="249">
        <v>60</v>
      </c>
      <c r="I165" s="250"/>
      <c r="J165" s="251">
        <f>ROUND(I165*H165,2)</f>
        <v>0</v>
      </c>
      <c r="K165" s="247" t="s">
        <v>250</v>
      </c>
      <c r="L165" s="252"/>
      <c r="M165" s="253" t="s">
        <v>19</v>
      </c>
      <c r="N165" s="254"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182</v>
      </c>
      <c r="AT165" s="216" t="s">
        <v>246</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141</v>
      </c>
      <c r="BM165" s="216" t="s">
        <v>304</v>
      </c>
    </row>
    <row r="166" spans="1:65" s="2" customFormat="1" ht="16.5" customHeight="1">
      <c r="A166" s="39"/>
      <c r="B166" s="40"/>
      <c r="C166" s="245" t="s">
        <v>305</v>
      </c>
      <c r="D166" s="245" t="s">
        <v>246</v>
      </c>
      <c r="E166" s="246" t="s">
        <v>306</v>
      </c>
      <c r="F166" s="247" t="s">
        <v>307</v>
      </c>
      <c r="G166" s="248" t="s">
        <v>178</v>
      </c>
      <c r="H166" s="249">
        <v>120</v>
      </c>
      <c r="I166" s="250"/>
      <c r="J166" s="251">
        <f>ROUND(I166*H166,2)</f>
        <v>0</v>
      </c>
      <c r="K166" s="247" t="s">
        <v>250</v>
      </c>
      <c r="L166" s="252"/>
      <c r="M166" s="253" t="s">
        <v>19</v>
      </c>
      <c r="N166" s="254" t="s">
        <v>40</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182</v>
      </c>
      <c r="AT166" s="216" t="s">
        <v>246</v>
      </c>
      <c r="AU166" s="216" t="s">
        <v>79</v>
      </c>
      <c r="AY166" s="18" t="s">
        <v>133</v>
      </c>
      <c r="BE166" s="217">
        <f>IF(N166="základní",J166,0)</f>
        <v>0</v>
      </c>
      <c r="BF166" s="217">
        <f>IF(N166="snížená",J166,0)</f>
        <v>0</v>
      </c>
      <c r="BG166" s="217">
        <f>IF(N166="zákl. přenesená",J166,0)</f>
        <v>0</v>
      </c>
      <c r="BH166" s="217">
        <f>IF(N166="sníž. přenesená",J166,0)</f>
        <v>0</v>
      </c>
      <c r="BI166" s="217">
        <f>IF(N166="nulová",J166,0)</f>
        <v>0</v>
      </c>
      <c r="BJ166" s="18" t="s">
        <v>77</v>
      </c>
      <c r="BK166" s="217">
        <f>ROUND(I166*H166,2)</f>
        <v>0</v>
      </c>
      <c r="BL166" s="18" t="s">
        <v>141</v>
      </c>
      <c r="BM166" s="216" t="s">
        <v>308</v>
      </c>
    </row>
    <row r="167" spans="1:65" s="2" customFormat="1" ht="24.15" customHeight="1">
      <c r="A167" s="39"/>
      <c r="B167" s="40"/>
      <c r="C167" s="205" t="s">
        <v>309</v>
      </c>
      <c r="D167" s="205" t="s">
        <v>136</v>
      </c>
      <c r="E167" s="206" t="s">
        <v>310</v>
      </c>
      <c r="F167" s="207" t="s">
        <v>311</v>
      </c>
      <c r="G167" s="208" t="s">
        <v>178</v>
      </c>
      <c r="H167" s="209">
        <v>1450</v>
      </c>
      <c r="I167" s="210"/>
      <c r="J167" s="211">
        <f>ROUND(I167*H167,2)</f>
        <v>0</v>
      </c>
      <c r="K167" s="207" t="s">
        <v>140</v>
      </c>
      <c r="L167" s="45"/>
      <c r="M167" s="212" t="s">
        <v>19</v>
      </c>
      <c r="N167" s="213"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229</v>
      </c>
      <c r="AT167" s="216" t="s">
        <v>136</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229</v>
      </c>
      <c r="BM167" s="216" t="s">
        <v>312</v>
      </c>
    </row>
    <row r="168" spans="1:47" s="2" customFormat="1" ht="12">
      <c r="A168" s="39"/>
      <c r="B168" s="40"/>
      <c r="C168" s="41"/>
      <c r="D168" s="218" t="s">
        <v>143</v>
      </c>
      <c r="E168" s="41"/>
      <c r="F168" s="219" t="s">
        <v>313</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143</v>
      </c>
      <c r="AU168" s="18" t="s">
        <v>79</v>
      </c>
    </row>
    <row r="169" spans="1:51" s="14" customFormat="1" ht="12">
      <c r="A169" s="14"/>
      <c r="B169" s="234"/>
      <c r="C169" s="235"/>
      <c r="D169" s="225" t="s">
        <v>145</v>
      </c>
      <c r="E169" s="236" t="s">
        <v>19</v>
      </c>
      <c r="F169" s="237" t="s">
        <v>314</v>
      </c>
      <c r="G169" s="235"/>
      <c r="H169" s="238">
        <v>1450</v>
      </c>
      <c r="I169" s="239"/>
      <c r="J169" s="235"/>
      <c r="K169" s="235"/>
      <c r="L169" s="240"/>
      <c r="M169" s="241"/>
      <c r="N169" s="242"/>
      <c r="O169" s="242"/>
      <c r="P169" s="242"/>
      <c r="Q169" s="242"/>
      <c r="R169" s="242"/>
      <c r="S169" s="242"/>
      <c r="T169" s="243"/>
      <c r="U169" s="14"/>
      <c r="V169" s="14"/>
      <c r="W169" s="14"/>
      <c r="X169" s="14"/>
      <c r="Y169" s="14"/>
      <c r="Z169" s="14"/>
      <c r="AA169" s="14"/>
      <c r="AB169" s="14"/>
      <c r="AC169" s="14"/>
      <c r="AD169" s="14"/>
      <c r="AE169" s="14"/>
      <c r="AT169" s="244" t="s">
        <v>145</v>
      </c>
      <c r="AU169" s="244" t="s">
        <v>79</v>
      </c>
      <c r="AV169" s="14" t="s">
        <v>79</v>
      </c>
      <c r="AW169" s="14" t="s">
        <v>31</v>
      </c>
      <c r="AX169" s="14" t="s">
        <v>77</v>
      </c>
      <c r="AY169" s="244" t="s">
        <v>133</v>
      </c>
    </row>
    <row r="170" spans="1:65" s="2" customFormat="1" ht="16.5" customHeight="1">
      <c r="A170" s="39"/>
      <c r="B170" s="40"/>
      <c r="C170" s="245" t="s">
        <v>315</v>
      </c>
      <c r="D170" s="245" t="s">
        <v>246</v>
      </c>
      <c r="E170" s="246" t="s">
        <v>316</v>
      </c>
      <c r="F170" s="247" t="s">
        <v>317</v>
      </c>
      <c r="G170" s="248" t="s">
        <v>178</v>
      </c>
      <c r="H170" s="249">
        <v>750</v>
      </c>
      <c r="I170" s="250"/>
      <c r="J170" s="251">
        <f>ROUND(I170*H170,2)</f>
        <v>0</v>
      </c>
      <c r="K170" s="247" t="s">
        <v>250</v>
      </c>
      <c r="L170" s="252"/>
      <c r="M170" s="253" t="s">
        <v>19</v>
      </c>
      <c r="N170" s="254" t="s">
        <v>40</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182</v>
      </c>
      <c r="AT170" s="216" t="s">
        <v>246</v>
      </c>
      <c r="AU170" s="216" t="s">
        <v>79</v>
      </c>
      <c r="AY170" s="18" t="s">
        <v>133</v>
      </c>
      <c r="BE170" s="217">
        <f>IF(N170="základní",J170,0)</f>
        <v>0</v>
      </c>
      <c r="BF170" s="217">
        <f>IF(N170="snížená",J170,0)</f>
        <v>0</v>
      </c>
      <c r="BG170" s="217">
        <f>IF(N170="zákl. přenesená",J170,0)</f>
        <v>0</v>
      </c>
      <c r="BH170" s="217">
        <f>IF(N170="sníž. přenesená",J170,0)</f>
        <v>0</v>
      </c>
      <c r="BI170" s="217">
        <f>IF(N170="nulová",J170,0)</f>
        <v>0</v>
      </c>
      <c r="BJ170" s="18" t="s">
        <v>77</v>
      </c>
      <c r="BK170" s="217">
        <f>ROUND(I170*H170,2)</f>
        <v>0</v>
      </c>
      <c r="BL170" s="18" t="s">
        <v>141</v>
      </c>
      <c r="BM170" s="216" t="s">
        <v>318</v>
      </c>
    </row>
    <row r="171" spans="1:65" s="2" customFormat="1" ht="16.5" customHeight="1">
      <c r="A171" s="39"/>
      <c r="B171" s="40"/>
      <c r="C171" s="245" t="s">
        <v>319</v>
      </c>
      <c r="D171" s="245" t="s">
        <v>246</v>
      </c>
      <c r="E171" s="246" t="s">
        <v>320</v>
      </c>
      <c r="F171" s="247" t="s">
        <v>321</v>
      </c>
      <c r="G171" s="248" t="s">
        <v>178</v>
      </c>
      <c r="H171" s="249">
        <v>540</v>
      </c>
      <c r="I171" s="250"/>
      <c r="J171" s="251">
        <f>ROUND(I171*H171,2)</f>
        <v>0</v>
      </c>
      <c r="K171" s="247" t="s">
        <v>250</v>
      </c>
      <c r="L171" s="252"/>
      <c r="M171" s="253" t="s">
        <v>19</v>
      </c>
      <c r="N171" s="254" t="s">
        <v>40</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182</v>
      </c>
      <c r="AT171" s="216" t="s">
        <v>246</v>
      </c>
      <c r="AU171" s="216" t="s">
        <v>79</v>
      </c>
      <c r="AY171" s="18" t="s">
        <v>133</v>
      </c>
      <c r="BE171" s="217">
        <f>IF(N171="základní",J171,0)</f>
        <v>0</v>
      </c>
      <c r="BF171" s="217">
        <f>IF(N171="snížená",J171,0)</f>
        <v>0</v>
      </c>
      <c r="BG171" s="217">
        <f>IF(N171="zákl. přenesená",J171,0)</f>
        <v>0</v>
      </c>
      <c r="BH171" s="217">
        <f>IF(N171="sníž. přenesená",J171,0)</f>
        <v>0</v>
      </c>
      <c r="BI171" s="217">
        <f>IF(N171="nulová",J171,0)</f>
        <v>0</v>
      </c>
      <c r="BJ171" s="18" t="s">
        <v>77</v>
      </c>
      <c r="BK171" s="217">
        <f>ROUND(I171*H171,2)</f>
        <v>0</v>
      </c>
      <c r="BL171" s="18" t="s">
        <v>141</v>
      </c>
      <c r="BM171" s="216" t="s">
        <v>322</v>
      </c>
    </row>
    <row r="172" spans="1:65" s="2" customFormat="1" ht="16.5" customHeight="1">
      <c r="A172" s="39"/>
      <c r="B172" s="40"/>
      <c r="C172" s="245" t="s">
        <v>323</v>
      </c>
      <c r="D172" s="245" t="s">
        <v>246</v>
      </c>
      <c r="E172" s="246" t="s">
        <v>324</v>
      </c>
      <c r="F172" s="247" t="s">
        <v>325</v>
      </c>
      <c r="G172" s="248" t="s">
        <v>178</v>
      </c>
      <c r="H172" s="249">
        <v>160</v>
      </c>
      <c r="I172" s="250"/>
      <c r="J172" s="251">
        <f>ROUND(I172*H172,2)</f>
        <v>0</v>
      </c>
      <c r="K172" s="247" t="s">
        <v>250</v>
      </c>
      <c r="L172" s="252"/>
      <c r="M172" s="253" t="s">
        <v>19</v>
      </c>
      <c r="N172" s="254"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182</v>
      </c>
      <c r="AT172" s="216" t="s">
        <v>246</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141</v>
      </c>
      <c r="BM172" s="216" t="s">
        <v>326</v>
      </c>
    </row>
    <row r="173" spans="1:65" s="2" customFormat="1" ht="24.15" customHeight="1">
      <c r="A173" s="39"/>
      <c r="B173" s="40"/>
      <c r="C173" s="205" t="s">
        <v>327</v>
      </c>
      <c r="D173" s="205" t="s">
        <v>136</v>
      </c>
      <c r="E173" s="206" t="s">
        <v>328</v>
      </c>
      <c r="F173" s="207" t="s">
        <v>329</v>
      </c>
      <c r="G173" s="208" t="s">
        <v>178</v>
      </c>
      <c r="H173" s="209">
        <v>1685</v>
      </c>
      <c r="I173" s="210"/>
      <c r="J173" s="211">
        <f>ROUND(I173*H173,2)</f>
        <v>0</v>
      </c>
      <c r="K173" s="207" t="s">
        <v>140</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229</v>
      </c>
      <c r="AT173" s="216" t="s">
        <v>136</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229</v>
      </c>
      <c r="BM173" s="216" t="s">
        <v>330</v>
      </c>
    </row>
    <row r="174" spans="1:47" s="2" customFormat="1" ht="12">
      <c r="A174" s="39"/>
      <c r="B174" s="40"/>
      <c r="C174" s="41"/>
      <c r="D174" s="218" t="s">
        <v>143</v>
      </c>
      <c r="E174" s="41"/>
      <c r="F174" s="219" t="s">
        <v>331</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143</v>
      </c>
      <c r="AU174" s="18" t="s">
        <v>79</v>
      </c>
    </row>
    <row r="175" spans="1:51" s="14" customFormat="1" ht="12">
      <c r="A175" s="14"/>
      <c r="B175" s="234"/>
      <c r="C175" s="235"/>
      <c r="D175" s="225" t="s">
        <v>145</v>
      </c>
      <c r="E175" s="236" t="s">
        <v>19</v>
      </c>
      <c r="F175" s="237" t="s">
        <v>332</v>
      </c>
      <c r="G175" s="235"/>
      <c r="H175" s="238">
        <v>1685</v>
      </c>
      <c r="I175" s="239"/>
      <c r="J175" s="235"/>
      <c r="K175" s="235"/>
      <c r="L175" s="240"/>
      <c r="M175" s="241"/>
      <c r="N175" s="242"/>
      <c r="O175" s="242"/>
      <c r="P175" s="242"/>
      <c r="Q175" s="242"/>
      <c r="R175" s="242"/>
      <c r="S175" s="242"/>
      <c r="T175" s="243"/>
      <c r="U175" s="14"/>
      <c r="V175" s="14"/>
      <c r="W175" s="14"/>
      <c r="X175" s="14"/>
      <c r="Y175" s="14"/>
      <c r="Z175" s="14"/>
      <c r="AA175" s="14"/>
      <c r="AB175" s="14"/>
      <c r="AC175" s="14"/>
      <c r="AD175" s="14"/>
      <c r="AE175" s="14"/>
      <c r="AT175" s="244" t="s">
        <v>145</v>
      </c>
      <c r="AU175" s="244" t="s">
        <v>79</v>
      </c>
      <c r="AV175" s="14" t="s">
        <v>79</v>
      </c>
      <c r="AW175" s="14" t="s">
        <v>31</v>
      </c>
      <c r="AX175" s="14" t="s">
        <v>77</v>
      </c>
      <c r="AY175" s="244" t="s">
        <v>133</v>
      </c>
    </row>
    <row r="176" spans="1:65" s="2" customFormat="1" ht="16.5" customHeight="1">
      <c r="A176" s="39"/>
      <c r="B176" s="40"/>
      <c r="C176" s="245" t="s">
        <v>333</v>
      </c>
      <c r="D176" s="245" t="s">
        <v>246</v>
      </c>
      <c r="E176" s="246" t="s">
        <v>334</v>
      </c>
      <c r="F176" s="247" t="s">
        <v>335</v>
      </c>
      <c r="G176" s="248" t="s">
        <v>178</v>
      </c>
      <c r="H176" s="249">
        <v>335</v>
      </c>
      <c r="I176" s="250"/>
      <c r="J176" s="251">
        <f>ROUND(I176*H176,2)</f>
        <v>0</v>
      </c>
      <c r="K176" s="247" t="s">
        <v>250</v>
      </c>
      <c r="L176" s="252"/>
      <c r="M176" s="253" t="s">
        <v>19</v>
      </c>
      <c r="N176" s="254"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182</v>
      </c>
      <c r="AT176" s="216" t="s">
        <v>246</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141</v>
      </c>
      <c r="BM176" s="216" t="s">
        <v>336</v>
      </c>
    </row>
    <row r="177" spans="1:65" s="2" customFormat="1" ht="16.5" customHeight="1">
      <c r="A177" s="39"/>
      <c r="B177" s="40"/>
      <c r="C177" s="245" t="s">
        <v>337</v>
      </c>
      <c r="D177" s="245" t="s">
        <v>246</v>
      </c>
      <c r="E177" s="246" t="s">
        <v>338</v>
      </c>
      <c r="F177" s="247" t="s">
        <v>339</v>
      </c>
      <c r="G177" s="248" t="s">
        <v>178</v>
      </c>
      <c r="H177" s="249">
        <v>1350</v>
      </c>
      <c r="I177" s="250"/>
      <c r="J177" s="251">
        <f>ROUND(I177*H177,2)</f>
        <v>0</v>
      </c>
      <c r="K177" s="247" t="s">
        <v>250</v>
      </c>
      <c r="L177" s="252"/>
      <c r="M177" s="253" t="s">
        <v>19</v>
      </c>
      <c r="N177" s="254"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182</v>
      </c>
      <c r="AT177" s="216" t="s">
        <v>246</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141</v>
      </c>
      <c r="BM177" s="216" t="s">
        <v>340</v>
      </c>
    </row>
    <row r="178" spans="1:65" s="2" customFormat="1" ht="24.15" customHeight="1">
      <c r="A178" s="39"/>
      <c r="B178" s="40"/>
      <c r="C178" s="205" t="s">
        <v>341</v>
      </c>
      <c r="D178" s="205" t="s">
        <v>136</v>
      </c>
      <c r="E178" s="206" t="s">
        <v>342</v>
      </c>
      <c r="F178" s="207" t="s">
        <v>343</v>
      </c>
      <c r="G178" s="208" t="s">
        <v>178</v>
      </c>
      <c r="H178" s="209">
        <v>215</v>
      </c>
      <c r="I178" s="210"/>
      <c r="J178" s="211">
        <f>ROUND(I178*H178,2)</f>
        <v>0</v>
      </c>
      <c r="K178" s="207" t="s">
        <v>140</v>
      </c>
      <c r="L178" s="45"/>
      <c r="M178" s="212" t="s">
        <v>19</v>
      </c>
      <c r="N178" s="213" t="s">
        <v>40</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229</v>
      </c>
      <c r="AT178" s="216" t="s">
        <v>136</v>
      </c>
      <c r="AU178" s="216" t="s">
        <v>79</v>
      </c>
      <c r="AY178" s="18" t="s">
        <v>133</v>
      </c>
      <c r="BE178" s="217">
        <f>IF(N178="základní",J178,0)</f>
        <v>0</v>
      </c>
      <c r="BF178" s="217">
        <f>IF(N178="snížená",J178,0)</f>
        <v>0</v>
      </c>
      <c r="BG178" s="217">
        <f>IF(N178="zákl. přenesená",J178,0)</f>
        <v>0</v>
      </c>
      <c r="BH178" s="217">
        <f>IF(N178="sníž. přenesená",J178,0)</f>
        <v>0</v>
      </c>
      <c r="BI178" s="217">
        <f>IF(N178="nulová",J178,0)</f>
        <v>0</v>
      </c>
      <c r="BJ178" s="18" t="s">
        <v>77</v>
      </c>
      <c r="BK178" s="217">
        <f>ROUND(I178*H178,2)</f>
        <v>0</v>
      </c>
      <c r="BL178" s="18" t="s">
        <v>229</v>
      </c>
      <c r="BM178" s="216" t="s">
        <v>344</v>
      </c>
    </row>
    <row r="179" spans="1:47" s="2" customFormat="1" ht="12">
      <c r="A179" s="39"/>
      <c r="B179" s="40"/>
      <c r="C179" s="41"/>
      <c r="D179" s="218" t="s">
        <v>143</v>
      </c>
      <c r="E179" s="41"/>
      <c r="F179" s="219" t="s">
        <v>345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143</v>
      </c>
      <c r="AU179" s="18" t="s">
        <v>79</v>
      </c>
    </row>
    <row r="180" spans="1:51" s="14" customFormat="1" ht="12">
      <c r="A180" s="14"/>
      <c r="B180" s="234"/>
      <c r="C180" s="235"/>
      <c r="D180" s="225" t="s">
        <v>145</v>
      </c>
      <c r="E180" s="236" t="s">
        <v>19</v>
      </c>
      <c r="F180" s="237" t="s">
        <v>346</v>
      </c>
      <c r="G180" s="235"/>
      <c r="H180" s="238">
        <v>215</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145</v>
      </c>
      <c r="AU180" s="244" t="s">
        <v>79</v>
      </c>
      <c r="AV180" s="14" t="s">
        <v>79</v>
      </c>
      <c r="AW180" s="14" t="s">
        <v>31</v>
      </c>
      <c r="AX180" s="14" t="s">
        <v>77</v>
      </c>
      <c r="AY180" s="244" t="s">
        <v>133</v>
      </c>
    </row>
    <row r="181" spans="1:65" s="2" customFormat="1" ht="16.5" customHeight="1">
      <c r="A181" s="39"/>
      <c r="B181" s="40"/>
      <c r="C181" s="245" t="s">
        <v>347</v>
      </c>
      <c r="D181" s="245" t="s">
        <v>246</v>
      </c>
      <c r="E181" s="246" t="s">
        <v>348</v>
      </c>
      <c r="F181" s="247" t="s">
        <v>349</v>
      </c>
      <c r="G181" s="248" t="s">
        <v>178</v>
      </c>
      <c r="H181" s="249">
        <v>130</v>
      </c>
      <c r="I181" s="250"/>
      <c r="J181" s="251">
        <f>ROUND(I181*H181,2)</f>
        <v>0</v>
      </c>
      <c r="K181" s="247" t="s">
        <v>250</v>
      </c>
      <c r="L181" s="252"/>
      <c r="M181" s="253" t="s">
        <v>19</v>
      </c>
      <c r="N181" s="254"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182</v>
      </c>
      <c r="AT181" s="216" t="s">
        <v>246</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141</v>
      </c>
      <c r="BM181" s="216" t="s">
        <v>350</v>
      </c>
    </row>
    <row r="182" spans="1:65" s="2" customFormat="1" ht="16.5" customHeight="1">
      <c r="A182" s="39"/>
      <c r="B182" s="40"/>
      <c r="C182" s="245" t="s">
        <v>351</v>
      </c>
      <c r="D182" s="245" t="s">
        <v>246</v>
      </c>
      <c r="E182" s="246" t="s">
        <v>352</v>
      </c>
      <c r="F182" s="247" t="s">
        <v>353</v>
      </c>
      <c r="G182" s="248" t="s">
        <v>178</v>
      </c>
      <c r="H182" s="249">
        <v>85</v>
      </c>
      <c r="I182" s="250"/>
      <c r="J182" s="251">
        <f>ROUND(I182*H182,2)</f>
        <v>0</v>
      </c>
      <c r="K182" s="247" t="s">
        <v>250</v>
      </c>
      <c r="L182" s="252"/>
      <c r="M182" s="253" t="s">
        <v>19</v>
      </c>
      <c r="N182" s="254" t="s">
        <v>40</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182</v>
      </c>
      <c r="AT182" s="216" t="s">
        <v>246</v>
      </c>
      <c r="AU182" s="216" t="s">
        <v>79</v>
      </c>
      <c r="AY182" s="18" t="s">
        <v>133</v>
      </c>
      <c r="BE182" s="217">
        <f>IF(N182="základní",J182,0)</f>
        <v>0</v>
      </c>
      <c r="BF182" s="217">
        <f>IF(N182="snížená",J182,0)</f>
        <v>0</v>
      </c>
      <c r="BG182" s="217">
        <f>IF(N182="zákl. přenesená",J182,0)</f>
        <v>0</v>
      </c>
      <c r="BH182" s="217">
        <f>IF(N182="sníž. přenesená",J182,0)</f>
        <v>0</v>
      </c>
      <c r="BI182" s="217">
        <f>IF(N182="nulová",J182,0)</f>
        <v>0</v>
      </c>
      <c r="BJ182" s="18" t="s">
        <v>77</v>
      </c>
      <c r="BK182" s="217">
        <f>ROUND(I182*H182,2)</f>
        <v>0</v>
      </c>
      <c r="BL182" s="18" t="s">
        <v>141</v>
      </c>
      <c r="BM182" s="216" t="s">
        <v>354</v>
      </c>
    </row>
    <row r="183" spans="1:65" s="2" customFormat="1" ht="24.15" customHeight="1">
      <c r="A183" s="39"/>
      <c r="B183" s="40"/>
      <c r="C183" s="205" t="s">
        <v>355</v>
      </c>
      <c r="D183" s="205" t="s">
        <v>136</v>
      </c>
      <c r="E183" s="206" t="s">
        <v>356</v>
      </c>
      <c r="F183" s="207" t="s">
        <v>357</v>
      </c>
      <c r="G183" s="208" t="s">
        <v>178</v>
      </c>
      <c r="H183" s="209">
        <v>108</v>
      </c>
      <c r="I183" s="210"/>
      <c r="J183" s="211">
        <f>ROUND(I183*H183,2)</f>
        <v>0</v>
      </c>
      <c r="K183" s="207" t="s">
        <v>140</v>
      </c>
      <c r="L183" s="45"/>
      <c r="M183" s="212" t="s">
        <v>19</v>
      </c>
      <c r="N183" s="213"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229</v>
      </c>
      <c r="AT183" s="216" t="s">
        <v>136</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229</v>
      </c>
      <c r="BM183" s="216" t="s">
        <v>358</v>
      </c>
    </row>
    <row r="184" spans="1:47" s="2" customFormat="1" ht="12">
      <c r="A184" s="39"/>
      <c r="B184" s="40"/>
      <c r="C184" s="41"/>
      <c r="D184" s="218" t="s">
        <v>143</v>
      </c>
      <c r="E184" s="41"/>
      <c r="F184" s="219" t="s">
        <v>359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143</v>
      </c>
      <c r="AU184" s="18" t="s">
        <v>79</v>
      </c>
    </row>
    <row r="185" spans="1:51" s="14" customFormat="1" ht="12">
      <c r="A185" s="14"/>
      <c r="B185" s="234"/>
      <c r="C185" s="235"/>
      <c r="D185" s="225" t="s">
        <v>145</v>
      </c>
      <c r="E185" s="236" t="s">
        <v>19</v>
      </c>
      <c r="F185" s="237" t="s">
        <v>360</v>
      </c>
      <c r="G185" s="235"/>
      <c r="H185" s="238">
        <v>108</v>
      </c>
      <c r="I185" s="239"/>
      <c r="J185" s="235"/>
      <c r="K185" s="235"/>
      <c r="L185" s="240"/>
      <c r="M185" s="241"/>
      <c r="N185" s="242"/>
      <c r="O185" s="242"/>
      <c r="P185" s="242"/>
      <c r="Q185" s="242"/>
      <c r="R185" s="242"/>
      <c r="S185" s="242"/>
      <c r="T185" s="243"/>
      <c r="U185" s="14"/>
      <c r="V185" s="14"/>
      <c r="W185" s="14"/>
      <c r="X185" s="14"/>
      <c r="Y185" s="14"/>
      <c r="Z185" s="14"/>
      <c r="AA185" s="14"/>
      <c r="AB185" s="14"/>
      <c r="AC185" s="14"/>
      <c r="AD185" s="14"/>
      <c r="AE185" s="14"/>
      <c r="AT185" s="244" t="s">
        <v>145</v>
      </c>
      <c r="AU185" s="244" t="s">
        <v>79</v>
      </c>
      <c r="AV185" s="14" t="s">
        <v>79</v>
      </c>
      <c r="AW185" s="14" t="s">
        <v>31</v>
      </c>
      <c r="AX185" s="14" t="s">
        <v>77</v>
      </c>
      <c r="AY185" s="244" t="s">
        <v>133</v>
      </c>
    </row>
    <row r="186" spans="1:65" s="2" customFormat="1" ht="16.5" customHeight="1">
      <c r="A186" s="39"/>
      <c r="B186" s="40"/>
      <c r="C186" s="245" t="s">
        <v>361</v>
      </c>
      <c r="D186" s="245" t="s">
        <v>246</v>
      </c>
      <c r="E186" s="246" t="s">
        <v>362</v>
      </c>
      <c r="F186" s="247" t="s">
        <v>363</v>
      </c>
      <c r="G186" s="248" t="s">
        <v>178</v>
      </c>
      <c r="H186" s="249">
        <v>80</v>
      </c>
      <c r="I186" s="250"/>
      <c r="J186" s="251">
        <f>ROUND(I186*H186,2)</f>
        <v>0</v>
      </c>
      <c r="K186" s="247" t="s">
        <v>250</v>
      </c>
      <c r="L186" s="252"/>
      <c r="M186" s="253" t="s">
        <v>19</v>
      </c>
      <c r="N186" s="254"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182</v>
      </c>
      <c r="AT186" s="216" t="s">
        <v>246</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141</v>
      </c>
      <c r="BM186" s="216" t="s">
        <v>364</v>
      </c>
    </row>
    <row r="187" spans="1:65" s="2" customFormat="1" ht="16.5" customHeight="1">
      <c r="A187" s="39"/>
      <c r="B187" s="40"/>
      <c r="C187" s="245" t="s">
        <v>365</v>
      </c>
      <c r="D187" s="245" t="s">
        <v>246</v>
      </c>
      <c r="E187" s="246" t="s">
        <v>366</v>
      </c>
      <c r="F187" s="247" t="s">
        <v>367</v>
      </c>
      <c r="G187" s="248" t="s">
        <v>178</v>
      </c>
      <c r="H187" s="249">
        <v>28</v>
      </c>
      <c r="I187" s="250"/>
      <c r="J187" s="251">
        <f>ROUND(I187*H187,2)</f>
        <v>0</v>
      </c>
      <c r="K187" s="247" t="s">
        <v>250</v>
      </c>
      <c r="L187" s="252"/>
      <c r="M187" s="253" t="s">
        <v>19</v>
      </c>
      <c r="N187" s="254" t="s">
        <v>40</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182</v>
      </c>
      <c r="AT187" s="216" t="s">
        <v>246</v>
      </c>
      <c r="AU187" s="216" t="s">
        <v>79</v>
      </c>
      <c r="AY187" s="18" t="s">
        <v>133</v>
      </c>
      <c r="BE187" s="217">
        <f>IF(N187="základní",J187,0)</f>
        <v>0</v>
      </c>
      <c r="BF187" s="217">
        <f>IF(N187="snížená",J187,0)</f>
        <v>0</v>
      </c>
      <c r="BG187" s="217">
        <f>IF(N187="zákl. přenesená",J187,0)</f>
        <v>0</v>
      </c>
      <c r="BH187" s="217">
        <f>IF(N187="sníž. přenesená",J187,0)</f>
        <v>0</v>
      </c>
      <c r="BI187" s="217">
        <f>IF(N187="nulová",J187,0)</f>
        <v>0</v>
      </c>
      <c r="BJ187" s="18" t="s">
        <v>77</v>
      </c>
      <c r="BK187" s="217">
        <f>ROUND(I187*H187,2)</f>
        <v>0</v>
      </c>
      <c r="BL187" s="18" t="s">
        <v>141</v>
      </c>
      <c r="BM187" s="216" t="s">
        <v>368</v>
      </c>
    </row>
    <row r="188" spans="1:65" s="2" customFormat="1" ht="24.15" customHeight="1">
      <c r="A188" s="39"/>
      <c r="B188" s="40"/>
      <c r="C188" s="205" t="s">
        <v>369</v>
      </c>
      <c r="D188" s="205" t="s">
        <v>136</v>
      </c>
      <c r="E188" s="206" t="s">
        <v>370</v>
      </c>
      <c r="F188" s="207" t="s">
        <v>371</v>
      </c>
      <c r="G188" s="208" t="s">
        <v>178</v>
      </c>
      <c r="H188" s="209">
        <v>290</v>
      </c>
      <c r="I188" s="210"/>
      <c r="J188" s="211">
        <f>ROUND(I188*H188,2)</f>
        <v>0</v>
      </c>
      <c r="K188" s="207" t="s">
        <v>140</v>
      </c>
      <c r="L188" s="45"/>
      <c r="M188" s="212" t="s">
        <v>19</v>
      </c>
      <c r="N188" s="213"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229</v>
      </c>
      <c r="AT188" s="216" t="s">
        <v>136</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229</v>
      </c>
      <c r="BM188" s="216" t="s">
        <v>372</v>
      </c>
    </row>
    <row r="189" spans="1:47" s="2" customFormat="1" ht="12">
      <c r="A189" s="39"/>
      <c r="B189" s="40"/>
      <c r="C189" s="41"/>
      <c r="D189" s="218" t="s">
        <v>143</v>
      </c>
      <c r="E189" s="41"/>
      <c r="F189" s="219" t="s">
        <v>373</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143</v>
      </c>
      <c r="AU189" s="18" t="s">
        <v>79</v>
      </c>
    </row>
    <row r="190" spans="1:51" s="14" customFormat="1" ht="12">
      <c r="A190" s="14"/>
      <c r="B190" s="234"/>
      <c r="C190" s="235"/>
      <c r="D190" s="225" t="s">
        <v>145</v>
      </c>
      <c r="E190" s="236" t="s">
        <v>19</v>
      </c>
      <c r="F190" s="237" t="s">
        <v>374</v>
      </c>
      <c r="G190" s="235"/>
      <c r="H190" s="238">
        <v>290</v>
      </c>
      <c r="I190" s="239"/>
      <c r="J190" s="235"/>
      <c r="K190" s="235"/>
      <c r="L190" s="240"/>
      <c r="M190" s="241"/>
      <c r="N190" s="242"/>
      <c r="O190" s="242"/>
      <c r="P190" s="242"/>
      <c r="Q190" s="242"/>
      <c r="R190" s="242"/>
      <c r="S190" s="242"/>
      <c r="T190" s="243"/>
      <c r="U190" s="14"/>
      <c r="V190" s="14"/>
      <c r="W190" s="14"/>
      <c r="X190" s="14"/>
      <c r="Y190" s="14"/>
      <c r="Z190" s="14"/>
      <c r="AA190" s="14"/>
      <c r="AB190" s="14"/>
      <c r="AC190" s="14"/>
      <c r="AD190" s="14"/>
      <c r="AE190" s="14"/>
      <c r="AT190" s="244" t="s">
        <v>145</v>
      </c>
      <c r="AU190" s="244" t="s">
        <v>79</v>
      </c>
      <c r="AV190" s="14" t="s">
        <v>79</v>
      </c>
      <c r="AW190" s="14" t="s">
        <v>31</v>
      </c>
      <c r="AX190" s="14" t="s">
        <v>77</v>
      </c>
      <c r="AY190" s="244" t="s">
        <v>133</v>
      </c>
    </row>
    <row r="191" spans="1:65" s="2" customFormat="1" ht="16.5" customHeight="1">
      <c r="A191" s="39"/>
      <c r="B191" s="40"/>
      <c r="C191" s="245" t="s">
        <v>375</v>
      </c>
      <c r="D191" s="245" t="s">
        <v>246</v>
      </c>
      <c r="E191" s="246" t="s">
        <v>376</v>
      </c>
      <c r="F191" s="247" t="s">
        <v>377</v>
      </c>
      <c r="G191" s="248" t="s">
        <v>178</v>
      </c>
      <c r="H191" s="249">
        <v>160</v>
      </c>
      <c r="I191" s="250"/>
      <c r="J191" s="251">
        <f>ROUND(I191*H191,2)</f>
        <v>0</v>
      </c>
      <c r="K191" s="247" t="s">
        <v>250</v>
      </c>
      <c r="L191" s="252"/>
      <c r="M191" s="253" t="s">
        <v>19</v>
      </c>
      <c r="N191" s="254" t="s">
        <v>40</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182</v>
      </c>
      <c r="AT191" s="216" t="s">
        <v>246</v>
      </c>
      <c r="AU191" s="216" t="s">
        <v>79</v>
      </c>
      <c r="AY191" s="18" t="s">
        <v>133</v>
      </c>
      <c r="BE191" s="217">
        <f>IF(N191="základní",J191,0)</f>
        <v>0</v>
      </c>
      <c r="BF191" s="217">
        <f>IF(N191="snížená",J191,0)</f>
        <v>0</v>
      </c>
      <c r="BG191" s="217">
        <f>IF(N191="zákl. přenesená",J191,0)</f>
        <v>0</v>
      </c>
      <c r="BH191" s="217">
        <f>IF(N191="sníž. přenesená",J191,0)</f>
        <v>0</v>
      </c>
      <c r="BI191" s="217">
        <f>IF(N191="nulová",J191,0)</f>
        <v>0</v>
      </c>
      <c r="BJ191" s="18" t="s">
        <v>77</v>
      </c>
      <c r="BK191" s="217">
        <f>ROUND(I191*H191,2)</f>
        <v>0</v>
      </c>
      <c r="BL191" s="18" t="s">
        <v>141</v>
      </c>
      <c r="BM191" s="216" t="s">
        <v>378</v>
      </c>
    </row>
    <row r="192" spans="1:65" s="2" customFormat="1" ht="16.5" customHeight="1">
      <c r="A192" s="39"/>
      <c r="B192" s="40"/>
      <c r="C192" s="245" t="s">
        <v>379</v>
      </c>
      <c r="D192" s="245" t="s">
        <v>246</v>
      </c>
      <c r="E192" s="246" t="s">
        <v>380</v>
      </c>
      <c r="F192" s="247" t="s">
        <v>381</v>
      </c>
      <c r="G192" s="248" t="s">
        <v>178</v>
      </c>
      <c r="H192" s="249">
        <v>130</v>
      </c>
      <c r="I192" s="250"/>
      <c r="J192" s="251">
        <f>ROUND(I192*H192,2)</f>
        <v>0</v>
      </c>
      <c r="K192" s="247" t="s">
        <v>250</v>
      </c>
      <c r="L192" s="252"/>
      <c r="M192" s="253" t="s">
        <v>19</v>
      </c>
      <c r="N192" s="254" t="s">
        <v>40</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182</v>
      </c>
      <c r="AT192" s="216" t="s">
        <v>246</v>
      </c>
      <c r="AU192" s="216" t="s">
        <v>79</v>
      </c>
      <c r="AY192" s="18" t="s">
        <v>133</v>
      </c>
      <c r="BE192" s="217">
        <f>IF(N192="základní",J192,0)</f>
        <v>0</v>
      </c>
      <c r="BF192" s="217">
        <f>IF(N192="snížená",J192,0)</f>
        <v>0</v>
      </c>
      <c r="BG192" s="217">
        <f>IF(N192="zákl. přenesená",J192,0)</f>
        <v>0</v>
      </c>
      <c r="BH192" s="217">
        <f>IF(N192="sníž. přenesená",J192,0)</f>
        <v>0</v>
      </c>
      <c r="BI192" s="217">
        <f>IF(N192="nulová",J192,0)</f>
        <v>0</v>
      </c>
      <c r="BJ192" s="18" t="s">
        <v>77</v>
      </c>
      <c r="BK192" s="217">
        <f>ROUND(I192*H192,2)</f>
        <v>0</v>
      </c>
      <c r="BL192" s="18" t="s">
        <v>141</v>
      </c>
      <c r="BM192" s="216" t="s">
        <v>382</v>
      </c>
    </row>
    <row r="193" spans="1:65" s="2" customFormat="1" ht="24.15" customHeight="1">
      <c r="A193" s="39"/>
      <c r="B193" s="40"/>
      <c r="C193" s="205" t="s">
        <v>383</v>
      </c>
      <c r="D193" s="205" t="s">
        <v>136</v>
      </c>
      <c r="E193" s="206" t="s">
        <v>384</v>
      </c>
      <c r="F193" s="207" t="s">
        <v>385</v>
      </c>
      <c r="G193" s="208" t="s">
        <v>178</v>
      </c>
      <c r="H193" s="209">
        <v>35</v>
      </c>
      <c r="I193" s="210"/>
      <c r="J193" s="211">
        <f>ROUND(I193*H193,2)</f>
        <v>0</v>
      </c>
      <c r="K193" s="207" t="s">
        <v>140</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229</v>
      </c>
      <c r="AT193" s="216" t="s">
        <v>136</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229</v>
      </c>
      <c r="BM193" s="216" t="s">
        <v>386</v>
      </c>
    </row>
    <row r="194" spans="1:47" s="2" customFormat="1" ht="12">
      <c r="A194" s="39"/>
      <c r="B194" s="40"/>
      <c r="C194" s="41"/>
      <c r="D194" s="218" t="s">
        <v>143</v>
      </c>
      <c r="E194" s="41"/>
      <c r="F194" s="219" t="s">
        <v>387</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143</v>
      </c>
      <c r="AU194" s="18" t="s">
        <v>79</v>
      </c>
    </row>
    <row r="195" spans="1:65" s="2" customFormat="1" ht="16.5" customHeight="1">
      <c r="A195" s="39"/>
      <c r="B195" s="40"/>
      <c r="C195" s="245" t="s">
        <v>388</v>
      </c>
      <c r="D195" s="245" t="s">
        <v>246</v>
      </c>
      <c r="E195" s="246" t="s">
        <v>389</v>
      </c>
      <c r="F195" s="247" t="s">
        <v>390</v>
      </c>
      <c r="G195" s="248" t="s">
        <v>178</v>
      </c>
      <c r="H195" s="249">
        <v>35</v>
      </c>
      <c r="I195" s="250"/>
      <c r="J195" s="251">
        <f>ROUND(I195*H195,2)</f>
        <v>0</v>
      </c>
      <c r="K195" s="247" t="s">
        <v>250</v>
      </c>
      <c r="L195" s="252"/>
      <c r="M195" s="253" t="s">
        <v>19</v>
      </c>
      <c r="N195" s="254"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182</v>
      </c>
      <c r="AT195" s="216" t="s">
        <v>246</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141</v>
      </c>
      <c r="BM195" s="216" t="s">
        <v>391</v>
      </c>
    </row>
    <row r="196" spans="1:65" s="2" customFormat="1" ht="21.75" customHeight="1">
      <c r="A196" s="39"/>
      <c r="B196" s="40"/>
      <c r="C196" s="205" t="s">
        <v>392</v>
      </c>
      <c r="D196" s="205" t="s">
        <v>136</v>
      </c>
      <c r="E196" s="206" t="s">
        <v>393</v>
      </c>
      <c r="F196" s="207" t="s">
        <v>394</v>
      </c>
      <c r="G196" s="208" t="s">
        <v>241</v>
      </c>
      <c r="H196" s="209">
        <v>7</v>
      </c>
      <c r="I196" s="210"/>
      <c r="J196" s="211">
        <f>ROUND(I196*H196,2)</f>
        <v>0</v>
      </c>
      <c r="K196" s="207" t="s">
        <v>140</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229</v>
      </c>
      <c r="AT196" s="216" t="s">
        <v>136</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229</v>
      </c>
      <c r="BM196" s="216" t="s">
        <v>395</v>
      </c>
    </row>
    <row r="197" spans="1:47" s="2" customFormat="1" ht="12">
      <c r="A197" s="39"/>
      <c r="B197" s="40"/>
      <c r="C197" s="41"/>
      <c r="D197" s="218" t="s">
        <v>143</v>
      </c>
      <c r="E197" s="41"/>
      <c r="F197" s="219" t="s">
        <v>396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143</v>
      </c>
      <c r="AU197" s="18" t="s">
        <v>79</v>
      </c>
    </row>
    <row r="198" spans="1:65" s="2" customFormat="1" ht="16.5" customHeight="1">
      <c r="A198" s="39"/>
      <c r="B198" s="40"/>
      <c r="C198" s="245" t="s">
        <v>397</v>
      </c>
      <c r="D198" s="245" t="s">
        <v>246</v>
      </c>
      <c r="E198" s="246" t="s">
        <v>398</v>
      </c>
      <c r="F198" s="247" t="s">
        <v>399</v>
      </c>
      <c r="G198" s="248" t="s">
        <v>241</v>
      </c>
      <c r="H198" s="249">
        <v>1</v>
      </c>
      <c r="I198" s="250"/>
      <c r="J198" s="251">
        <f>ROUND(I198*H198,2)</f>
        <v>0</v>
      </c>
      <c r="K198" s="247" t="s">
        <v>250</v>
      </c>
      <c r="L198" s="252"/>
      <c r="M198" s="253" t="s">
        <v>19</v>
      </c>
      <c r="N198" s="254" t="s">
        <v>40</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309</v>
      </c>
      <c r="AT198" s="216" t="s">
        <v>246</v>
      </c>
      <c r="AU198" s="216" t="s">
        <v>79</v>
      </c>
      <c r="AY198" s="18" t="s">
        <v>133</v>
      </c>
      <c r="BE198" s="217">
        <f>IF(N198="základní",J198,0)</f>
        <v>0</v>
      </c>
      <c r="BF198" s="217">
        <f>IF(N198="snížená",J198,0)</f>
        <v>0</v>
      </c>
      <c r="BG198" s="217">
        <f>IF(N198="zákl. přenesená",J198,0)</f>
        <v>0</v>
      </c>
      <c r="BH198" s="217">
        <f>IF(N198="sníž. přenesená",J198,0)</f>
        <v>0</v>
      </c>
      <c r="BI198" s="217">
        <f>IF(N198="nulová",J198,0)</f>
        <v>0</v>
      </c>
      <c r="BJ198" s="18" t="s">
        <v>77</v>
      </c>
      <c r="BK198" s="217">
        <f>ROUND(I198*H198,2)</f>
        <v>0</v>
      </c>
      <c r="BL198" s="18" t="s">
        <v>229</v>
      </c>
      <c r="BM198" s="216" t="s">
        <v>400</v>
      </c>
    </row>
    <row r="199" spans="1:65" s="2" customFormat="1" ht="16.5" customHeight="1">
      <c r="A199" s="39"/>
      <c r="B199" s="40"/>
      <c r="C199" s="245" t="s">
        <v>401</v>
      </c>
      <c r="D199" s="245" t="s">
        <v>246</v>
      </c>
      <c r="E199" s="246" t="s">
        <v>402</v>
      </c>
      <c r="F199" s="247" t="s">
        <v>403</v>
      </c>
      <c r="G199" s="248" t="s">
        <v>241</v>
      </c>
      <c r="H199" s="249">
        <v>1</v>
      </c>
      <c r="I199" s="250"/>
      <c r="J199" s="251">
        <f>ROUND(I199*H199,2)</f>
        <v>0</v>
      </c>
      <c r="K199" s="247" t="s">
        <v>250</v>
      </c>
      <c r="L199" s="252"/>
      <c r="M199" s="253" t="s">
        <v>19</v>
      </c>
      <c r="N199" s="254"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309</v>
      </c>
      <c r="AT199" s="216" t="s">
        <v>246</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229</v>
      </c>
      <c r="BM199" s="216" t="s">
        <v>404</v>
      </c>
    </row>
    <row r="200" spans="1:65" s="2" customFormat="1" ht="16.5" customHeight="1">
      <c r="A200" s="39"/>
      <c r="B200" s="40"/>
      <c r="C200" s="245" t="s">
        <v>405</v>
      </c>
      <c r="D200" s="245" t="s">
        <v>246</v>
      </c>
      <c r="E200" s="246" t="s">
        <v>406</v>
      </c>
      <c r="F200" s="247" t="s">
        <v>407</v>
      </c>
      <c r="G200" s="248" t="s">
        <v>241</v>
      </c>
      <c r="H200" s="249">
        <v>1</v>
      </c>
      <c r="I200" s="250"/>
      <c r="J200" s="251">
        <f>ROUND(I200*H200,2)</f>
        <v>0</v>
      </c>
      <c r="K200" s="247" t="s">
        <v>250</v>
      </c>
      <c r="L200" s="252"/>
      <c r="M200" s="253" t="s">
        <v>19</v>
      </c>
      <c r="N200" s="254" t="s">
        <v>40</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309</v>
      </c>
      <c r="AT200" s="216" t="s">
        <v>246</v>
      </c>
      <c r="AU200" s="216" t="s">
        <v>79</v>
      </c>
      <c r="AY200" s="18" t="s">
        <v>133</v>
      </c>
      <c r="BE200" s="217">
        <f>IF(N200="základní",J200,0)</f>
        <v>0</v>
      </c>
      <c r="BF200" s="217">
        <f>IF(N200="snížená",J200,0)</f>
        <v>0</v>
      </c>
      <c r="BG200" s="217">
        <f>IF(N200="zákl. přenesená",J200,0)</f>
        <v>0</v>
      </c>
      <c r="BH200" s="217">
        <f>IF(N200="sníž. přenesená",J200,0)</f>
        <v>0</v>
      </c>
      <c r="BI200" s="217">
        <f>IF(N200="nulová",J200,0)</f>
        <v>0</v>
      </c>
      <c r="BJ200" s="18" t="s">
        <v>77</v>
      </c>
      <c r="BK200" s="217">
        <f>ROUND(I200*H200,2)</f>
        <v>0</v>
      </c>
      <c r="BL200" s="18" t="s">
        <v>229</v>
      </c>
      <c r="BM200" s="216" t="s">
        <v>408</v>
      </c>
    </row>
    <row r="201" spans="1:65" s="2" customFormat="1" ht="16.5" customHeight="1">
      <c r="A201" s="39"/>
      <c r="B201" s="40"/>
      <c r="C201" s="245" t="s">
        <v>409</v>
      </c>
      <c r="D201" s="245" t="s">
        <v>246</v>
      </c>
      <c r="E201" s="246" t="s">
        <v>410</v>
      </c>
      <c r="F201" s="247" t="s">
        <v>411</v>
      </c>
      <c r="G201" s="248" t="s">
        <v>241</v>
      </c>
      <c r="H201" s="249">
        <v>1</v>
      </c>
      <c r="I201" s="250"/>
      <c r="J201" s="251">
        <f>ROUND(I201*H201,2)</f>
        <v>0</v>
      </c>
      <c r="K201" s="247" t="s">
        <v>250</v>
      </c>
      <c r="L201" s="252"/>
      <c r="M201" s="253" t="s">
        <v>19</v>
      </c>
      <c r="N201" s="254" t="s">
        <v>40</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309</v>
      </c>
      <c r="AT201" s="216" t="s">
        <v>246</v>
      </c>
      <c r="AU201" s="216" t="s">
        <v>79</v>
      </c>
      <c r="AY201" s="18" t="s">
        <v>133</v>
      </c>
      <c r="BE201" s="217">
        <f>IF(N201="základní",J201,0)</f>
        <v>0</v>
      </c>
      <c r="BF201" s="217">
        <f>IF(N201="snížená",J201,0)</f>
        <v>0</v>
      </c>
      <c r="BG201" s="217">
        <f>IF(N201="zákl. přenesená",J201,0)</f>
        <v>0</v>
      </c>
      <c r="BH201" s="217">
        <f>IF(N201="sníž. přenesená",J201,0)</f>
        <v>0</v>
      </c>
      <c r="BI201" s="217">
        <f>IF(N201="nulová",J201,0)</f>
        <v>0</v>
      </c>
      <c r="BJ201" s="18" t="s">
        <v>77</v>
      </c>
      <c r="BK201" s="217">
        <f>ROUND(I201*H201,2)</f>
        <v>0</v>
      </c>
      <c r="BL201" s="18" t="s">
        <v>229</v>
      </c>
      <c r="BM201" s="216" t="s">
        <v>412</v>
      </c>
    </row>
    <row r="202" spans="1:65" s="2" customFormat="1" ht="16.5" customHeight="1">
      <c r="A202" s="39"/>
      <c r="B202" s="40"/>
      <c r="C202" s="245" t="s">
        <v>413</v>
      </c>
      <c r="D202" s="245" t="s">
        <v>246</v>
      </c>
      <c r="E202" s="246" t="s">
        <v>414</v>
      </c>
      <c r="F202" s="247" t="s">
        <v>415</v>
      </c>
      <c r="G202" s="248" t="s">
        <v>241</v>
      </c>
      <c r="H202" s="249">
        <v>1</v>
      </c>
      <c r="I202" s="250"/>
      <c r="J202" s="251">
        <f>ROUND(I202*H202,2)</f>
        <v>0</v>
      </c>
      <c r="K202" s="247" t="s">
        <v>250</v>
      </c>
      <c r="L202" s="252"/>
      <c r="M202" s="253" t="s">
        <v>19</v>
      </c>
      <c r="N202" s="254" t="s">
        <v>40</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309</v>
      </c>
      <c r="AT202" s="216" t="s">
        <v>246</v>
      </c>
      <c r="AU202" s="216" t="s">
        <v>79</v>
      </c>
      <c r="AY202" s="18" t="s">
        <v>133</v>
      </c>
      <c r="BE202" s="217">
        <f>IF(N202="základní",J202,0)</f>
        <v>0</v>
      </c>
      <c r="BF202" s="217">
        <f>IF(N202="snížená",J202,0)</f>
        <v>0</v>
      </c>
      <c r="BG202" s="217">
        <f>IF(N202="zákl. přenesená",J202,0)</f>
        <v>0</v>
      </c>
      <c r="BH202" s="217">
        <f>IF(N202="sníž. přenesená",J202,0)</f>
        <v>0</v>
      </c>
      <c r="BI202" s="217">
        <f>IF(N202="nulová",J202,0)</f>
        <v>0</v>
      </c>
      <c r="BJ202" s="18" t="s">
        <v>77</v>
      </c>
      <c r="BK202" s="217">
        <f>ROUND(I202*H202,2)</f>
        <v>0</v>
      </c>
      <c r="BL202" s="18" t="s">
        <v>229</v>
      </c>
      <c r="BM202" s="216" t="s">
        <v>416</v>
      </c>
    </row>
    <row r="203" spans="1:65" s="2" customFormat="1" ht="16.5" customHeight="1">
      <c r="A203" s="39"/>
      <c r="B203" s="40"/>
      <c r="C203" s="245" t="s">
        <v>417</v>
      </c>
      <c r="D203" s="245" t="s">
        <v>246</v>
      </c>
      <c r="E203" s="246" t="s">
        <v>418</v>
      </c>
      <c r="F203" s="247" t="s">
        <v>419</v>
      </c>
      <c r="G203" s="248" t="s">
        <v>241</v>
      </c>
      <c r="H203" s="249">
        <v>1</v>
      </c>
      <c r="I203" s="250"/>
      <c r="J203" s="251">
        <f>ROUND(I203*H203,2)</f>
        <v>0</v>
      </c>
      <c r="K203" s="247" t="s">
        <v>250</v>
      </c>
      <c r="L203" s="252"/>
      <c r="M203" s="253" t="s">
        <v>19</v>
      </c>
      <c r="N203" s="254" t="s">
        <v>40</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309</v>
      </c>
      <c r="AT203" s="216" t="s">
        <v>246</v>
      </c>
      <c r="AU203" s="216" t="s">
        <v>79</v>
      </c>
      <c r="AY203" s="18" t="s">
        <v>133</v>
      </c>
      <c r="BE203" s="217">
        <f>IF(N203="základní",J203,0)</f>
        <v>0</v>
      </c>
      <c r="BF203" s="217">
        <f>IF(N203="snížená",J203,0)</f>
        <v>0</v>
      </c>
      <c r="BG203" s="217">
        <f>IF(N203="zákl. přenesená",J203,0)</f>
        <v>0</v>
      </c>
      <c r="BH203" s="217">
        <f>IF(N203="sníž. přenesená",J203,0)</f>
        <v>0</v>
      </c>
      <c r="BI203" s="217">
        <f>IF(N203="nulová",J203,0)</f>
        <v>0</v>
      </c>
      <c r="BJ203" s="18" t="s">
        <v>77</v>
      </c>
      <c r="BK203" s="217">
        <f>ROUND(I203*H203,2)</f>
        <v>0</v>
      </c>
      <c r="BL203" s="18" t="s">
        <v>229</v>
      </c>
      <c r="BM203" s="216" t="s">
        <v>420</v>
      </c>
    </row>
    <row r="204" spans="1:65" s="2" customFormat="1" ht="16.5" customHeight="1">
      <c r="A204" s="39"/>
      <c r="B204" s="40"/>
      <c r="C204" s="245" t="s">
        <v>421</v>
      </c>
      <c r="D204" s="245" t="s">
        <v>246</v>
      </c>
      <c r="E204" s="246" t="s">
        <v>422</v>
      </c>
      <c r="F204" s="247" t="s">
        <v>423</v>
      </c>
      <c r="G204" s="248" t="s">
        <v>241</v>
      </c>
      <c r="H204" s="249">
        <v>1</v>
      </c>
      <c r="I204" s="250"/>
      <c r="J204" s="251">
        <f>ROUND(I204*H204,2)</f>
        <v>0</v>
      </c>
      <c r="K204" s="247" t="s">
        <v>250</v>
      </c>
      <c r="L204" s="252"/>
      <c r="M204" s="253" t="s">
        <v>19</v>
      </c>
      <c r="N204" s="254" t="s">
        <v>40</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309</v>
      </c>
      <c r="AT204" s="216" t="s">
        <v>246</v>
      </c>
      <c r="AU204" s="216" t="s">
        <v>79</v>
      </c>
      <c r="AY204" s="18" t="s">
        <v>133</v>
      </c>
      <c r="BE204" s="217">
        <f>IF(N204="základní",J204,0)</f>
        <v>0</v>
      </c>
      <c r="BF204" s="217">
        <f>IF(N204="snížená",J204,0)</f>
        <v>0</v>
      </c>
      <c r="BG204" s="217">
        <f>IF(N204="zákl. přenesená",J204,0)</f>
        <v>0</v>
      </c>
      <c r="BH204" s="217">
        <f>IF(N204="sníž. přenesená",J204,0)</f>
        <v>0</v>
      </c>
      <c r="BI204" s="217">
        <f>IF(N204="nulová",J204,0)</f>
        <v>0</v>
      </c>
      <c r="BJ204" s="18" t="s">
        <v>77</v>
      </c>
      <c r="BK204" s="217">
        <f>ROUND(I204*H204,2)</f>
        <v>0</v>
      </c>
      <c r="BL204" s="18" t="s">
        <v>229</v>
      </c>
      <c r="BM204" s="216" t="s">
        <v>424</v>
      </c>
    </row>
    <row r="205" spans="1:65" s="2" customFormat="1" ht="24.15" customHeight="1">
      <c r="A205" s="39"/>
      <c r="B205" s="40"/>
      <c r="C205" s="205" t="s">
        <v>425</v>
      </c>
      <c r="D205" s="205" t="s">
        <v>136</v>
      </c>
      <c r="E205" s="206" t="s">
        <v>426</v>
      </c>
      <c r="F205" s="207" t="s">
        <v>427</v>
      </c>
      <c r="G205" s="208" t="s">
        <v>241</v>
      </c>
      <c r="H205" s="209">
        <v>46</v>
      </c>
      <c r="I205" s="210"/>
      <c r="J205" s="211">
        <f>ROUND(I205*H205,2)</f>
        <v>0</v>
      </c>
      <c r="K205" s="207" t="s">
        <v>140</v>
      </c>
      <c r="L205" s="45"/>
      <c r="M205" s="212" t="s">
        <v>19</v>
      </c>
      <c r="N205" s="213" t="s">
        <v>40</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229</v>
      </c>
      <c r="AT205" s="216" t="s">
        <v>136</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229</v>
      </c>
      <c r="BM205" s="216" t="s">
        <v>428</v>
      </c>
    </row>
    <row r="206" spans="1:47" s="2" customFormat="1" ht="12">
      <c r="A206" s="39"/>
      <c r="B206" s="40"/>
      <c r="C206" s="41"/>
      <c r="D206" s="218" t="s">
        <v>143</v>
      </c>
      <c r="E206" s="41"/>
      <c r="F206" s="219" t="s">
        <v>429</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143</v>
      </c>
      <c r="AU206" s="18" t="s">
        <v>79</v>
      </c>
    </row>
    <row r="207" spans="1:51" s="14" customFormat="1" ht="12">
      <c r="A207" s="14"/>
      <c r="B207" s="234"/>
      <c r="C207" s="235"/>
      <c r="D207" s="225" t="s">
        <v>145</v>
      </c>
      <c r="E207" s="236" t="s">
        <v>19</v>
      </c>
      <c r="F207" s="237" t="s">
        <v>430</v>
      </c>
      <c r="G207" s="235"/>
      <c r="H207" s="238">
        <v>46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145</v>
      </c>
      <c r="AU207" s="244" t="s">
        <v>79</v>
      </c>
      <c r="AV207" s="14" t="s">
        <v>79</v>
      </c>
      <c r="AW207" s="14" t="s">
        <v>31</v>
      </c>
      <c r="AX207" s="14" t="s">
        <v>77</v>
      </c>
      <c r="AY207" s="244" t="s">
        <v>133</v>
      </c>
    </row>
    <row r="208" spans="1:65" s="2" customFormat="1" ht="16.5" customHeight="1">
      <c r="A208" s="39"/>
      <c r="B208" s="40"/>
      <c r="C208" s="245" t="s">
        <v>431</v>
      </c>
      <c r="D208" s="245" t="s">
        <v>246</v>
      </c>
      <c r="E208" s="246" t="s">
        <v>432</v>
      </c>
      <c r="F208" s="247" t="s">
        <v>433</v>
      </c>
      <c r="G208" s="248" t="s">
        <v>249</v>
      </c>
      <c r="H208" s="249">
        <v>6</v>
      </c>
      <c r="I208" s="250"/>
      <c r="J208" s="251">
        <f>ROUND(I208*H208,2)</f>
        <v>0</v>
      </c>
      <c r="K208" s="247" t="s">
        <v>250</v>
      </c>
      <c r="L208" s="252"/>
      <c r="M208" s="253" t="s">
        <v>19</v>
      </c>
      <c r="N208" s="254"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182</v>
      </c>
      <c r="AT208" s="216" t="s">
        <v>246</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141</v>
      </c>
      <c r="BM208" s="216" t="s">
        <v>434</v>
      </c>
    </row>
    <row r="209" spans="1:65" s="2" customFormat="1" ht="16.5" customHeight="1">
      <c r="A209" s="39"/>
      <c r="B209" s="40"/>
      <c r="C209" s="245" t="s">
        <v>435</v>
      </c>
      <c r="D209" s="245" t="s">
        <v>246</v>
      </c>
      <c r="E209" s="246" t="s">
        <v>436</v>
      </c>
      <c r="F209" s="247" t="s">
        <v>437</v>
      </c>
      <c r="G209" s="248" t="s">
        <v>249</v>
      </c>
      <c r="H209" s="249">
        <v>34</v>
      </c>
      <c r="I209" s="250"/>
      <c r="J209" s="251">
        <f>ROUND(I209*H209,2)</f>
        <v>0</v>
      </c>
      <c r="K209" s="247" t="s">
        <v>250</v>
      </c>
      <c r="L209" s="252"/>
      <c r="M209" s="253" t="s">
        <v>19</v>
      </c>
      <c r="N209" s="254" t="s">
        <v>40</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182</v>
      </c>
      <c r="AT209" s="216" t="s">
        <v>246</v>
      </c>
      <c r="AU209" s="216" t="s">
        <v>79</v>
      </c>
      <c r="AY209" s="18" t="s">
        <v>133</v>
      </c>
      <c r="BE209" s="217">
        <f>IF(N209="základní",J209,0)</f>
        <v>0</v>
      </c>
      <c r="BF209" s="217">
        <f>IF(N209="snížená",J209,0)</f>
        <v>0</v>
      </c>
      <c r="BG209" s="217">
        <f>IF(N209="zákl. přenesená",J209,0)</f>
        <v>0</v>
      </c>
      <c r="BH209" s="217">
        <f>IF(N209="sníž. přenesená",J209,0)</f>
        <v>0</v>
      </c>
      <c r="BI209" s="217">
        <f>IF(N209="nulová",J209,0)</f>
        <v>0</v>
      </c>
      <c r="BJ209" s="18" t="s">
        <v>77</v>
      </c>
      <c r="BK209" s="217">
        <f>ROUND(I209*H209,2)</f>
        <v>0</v>
      </c>
      <c r="BL209" s="18" t="s">
        <v>141</v>
      </c>
      <c r="BM209" s="216" t="s">
        <v>438</v>
      </c>
    </row>
    <row r="210" spans="1:65" s="2" customFormat="1" ht="16.5" customHeight="1">
      <c r="A210" s="39"/>
      <c r="B210" s="40"/>
      <c r="C210" s="245" t="s">
        <v>439</v>
      </c>
      <c r="D210" s="245" t="s">
        <v>246</v>
      </c>
      <c r="E210" s="246" t="s">
        <v>440</v>
      </c>
      <c r="F210" s="247" t="s">
        <v>441</v>
      </c>
      <c r="G210" s="248" t="s">
        <v>249</v>
      </c>
      <c r="H210" s="249">
        <v>6</v>
      </c>
      <c r="I210" s="250"/>
      <c r="J210" s="251">
        <f>ROUND(I210*H210,2)</f>
        <v>0</v>
      </c>
      <c r="K210" s="247" t="s">
        <v>250</v>
      </c>
      <c r="L210" s="252"/>
      <c r="M210" s="253" t="s">
        <v>19</v>
      </c>
      <c r="N210" s="254" t="s">
        <v>40</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182</v>
      </c>
      <c r="AT210" s="216" t="s">
        <v>246</v>
      </c>
      <c r="AU210" s="216" t="s">
        <v>79</v>
      </c>
      <c r="AY210" s="18" t="s">
        <v>133</v>
      </c>
      <c r="BE210" s="217">
        <f>IF(N210="základní",J210,0)</f>
        <v>0</v>
      </c>
      <c r="BF210" s="217">
        <f>IF(N210="snížená",J210,0)</f>
        <v>0</v>
      </c>
      <c r="BG210" s="217">
        <f>IF(N210="zákl. přenesená",J210,0)</f>
        <v>0</v>
      </c>
      <c r="BH210" s="217">
        <f>IF(N210="sníž. přenesená",J210,0)</f>
        <v>0</v>
      </c>
      <c r="BI210" s="217">
        <f>IF(N210="nulová",J210,0)</f>
        <v>0</v>
      </c>
      <c r="BJ210" s="18" t="s">
        <v>77</v>
      </c>
      <c r="BK210" s="217">
        <f>ROUND(I210*H210,2)</f>
        <v>0</v>
      </c>
      <c r="BL210" s="18" t="s">
        <v>141</v>
      </c>
      <c r="BM210" s="216" t="s">
        <v>442</v>
      </c>
    </row>
    <row r="211" spans="1:65" s="2" customFormat="1" ht="24.15" customHeight="1">
      <c r="A211" s="39"/>
      <c r="B211" s="40"/>
      <c r="C211" s="205" t="s">
        <v>443</v>
      </c>
      <c r="D211" s="205" t="s">
        <v>136</v>
      </c>
      <c r="E211" s="206" t="s">
        <v>444</v>
      </c>
      <c r="F211" s="207" t="s">
        <v>445</v>
      </c>
      <c r="G211" s="208" t="s">
        <v>241</v>
      </c>
      <c r="H211" s="209">
        <v>5</v>
      </c>
      <c r="I211" s="210"/>
      <c r="J211" s="211">
        <f>ROUND(I211*H211,2)</f>
        <v>0</v>
      </c>
      <c r="K211" s="207" t="s">
        <v>140</v>
      </c>
      <c r="L211" s="45"/>
      <c r="M211" s="212" t="s">
        <v>19</v>
      </c>
      <c r="N211" s="213" t="s">
        <v>40</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229</v>
      </c>
      <c r="AT211" s="216" t="s">
        <v>136</v>
      </c>
      <c r="AU211" s="216" t="s">
        <v>79</v>
      </c>
      <c r="AY211" s="18" t="s">
        <v>133</v>
      </c>
      <c r="BE211" s="217">
        <f>IF(N211="základní",J211,0)</f>
        <v>0</v>
      </c>
      <c r="BF211" s="217">
        <f>IF(N211="snížená",J211,0)</f>
        <v>0</v>
      </c>
      <c r="BG211" s="217">
        <f>IF(N211="zákl. přenesená",J211,0)</f>
        <v>0</v>
      </c>
      <c r="BH211" s="217">
        <f>IF(N211="sníž. přenesená",J211,0)</f>
        <v>0</v>
      </c>
      <c r="BI211" s="217">
        <f>IF(N211="nulová",J211,0)</f>
        <v>0</v>
      </c>
      <c r="BJ211" s="18" t="s">
        <v>77</v>
      </c>
      <c r="BK211" s="217">
        <f>ROUND(I211*H211,2)</f>
        <v>0</v>
      </c>
      <c r="BL211" s="18" t="s">
        <v>229</v>
      </c>
      <c r="BM211" s="216" t="s">
        <v>446</v>
      </c>
    </row>
    <row r="212" spans="1:47" s="2" customFormat="1" ht="12">
      <c r="A212" s="39"/>
      <c r="B212" s="40"/>
      <c r="C212" s="41"/>
      <c r="D212" s="218" t="s">
        <v>143</v>
      </c>
      <c r="E212" s="41"/>
      <c r="F212" s="219" t="s">
        <v>447</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143</v>
      </c>
      <c r="AU212" s="18" t="s">
        <v>79</v>
      </c>
    </row>
    <row r="213" spans="1:65" s="2" customFormat="1" ht="16.5" customHeight="1">
      <c r="A213" s="39"/>
      <c r="B213" s="40"/>
      <c r="C213" s="245" t="s">
        <v>448</v>
      </c>
      <c r="D213" s="245" t="s">
        <v>246</v>
      </c>
      <c r="E213" s="246" t="s">
        <v>449</v>
      </c>
      <c r="F213" s="247" t="s">
        <v>450</v>
      </c>
      <c r="G213" s="248" t="s">
        <v>249</v>
      </c>
      <c r="H213" s="249">
        <v>5</v>
      </c>
      <c r="I213" s="250"/>
      <c r="J213" s="251">
        <f>ROUND(I213*H213,2)</f>
        <v>0</v>
      </c>
      <c r="K213" s="247" t="s">
        <v>250</v>
      </c>
      <c r="L213" s="252"/>
      <c r="M213" s="253" t="s">
        <v>19</v>
      </c>
      <c r="N213" s="254" t="s">
        <v>40</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182</v>
      </c>
      <c r="AT213" s="216" t="s">
        <v>246</v>
      </c>
      <c r="AU213" s="216" t="s">
        <v>79</v>
      </c>
      <c r="AY213" s="18" t="s">
        <v>133</v>
      </c>
      <c r="BE213" s="217">
        <f>IF(N213="základní",J213,0)</f>
        <v>0</v>
      </c>
      <c r="BF213" s="217">
        <f>IF(N213="snížená",J213,0)</f>
        <v>0</v>
      </c>
      <c r="BG213" s="217">
        <f>IF(N213="zákl. přenesená",J213,0)</f>
        <v>0</v>
      </c>
      <c r="BH213" s="217">
        <f>IF(N213="sníž. přenesená",J213,0)</f>
        <v>0</v>
      </c>
      <c r="BI213" s="217">
        <f>IF(N213="nulová",J213,0)</f>
        <v>0</v>
      </c>
      <c r="BJ213" s="18" t="s">
        <v>77</v>
      </c>
      <c r="BK213" s="217">
        <f>ROUND(I213*H213,2)</f>
        <v>0</v>
      </c>
      <c r="BL213" s="18" t="s">
        <v>141</v>
      </c>
      <c r="BM213" s="216" t="s">
        <v>451</v>
      </c>
    </row>
    <row r="214" spans="1:65" s="2" customFormat="1" ht="24.15" customHeight="1">
      <c r="A214" s="39"/>
      <c r="B214" s="40"/>
      <c r="C214" s="205" t="s">
        <v>452</v>
      </c>
      <c r="D214" s="205" t="s">
        <v>136</v>
      </c>
      <c r="E214" s="206" t="s">
        <v>453</v>
      </c>
      <c r="F214" s="207" t="s">
        <v>454</v>
      </c>
      <c r="G214" s="208" t="s">
        <v>241</v>
      </c>
      <c r="H214" s="209">
        <v>4</v>
      </c>
      <c r="I214" s="210"/>
      <c r="J214" s="211">
        <f>ROUND(I214*H214,2)</f>
        <v>0</v>
      </c>
      <c r="K214" s="207" t="s">
        <v>140</v>
      </c>
      <c r="L214" s="45"/>
      <c r="M214" s="212" t="s">
        <v>19</v>
      </c>
      <c r="N214" s="213" t="s">
        <v>40</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229</v>
      </c>
      <c r="AT214" s="216" t="s">
        <v>136</v>
      </c>
      <c r="AU214" s="216" t="s">
        <v>79</v>
      </c>
      <c r="AY214" s="18" t="s">
        <v>133</v>
      </c>
      <c r="BE214" s="217">
        <f>IF(N214="základní",J214,0)</f>
        <v>0</v>
      </c>
      <c r="BF214" s="217">
        <f>IF(N214="snížená",J214,0)</f>
        <v>0</v>
      </c>
      <c r="BG214" s="217">
        <f>IF(N214="zákl. přenesená",J214,0)</f>
        <v>0</v>
      </c>
      <c r="BH214" s="217">
        <f>IF(N214="sníž. přenesená",J214,0)</f>
        <v>0</v>
      </c>
      <c r="BI214" s="217">
        <f>IF(N214="nulová",J214,0)</f>
        <v>0</v>
      </c>
      <c r="BJ214" s="18" t="s">
        <v>77</v>
      </c>
      <c r="BK214" s="217">
        <f>ROUND(I214*H214,2)</f>
        <v>0</v>
      </c>
      <c r="BL214" s="18" t="s">
        <v>229</v>
      </c>
      <c r="BM214" s="216" t="s">
        <v>455</v>
      </c>
    </row>
    <row r="215" spans="1:47" s="2" customFormat="1" ht="12">
      <c r="A215" s="39"/>
      <c r="B215" s="40"/>
      <c r="C215" s="41"/>
      <c r="D215" s="218" t="s">
        <v>143</v>
      </c>
      <c r="E215" s="41"/>
      <c r="F215" s="219" t="s">
        <v>456</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143</v>
      </c>
      <c r="AU215" s="18" t="s">
        <v>79</v>
      </c>
    </row>
    <row r="216" spans="1:65" s="2" customFormat="1" ht="16.5" customHeight="1">
      <c r="A216" s="39"/>
      <c r="B216" s="40"/>
      <c r="C216" s="245" t="s">
        <v>457</v>
      </c>
      <c r="D216" s="245" t="s">
        <v>246</v>
      </c>
      <c r="E216" s="246" t="s">
        <v>458</v>
      </c>
      <c r="F216" s="247" t="s">
        <v>459</v>
      </c>
      <c r="G216" s="248" t="s">
        <v>249</v>
      </c>
      <c r="H216" s="249">
        <v>4</v>
      </c>
      <c r="I216" s="250"/>
      <c r="J216" s="251">
        <f>ROUND(I216*H216,2)</f>
        <v>0</v>
      </c>
      <c r="K216" s="247" t="s">
        <v>250</v>
      </c>
      <c r="L216" s="252"/>
      <c r="M216" s="253" t="s">
        <v>19</v>
      </c>
      <c r="N216" s="254" t="s">
        <v>40</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182</v>
      </c>
      <c r="AT216" s="216" t="s">
        <v>246</v>
      </c>
      <c r="AU216" s="216" t="s">
        <v>79</v>
      </c>
      <c r="AY216" s="18" t="s">
        <v>133</v>
      </c>
      <c r="BE216" s="217">
        <f>IF(N216="základní",J216,0)</f>
        <v>0</v>
      </c>
      <c r="BF216" s="217">
        <f>IF(N216="snížená",J216,0)</f>
        <v>0</v>
      </c>
      <c r="BG216" s="217">
        <f>IF(N216="zákl. přenesená",J216,0)</f>
        <v>0</v>
      </c>
      <c r="BH216" s="217">
        <f>IF(N216="sníž. přenesená",J216,0)</f>
        <v>0</v>
      </c>
      <c r="BI216" s="217">
        <f>IF(N216="nulová",J216,0)</f>
        <v>0</v>
      </c>
      <c r="BJ216" s="18" t="s">
        <v>77</v>
      </c>
      <c r="BK216" s="217">
        <f>ROUND(I216*H216,2)</f>
        <v>0</v>
      </c>
      <c r="BL216" s="18" t="s">
        <v>141</v>
      </c>
      <c r="BM216" s="216" t="s">
        <v>460</v>
      </c>
    </row>
    <row r="217" spans="1:65" s="2" customFormat="1" ht="24.15" customHeight="1">
      <c r="A217" s="39"/>
      <c r="B217" s="40"/>
      <c r="C217" s="205" t="s">
        <v>461</v>
      </c>
      <c r="D217" s="205" t="s">
        <v>136</v>
      </c>
      <c r="E217" s="206" t="s">
        <v>462</v>
      </c>
      <c r="F217" s="207" t="s">
        <v>463</v>
      </c>
      <c r="G217" s="208" t="s">
        <v>241</v>
      </c>
      <c r="H217" s="209">
        <v>10</v>
      </c>
      <c r="I217" s="210"/>
      <c r="J217" s="211">
        <f>ROUND(I217*H217,2)</f>
        <v>0</v>
      </c>
      <c r="K217" s="207" t="s">
        <v>140</v>
      </c>
      <c r="L217" s="45"/>
      <c r="M217" s="212" t="s">
        <v>19</v>
      </c>
      <c r="N217" s="213" t="s">
        <v>40</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229</v>
      </c>
      <c r="AT217" s="216" t="s">
        <v>136</v>
      </c>
      <c r="AU217" s="216" t="s">
        <v>79</v>
      </c>
      <c r="AY217" s="18" t="s">
        <v>133</v>
      </c>
      <c r="BE217" s="217">
        <f>IF(N217="základní",J217,0)</f>
        <v>0</v>
      </c>
      <c r="BF217" s="217">
        <f>IF(N217="snížená",J217,0)</f>
        <v>0</v>
      </c>
      <c r="BG217" s="217">
        <f>IF(N217="zákl. přenesená",J217,0)</f>
        <v>0</v>
      </c>
      <c r="BH217" s="217">
        <f>IF(N217="sníž. přenesená",J217,0)</f>
        <v>0</v>
      </c>
      <c r="BI217" s="217">
        <f>IF(N217="nulová",J217,0)</f>
        <v>0</v>
      </c>
      <c r="BJ217" s="18" t="s">
        <v>77</v>
      </c>
      <c r="BK217" s="217">
        <f>ROUND(I217*H217,2)</f>
        <v>0</v>
      </c>
      <c r="BL217" s="18" t="s">
        <v>229</v>
      </c>
      <c r="BM217" s="216" t="s">
        <v>464</v>
      </c>
    </row>
    <row r="218" spans="1:47" s="2" customFormat="1" ht="12">
      <c r="A218" s="39"/>
      <c r="B218" s="40"/>
      <c r="C218" s="41"/>
      <c r="D218" s="218" t="s">
        <v>143</v>
      </c>
      <c r="E218" s="41"/>
      <c r="F218" s="219" t="s">
        <v>465</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143</v>
      </c>
      <c r="AU218" s="18" t="s">
        <v>79</v>
      </c>
    </row>
    <row r="219" spans="1:65" s="2" customFormat="1" ht="16.5" customHeight="1">
      <c r="A219" s="39"/>
      <c r="B219" s="40"/>
      <c r="C219" s="245" t="s">
        <v>466</v>
      </c>
      <c r="D219" s="245" t="s">
        <v>246</v>
      </c>
      <c r="E219" s="246" t="s">
        <v>467</v>
      </c>
      <c r="F219" s="247" t="s">
        <v>468</v>
      </c>
      <c r="G219" s="248" t="s">
        <v>249</v>
      </c>
      <c r="H219" s="249">
        <v>10</v>
      </c>
      <c r="I219" s="250"/>
      <c r="J219" s="251">
        <f>ROUND(I219*H219,2)</f>
        <v>0</v>
      </c>
      <c r="K219" s="247" t="s">
        <v>250</v>
      </c>
      <c r="L219" s="252"/>
      <c r="M219" s="253" t="s">
        <v>19</v>
      </c>
      <c r="N219" s="254" t="s">
        <v>40</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182</v>
      </c>
      <c r="AT219" s="216" t="s">
        <v>246</v>
      </c>
      <c r="AU219" s="216" t="s">
        <v>79</v>
      </c>
      <c r="AY219" s="18" t="s">
        <v>133</v>
      </c>
      <c r="BE219" s="217">
        <f>IF(N219="základní",J219,0)</f>
        <v>0</v>
      </c>
      <c r="BF219" s="217">
        <f>IF(N219="snížená",J219,0)</f>
        <v>0</v>
      </c>
      <c r="BG219" s="217">
        <f>IF(N219="zákl. přenesená",J219,0)</f>
        <v>0</v>
      </c>
      <c r="BH219" s="217">
        <f>IF(N219="sníž. přenesená",J219,0)</f>
        <v>0</v>
      </c>
      <c r="BI219" s="217">
        <f>IF(N219="nulová",J219,0)</f>
        <v>0</v>
      </c>
      <c r="BJ219" s="18" t="s">
        <v>77</v>
      </c>
      <c r="BK219" s="217">
        <f>ROUND(I219*H219,2)</f>
        <v>0</v>
      </c>
      <c r="BL219" s="18" t="s">
        <v>141</v>
      </c>
      <c r="BM219" s="216" t="s">
        <v>469</v>
      </c>
    </row>
    <row r="220" spans="1:65" s="2" customFormat="1" ht="24.15" customHeight="1">
      <c r="A220" s="39"/>
      <c r="B220" s="40"/>
      <c r="C220" s="205" t="s">
        <v>470</v>
      </c>
      <c r="D220" s="205" t="s">
        <v>136</v>
      </c>
      <c r="E220" s="206" t="s">
        <v>471</v>
      </c>
      <c r="F220" s="207" t="s">
        <v>472</v>
      </c>
      <c r="G220" s="208" t="s">
        <v>241</v>
      </c>
      <c r="H220" s="209">
        <v>2</v>
      </c>
      <c r="I220" s="210"/>
      <c r="J220" s="211">
        <f>ROUND(I220*H220,2)</f>
        <v>0</v>
      </c>
      <c r="K220" s="207" t="s">
        <v>140</v>
      </c>
      <c r="L220" s="45"/>
      <c r="M220" s="212" t="s">
        <v>19</v>
      </c>
      <c r="N220" s="213" t="s">
        <v>40</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229</v>
      </c>
      <c r="AT220" s="216" t="s">
        <v>136</v>
      </c>
      <c r="AU220" s="216" t="s">
        <v>79</v>
      </c>
      <c r="AY220" s="18" t="s">
        <v>133</v>
      </c>
      <c r="BE220" s="217">
        <f>IF(N220="základní",J220,0)</f>
        <v>0</v>
      </c>
      <c r="BF220" s="217">
        <f>IF(N220="snížená",J220,0)</f>
        <v>0</v>
      </c>
      <c r="BG220" s="217">
        <f>IF(N220="zákl. přenesená",J220,0)</f>
        <v>0</v>
      </c>
      <c r="BH220" s="217">
        <f>IF(N220="sníž. přenesená",J220,0)</f>
        <v>0</v>
      </c>
      <c r="BI220" s="217">
        <f>IF(N220="nulová",J220,0)</f>
        <v>0</v>
      </c>
      <c r="BJ220" s="18" t="s">
        <v>77</v>
      </c>
      <c r="BK220" s="217">
        <f>ROUND(I220*H220,2)</f>
        <v>0</v>
      </c>
      <c r="BL220" s="18" t="s">
        <v>229</v>
      </c>
      <c r="BM220" s="216" t="s">
        <v>473</v>
      </c>
    </row>
    <row r="221" spans="1:47" s="2" customFormat="1" ht="12">
      <c r="A221" s="39"/>
      <c r="B221" s="40"/>
      <c r="C221" s="41"/>
      <c r="D221" s="218" t="s">
        <v>143</v>
      </c>
      <c r="E221" s="41"/>
      <c r="F221" s="219" t="s">
        <v>474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143</v>
      </c>
      <c r="AU221" s="18" t="s">
        <v>79</v>
      </c>
    </row>
    <row r="222" spans="1:65" s="2" customFormat="1" ht="16.5" customHeight="1">
      <c r="A222" s="39"/>
      <c r="B222" s="40"/>
      <c r="C222" s="245" t="s">
        <v>475</v>
      </c>
      <c r="D222" s="245" t="s">
        <v>246</v>
      </c>
      <c r="E222" s="246" t="s">
        <v>476</v>
      </c>
      <c r="F222" s="247" t="s">
        <v>477</v>
      </c>
      <c r="G222" s="248" t="s">
        <v>249</v>
      </c>
      <c r="H222" s="249">
        <v>2</v>
      </c>
      <c r="I222" s="250"/>
      <c r="J222" s="251">
        <f>ROUND(I222*H222,2)</f>
        <v>0</v>
      </c>
      <c r="K222" s="247" t="s">
        <v>250</v>
      </c>
      <c r="L222" s="252"/>
      <c r="M222" s="253" t="s">
        <v>19</v>
      </c>
      <c r="N222" s="254" t="s">
        <v>40</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182</v>
      </c>
      <c r="AT222" s="216" t="s">
        <v>246</v>
      </c>
      <c r="AU222" s="216" t="s">
        <v>79</v>
      </c>
      <c r="AY222" s="18" t="s">
        <v>133</v>
      </c>
      <c r="BE222" s="217">
        <f>IF(N222="základní",J222,0)</f>
        <v>0</v>
      </c>
      <c r="BF222" s="217">
        <f>IF(N222="snížená",J222,0)</f>
        <v>0</v>
      </c>
      <c r="BG222" s="217">
        <f>IF(N222="zákl. přenesená",J222,0)</f>
        <v>0</v>
      </c>
      <c r="BH222" s="217">
        <f>IF(N222="sníž. přenesená",J222,0)</f>
        <v>0</v>
      </c>
      <c r="BI222" s="217">
        <f>IF(N222="nulová",J222,0)</f>
        <v>0</v>
      </c>
      <c r="BJ222" s="18" t="s">
        <v>77</v>
      </c>
      <c r="BK222" s="217">
        <f>ROUND(I222*H222,2)</f>
        <v>0</v>
      </c>
      <c r="BL222" s="18" t="s">
        <v>141</v>
      </c>
      <c r="BM222" s="216" t="s">
        <v>478</v>
      </c>
    </row>
    <row r="223" spans="1:65" s="2" customFormat="1" ht="24.15" customHeight="1">
      <c r="A223" s="39"/>
      <c r="B223" s="40"/>
      <c r="C223" s="205" t="s">
        <v>479</v>
      </c>
      <c r="D223" s="205" t="s">
        <v>136</v>
      </c>
      <c r="E223" s="206" t="s">
        <v>480</v>
      </c>
      <c r="F223" s="207" t="s">
        <v>481</v>
      </c>
      <c r="G223" s="208" t="s">
        <v>241</v>
      </c>
      <c r="H223" s="209">
        <v>122</v>
      </c>
      <c r="I223" s="210"/>
      <c r="J223" s="211">
        <f>ROUND(I223*H223,2)</f>
        <v>0</v>
      </c>
      <c r="K223" s="207" t="s">
        <v>140</v>
      </c>
      <c r="L223" s="45"/>
      <c r="M223" s="212" t="s">
        <v>19</v>
      </c>
      <c r="N223" s="213" t="s">
        <v>40</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229</v>
      </c>
      <c r="AT223" s="216" t="s">
        <v>136</v>
      </c>
      <c r="AU223" s="216" t="s">
        <v>79</v>
      </c>
      <c r="AY223" s="18" t="s">
        <v>133</v>
      </c>
      <c r="BE223" s="217">
        <f>IF(N223="základní",J223,0)</f>
        <v>0</v>
      </c>
      <c r="BF223" s="217">
        <f>IF(N223="snížená",J223,0)</f>
        <v>0</v>
      </c>
      <c r="BG223" s="217">
        <f>IF(N223="zákl. přenesená",J223,0)</f>
        <v>0</v>
      </c>
      <c r="BH223" s="217">
        <f>IF(N223="sníž. přenesená",J223,0)</f>
        <v>0</v>
      </c>
      <c r="BI223" s="217">
        <f>IF(N223="nulová",J223,0)</f>
        <v>0</v>
      </c>
      <c r="BJ223" s="18" t="s">
        <v>77</v>
      </c>
      <c r="BK223" s="217">
        <f>ROUND(I223*H223,2)</f>
        <v>0</v>
      </c>
      <c r="BL223" s="18" t="s">
        <v>229</v>
      </c>
      <c r="BM223" s="216" t="s">
        <v>482</v>
      </c>
    </row>
    <row r="224" spans="1:47" s="2" customFormat="1" ht="12">
      <c r="A224" s="39"/>
      <c r="B224" s="40"/>
      <c r="C224" s="41"/>
      <c r="D224" s="218" t="s">
        <v>143</v>
      </c>
      <c r="E224" s="41"/>
      <c r="F224" s="219" t="s">
        <v>483</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143</v>
      </c>
      <c r="AU224" s="18" t="s">
        <v>79</v>
      </c>
    </row>
    <row r="225" spans="1:51" s="14" customFormat="1" ht="12">
      <c r="A225" s="14"/>
      <c r="B225" s="234"/>
      <c r="C225" s="235"/>
      <c r="D225" s="225" t="s">
        <v>145</v>
      </c>
      <c r="E225" s="236" t="s">
        <v>19</v>
      </c>
      <c r="F225" s="237" t="s">
        <v>484</v>
      </c>
      <c r="G225" s="235"/>
      <c r="H225" s="238">
        <v>122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145</v>
      </c>
      <c r="AU225" s="244" t="s">
        <v>79</v>
      </c>
      <c r="AV225" s="14" t="s">
        <v>79</v>
      </c>
      <c r="AW225" s="14" t="s">
        <v>31</v>
      </c>
      <c r="AX225" s="14" t="s">
        <v>77</v>
      </c>
      <c r="AY225" s="244" t="s">
        <v>133</v>
      </c>
    </row>
    <row r="226" spans="1:65" s="2" customFormat="1" ht="16.5" customHeight="1">
      <c r="A226" s="39"/>
      <c r="B226" s="40"/>
      <c r="C226" s="245" t="s">
        <v>485</v>
      </c>
      <c r="D226" s="245" t="s">
        <v>246</v>
      </c>
      <c r="E226" s="246" t="s">
        <v>486</v>
      </c>
      <c r="F226" s="247" t="s">
        <v>487</v>
      </c>
      <c r="G226" s="248" t="s">
        <v>249</v>
      </c>
      <c r="H226" s="249">
        <v>93</v>
      </c>
      <c r="I226" s="250"/>
      <c r="J226" s="251">
        <f>ROUND(I226*H226,2)</f>
        <v>0</v>
      </c>
      <c r="K226" s="247" t="s">
        <v>250</v>
      </c>
      <c r="L226" s="252"/>
      <c r="M226" s="253" t="s">
        <v>19</v>
      </c>
      <c r="N226" s="254" t="s">
        <v>40</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182</v>
      </c>
      <c r="AT226" s="216" t="s">
        <v>246</v>
      </c>
      <c r="AU226" s="216" t="s">
        <v>79</v>
      </c>
      <c r="AY226" s="18" t="s">
        <v>133</v>
      </c>
      <c r="BE226" s="217">
        <f>IF(N226="základní",J226,0)</f>
        <v>0</v>
      </c>
      <c r="BF226" s="217">
        <f>IF(N226="snížená",J226,0)</f>
        <v>0</v>
      </c>
      <c r="BG226" s="217">
        <f>IF(N226="zákl. přenesená",J226,0)</f>
        <v>0</v>
      </c>
      <c r="BH226" s="217">
        <f>IF(N226="sníž. přenesená",J226,0)</f>
        <v>0</v>
      </c>
      <c r="BI226" s="217">
        <f>IF(N226="nulová",J226,0)</f>
        <v>0</v>
      </c>
      <c r="BJ226" s="18" t="s">
        <v>77</v>
      </c>
      <c r="BK226" s="217">
        <f>ROUND(I226*H226,2)</f>
        <v>0</v>
      </c>
      <c r="BL226" s="18" t="s">
        <v>141</v>
      </c>
      <c r="BM226" s="216" t="s">
        <v>488</v>
      </c>
    </row>
    <row r="227" spans="1:65" s="2" customFormat="1" ht="16.5" customHeight="1">
      <c r="A227" s="39"/>
      <c r="B227" s="40"/>
      <c r="C227" s="245" t="s">
        <v>489</v>
      </c>
      <c r="D227" s="245" t="s">
        <v>246</v>
      </c>
      <c r="E227" s="246" t="s">
        <v>490</v>
      </c>
      <c r="F227" s="247" t="s">
        <v>491</v>
      </c>
      <c r="G227" s="248" t="s">
        <v>249</v>
      </c>
      <c r="H227" s="249">
        <v>26</v>
      </c>
      <c r="I227" s="250"/>
      <c r="J227" s="251">
        <f>ROUND(I227*H227,2)</f>
        <v>0</v>
      </c>
      <c r="K227" s="247" t="s">
        <v>250</v>
      </c>
      <c r="L227" s="252"/>
      <c r="M227" s="253" t="s">
        <v>19</v>
      </c>
      <c r="N227" s="254" t="s">
        <v>40</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182</v>
      </c>
      <c r="AT227" s="216" t="s">
        <v>246</v>
      </c>
      <c r="AU227" s="216" t="s">
        <v>79</v>
      </c>
      <c r="AY227" s="18" t="s">
        <v>133</v>
      </c>
      <c r="BE227" s="217">
        <f>IF(N227="základní",J227,0)</f>
        <v>0</v>
      </c>
      <c r="BF227" s="217">
        <f>IF(N227="snížená",J227,0)</f>
        <v>0</v>
      </c>
      <c r="BG227" s="217">
        <f>IF(N227="zákl. přenesená",J227,0)</f>
        <v>0</v>
      </c>
      <c r="BH227" s="217">
        <f>IF(N227="sníž. přenesená",J227,0)</f>
        <v>0</v>
      </c>
      <c r="BI227" s="217">
        <f>IF(N227="nulová",J227,0)</f>
        <v>0</v>
      </c>
      <c r="BJ227" s="18" t="s">
        <v>77</v>
      </c>
      <c r="BK227" s="217">
        <f>ROUND(I227*H227,2)</f>
        <v>0</v>
      </c>
      <c r="BL227" s="18" t="s">
        <v>141</v>
      </c>
      <c r="BM227" s="216" t="s">
        <v>492</v>
      </c>
    </row>
    <row r="228" spans="1:65" s="2" customFormat="1" ht="16.5" customHeight="1">
      <c r="A228" s="39"/>
      <c r="B228" s="40"/>
      <c r="C228" s="245" t="s">
        <v>493</v>
      </c>
      <c r="D228" s="245" t="s">
        <v>246</v>
      </c>
      <c r="E228" s="246" t="s">
        <v>494</v>
      </c>
      <c r="F228" s="247" t="s">
        <v>495</v>
      </c>
      <c r="G228" s="248" t="s">
        <v>249</v>
      </c>
      <c r="H228" s="249">
        <v>3</v>
      </c>
      <c r="I228" s="250"/>
      <c r="J228" s="251">
        <f>ROUND(I228*H228,2)</f>
        <v>0</v>
      </c>
      <c r="K228" s="247" t="s">
        <v>250</v>
      </c>
      <c r="L228" s="252"/>
      <c r="M228" s="253" t="s">
        <v>19</v>
      </c>
      <c r="N228" s="254"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182</v>
      </c>
      <c r="AT228" s="216" t="s">
        <v>246</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141</v>
      </c>
      <c r="BM228" s="216" t="s">
        <v>496</v>
      </c>
    </row>
    <row r="229" spans="1:65" s="2" customFormat="1" ht="24.15" customHeight="1">
      <c r="A229" s="39"/>
      <c r="B229" s="40"/>
      <c r="C229" s="205" t="s">
        <v>497</v>
      </c>
      <c r="D229" s="205" t="s">
        <v>136</v>
      </c>
      <c r="E229" s="206" t="s">
        <v>498</v>
      </c>
      <c r="F229" s="207" t="s">
        <v>499</v>
      </c>
      <c r="G229" s="208" t="s">
        <v>241</v>
      </c>
      <c r="H229" s="209">
        <v>1</v>
      </c>
      <c r="I229" s="210"/>
      <c r="J229" s="211">
        <f>ROUND(I229*H229,2)</f>
        <v>0</v>
      </c>
      <c r="K229" s="207" t="s">
        <v>140</v>
      </c>
      <c r="L229" s="45"/>
      <c r="M229" s="212" t="s">
        <v>19</v>
      </c>
      <c r="N229" s="213" t="s">
        <v>40</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229</v>
      </c>
      <c r="AT229" s="216" t="s">
        <v>136</v>
      </c>
      <c r="AU229" s="216" t="s">
        <v>79</v>
      </c>
      <c r="AY229" s="18" t="s">
        <v>133</v>
      </c>
      <c r="BE229" s="217">
        <f>IF(N229="základní",J229,0)</f>
        <v>0</v>
      </c>
      <c r="BF229" s="217">
        <f>IF(N229="snížená",J229,0)</f>
        <v>0</v>
      </c>
      <c r="BG229" s="217">
        <f>IF(N229="zákl. přenesená",J229,0)</f>
        <v>0</v>
      </c>
      <c r="BH229" s="217">
        <f>IF(N229="sníž. přenesená",J229,0)</f>
        <v>0</v>
      </c>
      <c r="BI229" s="217">
        <f>IF(N229="nulová",J229,0)</f>
        <v>0</v>
      </c>
      <c r="BJ229" s="18" t="s">
        <v>77</v>
      </c>
      <c r="BK229" s="217">
        <f>ROUND(I229*H229,2)</f>
        <v>0</v>
      </c>
      <c r="BL229" s="18" t="s">
        <v>229</v>
      </c>
      <c r="BM229" s="216" t="s">
        <v>500</v>
      </c>
    </row>
    <row r="230" spans="1:47" s="2" customFormat="1" ht="12">
      <c r="A230" s="39"/>
      <c r="B230" s="40"/>
      <c r="C230" s="41"/>
      <c r="D230" s="218" t="s">
        <v>143</v>
      </c>
      <c r="E230" s="41"/>
      <c r="F230" s="219" t="s">
        <v>501</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143</v>
      </c>
      <c r="AU230" s="18" t="s">
        <v>79</v>
      </c>
    </row>
    <row r="231" spans="1:65" s="2" customFormat="1" ht="16.5" customHeight="1">
      <c r="A231" s="39"/>
      <c r="B231" s="40"/>
      <c r="C231" s="245" t="s">
        <v>502</v>
      </c>
      <c r="D231" s="245" t="s">
        <v>246</v>
      </c>
      <c r="E231" s="246" t="s">
        <v>503</v>
      </c>
      <c r="F231" s="247" t="s">
        <v>504</v>
      </c>
      <c r="G231" s="248" t="s">
        <v>249</v>
      </c>
      <c r="H231" s="249">
        <v>1</v>
      </c>
      <c r="I231" s="250"/>
      <c r="J231" s="251">
        <f>ROUND(I231*H231,2)</f>
        <v>0</v>
      </c>
      <c r="K231" s="247" t="s">
        <v>250</v>
      </c>
      <c r="L231" s="252"/>
      <c r="M231" s="253" t="s">
        <v>19</v>
      </c>
      <c r="N231" s="254" t="s">
        <v>40</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182</v>
      </c>
      <c r="AT231" s="216" t="s">
        <v>246</v>
      </c>
      <c r="AU231" s="216" t="s">
        <v>79</v>
      </c>
      <c r="AY231" s="18" t="s">
        <v>133</v>
      </c>
      <c r="BE231" s="217">
        <f>IF(N231="základní",J231,0)</f>
        <v>0</v>
      </c>
      <c r="BF231" s="217">
        <f>IF(N231="snížená",J231,0)</f>
        <v>0</v>
      </c>
      <c r="BG231" s="217">
        <f>IF(N231="zákl. přenesená",J231,0)</f>
        <v>0</v>
      </c>
      <c r="BH231" s="217">
        <f>IF(N231="sníž. přenesená",J231,0)</f>
        <v>0</v>
      </c>
      <c r="BI231" s="217">
        <f>IF(N231="nulová",J231,0)</f>
        <v>0</v>
      </c>
      <c r="BJ231" s="18" t="s">
        <v>77</v>
      </c>
      <c r="BK231" s="217">
        <f>ROUND(I231*H231,2)</f>
        <v>0</v>
      </c>
      <c r="BL231" s="18" t="s">
        <v>141</v>
      </c>
      <c r="BM231" s="216" t="s">
        <v>505</v>
      </c>
    </row>
    <row r="232" spans="1:65" s="2" customFormat="1" ht="24.15" customHeight="1">
      <c r="A232" s="39"/>
      <c r="B232" s="40"/>
      <c r="C232" s="205" t="s">
        <v>506</v>
      </c>
      <c r="D232" s="205" t="s">
        <v>136</v>
      </c>
      <c r="E232" s="206" t="s">
        <v>507</v>
      </c>
      <c r="F232" s="207" t="s">
        <v>508</v>
      </c>
      <c r="G232" s="208" t="s">
        <v>241</v>
      </c>
      <c r="H232" s="209">
        <v>106</v>
      </c>
      <c r="I232" s="210"/>
      <c r="J232" s="211">
        <f>ROUND(I232*H232,2)</f>
        <v>0</v>
      </c>
      <c r="K232" s="207" t="s">
        <v>140</v>
      </c>
      <c r="L232" s="45"/>
      <c r="M232" s="212" t="s">
        <v>19</v>
      </c>
      <c r="N232" s="213" t="s">
        <v>40</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229</v>
      </c>
      <c r="AT232" s="216" t="s">
        <v>136</v>
      </c>
      <c r="AU232" s="216" t="s">
        <v>79</v>
      </c>
      <c r="AY232" s="18" t="s">
        <v>133</v>
      </c>
      <c r="BE232" s="217">
        <f>IF(N232="základní",J232,0)</f>
        <v>0</v>
      </c>
      <c r="BF232" s="217">
        <f>IF(N232="snížená",J232,0)</f>
        <v>0</v>
      </c>
      <c r="BG232" s="217">
        <f>IF(N232="zákl. přenesená",J232,0)</f>
        <v>0</v>
      </c>
      <c r="BH232" s="217">
        <f>IF(N232="sníž. přenesená",J232,0)</f>
        <v>0</v>
      </c>
      <c r="BI232" s="217">
        <f>IF(N232="nulová",J232,0)</f>
        <v>0</v>
      </c>
      <c r="BJ232" s="18" t="s">
        <v>77</v>
      </c>
      <c r="BK232" s="217">
        <f>ROUND(I232*H232,2)</f>
        <v>0</v>
      </c>
      <c r="BL232" s="18" t="s">
        <v>229</v>
      </c>
      <c r="BM232" s="216" t="s">
        <v>509</v>
      </c>
    </row>
    <row r="233" spans="1:47" s="2" customFormat="1" ht="12">
      <c r="A233" s="39"/>
      <c r="B233" s="40"/>
      <c r="C233" s="41"/>
      <c r="D233" s="218" t="s">
        <v>143</v>
      </c>
      <c r="E233" s="41"/>
      <c r="F233" s="219" t="s">
        <v>510</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143</v>
      </c>
      <c r="AU233" s="18" t="s">
        <v>79</v>
      </c>
    </row>
    <row r="234" spans="1:65" s="2" customFormat="1" ht="24.15" customHeight="1">
      <c r="A234" s="39"/>
      <c r="B234" s="40"/>
      <c r="C234" s="245" t="s">
        <v>511</v>
      </c>
      <c r="D234" s="245" t="s">
        <v>246</v>
      </c>
      <c r="E234" s="246" t="s">
        <v>512</v>
      </c>
      <c r="F234" s="247" t="s">
        <v>513</v>
      </c>
      <c r="G234" s="248" t="s">
        <v>241</v>
      </c>
      <c r="H234" s="249">
        <v>1</v>
      </c>
      <c r="I234" s="250"/>
      <c r="J234" s="251">
        <f>ROUND(I234*H234,2)</f>
        <v>0</v>
      </c>
      <c r="K234" s="247" t="s">
        <v>250</v>
      </c>
      <c r="L234" s="252"/>
      <c r="M234" s="253" t="s">
        <v>19</v>
      </c>
      <c r="N234" s="254" t="s">
        <v>40</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309</v>
      </c>
      <c r="AT234" s="216" t="s">
        <v>246</v>
      </c>
      <c r="AU234" s="216" t="s">
        <v>79</v>
      </c>
      <c r="AY234" s="18" t="s">
        <v>133</v>
      </c>
      <c r="BE234" s="217">
        <f>IF(N234="základní",J234,0)</f>
        <v>0</v>
      </c>
      <c r="BF234" s="217">
        <f>IF(N234="snížená",J234,0)</f>
        <v>0</v>
      </c>
      <c r="BG234" s="217">
        <f>IF(N234="zákl. přenesená",J234,0)</f>
        <v>0</v>
      </c>
      <c r="BH234" s="217">
        <f>IF(N234="sníž. přenesená",J234,0)</f>
        <v>0</v>
      </c>
      <c r="BI234" s="217">
        <f>IF(N234="nulová",J234,0)</f>
        <v>0</v>
      </c>
      <c r="BJ234" s="18" t="s">
        <v>77</v>
      </c>
      <c r="BK234" s="217">
        <f>ROUND(I234*H234,2)</f>
        <v>0</v>
      </c>
      <c r="BL234" s="18" t="s">
        <v>229</v>
      </c>
      <c r="BM234" s="216" t="s">
        <v>514</v>
      </c>
    </row>
    <row r="235" spans="1:65" s="2" customFormat="1" ht="24.15" customHeight="1">
      <c r="A235" s="39"/>
      <c r="B235" s="40"/>
      <c r="C235" s="245" t="s">
        <v>515</v>
      </c>
      <c r="D235" s="245" t="s">
        <v>246</v>
      </c>
      <c r="E235" s="246" t="s">
        <v>516</v>
      </c>
      <c r="F235" s="247" t="s">
        <v>517</v>
      </c>
      <c r="G235" s="248" t="s">
        <v>241</v>
      </c>
      <c r="H235" s="249">
        <v>13</v>
      </c>
      <c r="I235" s="250"/>
      <c r="J235" s="251">
        <f>ROUND(I235*H235,2)</f>
        <v>0</v>
      </c>
      <c r="K235" s="247" t="s">
        <v>250</v>
      </c>
      <c r="L235" s="252"/>
      <c r="M235" s="253" t="s">
        <v>19</v>
      </c>
      <c r="N235" s="254"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309</v>
      </c>
      <c r="AT235" s="216" t="s">
        <v>246</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229</v>
      </c>
      <c r="BM235" s="216" t="s">
        <v>518</v>
      </c>
    </row>
    <row r="236" spans="1:65" s="2" customFormat="1" ht="24.15" customHeight="1">
      <c r="A236" s="39"/>
      <c r="B236" s="40"/>
      <c r="C236" s="245" t="s">
        <v>519</v>
      </c>
      <c r="D236" s="245" t="s">
        <v>246</v>
      </c>
      <c r="E236" s="246" t="s">
        <v>520</v>
      </c>
      <c r="F236" s="247" t="s">
        <v>521</v>
      </c>
      <c r="G236" s="248" t="s">
        <v>241</v>
      </c>
      <c r="H236" s="249">
        <v>1</v>
      </c>
      <c r="I236" s="250"/>
      <c r="J236" s="251">
        <f>ROUND(I236*H236,2)</f>
        <v>0</v>
      </c>
      <c r="K236" s="247" t="s">
        <v>250</v>
      </c>
      <c r="L236" s="252"/>
      <c r="M236" s="253" t="s">
        <v>19</v>
      </c>
      <c r="N236" s="254" t="s">
        <v>40</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309</v>
      </c>
      <c r="AT236" s="216" t="s">
        <v>246</v>
      </c>
      <c r="AU236" s="216" t="s">
        <v>79</v>
      </c>
      <c r="AY236" s="18" t="s">
        <v>133</v>
      </c>
      <c r="BE236" s="217">
        <f>IF(N236="základní",J236,0)</f>
        <v>0</v>
      </c>
      <c r="BF236" s="217">
        <f>IF(N236="snížená",J236,0)</f>
        <v>0</v>
      </c>
      <c r="BG236" s="217">
        <f>IF(N236="zákl. přenesená",J236,0)</f>
        <v>0</v>
      </c>
      <c r="BH236" s="217">
        <f>IF(N236="sníž. přenesená",J236,0)</f>
        <v>0</v>
      </c>
      <c r="BI236" s="217">
        <f>IF(N236="nulová",J236,0)</f>
        <v>0</v>
      </c>
      <c r="BJ236" s="18" t="s">
        <v>77</v>
      </c>
      <c r="BK236" s="217">
        <f>ROUND(I236*H236,2)</f>
        <v>0</v>
      </c>
      <c r="BL236" s="18" t="s">
        <v>229</v>
      </c>
      <c r="BM236" s="216" t="s">
        <v>522</v>
      </c>
    </row>
    <row r="237" spans="1:65" s="2" customFormat="1" ht="24.15" customHeight="1">
      <c r="A237" s="39"/>
      <c r="B237" s="40"/>
      <c r="C237" s="245" t="s">
        <v>523</v>
      </c>
      <c r="D237" s="245" t="s">
        <v>246</v>
      </c>
      <c r="E237" s="246" t="s">
        <v>524</v>
      </c>
      <c r="F237" s="247" t="s">
        <v>525</v>
      </c>
      <c r="G237" s="248" t="s">
        <v>241</v>
      </c>
      <c r="H237" s="249">
        <v>21</v>
      </c>
      <c r="I237" s="250"/>
      <c r="J237" s="251">
        <f>ROUND(I237*H237,2)</f>
        <v>0</v>
      </c>
      <c r="K237" s="247" t="s">
        <v>250</v>
      </c>
      <c r="L237" s="252"/>
      <c r="M237" s="253" t="s">
        <v>19</v>
      </c>
      <c r="N237" s="254" t="s">
        <v>40</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309</v>
      </c>
      <c r="AT237" s="216" t="s">
        <v>246</v>
      </c>
      <c r="AU237" s="216" t="s">
        <v>79</v>
      </c>
      <c r="AY237" s="18" t="s">
        <v>133</v>
      </c>
      <c r="BE237" s="217">
        <f>IF(N237="základní",J237,0)</f>
        <v>0</v>
      </c>
      <c r="BF237" s="217">
        <f>IF(N237="snížená",J237,0)</f>
        <v>0</v>
      </c>
      <c r="BG237" s="217">
        <f>IF(N237="zákl. přenesená",J237,0)</f>
        <v>0</v>
      </c>
      <c r="BH237" s="217">
        <f>IF(N237="sníž. přenesená",J237,0)</f>
        <v>0</v>
      </c>
      <c r="BI237" s="217">
        <f>IF(N237="nulová",J237,0)</f>
        <v>0</v>
      </c>
      <c r="BJ237" s="18" t="s">
        <v>77</v>
      </c>
      <c r="BK237" s="217">
        <f>ROUND(I237*H237,2)</f>
        <v>0</v>
      </c>
      <c r="BL237" s="18" t="s">
        <v>229</v>
      </c>
      <c r="BM237" s="216" t="s">
        <v>526</v>
      </c>
    </row>
    <row r="238" spans="1:65" s="2" customFormat="1" ht="24.15" customHeight="1">
      <c r="A238" s="39"/>
      <c r="B238" s="40"/>
      <c r="C238" s="245" t="s">
        <v>527</v>
      </c>
      <c r="D238" s="245" t="s">
        <v>246</v>
      </c>
      <c r="E238" s="246" t="s">
        <v>528</v>
      </c>
      <c r="F238" s="247" t="s">
        <v>529</v>
      </c>
      <c r="G238" s="248" t="s">
        <v>241</v>
      </c>
      <c r="H238" s="249">
        <v>4</v>
      </c>
      <c r="I238" s="250"/>
      <c r="J238" s="251">
        <f>ROUND(I238*H238,2)</f>
        <v>0</v>
      </c>
      <c r="K238" s="247" t="s">
        <v>250</v>
      </c>
      <c r="L238" s="252"/>
      <c r="M238" s="253" t="s">
        <v>19</v>
      </c>
      <c r="N238" s="254" t="s">
        <v>40</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309</v>
      </c>
      <c r="AT238" s="216" t="s">
        <v>246</v>
      </c>
      <c r="AU238" s="216" t="s">
        <v>79</v>
      </c>
      <c r="AY238" s="18" t="s">
        <v>133</v>
      </c>
      <c r="BE238" s="217">
        <f>IF(N238="základní",J238,0)</f>
        <v>0</v>
      </c>
      <c r="BF238" s="217">
        <f>IF(N238="snížená",J238,0)</f>
        <v>0</v>
      </c>
      <c r="BG238" s="217">
        <f>IF(N238="zákl. přenesená",J238,0)</f>
        <v>0</v>
      </c>
      <c r="BH238" s="217">
        <f>IF(N238="sníž. přenesená",J238,0)</f>
        <v>0</v>
      </c>
      <c r="BI238" s="217">
        <f>IF(N238="nulová",J238,0)</f>
        <v>0</v>
      </c>
      <c r="BJ238" s="18" t="s">
        <v>77</v>
      </c>
      <c r="BK238" s="217">
        <f>ROUND(I238*H238,2)</f>
        <v>0</v>
      </c>
      <c r="BL238" s="18" t="s">
        <v>229</v>
      </c>
      <c r="BM238" s="216" t="s">
        <v>530</v>
      </c>
    </row>
    <row r="239" spans="1:65" s="2" customFormat="1" ht="24.15" customHeight="1">
      <c r="A239" s="39"/>
      <c r="B239" s="40"/>
      <c r="C239" s="245" t="s">
        <v>531</v>
      </c>
      <c r="D239" s="245" t="s">
        <v>246</v>
      </c>
      <c r="E239" s="246" t="s">
        <v>532</v>
      </c>
      <c r="F239" s="247" t="s">
        <v>533</v>
      </c>
      <c r="G239" s="248" t="s">
        <v>241</v>
      </c>
      <c r="H239" s="249">
        <v>2</v>
      </c>
      <c r="I239" s="250"/>
      <c r="J239" s="251">
        <f>ROUND(I239*H239,2)</f>
        <v>0</v>
      </c>
      <c r="K239" s="247" t="s">
        <v>250</v>
      </c>
      <c r="L239" s="252"/>
      <c r="M239" s="253" t="s">
        <v>19</v>
      </c>
      <c r="N239" s="254" t="s">
        <v>40</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309</v>
      </c>
      <c r="AT239" s="216" t="s">
        <v>246</v>
      </c>
      <c r="AU239" s="216" t="s">
        <v>79</v>
      </c>
      <c r="AY239" s="18" t="s">
        <v>133</v>
      </c>
      <c r="BE239" s="217">
        <f>IF(N239="základní",J239,0)</f>
        <v>0</v>
      </c>
      <c r="BF239" s="217">
        <f>IF(N239="snížená",J239,0)</f>
        <v>0</v>
      </c>
      <c r="BG239" s="217">
        <f>IF(N239="zákl. přenesená",J239,0)</f>
        <v>0</v>
      </c>
      <c r="BH239" s="217">
        <f>IF(N239="sníž. přenesená",J239,0)</f>
        <v>0</v>
      </c>
      <c r="BI239" s="217">
        <f>IF(N239="nulová",J239,0)</f>
        <v>0</v>
      </c>
      <c r="BJ239" s="18" t="s">
        <v>77</v>
      </c>
      <c r="BK239" s="217">
        <f>ROUND(I239*H239,2)</f>
        <v>0</v>
      </c>
      <c r="BL239" s="18" t="s">
        <v>229</v>
      </c>
      <c r="BM239" s="216" t="s">
        <v>534</v>
      </c>
    </row>
    <row r="240" spans="1:65" s="2" customFormat="1" ht="24.15" customHeight="1">
      <c r="A240" s="39"/>
      <c r="B240" s="40"/>
      <c r="C240" s="245" t="s">
        <v>535</v>
      </c>
      <c r="D240" s="245" t="s">
        <v>246</v>
      </c>
      <c r="E240" s="246" t="s">
        <v>536</v>
      </c>
      <c r="F240" s="247" t="s">
        <v>537</v>
      </c>
      <c r="G240" s="248" t="s">
        <v>241</v>
      </c>
      <c r="H240" s="249">
        <v>2</v>
      </c>
      <c r="I240" s="250"/>
      <c r="J240" s="251">
        <f>ROUND(I240*H240,2)</f>
        <v>0</v>
      </c>
      <c r="K240" s="247" t="s">
        <v>250</v>
      </c>
      <c r="L240" s="252"/>
      <c r="M240" s="253" t="s">
        <v>19</v>
      </c>
      <c r="N240" s="254" t="s">
        <v>40</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309</v>
      </c>
      <c r="AT240" s="216" t="s">
        <v>246</v>
      </c>
      <c r="AU240" s="216" t="s">
        <v>79</v>
      </c>
      <c r="AY240" s="18" t="s">
        <v>133</v>
      </c>
      <c r="BE240" s="217">
        <f>IF(N240="základní",J240,0)</f>
        <v>0</v>
      </c>
      <c r="BF240" s="217">
        <f>IF(N240="snížená",J240,0)</f>
        <v>0</v>
      </c>
      <c r="BG240" s="217">
        <f>IF(N240="zákl. přenesená",J240,0)</f>
        <v>0</v>
      </c>
      <c r="BH240" s="217">
        <f>IF(N240="sníž. přenesená",J240,0)</f>
        <v>0</v>
      </c>
      <c r="BI240" s="217">
        <f>IF(N240="nulová",J240,0)</f>
        <v>0</v>
      </c>
      <c r="BJ240" s="18" t="s">
        <v>77</v>
      </c>
      <c r="BK240" s="217">
        <f>ROUND(I240*H240,2)</f>
        <v>0</v>
      </c>
      <c r="BL240" s="18" t="s">
        <v>229</v>
      </c>
      <c r="BM240" s="216" t="s">
        <v>538</v>
      </c>
    </row>
    <row r="241" spans="1:65" s="2" customFormat="1" ht="24.15" customHeight="1">
      <c r="A241" s="39"/>
      <c r="B241" s="40"/>
      <c r="C241" s="245" t="s">
        <v>539</v>
      </c>
      <c r="D241" s="245" t="s">
        <v>246</v>
      </c>
      <c r="E241" s="246" t="s">
        <v>540</v>
      </c>
      <c r="F241" s="247" t="s">
        <v>541</v>
      </c>
      <c r="G241" s="248" t="s">
        <v>241</v>
      </c>
      <c r="H241" s="249">
        <v>1</v>
      </c>
      <c r="I241" s="250"/>
      <c r="J241" s="251">
        <f>ROUND(I241*H241,2)</f>
        <v>0</v>
      </c>
      <c r="K241" s="247" t="s">
        <v>250</v>
      </c>
      <c r="L241" s="252"/>
      <c r="M241" s="253" t="s">
        <v>19</v>
      </c>
      <c r="N241" s="254" t="s">
        <v>40</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309</v>
      </c>
      <c r="AT241" s="216" t="s">
        <v>246</v>
      </c>
      <c r="AU241" s="216" t="s">
        <v>79</v>
      </c>
      <c r="AY241" s="18" t="s">
        <v>133</v>
      </c>
      <c r="BE241" s="217">
        <f>IF(N241="základní",J241,0)</f>
        <v>0</v>
      </c>
      <c r="BF241" s="217">
        <f>IF(N241="snížená",J241,0)</f>
        <v>0</v>
      </c>
      <c r="BG241" s="217">
        <f>IF(N241="zákl. přenesená",J241,0)</f>
        <v>0</v>
      </c>
      <c r="BH241" s="217">
        <f>IF(N241="sníž. přenesená",J241,0)</f>
        <v>0</v>
      </c>
      <c r="BI241" s="217">
        <f>IF(N241="nulová",J241,0)</f>
        <v>0</v>
      </c>
      <c r="BJ241" s="18" t="s">
        <v>77</v>
      </c>
      <c r="BK241" s="217">
        <f>ROUND(I241*H241,2)</f>
        <v>0</v>
      </c>
      <c r="BL241" s="18" t="s">
        <v>229</v>
      </c>
      <c r="BM241" s="216" t="s">
        <v>542</v>
      </c>
    </row>
    <row r="242" spans="1:65" s="2" customFormat="1" ht="24.15" customHeight="1">
      <c r="A242" s="39"/>
      <c r="B242" s="40"/>
      <c r="C242" s="245" t="s">
        <v>543</v>
      </c>
      <c r="D242" s="245" t="s">
        <v>246</v>
      </c>
      <c r="E242" s="246" t="s">
        <v>544</v>
      </c>
      <c r="F242" s="247" t="s">
        <v>545</v>
      </c>
      <c r="G242" s="248" t="s">
        <v>241</v>
      </c>
      <c r="H242" s="249">
        <v>2</v>
      </c>
      <c r="I242" s="250"/>
      <c r="J242" s="251">
        <f>ROUND(I242*H242,2)</f>
        <v>0</v>
      </c>
      <c r="K242" s="247" t="s">
        <v>250</v>
      </c>
      <c r="L242" s="252"/>
      <c r="M242" s="253" t="s">
        <v>19</v>
      </c>
      <c r="N242" s="254"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309</v>
      </c>
      <c r="AT242" s="216" t="s">
        <v>246</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229</v>
      </c>
      <c r="BM242" s="216" t="s">
        <v>546</v>
      </c>
    </row>
    <row r="243" spans="1:65" s="2" customFormat="1" ht="24.15" customHeight="1">
      <c r="A243" s="39"/>
      <c r="B243" s="40"/>
      <c r="C243" s="245" t="s">
        <v>547</v>
      </c>
      <c r="D243" s="245" t="s">
        <v>246</v>
      </c>
      <c r="E243" s="246" t="s">
        <v>548</v>
      </c>
      <c r="F243" s="247" t="s">
        <v>549</v>
      </c>
      <c r="G243" s="248" t="s">
        <v>241</v>
      </c>
      <c r="H243" s="249">
        <v>1</v>
      </c>
      <c r="I243" s="250"/>
      <c r="J243" s="251">
        <f>ROUND(I243*H243,2)</f>
        <v>0</v>
      </c>
      <c r="K243" s="247" t="s">
        <v>250</v>
      </c>
      <c r="L243" s="252"/>
      <c r="M243" s="253" t="s">
        <v>19</v>
      </c>
      <c r="N243" s="254" t="s">
        <v>40</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309</v>
      </c>
      <c r="AT243" s="216" t="s">
        <v>246</v>
      </c>
      <c r="AU243" s="216" t="s">
        <v>79</v>
      </c>
      <c r="AY243" s="18" t="s">
        <v>133</v>
      </c>
      <c r="BE243" s="217">
        <f>IF(N243="základní",J243,0)</f>
        <v>0</v>
      </c>
      <c r="BF243" s="217">
        <f>IF(N243="snížená",J243,0)</f>
        <v>0</v>
      </c>
      <c r="BG243" s="217">
        <f>IF(N243="zákl. přenesená",J243,0)</f>
        <v>0</v>
      </c>
      <c r="BH243" s="217">
        <f>IF(N243="sníž. přenesená",J243,0)</f>
        <v>0</v>
      </c>
      <c r="BI243" s="217">
        <f>IF(N243="nulová",J243,0)</f>
        <v>0</v>
      </c>
      <c r="BJ243" s="18" t="s">
        <v>77</v>
      </c>
      <c r="BK243" s="217">
        <f>ROUND(I243*H243,2)</f>
        <v>0</v>
      </c>
      <c r="BL243" s="18" t="s">
        <v>229</v>
      </c>
      <c r="BM243" s="216" t="s">
        <v>550</v>
      </c>
    </row>
    <row r="244" spans="1:65" s="2" customFormat="1" ht="24.15" customHeight="1">
      <c r="A244" s="39"/>
      <c r="B244" s="40"/>
      <c r="C244" s="245" t="s">
        <v>551</v>
      </c>
      <c r="D244" s="245" t="s">
        <v>246</v>
      </c>
      <c r="E244" s="246" t="s">
        <v>552</v>
      </c>
      <c r="F244" s="247" t="s">
        <v>553</v>
      </c>
      <c r="G244" s="248" t="s">
        <v>241</v>
      </c>
      <c r="H244" s="249">
        <v>2</v>
      </c>
      <c r="I244" s="250"/>
      <c r="J244" s="251">
        <f>ROUND(I244*H244,2)</f>
        <v>0</v>
      </c>
      <c r="K244" s="247" t="s">
        <v>250</v>
      </c>
      <c r="L244" s="252"/>
      <c r="M244" s="253" t="s">
        <v>19</v>
      </c>
      <c r="N244" s="254" t="s">
        <v>40</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309</v>
      </c>
      <c r="AT244" s="216" t="s">
        <v>246</v>
      </c>
      <c r="AU244" s="216" t="s">
        <v>79</v>
      </c>
      <c r="AY244" s="18" t="s">
        <v>133</v>
      </c>
      <c r="BE244" s="217">
        <f>IF(N244="základní",J244,0)</f>
        <v>0</v>
      </c>
      <c r="BF244" s="217">
        <f>IF(N244="snížená",J244,0)</f>
        <v>0</v>
      </c>
      <c r="BG244" s="217">
        <f>IF(N244="zákl. přenesená",J244,0)</f>
        <v>0</v>
      </c>
      <c r="BH244" s="217">
        <f>IF(N244="sníž. přenesená",J244,0)</f>
        <v>0</v>
      </c>
      <c r="BI244" s="217">
        <f>IF(N244="nulová",J244,0)</f>
        <v>0</v>
      </c>
      <c r="BJ244" s="18" t="s">
        <v>77</v>
      </c>
      <c r="BK244" s="217">
        <f>ROUND(I244*H244,2)</f>
        <v>0</v>
      </c>
      <c r="BL244" s="18" t="s">
        <v>229</v>
      </c>
      <c r="BM244" s="216" t="s">
        <v>554</v>
      </c>
    </row>
    <row r="245" spans="1:65" s="2" customFormat="1" ht="24.15" customHeight="1">
      <c r="A245" s="39"/>
      <c r="B245" s="40"/>
      <c r="C245" s="245" t="s">
        <v>555</v>
      </c>
      <c r="D245" s="245" t="s">
        <v>246</v>
      </c>
      <c r="E245" s="246" t="s">
        <v>556</v>
      </c>
      <c r="F245" s="247" t="s">
        <v>557</v>
      </c>
      <c r="G245" s="248" t="s">
        <v>241</v>
      </c>
      <c r="H245" s="249">
        <v>24</v>
      </c>
      <c r="I245" s="250"/>
      <c r="J245" s="251">
        <f>ROUND(I245*H245,2)</f>
        <v>0</v>
      </c>
      <c r="K245" s="247" t="s">
        <v>250</v>
      </c>
      <c r="L245" s="252"/>
      <c r="M245" s="253" t="s">
        <v>19</v>
      </c>
      <c r="N245" s="254" t="s">
        <v>40</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309</v>
      </c>
      <c r="AT245" s="216" t="s">
        <v>246</v>
      </c>
      <c r="AU245" s="216" t="s">
        <v>79</v>
      </c>
      <c r="AY245" s="18" t="s">
        <v>133</v>
      </c>
      <c r="BE245" s="217">
        <f>IF(N245="základní",J245,0)</f>
        <v>0</v>
      </c>
      <c r="BF245" s="217">
        <f>IF(N245="snížená",J245,0)</f>
        <v>0</v>
      </c>
      <c r="BG245" s="217">
        <f>IF(N245="zákl. přenesená",J245,0)</f>
        <v>0</v>
      </c>
      <c r="BH245" s="217">
        <f>IF(N245="sníž. přenesená",J245,0)</f>
        <v>0</v>
      </c>
      <c r="BI245" s="217">
        <f>IF(N245="nulová",J245,0)</f>
        <v>0</v>
      </c>
      <c r="BJ245" s="18" t="s">
        <v>77</v>
      </c>
      <c r="BK245" s="217">
        <f>ROUND(I245*H245,2)</f>
        <v>0</v>
      </c>
      <c r="BL245" s="18" t="s">
        <v>229</v>
      </c>
      <c r="BM245" s="216" t="s">
        <v>558</v>
      </c>
    </row>
    <row r="246" spans="1:65" s="2" customFormat="1" ht="33" customHeight="1">
      <c r="A246" s="39"/>
      <c r="B246" s="40"/>
      <c r="C246" s="245" t="s">
        <v>559</v>
      </c>
      <c r="D246" s="245" t="s">
        <v>246</v>
      </c>
      <c r="E246" s="246" t="s">
        <v>560</v>
      </c>
      <c r="F246" s="247" t="s">
        <v>561</v>
      </c>
      <c r="G246" s="248" t="s">
        <v>241</v>
      </c>
      <c r="H246" s="249">
        <v>1</v>
      </c>
      <c r="I246" s="250"/>
      <c r="J246" s="251">
        <f>ROUND(I246*H246,2)</f>
        <v>0</v>
      </c>
      <c r="K246" s="247" t="s">
        <v>250</v>
      </c>
      <c r="L246" s="252"/>
      <c r="M246" s="253" t="s">
        <v>19</v>
      </c>
      <c r="N246" s="254" t="s">
        <v>40</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309</v>
      </c>
      <c r="AT246" s="216" t="s">
        <v>246</v>
      </c>
      <c r="AU246" s="216" t="s">
        <v>79</v>
      </c>
      <c r="AY246" s="18" t="s">
        <v>133</v>
      </c>
      <c r="BE246" s="217">
        <f>IF(N246="základní",J246,0)</f>
        <v>0</v>
      </c>
      <c r="BF246" s="217">
        <f>IF(N246="snížená",J246,0)</f>
        <v>0</v>
      </c>
      <c r="BG246" s="217">
        <f>IF(N246="zákl. přenesená",J246,0)</f>
        <v>0</v>
      </c>
      <c r="BH246" s="217">
        <f>IF(N246="sníž. přenesená",J246,0)</f>
        <v>0</v>
      </c>
      <c r="BI246" s="217">
        <f>IF(N246="nulová",J246,0)</f>
        <v>0</v>
      </c>
      <c r="BJ246" s="18" t="s">
        <v>77</v>
      </c>
      <c r="BK246" s="217">
        <f>ROUND(I246*H246,2)</f>
        <v>0</v>
      </c>
      <c r="BL246" s="18" t="s">
        <v>229</v>
      </c>
      <c r="BM246" s="216" t="s">
        <v>562</v>
      </c>
    </row>
    <row r="247" spans="1:65" s="2" customFormat="1" ht="24.15" customHeight="1">
      <c r="A247" s="39"/>
      <c r="B247" s="40"/>
      <c r="C247" s="245" t="s">
        <v>563</v>
      </c>
      <c r="D247" s="245" t="s">
        <v>246</v>
      </c>
      <c r="E247" s="246" t="s">
        <v>564</v>
      </c>
      <c r="F247" s="247" t="s">
        <v>565</v>
      </c>
      <c r="G247" s="248" t="s">
        <v>241</v>
      </c>
      <c r="H247" s="249">
        <v>2</v>
      </c>
      <c r="I247" s="250"/>
      <c r="J247" s="251">
        <f>ROUND(I247*H247,2)</f>
        <v>0</v>
      </c>
      <c r="K247" s="247" t="s">
        <v>250</v>
      </c>
      <c r="L247" s="252"/>
      <c r="M247" s="253" t="s">
        <v>19</v>
      </c>
      <c r="N247" s="254" t="s">
        <v>40</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309</v>
      </c>
      <c r="AT247" s="216" t="s">
        <v>246</v>
      </c>
      <c r="AU247" s="216" t="s">
        <v>79</v>
      </c>
      <c r="AY247" s="18" t="s">
        <v>133</v>
      </c>
      <c r="BE247" s="217">
        <f>IF(N247="základní",J247,0)</f>
        <v>0</v>
      </c>
      <c r="BF247" s="217">
        <f>IF(N247="snížená",J247,0)</f>
        <v>0</v>
      </c>
      <c r="BG247" s="217">
        <f>IF(N247="zákl. přenesená",J247,0)</f>
        <v>0</v>
      </c>
      <c r="BH247" s="217">
        <f>IF(N247="sníž. přenesená",J247,0)</f>
        <v>0</v>
      </c>
      <c r="BI247" s="217">
        <f>IF(N247="nulová",J247,0)</f>
        <v>0</v>
      </c>
      <c r="BJ247" s="18" t="s">
        <v>77</v>
      </c>
      <c r="BK247" s="217">
        <f>ROUND(I247*H247,2)</f>
        <v>0</v>
      </c>
      <c r="BL247" s="18" t="s">
        <v>229</v>
      </c>
      <c r="BM247" s="216" t="s">
        <v>566</v>
      </c>
    </row>
    <row r="248" spans="1:65" s="2" customFormat="1" ht="21.75" customHeight="1">
      <c r="A248" s="39"/>
      <c r="B248" s="40"/>
      <c r="C248" s="245" t="s">
        <v>567</v>
      </c>
      <c r="D248" s="245" t="s">
        <v>246</v>
      </c>
      <c r="E248" s="246" t="s">
        <v>568</v>
      </c>
      <c r="F248" s="247" t="s">
        <v>569</v>
      </c>
      <c r="G248" s="248" t="s">
        <v>241</v>
      </c>
      <c r="H248" s="249">
        <v>23</v>
      </c>
      <c r="I248" s="250"/>
      <c r="J248" s="251">
        <f>ROUND(I248*H248,2)</f>
        <v>0</v>
      </c>
      <c r="K248" s="247" t="s">
        <v>250</v>
      </c>
      <c r="L248" s="252"/>
      <c r="M248" s="253" t="s">
        <v>19</v>
      </c>
      <c r="N248" s="254" t="s">
        <v>40</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309</v>
      </c>
      <c r="AT248" s="216" t="s">
        <v>246</v>
      </c>
      <c r="AU248" s="216" t="s">
        <v>79</v>
      </c>
      <c r="AY248" s="18" t="s">
        <v>133</v>
      </c>
      <c r="BE248" s="217">
        <f>IF(N248="základní",J248,0)</f>
        <v>0</v>
      </c>
      <c r="BF248" s="217">
        <f>IF(N248="snížená",J248,0)</f>
        <v>0</v>
      </c>
      <c r="BG248" s="217">
        <f>IF(N248="zákl. přenesená",J248,0)</f>
        <v>0</v>
      </c>
      <c r="BH248" s="217">
        <f>IF(N248="sníž. přenesená",J248,0)</f>
        <v>0</v>
      </c>
      <c r="BI248" s="217">
        <f>IF(N248="nulová",J248,0)</f>
        <v>0</v>
      </c>
      <c r="BJ248" s="18" t="s">
        <v>77</v>
      </c>
      <c r="BK248" s="217">
        <f>ROUND(I248*H248,2)</f>
        <v>0</v>
      </c>
      <c r="BL248" s="18" t="s">
        <v>229</v>
      </c>
      <c r="BM248" s="216" t="s">
        <v>570</v>
      </c>
    </row>
    <row r="249" spans="1:65" s="2" customFormat="1" ht="21.75" customHeight="1">
      <c r="A249" s="39"/>
      <c r="B249" s="40"/>
      <c r="C249" s="245" t="s">
        <v>571</v>
      </c>
      <c r="D249" s="245" t="s">
        <v>246</v>
      </c>
      <c r="E249" s="246" t="s">
        <v>572</v>
      </c>
      <c r="F249" s="247" t="s">
        <v>573</v>
      </c>
      <c r="G249" s="248" t="s">
        <v>241</v>
      </c>
      <c r="H249" s="249">
        <v>2</v>
      </c>
      <c r="I249" s="250"/>
      <c r="J249" s="251">
        <f>ROUND(I249*H249,2)</f>
        <v>0</v>
      </c>
      <c r="K249" s="247" t="s">
        <v>250</v>
      </c>
      <c r="L249" s="252"/>
      <c r="M249" s="253" t="s">
        <v>19</v>
      </c>
      <c r="N249" s="254" t="s">
        <v>40</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309</v>
      </c>
      <c r="AT249" s="216" t="s">
        <v>246</v>
      </c>
      <c r="AU249" s="216" t="s">
        <v>79</v>
      </c>
      <c r="AY249" s="18" t="s">
        <v>133</v>
      </c>
      <c r="BE249" s="217">
        <f>IF(N249="základní",J249,0)</f>
        <v>0</v>
      </c>
      <c r="BF249" s="217">
        <f>IF(N249="snížená",J249,0)</f>
        <v>0</v>
      </c>
      <c r="BG249" s="217">
        <f>IF(N249="zákl. přenesená",J249,0)</f>
        <v>0</v>
      </c>
      <c r="BH249" s="217">
        <f>IF(N249="sníž. přenesená",J249,0)</f>
        <v>0</v>
      </c>
      <c r="BI249" s="217">
        <f>IF(N249="nulová",J249,0)</f>
        <v>0</v>
      </c>
      <c r="BJ249" s="18" t="s">
        <v>77</v>
      </c>
      <c r="BK249" s="217">
        <f>ROUND(I249*H249,2)</f>
        <v>0</v>
      </c>
      <c r="BL249" s="18" t="s">
        <v>229</v>
      </c>
      <c r="BM249" s="216" t="s">
        <v>574</v>
      </c>
    </row>
    <row r="250" spans="1:65" s="2" customFormat="1" ht="21.75" customHeight="1">
      <c r="A250" s="39"/>
      <c r="B250" s="40"/>
      <c r="C250" s="245" t="s">
        <v>575</v>
      </c>
      <c r="D250" s="245" t="s">
        <v>246</v>
      </c>
      <c r="E250" s="246" t="s">
        <v>576</v>
      </c>
      <c r="F250" s="247" t="s">
        <v>577</v>
      </c>
      <c r="G250" s="248" t="s">
        <v>241</v>
      </c>
      <c r="H250" s="249">
        <v>2</v>
      </c>
      <c r="I250" s="250"/>
      <c r="J250" s="251">
        <f>ROUND(I250*H250,2)</f>
        <v>0</v>
      </c>
      <c r="K250" s="247" t="s">
        <v>250</v>
      </c>
      <c r="L250" s="252"/>
      <c r="M250" s="253" t="s">
        <v>19</v>
      </c>
      <c r="N250" s="254" t="s">
        <v>40</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309</v>
      </c>
      <c r="AT250" s="216" t="s">
        <v>246</v>
      </c>
      <c r="AU250" s="216" t="s">
        <v>79</v>
      </c>
      <c r="AY250" s="18" t="s">
        <v>133</v>
      </c>
      <c r="BE250" s="217">
        <f>IF(N250="základní",J250,0)</f>
        <v>0</v>
      </c>
      <c r="BF250" s="217">
        <f>IF(N250="snížená",J250,0)</f>
        <v>0</v>
      </c>
      <c r="BG250" s="217">
        <f>IF(N250="zákl. přenesená",J250,0)</f>
        <v>0</v>
      </c>
      <c r="BH250" s="217">
        <f>IF(N250="sníž. přenesená",J250,0)</f>
        <v>0</v>
      </c>
      <c r="BI250" s="217">
        <f>IF(N250="nulová",J250,0)</f>
        <v>0</v>
      </c>
      <c r="BJ250" s="18" t="s">
        <v>77</v>
      </c>
      <c r="BK250" s="217">
        <f>ROUND(I250*H250,2)</f>
        <v>0</v>
      </c>
      <c r="BL250" s="18" t="s">
        <v>229</v>
      </c>
      <c r="BM250" s="216" t="s">
        <v>578</v>
      </c>
    </row>
    <row r="251" spans="1:65" s="2" customFormat="1" ht="24.15" customHeight="1">
      <c r="A251" s="39"/>
      <c r="B251" s="40"/>
      <c r="C251" s="205" t="s">
        <v>579</v>
      </c>
      <c r="D251" s="205" t="s">
        <v>136</v>
      </c>
      <c r="E251" s="206" t="s">
        <v>580</v>
      </c>
      <c r="F251" s="207" t="s">
        <v>581</v>
      </c>
      <c r="G251" s="208" t="s">
        <v>178</v>
      </c>
      <c r="H251" s="209">
        <v>35</v>
      </c>
      <c r="I251" s="210"/>
      <c r="J251" s="211">
        <f>ROUND(I251*H251,2)</f>
        <v>0</v>
      </c>
      <c r="K251" s="207" t="s">
        <v>140</v>
      </c>
      <c r="L251" s="45"/>
      <c r="M251" s="212" t="s">
        <v>19</v>
      </c>
      <c r="N251" s="213" t="s">
        <v>40</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229</v>
      </c>
      <c r="AT251" s="216" t="s">
        <v>136</v>
      </c>
      <c r="AU251" s="216" t="s">
        <v>79</v>
      </c>
      <c r="AY251" s="18" t="s">
        <v>133</v>
      </c>
      <c r="BE251" s="217">
        <f>IF(N251="základní",J251,0)</f>
        <v>0</v>
      </c>
      <c r="BF251" s="217">
        <f>IF(N251="snížená",J251,0)</f>
        <v>0</v>
      </c>
      <c r="BG251" s="217">
        <f>IF(N251="zákl. přenesená",J251,0)</f>
        <v>0</v>
      </c>
      <c r="BH251" s="217">
        <f>IF(N251="sníž. přenesená",J251,0)</f>
        <v>0</v>
      </c>
      <c r="BI251" s="217">
        <f>IF(N251="nulová",J251,0)</f>
        <v>0</v>
      </c>
      <c r="BJ251" s="18" t="s">
        <v>77</v>
      </c>
      <c r="BK251" s="217">
        <f>ROUND(I251*H251,2)</f>
        <v>0</v>
      </c>
      <c r="BL251" s="18" t="s">
        <v>229</v>
      </c>
      <c r="BM251" s="216" t="s">
        <v>582</v>
      </c>
    </row>
    <row r="252" spans="1:47" s="2" customFormat="1" ht="12">
      <c r="A252" s="39"/>
      <c r="B252" s="40"/>
      <c r="C252" s="41"/>
      <c r="D252" s="218" t="s">
        <v>143</v>
      </c>
      <c r="E252" s="41"/>
      <c r="F252" s="219" t="s">
        <v>583</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143</v>
      </c>
      <c r="AU252" s="18" t="s">
        <v>79</v>
      </c>
    </row>
    <row r="253" spans="1:65" s="2" customFormat="1" ht="16.5" customHeight="1">
      <c r="A253" s="39"/>
      <c r="B253" s="40"/>
      <c r="C253" s="245" t="s">
        <v>584</v>
      </c>
      <c r="D253" s="245" t="s">
        <v>246</v>
      </c>
      <c r="E253" s="246" t="s">
        <v>585</v>
      </c>
      <c r="F253" s="247" t="s">
        <v>586</v>
      </c>
      <c r="G253" s="248" t="s">
        <v>587</v>
      </c>
      <c r="H253" s="249">
        <v>21.7</v>
      </c>
      <c r="I253" s="250"/>
      <c r="J253" s="251">
        <f>ROUND(I253*H253,2)</f>
        <v>0</v>
      </c>
      <c r="K253" s="247" t="s">
        <v>140</v>
      </c>
      <c r="L253" s="252"/>
      <c r="M253" s="253" t="s">
        <v>19</v>
      </c>
      <c r="N253" s="254" t="s">
        <v>40</v>
      </c>
      <c r="O253" s="85"/>
      <c r="P253" s="214">
        <f>O253*H253</f>
        <v>0</v>
      </c>
      <c r="Q253" s="214">
        <v>0.001</v>
      </c>
      <c r="R253" s="214">
        <f>Q253*H253</f>
        <v>0.0217</v>
      </c>
      <c r="S253" s="214">
        <v>0</v>
      </c>
      <c r="T253" s="215">
        <f>S253*H253</f>
        <v>0</v>
      </c>
      <c r="U253" s="39"/>
      <c r="V253" s="39"/>
      <c r="W253" s="39"/>
      <c r="X253" s="39"/>
      <c r="Y253" s="39"/>
      <c r="Z253" s="39"/>
      <c r="AA253" s="39"/>
      <c r="AB253" s="39"/>
      <c r="AC253" s="39"/>
      <c r="AD253" s="39"/>
      <c r="AE253" s="39"/>
      <c r="AR253" s="216" t="s">
        <v>182</v>
      </c>
      <c r="AT253" s="216" t="s">
        <v>246</v>
      </c>
      <c r="AU253" s="216" t="s">
        <v>79</v>
      </c>
      <c r="AY253" s="18" t="s">
        <v>133</v>
      </c>
      <c r="BE253" s="217">
        <f>IF(N253="základní",J253,0)</f>
        <v>0</v>
      </c>
      <c r="BF253" s="217">
        <f>IF(N253="snížená",J253,0)</f>
        <v>0</v>
      </c>
      <c r="BG253" s="217">
        <f>IF(N253="zákl. přenesená",J253,0)</f>
        <v>0</v>
      </c>
      <c r="BH253" s="217">
        <f>IF(N253="sníž. přenesená",J253,0)</f>
        <v>0</v>
      </c>
      <c r="BI253" s="217">
        <f>IF(N253="nulová",J253,0)</f>
        <v>0</v>
      </c>
      <c r="BJ253" s="18" t="s">
        <v>77</v>
      </c>
      <c r="BK253" s="217">
        <f>ROUND(I253*H253,2)</f>
        <v>0</v>
      </c>
      <c r="BL253" s="18" t="s">
        <v>141</v>
      </c>
      <c r="BM253" s="216" t="s">
        <v>588</v>
      </c>
    </row>
    <row r="254" spans="1:51" s="14" customFormat="1" ht="12">
      <c r="A254" s="14"/>
      <c r="B254" s="234"/>
      <c r="C254" s="235"/>
      <c r="D254" s="225" t="s">
        <v>145</v>
      </c>
      <c r="E254" s="236" t="s">
        <v>19</v>
      </c>
      <c r="F254" s="237" t="s">
        <v>589</v>
      </c>
      <c r="G254" s="235"/>
      <c r="H254" s="238">
        <v>21.7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145</v>
      </c>
      <c r="AU254" s="244" t="s">
        <v>79</v>
      </c>
      <c r="AV254" s="14" t="s">
        <v>79</v>
      </c>
      <c r="AW254" s="14" t="s">
        <v>31</v>
      </c>
      <c r="AX254" s="14" t="s">
        <v>77</v>
      </c>
      <c r="AY254" s="244" t="s">
        <v>133</v>
      </c>
    </row>
    <row r="255" spans="1:65" s="2" customFormat="1" ht="21.75" customHeight="1">
      <c r="A255" s="39"/>
      <c r="B255" s="40"/>
      <c r="C255" s="205" t="s">
        <v>590</v>
      </c>
      <c r="D255" s="205" t="s">
        <v>136</v>
      </c>
      <c r="E255" s="206" t="s">
        <v>591</v>
      </c>
      <c r="F255" s="207" t="s">
        <v>592</v>
      </c>
      <c r="G255" s="208" t="s">
        <v>241</v>
      </c>
      <c r="H255" s="209">
        <v>270</v>
      </c>
      <c r="I255" s="210"/>
      <c r="J255" s="211">
        <f>ROUND(I255*H255,2)</f>
        <v>0</v>
      </c>
      <c r="K255" s="207" t="s">
        <v>140</v>
      </c>
      <c r="L255" s="45"/>
      <c r="M255" s="212" t="s">
        <v>19</v>
      </c>
      <c r="N255" s="213" t="s">
        <v>40</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229</v>
      </c>
      <c r="AT255" s="216" t="s">
        <v>136</v>
      </c>
      <c r="AU255" s="216" t="s">
        <v>79</v>
      </c>
      <c r="AY255" s="18" t="s">
        <v>133</v>
      </c>
      <c r="BE255" s="217">
        <f>IF(N255="základní",J255,0)</f>
        <v>0</v>
      </c>
      <c r="BF255" s="217">
        <f>IF(N255="snížená",J255,0)</f>
        <v>0</v>
      </c>
      <c r="BG255" s="217">
        <f>IF(N255="zákl. přenesená",J255,0)</f>
        <v>0</v>
      </c>
      <c r="BH255" s="217">
        <f>IF(N255="sníž. přenesená",J255,0)</f>
        <v>0</v>
      </c>
      <c r="BI255" s="217">
        <f>IF(N255="nulová",J255,0)</f>
        <v>0</v>
      </c>
      <c r="BJ255" s="18" t="s">
        <v>77</v>
      </c>
      <c r="BK255" s="217">
        <f>ROUND(I255*H255,2)</f>
        <v>0</v>
      </c>
      <c r="BL255" s="18" t="s">
        <v>229</v>
      </c>
      <c r="BM255" s="216" t="s">
        <v>593</v>
      </c>
    </row>
    <row r="256" spans="1:47" s="2" customFormat="1" ht="12">
      <c r="A256" s="39"/>
      <c r="B256" s="40"/>
      <c r="C256" s="41"/>
      <c r="D256" s="218" t="s">
        <v>143</v>
      </c>
      <c r="E256" s="41"/>
      <c r="F256" s="219" t="s">
        <v>594</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143</v>
      </c>
      <c r="AU256" s="18" t="s">
        <v>79</v>
      </c>
    </row>
    <row r="257" spans="1:65" s="2" customFormat="1" ht="21.75" customHeight="1">
      <c r="A257" s="39"/>
      <c r="B257" s="40"/>
      <c r="C257" s="245" t="s">
        <v>595</v>
      </c>
      <c r="D257" s="245" t="s">
        <v>246</v>
      </c>
      <c r="E257" s="246" t="s">
        <v>596</v>
      </c>
      <c r="F257" s="247" t="s">
        <v>597</v>
      </c>
      <c r="G257" s="248" t="s">
        <v>249</v>
      </c>
      <c r="H257" s="249">
        <v>270</v>
      </c>
      <c r="I257" s="250"/>
      <c r="J257" s="251">
        <f>ROUND(I257*H257,2)</f>
        <v>0</v>
      </c>
      <c r="K257" s="247" t="s">
        <v>250</v>
      </c>
      <c r="L257" s="252"/>
      <c r="M257" s="253" t="s">
        <v>19</v>
      </c>
      <c r="N257" s="254" t="s">
        <v>40</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182</v>
      </c>
      <c r="AT257" s="216" t="s">
        <v>246</v>
      </c>
      <c r="AU257" s="216" t="s">
        <v>79</v>
      </c>
      <c r="AY257" s="18" t="s">
        <v>133</v>
      </c>
      <c r="BE257" s="217">
        <f>IF(N257="základní",J257,0)</f>
        <v>0</v>
      </c>
      <c r="BF257" s="217">
        <f>IF(N257="snížená",J257,0)</f>
        <v>0</v>
      </c>
      <c r="BG257" s="217">
        <f>IF(N257="zákl. přenesená",J257,0)</f>
        <v>0</v>
      </c>
      <c r="BH257" s="217">
        <f>IF(N257="sníž. přenesená",J257,0)</f>
        <v>0</v>
      </c>
      <c r="BI257" s="217">
        <f>IF(N257="nulová",J257,0)</f>
        <v>0</v>
      </c>
      <c r="BJ257" s="18" t="s">
        <v>77</v>
      </c>
      <c r="BK257" s="217">
        <f>ROUND(I257*H257,2)</f>
        <v>0</v>
      </c>
      <c r="BL257" s="18" t="s">
        <v>141</v>
      </c>
      <c r="BM257" s="216" t="s">
        <v>598</v>
      </c>
    </row>
    <row r="258" spans="1:65" s="2" customFormat="1" ht="16.5" customHeight="1">
      <c r="A258" s="39"/>
      <c r="B258" s="40"/>
      <c r="C258" s="245" t="s">
        <v>599</v>
      </c>
      <c r="D258" s="245" t="s">
        <v>246</v>
      </c>
      <c r="E258" s="246" t="s">
        <v>600</v>
      </c>
      <c r="F258" s="247" t="s">
        <v>601</v>
      </c>
      <c r="G258" s="248" t="s">
        <v>249</v>
      </c>
      <c r="H258" s="249">
        <v>100</v>
      </c>
      <c r="I258" s="250"/>
      <c r="J258" s="251">
        <f>ROUND(I258*H258,2)</f>
        <v>0</v>
      </c>
      <c r="K258" s="247" t="s">
        <v>250</v>
      </c>
      <c r="L258" s="252"/>
      <c r="M258" s="253" t="s">
        <v>19</v>
      </c>
      <c r="N258" s="254" t="s">
        <v>40</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182</v>
      </c>
      <c r="AT258" s="216" t="s">
        <v>246</v>
      </c>
      <c r="AU258" s="216" t="s">
        <v>79</v>
      </c>
      <c r="AY258" s="18" t="s">
        <v>133</v>
      </c>
      <c r="BE258" s="217">
        <f>IF(N258="základní",J258,0)</f>
        <v>0</v>
      </c>
      <c r="BF258" s="217">
        <f>IF(N258="snížená",J258,0)</f>
        <v>0</v>
      </c>
      <c r="BG258" s="217">
        <f>IF(N258="zákl. přenesená",J258,0)</f>
        <v>0</v>
      </c>
      <c r="BH258" s="217">
        <f>IF(N258="sníž. přenesená",J258,0)</f>
        <v>0</v>
      </c>
      <c r="BI258" s="217">
        <f>IF(N258="nulová",J258,0)</f>
        <v>0</v>
      </c>
      <c r="BJ258" s="18" t="s">
        <v>77</v>
      </c>
      <c r="BK258" s="217">
        <f>ROUND(I258*H258,2)</f>
        <v>0</v>
      </c>
      <c r="BL258" s="18" t="s">
        <v>141</v>
      </c>
      <c r="BM258" s="216" t="s">
        <v>602</v>
      </c>
    </row>
    <row r="259" spans="1:65" s="2" customFormat="1" ht="24.15" customHeight="1">
      <c r="A259" s="39"/>
      <c r="B259" s="40"/>
      <c r="C259" s="205" t="s">
        <v>603</v>
      </c>
      <c r="D259" s="205" t="s">
        <v>136</v>
      </c>
      <c r="E259" s="206" t="s">
        <v>604</v>
      </c>
      <c r="F259" s="207" t="s">
        <v>605</v>
      </c>
      <c r="G259" s="208" t="s">
        <v>241</v>
      </c>
      <c r="H259" s="209">
        <v>10</v>
      </c>
      <c r="I259" s="210"/>
      <c r="J259" s="211">
        <f>ROUND(I259*H259,2)</f>
        <v>0</v>
      </c>
      <c r="K259" s="207" t="s">
        <v>140</v>
      </c>
      <c r="L259" s="45"/>
      <c r="M259" s="212" t="s">
        <v>19</v>
      </c>
      <c r="N259" s="213" t="s">
        <v>40</v>
      </c>
      <c r="O259" s="85"/>
      <c r="P259" s="214">
        <f>O259*H259</f>
        <v>0</v>
      </c>
      <c r="Q259" s="214">
        <v>0.001</v>
      </c>
      <c r="R259" s="214">
        <f>Q259*H259</f>
        <v>0.01</v>
      </c>
      <c r="S259" s="214">
        <v>0</v>
      </c>
      <c r="T259" s="215">
        <f>S259*H259</f>
        <v>0</v>
      </c>
      <c r="U259" s="39"/>
      <c r="V259" s="39"/>
      <c r="W259" s="39"/>
      <c r="X259" s="39"/>
      <c r="Y259" s="39"/>
      <c r="Z259" s="39"/>
      <c r="AA259" s="39"/>
      <c r="AB259" s="39"/>
      <c r="AC259" s="39"/>
      <c r="AD259" s="39"/>
      <c r="AE259" s="39"/>
      <c r="AR259" s="216" t="s">
        <v>229</v>
      </c>
      <c r="AT259" s="216" t="s">
        <v>136</v>
      </c>
      <c r="AU259" s="216" t="s">
        <v>79</v>
      </c>
      <c r="AY259" s="18" t="s">
        <v>133</v>
      </c>
      <c r="BE259" s="217">
        <f>IF(N259="základní",J259,0)</f>
        <v>0</v>
      </c>
      <c r="BF259" s="217">
        <f>IF(N259="snížená",J259,0)</f>
        <v>0</v>
      </c>
      <c r="BG259" s="217">
        <f>IF(N259="zákl. přenesená",J259,0)</f>
        <v>0</v>
      </c>
      <c r="BH259" s="217">
        <f>IF(N259="sníž. přenesená",J259,0)</f>
        <v>0</v>
      </c>
      <c r="BI259" s="217">
        <f>IF(N259="nulová",J259,0)</f>
        <v>0</v>
      </c>
      <c r="BJ259" s="18" t="s">
        <v>77</v>
      </c>
      <c r="BK259" s="217">
        <f>ROUND(I259*H259,2)</f>
        <v>0</v>
      </c>
      <c r="BL259" s="18" t="s">
        <v>229</v>
      </c>
      <c r="BM259" s="216" t="s">
        <v>606</v>
      </c>
    </row>
    <row r="260" spans="1:47" s="2" customFormat="1" ht="12">
      <c r="A260" s="39"/>
      <c r="B260" s="40"/>
      <c r="C260" s="41"/>
      <c r="D260" s="218" t="s">
        <v>143</v>
      </c>
      <c r="E260" s="41"/>
      <c r="F260" s="219" t="s">
        <v>607</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143</v>
      </c>
      <c r="AU260" s="18" t="s">
        <v>79</v>
      </c>
    </row>
    <row r="261" spans="1:65" s="2" customFormat="1" ht="24.15" customHeight="1">
      <c r="A261" s="39"/>
      <c r="B261" s="40"/>
      <c r="C261" s="205" t="s">
        <v>608</v>
      </c>
      <c r="D261" s="205" t="s">
        <v>136</v>
      </c>
      <c r="E261" s="206" t="s">
        <v>609</v>
      </c>
      <c r="F261" s="207" t="s">
        <v>610</v>
      </c>
      <c r="G261" s="208" t="s">
        <v>611</v>
      </c>
      <c r="H261" s="266"/>
      <c r="I261" s="210"/>
      <c r="J261" s="211">
        <f>ROUND(I261*H261,2)</f>
        <v>0</v>
      </c>
      <c r="K261" s="207" t="s">
        <v>140</v>
      </c>
      <c r="L261" s="45"/>
      <c r="M261" s="212" t="s">
        <v>19</v>
      </c>
      <c r="N261" s="213" t="s">
        <v>40</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229</v>
      </c>
      <c r="AT261" s="216" t="s">
        <v>136</v>
      </c>
      <c r="AU261" s="216" t="s">
        <v>79</v>
      </c>
      <c r="AY261" s="18" t="s">
        <v>133</v>
      </c>
      <c r="BE261" s="217">
        <f>IF(N261="základní",J261,0)</f>
        <v>0</v>
      </c>
      <c r="BF261" s="217">
        <f>IF(N261="snížená",J261,0)</f>
        <v>0</v>
      </c>
      <c r="BG261" s="217">
        <f>IF(N261="zákl. přenesená",J261,0)</f>
        <v>0</v>
      </c>
      <c r="BH261" s="217">
        <f>IF(N261="sníž. přenesená",J261,0)</f>
        <v>0</v>
      </c>
      <c r="BI261" s="217">
        <f>IF(N261="nulová",J261,0)</f>
        <v>0</v>
      </c>
      <c r="BJ261" s="18" t="s">
        <v>77</v>
      </c>
      <c r="BK261" s="217">
        <f>ROUND(I261*H261,2)</f>
        <v>0</v>
      </c>
      <c r="BL261" s="18" t="s">
        <v>229</v>
      </c>
      <c r="BM261" s="216" t="s">
        <v>612</v>
      </c>
    </row>
    <row r="262" spans="1:47" s="2" customFormat="1" ht="12">
      <c r="A262" s="39"/>
      <c r="B262" s="40"/>
      <c r="C262" s="41"/>
      <c r="D262" s="218" t="s">
        <v>143</v>
      </c>
      <c r="E262" s="41"/>
      <c r="F262" s="219" t="s">
        <v>613</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143</v>
      </c>
      <c r="AU262" s="18" t="s">
        <v>79</v>
      </c>
    </row>
    <row r="263" spans="1:65" s="2" customFormat="1" ht="16.5" customHeight="1">
      <c r="A263" s="39"/>
      <c r="B263" s="40"/>
      <c r="C263" s="205" t="s">
        <v>614</v>
      </c>
      <c r="D263" s="205" t="s">
        <v>136</v>
      </c>
      <c r="E263" s="206" t="s">
        <v>615</v>
      </c>
      <c r="F263" s="207" t="s">
        <v>616</v>
      </c>
      <c r="G263" s="208" t="s">
        <v>249</v>
      </c>
      <c r="H263" s="209">
        <v>119</v>
      </c>
      <c r="I263" s="210"/>
      <c r="J263" s="211">
        <f>ROUND(I263*H263,2)</f>
        <v>0</v>
      </c>
      <c r="K263" s="207" t="s">
        <v>250</v>
      </c>
      <c r="L263" s="45"/>
      <c r="M263" s="212" t="s">
        <v>19</v>
      </c>
      <c r="N263" s="213" t="s">
        <v>40</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141</v>
      </c>
      <c r="AT263" s="216" t="s">
        <v>136</v>
      </c>
      <c r="AU263" s="216" t="s">
        <v>79</v>
      </c>
      <c r="AY263" s="18" t="s">
        <v>133</v>
      </c>
      <c r="BE263" s="217">
        <f>IF(N263="základní",J263,0)</f>
        <v>0</v>
      </c>
      <c r="BF263" s="217">
        <f>IF(N263="snížená",J263,0)</f>
        <v>0</v>
      </c>
      <c r="BG263" s="217">
        <f>IF(N263="zákl. přenesená",J263,0)</f>
        <v>0</v>
      </c>
      <c r="BH263" s="217">
        <f>IF(N263="sníž. přenesená",J263,0)</f>
        <v>0</v>
      </c>
      <c r="BI263" s="217">
        <f>IF(N263="nulová",J263,0)</f>
        <v>0</v>
      </c>
      <c r="BJ263" s="18" t="s">
        <v>77</v>
      </c>
      <c r="BK263" s="217">
        <f>ROUND(I263*H263,2)</f>
        <v>0</v>
      </c>
      <c r="BL263" s="18" t="s">
        <v>141</v>
      </c>
      <c r="BM263" s="216" t="s">
        <v>617</v>
      </c>
    </row>
    <row r="264" spans="1:51" s="14" customFormat="1" ht="12">
      <c r="A264" s="14"/>
      <c r="B264" s="234"/>
      <c r="C264" s="235"/>
      <c r="D264" s="225" t="s">
        <v>145</v>
      </c>
      <c r="E264" s="236" t="s">
        <v>19</v>
      </c>
      <c r="F264" s="237" t="s">
        <v>618</v>
      </c>
      <c r="G264" s="235"/>
      <c r="H264" s="238">
        <v>119</v>
      </c>
      <c r="I264" s="239"/>
      <c r="J264" s="235"/>
      <c r="K264" s="235"/>
      <c r="L264" s="240"/>
      <c r="M264" s="241"/>
      <c r="N264" s="242"/>
      <c r="O264" s="242"/>
      <c r="P264" s="242"/>
      <c r="Q264" s="242"/>
      <c r="R264" s="242"/>
      <c r="S264" s="242"/>
      <c r="T264" s="243"/>
      <c r="U264" s="14"/>
      <c r="V264" s="14"/>
      <c r="W264" s="14"/>
      <c r="X264" s="14"/>
      <c r="Y264" s="14"/>
      <c r="Z264" s="14"/>
      <c r="AA264" s="14"/>
      <c r="AB264" s="14"/>
      <c r="AC264" s="14"/>
      <c r="AD264" s="14"/>
      <c r="AE264" s="14"/>
      <c r="AT264" s="244" t="s">
        <v>145</v>
      </c>
      <c r="AU264" s="244" t="s">
        <v>79</v>
      </c>
      <c r="AV264" s="14" t="s">
        <v>79</v>
      </c>
      <c r="AW264" s="14" t="s">
        <v>31</v>
      </c>
      <c r="AX264" s="14" t="s">
        <v>77</v>
      </c>
      <c r="AY264" s="244" t="s">
        <v>133</v>
      </c>
    </row>
    <row r="265" spans="1:65" s="2" customFormat="1" ht="16.5" customHeight="1">
      <c r="A265" s="39"/>
      <c r="B265" s="40"/>
      <c r="C265" s="245" t="s">
        <v>619</v>
      </c>
      <c r="D265" s="245" t="s">
        <v>246</v>
      </c>
      <c r="E265" s="246" t="s">
        <v>620</v>
      </c>
      <c r="F265" s="247" t="s">
        <v>621</v>
      </c>
      <c r="G265" s="248" t="s">
        <v>249</v>
      </c>
      <c r="H265" s="249">
        <v>78</v>
      </c>
      <c r="I265" s="250"/>
      <c r="J265" s="251">
        <f>ROUND(I265*H265,2)</f>
        <v>0</v>
      </c>
      <c r="K265" s="247" t="s">
        <v>250</v>
      </c>
      <c r="L265" s="252"/>
      <c r="M265" s="253" t="s">
        <v>19</v>
      </c>
      <c r="N265" s="254" t="s">
        <v>40</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182</v>
      </c>
      <c r="AT265" s="216" t="s">
        <v>246</v>
      </c>
      <c r="AU265" s="216" t="s">
        <v>79</v>
      </c>
      <c r="AY265" s="18" t="s">
        <v>133</v>
      </c>
      <c r="BE265" s="217">
        <f>IF(N265="základní",J265,0)</f>
        <v>0</v>
      </c>
      <c r="BF265" s="217">
        <f>IF(N265="snížená",J265,0)</f>
        <v>0</v>
      </c>
      <c r="BG265" s="217">
        <f>IF(N265="zákl. přenesená",J265,0)</f>
        <v>0</v>
      </c>
      <c r="BH265" s="217">
        <f>IF(N265="sníž. přenesená",J265,0)</f>
        <v>0</v>
      </c>
      <c r="BI265" s="217">
        <f>IF(N265="nulová",J265,0)</f>
        <v>0</v>
      </c>
      <c r="BJ265" s="18" t="s">
        <v>77</v>
      </c>
      <c r="BK265" s="217">
        <f>ROUND(I265*H265,2)</f>
        <v>0</v>
      </c>
      <c r="BL265" s="18" t="s">
        <v>141</v>
      </c>
      <c r="BM265" s="216" t="s">
        <v>622</v>
      </c>
    </row>
    <row r="266" spans="1:65" s="2" customFormat="1" ht="16.5" customHeight="1">
      <c r="A266" s="39"/>
      <c r="B266" s="40"/>
      <c r="C266" s="245" t="s">
        <v>623</v>
      </c>
      <c r="D266" s="245" t="s">
        <v>246</v>
      </c>
      <c r="E266" s="246" t="s">
        <v>624</v>
      </c>
      <c r="F266" s="247" t="s">
        <v>625</v>
      </c>
      <c r="G266" s="248" t="s">
        <v>249</v>
      </c>
      <c r="H266" s="249">
        <v>23</v>
      </c>
      <c r="I266" s="250"/>
      <c r="J266" s="251">
        <f>ROUND(I266*H266,2)</f>
        <v>0</v>
      </c>
      <c r="K266" s="247" t="s">
        <v>250</v>
      </c>
      <c r="L266" s="252"/>
      <c r="M266" s="253" t="s">
        <v>19</v>
      </c>
      <c r="N266" s="254" t="s">
        <v>40</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182</v>
      </c>
      <c r="AT266" s="216" t="s">
        <v>246</v>
      </c>
      <c r="AU266" s="216" t="s">
        <v>79</v>
      </c>
      <c r="AY266" s="18" t="s">
        <v>133</v>
      </c>
      <c r="BE266" s="217">
        <f>IF(N266="základní",J266,0)</f>
        <v>0</v>
      </c>
      <c r="BF266" s="217">
        <f>IF(N266="snížená",J266,0)</f>
        <v>0</v>
      </c>
      <c r="BG266" s="217">
        <f>IF(N266="zákl. přenesená",J266,0)</f>
        <v>0</v>
      </c>
      <c r="BH266" s="217">
        <f>IF(N266="sníž. přenesená",J266,0)</f>
        <v>0</v>
      </c>
      <c r="BI266" s="217">
        <f>IF(N266="nulová",J266,0)</f>
        <v>0</v>
      </c>
      <c r="BJ266" s="18" t="s">
        <v>77</v>
      </c>
      <c r="BK266" s="217">
        <f>ROUND(I266*H266,2)</f>
        <v>0</v>
      </c>
      <c r="BL266" s="18" t="s">
        <v>141</v>
      </c>
      <c r="BM266" s="216" t="s">
        <v>626</v>
      </c>
    </row>
    <row r="267" spans="1:65" s="2" customFormat="1" ht="16.5" customHeight="1">
      <c r="A267" s="39"/>
      <c r="B267" s="40"/>
      <c r="C267" s="245" t="s">
        <v>627</v>
      </c>
      <c r="D267" s="245" t="s">
        <v>246</v>
      </c>
      <c r="E267" s="246" t="s">
        <v>628</v>
      </c>
      <c r="F267" s="247" t="s">
        <v>629</v>
      </c>
      <c r="G267" s="248" t="s">
        <v>249</v>
      </c>
      <c r="H267" s="249">
        <v>18</v>
      </c>
      <c r="I267" s="250"/>
      <c r="J267" s="251">
        <f>ROUND(I267*H267,2)</f>
        <v>0</v>
      </c>
      <c r="K267" s="247" t="s">
        <v>250</v>
      </c>
      <c r="L267" s="252"/>
      <c r="M267" s="253" t="s">
        <v>19</v>
      </c>
      <c r="N267" s="254" t="s">
        <v>40</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182</v>
      </c>
      <c r="AT267" s="216" t="s">
        <v>246</v>
      </c>
      <c r="AU267" s="216" t="s">
        <v>79</v>
      </c>
      <c r="AY267" s="18" t="s">
        <v>133</v>
      </c>
      <c r="BE267" s="217">
        <f>IF(N267="základní",J267,0)</f>
        <v>0</v>
      </c>
      <c r="BF267" s="217">
        <f>IF(N267="snížená",J267,0)</f>
        <v>0</v>
      </c>
      <c r="BG267" s="217">
        <f>IF(N267="zákl. přenesená",J267,0)</f>
        <v>0</v>
      </c>
      <c r="BH267" s="217">
        <f>IF(N267="sníž. přenesená",J267,0)</f>
        <v>0</v>
      </c>
      <c r="BI267" s="217">
        <f>IF(N267="nulová",J267,0)</f>
        <v>0</v>
      </c>
      <c r="BJ267" s="18" t="s">
        <v>77</v>
      </c>
      <c r="BK267" s="217">
        <f>ROUND(I267*H267,2)</f>
        <v>0</v>
      </c>
      <c r="BL267" s="18" t="s">
        <v>141</v>
      </c>
      <c r="BM267" s="216" t="s">
        <v>630</v>
      </c>
    </row>
    <row r="268" spans="1:65" s="2" customFormat="1" ht="16.5" customHeight="1">
      <c r="A268" s="39"/>
      <c r="B268" s="40"/>
      <c r="C268" s="205" t="s">
        <v>631</v>
      </c>
      <c r="D268" s="205" t="s">
        <v>136</v>
      </c>
      <c r="E268" s="206" t="s">
        <v>632</v>
      </c>
      <c r="F268" s="207" t="s">
        <v>633</v>
      </c>
      <c r="G268" s="208" t="s">
        <v>249</v>
      </c>
      <c r="H268" s="209">
        <v>35</v>
      </c>
      <c r="I268" s="210"/>
      <c r="J268" s="211">
        <f>ROUND(I268*H268,2)</f>
        <v>0</v>
      </c>
      <c r="K268" s="207" t="s">
        <v>250</v>
      </c>
      <c r="L268" s="45"/>
      <c r="M268" s="212" t="s">
        <v>19</v>
      </c>
      <c r="N268" s="213" t="s">
        <v>40</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141</v>
      </c>
      <c r="AT268" s="216" t="s">
        <v>136</v>
      </c>
      <c r="AU268" s="216" t="s">
        <v>79</v>
      </c>
      <c r="AY268" s="18" t="s">
        <v>133</v>
      </c>
      <c r="BE268" s="217">
        <f>IF(N268="základní",J268,0)</f>
        <v>0</v>
      </c>
      <c r="BF268" s="217">
        <f>IF(N268="snížená",J268,0)</f>
        <v>0</v>
      </c>
      <c r="BG268" s="217">
        <f>IF(N268="zákl. přenesená",J268,0)</f>
        <v>0</v>
      </c>
      <c r="BH268" s="217">
        <f>IF(N268="sníž. přenesená",J268,0)</f>
        <v>0</v>
      </c>
      <c r="BI268" s="217">
        <f>IF(N268="nulová",J268,0)</f>
        <v>0</v>
      </c>
      <c r="BJ268" s="18" t="s">
        <v>77</v>
      </c>
      <c r="BK268" s="217">
        <f>ROUND(I268*H268,2)</f>
        <v>0</v>
      </c>
      <c r="BL268" s="18" t="s">
        <v>141</v>
      </c>
      <c r="BM268" s="216" t="s">
        <v>634</v>
      </c>
    </row>
    <row r="269" spans="1:65" s="2" customFormat="1" ht="16.5" customHeight="1">
      <c r="A269" s="39"/>
      <c r="B269" s="40"/>
      <c r="C269" s="245" t="s">
        <v>635</v>
      </c>
      <c r="D269" s="245" t="s">
        <v>246</v>
      </c>
      <c r="E269" s="246" t="s">
        <v>636</v>
      </c>
      <c r="F269" s="247" t="s">
        <v>637</v>
      </c>
      <c r="G269" s="248" t="s">
        <v>249</v>
      </c>
      <c r="H269" s="249">
        <v>35</v>
      </c>
      <c r="I269" s="250"/>
      <c r="J269" s="251">
        <f>ROUND(I269*H269,2)</f>
        <v>0</v>
      </c>
      <c r="K269" s="247" t="s">
        <v>250</v>
      </c>
      <c r="L269" s="252"/>
      <c r="M269" s="253" t="s">
        <v>19</v>
      </c>
      <c r="N269" s="254" t="s">
        <v>40</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182</v>
      </c>
      <c r="AT269" s="216" t="s">
        <v>246</v>
      </c>
      <c r="AU269" s="216" t="s">
        <v>79</v>
      </c>
      <c r="AY269" s="18" t="s">
        <v>133</v>
      </c>
      <c r="BE269" s="217">
        <f>IF(N269="základní",J269,0)</f>
        <v>0</v>
      </c>
      <c r="BF269" s="217">
        <f>IF(N269="snížená",J269,0)</f>
        <v>0</v>
      </c>
      <c r="BG269" s="217">
        <f>IF(N269="zákl. přenesená",J269,0)</f>
        <v>0</v>
      </c>
      <c r="BH269" s="217">
        <f>IF(N269="sníž. přenesená",J269,0)</f>
        <v>0</v>
      </c>
      <c r="BI269" s="217">
        <f>IF(N269="nulová",J269,0)</f>
        <v>0</v>
      </c>
      <c r="BJ269" s="18" t="s">
        <v>77</v>
      </c>
      <c r="BK269" s="217">
        <f>ROUND(I269*H269,2)</f>
        <v>0</v>
      </c>
      <c r="BL269" s="18" t="s">
        <v>141</v>
      </c>
      <c r="BM269" s="216" t="s">
        <v>638</v>
      </c>
    </row>
    <row r="270" spans="1:65" s="2" customFormat="1" ht="16.5" customHeight="1">
      <c r="A270" s="39"/>
      <c r="B270" s="40"/>
      <c r="C270" s="205" t="s">
        <v>639</v>
      </c>
      <c r="D270" s="205" t="s">
        <v>136</v>
      </c>
      <c r="E270" s="206" t="s">
        <v>640</v>
      </c>
      <c r="F270" s="207" t="s">
        <v>641</v>
      </c>
      <c r="G270" s="208" t="s">
        <v>178</v>
      </c>
      <c r="H270" s="209">
        <v>52</v>
      </c>
      <c r="I270" s="210"/>
      <c r="J270" s="211">
        <f>ROUND(I270*H270,2)</f>
        <v>0</v>
      </c>
      <c r="K270" s="207" t="s">
        <v>250</v>
      </c>
      <c r="L270" s="45"/>
      <c r="M270" s="212" t="s">
        <v>19</v>
      </c>
      <c r="N270" s="213" t="s">
        <v>40</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141</v>
      </c>
      <c r="AT270" s="216" t="s">
        <v>136</v>
      </c>
      <c r="AU270" s="216" t="s">
        <v>79</v>
      </c>
      <c r="AY270" s="18" t="s">
        <v>133</v>
      </c>
      <c r="BE270" s="217">
        <f>IF(N270="základní",J270,0)</f>
        <v>0</v>
      </c>
      <c r="BF270" s="217">
        <f>IF(N270="snížená",J270,0)</f>
        <v>0</v>
      </c>
      <c r="BG270" s="217">
        <f>IF(N270="zákl. přenesená",J270,0)</f>
        <v>0</v>
      </c>
      <c r="BH270" s="217">
        <f>IF(N270="sníž. přenesená",J270,0)</f>
        <v>0</v>
      </c>
      <c r="BI270" s="217">
        <f>IF(N270="nulová",J270,0)</f>
        <v>0</v>
      </c>
      <c r="BJ270" s="18" t="s">
        <v>77</v>
      </c>
      <c r="BK270" s="217">
        <f>ROUND(I270*H270,2)</f>
        <v>0</v>
      </c>
      <c r="BL270" s="18" t="s">
        <v>141</v>
      </c>
      <c r="BM270" s="216" t="s">
        <v>642</v>
      </c>
    </row>
    <row r="271" spans="1:65" s="2" customFormat="1" ht="16.5" customHeight="1">
      <c r="A271" s="39"/>
      <c r="B271" s="40"/>
      <c r="C271" s="245" t="s">
        <v>643</v>
      </c>
      <c r="D271" s="245" t="s">
        <v>246</v>
      </c>
      <c r="E271" s="246" t="s">
        <v>644</v>
      </c>
      <c r="F271" s="247" t="s">
        <v>645</v>
      </c>
      <c r="G271" s="248" t="s">
        <v>178</v>
      </c>
      <c r="H271" s="249">
        <v>52</v>
      </c>
      <c r="I271" s="250"/>
      <c r="J271" s="251">
        <f>ROUND(I271*H271,2)</f>
        <v>0</v>
      </c>
      <c r="K271" s="247" t="s">
        <v>250</v>
      </c>
      <c r="L271" s="252"/>
      <c r="M271" s="253" t="s">
        <v>19</v>
      </c>
      <c r="N271" s="254" t="s">
        <v>40</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182</v>
      </c>
      <c r="AT271" s="216" t="s">
        <v>246</v>
      </c>
      <c r="AU271" s="216" t="s">
        <v>79</v>
      </c>
      <c r="AY271" s="18" t="s">
        <v>133</v>
      </c>
      <c r="BE271" s="217">
        <f>IF(N271="základní",J271,0)</f>
        <v>0</v>
      </c>
      <c r="BF271" s="217">
        <f>IF(N271="snížená",J271,0)</f>
        <v>0</v>
      </c>
      <c r="BG271" s="217">
        <f>IF(N271="zákl. přenesená",J271,0)</f>
        <v>0</v>
      </c>
      <c r="BH271" s="217">
        <f>IF(N271="sníž. přenesená",J271,0)</f>
        <v>0</v>
      </c>
      <c r="BI271" s="217">
        <f>IF(N271="nulová",J271,0)</f>
        <v>0</v>
      </c>
      <c r="BJ271" s="18" t="s">
        <v>77</v>
      </c>
      <c r="BK271" s="217">
        <f>ROUND(I271*H271,2)</f>
        <v>0</v>
      </c>
      <c r="BL271" s="18" t="s">
        <v>141</v>
      </c>
      <c r="BM271" s="216" t="s">
        <v>646</v>
      </c>
    </row>
    <row r="272" spans="1:65" s="2" customFormat="1" ht="16.5" customHeight="1">
      <c r="A272" s="39"/>
      <c r="B272" s="40"/>
      <c r="C272" s="245" t="s">
        <v>647</v>
      </c>
      <c r="D272" s="245" t="s">
        <v>246</v>
      </c>
      <c r="E272" s="246" t="s">
        <v>648</v>
      </c>
      <c r="F272" s="247" t="s">
        <v>649</v>
      </c>
      <c r="G272" s="248" t="s">
        <v>249</v>
      </c>
      <c r="H272" s="249">
        <v>18</v>
      </c>
      <c r="I272" s="250"/>
      <c r="J272" s="251">
        <f>ROUND(I272*H272,2)</f>
        <v>0</v>
      </c>
      <c r="K272" s="247" t="s">
        <v>250</v>
      </c>
      <c r="L272" s="252"/>
      <c r="M272" s="253" t="s">
        <v>19</v>
      </c>
      <c r="N272" s="254" t="s">
        <v>40</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182</v>
      </c>
      <c r="AT272" s="216" t="s">
        <v>246</v>
      </c>
      <c r="AU272" s="216" t="s">
        <v>79</v>
      </c>
      <c r="AY272" s="18" t="s">
        <v>133</v>
      </c>
      <c r="BE272" s="217">
        <f>IF(N272="základní",J272,0)</f>
        <v>0</v>
      </c>
      <c r="BF272" s="217">
        <f>IF(N272="snížená",J272,0)</f>
        <v>0</v>
      </c>
      <c r="BG272" s="217">
        <f>IF(N272="zákl. přenesená",J272,0)</f>
        <v>0</v>
      </c>
      <c r="BH272" s="217">
        <f>IF(N272="sníž. přenesená",J272,0)</f>
        <v>0</v>
      </c>
      <c r="BI272" s="217">
        <f>IF(N272="nulová",J272,0)</f>
        <v>0</v>
      </c>
      <c r="BJ272" s="18" t="s">
        <v>77</v>
      </c>
      <c r="BK272" s="217">
        <f>ROUND(I272*H272,2)</f>
        <v>0</v>
      </c>
      <c r="BL272" s="18" t="s">
        <v>141</v>
      </c>
      <c r="BM272" s="216" t="s">
        <v>650</v>
      </c>
    </row>
    <row r="273" spans="1:65" s="2" customFormat="1" ht="24.15" customHeight="1">
      <c r="A273" s="39"/>
      <c r="B273" s="40"/>
      <c r="C273" s="245" t="s">
        <v>651</v>
      </c>
      <c r="D273" s="245" t="s">
        <v>246</v>
      </c>
      <c r="E273" s="246" t="s">
        <v>652</v>
      </c>
      <c r="F273" s="247" t="s">
        <v>653</v>
      </c>
      <c r="G273" s="248" t="s">
        <v>249</v>
      </c>
      <c r="H273" s="249">
        <v>44</v>
      </c>
      <c r="I273" s="250"/>
      <c r="J273" s="251">
        <f>ROUND(I273*H273,2)</f>
        <v>0</v>
      </c>
      <c r="K273" s="247" t="s">
        <v>250</v>
      </c>
      <c r="L273" s="252"/>
      <c r="M273" s="253" t="s">
        <v>19</v>
      </c>
      <c r="N273" s="254" t="s">
        <v>40</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182</v>
      </c>
      <c r="AT273" s="216" t="s">
        <v>246</v>
      </c>
      <c r="AU273" s="216" t="s">
        <v>79</v>
      </c>
      <c r="AY273" s="18" t="s">
        <v>133</v>
      </c>
      <c r="BE273" s="217">
        <f>IF(N273="základní",J273,0)</f>
        <v>0</v>
      </c>
      <c r="BF273" s="217">
        <f>IF(N273="snížená",J273,0)</f>
        <v>0</v>
      </c>
      <c r="BG273" s="217">
        <f>IF(N273="zákl. přenesená",J273,0)</f>
        <v>0</v>
      </c>
      <c r="BH273" s="217">
        <f>IF(N273="sníž. přenesená",J273,0)</f>
        <v>0</v>
      </c>
      <c r="BI273" s="217">
        <f>IF(N273="nulová",J273,0)</f>
        <v>0</v>
      </c>
      <c r="BJ273" s="18" t="s">
        <v>77</v>
      </c>
      <c r="BK273" s="217">
        <f>ROUND(I273*H273,2)</f>
        <v>0</v>
      </c>
      <c r="BL273" s="18" t="s">
        <v>141</v>
      </c>
      <c r="BM273" s="216" t="s">
        <v>654</v>
      </c>
    </row>
    <row r="274" spans="1:65" s="2" customFormat="1" ht="16.5" customHeight="1">
      <c r="A274" s="39"/>
      <c r="B274" s="40"/>
      <c r="C274" s="205" t="s">
        <v>655</v>
      </c>
      <c r="D274" s="205" t="s">
        <v>136</v>
      </c>
      <c r="E274" s="206" t="s">
        <v>656</v>
      </c>
      <c r="F274" s="207" t="s">
        <v>657</v>
      </c>
      <c r="G274" s="208" t="s">
        <v>178</v>
      </c>
      <c r="H274" s="209">
        <v>45</v>
      </c>
      <c r="I274" s="210"/>
      <c r="J274" s="211">
        <f>ROUND(I274*H274,2)</f>
        <v>0</v>
      </c>
      <c r="K274" s="207" t="s">
        <v>250</v>
      </c>
      <c r="L274" s="45"/>
      <c r="M274" s="212" t="s">
        <v>19</v>
      </c>
      <c r="N274" s="213"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141</v>
      </c>
      <c r="AT274" s="216" t="s">
        <v>136</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141</v>
      </c>
      <c r="BM274" s="216" t="s">
        <v>658</v>
      </c>
    </row>
    <row r="275" spans="1:65" s="2" customFormat="1" ht="16.5" customHeight="1">
      <c r="A275" s="39"/>
      <c r="B275" s="40"/>
      <c r="C275" s="245" t="s">
        <v>659</v>
      </c>
      <c r="D275" s="245" t="s">
        <v>246</v>
      </c>
      <c r="E275" s="246" t="s">
        <v>660</v>
      </c>
      <c r="F275" s="247" t="s">
        <v>661</v>
      </c>
      <c r="G275" s="248" t="s">
        <v>178</v>
      </c>
      <c r="H275" s="249">
        <v>45</v>
      </c>
      <c r="I275" s="250"/>
      <c r="J275" s="251">
        <f>ROUND(I275*H275,2)</f>
        <v>0</v>
      </c>
      <c r="K275" s="247" t="s">
        <v>250</v>
      </c>
      <c r="L275" s="252"/>
      <c r="M275" s="253" t="s">
        <v>19</v>
      </c>
      <c r="N275" s="254" t="s">
        <v>40</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182</v>
      </c>
      <c r="AT275" s="216" t="s">
        <v>246</v>
      </c>
      <c r="AU275" s="216" t="s">
        <v>79</v>
      </c>
      <c r="AY275" s="18" t="s">
        <v>133</v>
      </c>
      <c r="BE275" s="217">
        <f>IF(N275="základní",J275,0)</f>
        <v>0</v>
      </c>
      <c r="BF275" s="217">
        <f>IF(N275="snížená",J275,0)</f>
        <v>0</v>
      </c>
      <c r="BG275" s="217">
        <f>IF(N275="zákl. přenesená",J275,0)</f>
        <v>0</v>
      </c>
      <c r="BH275" s="217">
        <f>IF(N275="sníž. přenesená",J275,0)</f>
        <v>0</v>
      </c>
      <c r="BI275" s="217">
        <f>IF(N275="nulová",J275,0)</f>
        <v>0</v>
      </c>
      <c r="BJ275" s="18" t="s">
        <v>77</v>
      </c>
      <c r="BK275" s="217">
        <f>ROUND(I275*H275,2)</f>
        <v>0</v>
      </c>
      <c r="BL275" s="18" t="s">
        <v>141</v>
      </c>
      <c r="BM275" s="216" t="s">
        <v>662</v>
      </c>
    </row>
    <row r="276" spans="1:65" s="2" customFormat="1" ht="16.5" customHeight="1">
      <c r="A276" s="39"/>
      <c r="B276" s="40"/>
      <c r="C276" s="245" t="s">
        <v>663</v>
      </c>
      <c r="D276" s="245" t="s">
        <v>246</v>
      </c>
      <c r="E276" s="246" t="s">
        <v>664</v>
      </c>
      <c r="F276" s="247" t="s">
        <v>665</v>
      </c>
      <c r="G276" s="248" t="s">
        <v>249</v>
      </c>
      <c r="H276" s="249">
        <v>15</v>
      </c>
      <c r="I276" s="250"/>
      <c r="J276" s="251">
        <f>ROUND(I276*H276,2)</f>
        <v>0</v>
      </c>
      <c r="K276" s="247" t="s">
        <v>250</v>
      </c>
      <c r="L276" s="252"/>
      <c r="M276" s="253" t="s">
        <v>19</v>
      </c>
      <c r="N276" s="254" t="s">
        <v>40</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182</v>
      </c>
      <c r="AT276" s="216" t="s">
        <v>246</v>
      </c>
      <c r="AU276" s="216" t="s">
        <v>79</v>
      </c>
      <c r="AY276" s="18" t="s">
        <v>133</v>
      </c>
      <c r="BE276" s="217">
        <f>IF(N276="základní",J276,0)</f>
        <v>0</v>
      </c>
      <c r="BF276" s="217">
        <f>IF(N276="snížená",J276,0)</f>
        <v>0</v>
      </c>
      <c r="BG276" s="217">
        <f>IF(N276="zákl. přenesená",J276,0)</f>
        <v>0</v>
      </c>
      <c r="BH276" s="217">
        <f>IF(N276="sníž. přenesená",J276,0)</f>
        <v>0</v>
      </c>
      <c r="BI276" s="217">
        <f>IF(N276="nulová",J276,0)</f>
        <v>0</v>
      </c>
      <c r="BJ276" s="18" t="s">
        <v>77</v>
      </c>
      <c r="BK276" s="217">
        <f>ROUND(I276*H276,2)</f>
        <v>0</v>
      </c>
      <c r="BL276" s="18" t="s">
        <v>141</v>
      </c>
      <c r="BM276" s="216" t="s">
        <v>666</v>
      </c>
    </row>
    <row r="277" spans="1:65" s="2" customFormat="1" ht="24.15" customHeight="1">
      <c r="A277" s="39"/>
      <c r="B277" s="40"/>
      <c r="C277" s="245" t="s">
        <v>667</v>
      </c>
      <c r="D277" s="245" t="s">
        <v>246</v>
      </c>
      <c r="E277" s="246" t="s">
        <v>668</v>
      </c>
      <c r="F277" s="247" t="s">
        <v>669</v>
      </c>
      <c r="G277" s="248" t="s">
        <v>249</v>
      </c>
      <c r="H277" s="249">
        <v>38</v>
      </c>
      <c r="I277" s="250"/>
      <c r="J277" s="251">
        <f>ROUND(I277*H277,2)</f>
        <v>0</v>
      </c>
      <c r="K277" s="247" t="s">
        <v>250</v>
      </c>
      <c r="L277" s="252"/>
      <c r="M277" s="253" t="s">
        <v>19</v>
      </c>
      <c r="N277" s="254" t="s">
        <v>40</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182</v>
      </c>
      <c r="AT277" s="216" t="s">
        <v>246</v>
      </c>
      <c r="AU277" s="216" t="s">
        <v>79</v>
      </c>
      <c r="AY277" s="18" t="s">
        <v>133</v>
      </c>
      <c r="BE277" s="217">
        <f>IF(N277="základní",J277,0)</f>
        <v>0</v>
      </c>
      <c r="BF277" s="217">
        <f>IF(N277="snížená",J277,0)</f>
        <v>0</v>
      </c>
      <c r="BG277" s="217">
        <f>IF(N277="zákl. přenesená",J277,0)</f>
        <v>0</v>
      </c>
      <c r="BH277" s="217">
        <f>IF(N277="sníž. přenesená",J277,0)</f>
        <v>0</v>
      </c>
      <c r="BI277" s="217">
        <f>IF(N277="nulová",J277,0)</f>
        <v>0</v>
      </c>
      <c r="BJ277" s="18" t="s">
        <v>77</v>
      </c>
      <c r="BK277" s="217">
        <f>ROUND(I277*H277,2)</f>
        <v>0</v>
      </c>
      <c r="BL277" s="18" t="s">
        <v>141</v>
      </c>
      <c r="BM277" s="216" t="s">
        <v>670</v>
      </c>
    </row>
    <row r="278" spans="1:63" s="12" customFormat="1" ht="22.8" customHeight="1">
      <c r="A278" s="12"/>
      <c r="B278" s="189"/>
      <c r="C278" s="190"/>
      <c r="D278" s="191" t="s">
        <v>68</v>
      </c>
      <c r="E278" s="203" t="s">
        <v>671</v>
      </c>
      <c r="F278" s="203" t="s">
        <v>672</v>
      </c>
      <c r="G278" s="190"/>
      <c r="H278" s="190"/>
      <c r="I278" s="193"/>
      <c r="J278" s="204">
        <f>BK278</f>
        <v>0</v>
      </c>
      <c r="K278" s="190"/>
      <c r="L278" s="195"/>
      <c r="M278" s="196"/>
      <c r="N278" s="197"/>
      <c r="O278" s="197"/>
      <c r="P278" s="198">
        <f>SUM(P279:P283)</f>
        <v>0</v>
      </c>
      <c r="Q278" s="197"/>
      <c r="R278" s="198">
        <f>SUM(R279:R283)</f>
        <v>0</v>
      </c>
      <c r="S278" s="197"/>
      <c r="T278" s="199">
        <f>SUM(T279:T283)</f>
        <v>0</v>
      </c>
      <c r="U278" s="12"/>
      <c r="V278" s="12"/>
      <c r="W278" s="12"/>
      <c r="X278" s="12"/>
      <c r="Y278" s="12"/>
      <c r="Z278" s="12"/>
      <c r="AA278" s="12"/>
      <c r="AB278" s="12"/>
      <c r="AC278" s="12"/>
      <c r="AD278" s="12"/>
      <c r="AE278" s="12"/>
      <c r="AR278" s="200" t="s">
        <v>79</v>
      </c>
      <c r="AT278" s="201" t="s">
        <v>68</v>
      </c>
      <c r="AU278" s="201" t="s">
        <v>77</v>
      </c>
      <c r="AY278" s="200" t="s">
        <v>133</v>
      </c>
      <c r="BK278" s="202">
        <f>SUM(BK279:BK283)</f>
        <v>0</v>
      </c>
    </row>
    <row r="279" spans="1:65" s="2" customFormat="1" ht="16.5" customHeight="1">
      <c r="A279" s="39"/>
      <c r="B279" s="40"/>
      <c r="C279" s="205" t="s">
        <v>673</v>
      </c>
      <c r="D279" s="205" t="s">
        <v>136</v>
      </c>
      <c r="E279" s="206" t="s">
        <v>674</v>
      </c>
      <c r="F279" s="207" t="s">
        <v>675</v>
      </c>
      <c r="G279" s="208" t="s">
        <v>241</v>
      </c>
      <c r="H279" s="209">
        <v>2</v>
      </c>
      <c r="I279" s="210"/>
      <c r="J279" s="211">
        <f>ROUND(I279*H279,2)</f>
        <v>0</v>
      </c>
      <c r="K279" s="207" t="s">
        <v>140</v>
      </c>
      <c r="L279" s="45"/>
      <c r="M279" s="212" t="s">
        <v>19</v>
      </c>
      <c r="N279" s="213" t="s">
        <v>40</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229</v>
      </c>
      <c r="AT279" s="216" t="s">
        <v>136</v>
      </c>
      <c r="AU279" s="216" t="s">
        <v>79</v>
      </c>
      <c r="AY279" s="18" t="s">
        <v>133</v>
      </c>
      <c r="BE279" s="217">
        <f>IF(N279="základní",J279,0)</f>
        <v>0</v>
      </c>
      <c r="BF279" s="217">
        <f>IF(N279="snížená",J279,0)</f>
        <v>0</v>
      </c>
      <c r="BG279" s="217">
        <f>IF(N279="zákl. přenesená",J279,0)</f>
        <v>0</v>
      </c>
      <c r="BH279" s="217">
        <f>IF(N279="sníž. přenesená",J279,0)</f>
        <v>0</v>
      </c>
      <c r="BI279" s="217">
        <f>IF(N279="nulová",J279,0)</f>
        <v>0</v>
      </c>
      <c r="BJ279" s="18" t="s">
        <v>77</v>
      </c>
      <c r="BK279" s="217">
        <f>ROUND(I279*H279,2)</f>
        <v>0</v>
      </c>
      <c r="BL279" s="18" t="s">
        <v>229</v>
      </c>
      <c r="BM279" s="216" t="s">
        <v>676</v>
      </c>
    </row>
    <row r="280" spans="1:47" s="2" customFormat="1" ht="12">
      <c r="A280" s="39"/>
      <c r="B280" s="40"/>
      <c r="C280" s="41"/>
      <c r="D280" s="218" t="s">
        <v>143</v>
      </c>
      <c r="E280" s="41"/>
      <c r="F280" s="219" t="s">
        <v>677</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143</v>
      </c>
      <c r="AU280" s="18" t="s">
        <v>79</v>
      </c>
    </row>
    <row r="281" spans="1:65" s="2" customFormat="1" ht="24.15" customHeight="1">
      <c r="A281" s="39"/>
      <c r="B281" s="40"/>
      <c r="C281" s="245" t="s">
        <v>678</v>
      </c>
      <c r="D281" s="245" t="s">
        <v>246</v>
      </c>
      <c r="E281" s="246" t="s">
        <v>679</v>
      </c>
      <c r="F281" s="247" t="s">
        <v>680</v>
      </c>
      <c r="G281" s="248" t="s">
        <v>249</v>
      </c>
      <c r="H281" s="249">
        <v>2</v>
      </c>
      <c r="I281" s="250"/>
      <c r="J281" s="251">
        <f>ROUND(I281*H281,2)</f>
        <v>0</v>
      </c>
      <c r="K281" s="247" t="s">
        <v>250</v>
      </c>
      <c r="L281" s="252"/>
      <c r="M281" s="253" t="s">
        <v>19</v>
      </c>
      <c r="N281" s="254" t="s">
        <v>40</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182</v>
      </c>
      <c r="AT281" s="216" t="s">
        <v>246</v>
      </c>
      <c r="AU281" s="216" t="s">
        <v>79</v>
      </c>
      <c r="AY281" s="18" t="s">
        <v>133</v>
      </c>
      <c r="BE281" s="217">
        <f>IF(N281="základní",J281,0)</f>
        <v>0</v>
      </c>
      <c r="BF281" s="217">
        <f>IF(N281="snížená",J281,0)</f>
        <v>0</v>
      </c>
      <c r="BG281" s="217">
        <f>IF(N281="zákl. přenesená",J281,0)</f>
        <v>0</v>
      </c>
      <c r="BH281" s="217">
        <f>IF(N281="sníž. přenesená",J281,0)</f>
        <v>0</v>
      </c>
      <c r="BI281" s="217">
        <f>IF(N281="nulová",J281,0)</f>
        <v>0</v>
      </c>
      <c r="BJ281" s="18" t="s">
        <v>77</v>
      </c>
      <c r="BK281" s="217">
        <f>ROUND(I281*H281,2)</f>
        <v>0</v>
      </c>
      <c r="BL281" s="18" t="s">
        <v>141</v>
      </c>
      <c r="BM281" s="216" t="s">
        <v>681</v>
      </c>
    </row>
    <row r="282" spans="1:65" s="2" customFormat="1" ht="24.15" customHeight="1">
      <c r="A282" s="39"/>
      <c r="B282" s="40"/>
      <c r="C282" s="205" t="s">
        <v>682</v>
      </c>
      <c r="D282" s="205" t="s">
        <v>136</v>
      </c>
      <c r="E282" s="206" t="s">
        <v>683</v>
      </c>
      <c r="F282" s="207" t="s">
        <v>684</v>
      </c>
      <c r="G282" s="208" t="s">
        <v>611</v>
      </c>
      <c r="H282" s="266"/>
      <c r="I282" s="210"/>
      <c r="J282" s="211">
        <f>ROUND(I282*H282,2)</f>
        <v>0</v>
      </c>
      <c r="K282" s="207" t="s">
        <v>140</v>
      </c>
      <c r="L282" s="45"/>
      <c r="M282" s="212" t="s">
        <v>19</v>
      </c>
      <c r="N282" s="213" t="s">
        <v>40</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229</v>
      </c>
      <c r="AT282" s="216" t="s">
        <v>136</v>
      </c>
      <c r="AU282" s="216" t="s">
        <v>79</v>
      </c>
      <c r="AY282" s="18" t="s">
        <v>133</v>
      </c>
      <c r="BE282" s="217">
        <f>IF(N282="základní",J282,0)</f>
        <v>0</v>
      </c>
      <c r="BF282" s="217">
        <f>IF(N282="snížená",J282,0)</f>
        <v>0</v>
      </c>
      <c r="BG282" s="217">
        <f>IF(N282="zákl. přenesená",J282,0)</f>
        <v>0</v>
      </c>
      <c r="BH282" s="217">
        <f>IF(N282="sníž. přenesená",J282,0)</f>
        <v>0</v>
      </c>
      <c r="BI282" s="217">
        <f>IF(N282="nulová",J282,0)</f>
        <v>0</v>
      </c>
      <c r="BJ282" s="18" t="s">
        <v>77</v>
      </c>
      <c r="BK282" s="217">
        <f>ROUND(I282*H282,2)</f>
        <v>0</v>
      </c>
      <c r="BL282" s="18" t="s">
        <v>229</v>
      </c>
      <c r="BM282" s="216" t="s">
        <v>685</v>
      </c>
    </row>
    <row r="283" spans="1:47" s="2" customFormat="1" ht="12">
      <c r="A283" s="39"/>
      <c r="B283" s="40"/>
      <c r="C283" s="41"/>
      <c r="D283" s="218" t="s">
        <v>143</v>
      </c>
      <c r="E283" s="41"/>
      <c r="F283" s="219" t="s">
        <v>686</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143</v>
      </c>
      <c r="AU283" s="18" t="s">
        <v>79</v>
      </c>
    </row>
    <row r="284" spans="1:63" s="12" customFormat="1" ht="22.8" customHeight="1">
      <c r="A284" s="12"/>
      <c r="B284" s="189"/>
      <c r="C284" s="190"/>
      <c r="D284" s="191" t="s">
        <v>68</v>
      </c>
      <c r="E284" s="203" t="s">
        <v>687</v>
      </c>
      <c r="F284" s="203" t="s">
        <v>688</v>
      </c>
      <c r="G284" s="190"/>
      <c r="H284" s="190"/>
      <c r="I284" s="193"/>
      <c r="J284" s="204">
        <f>BK284</f>
        <v>0</v>
      </c>
      <c r="K284" s="190"/>
      <c r="L284" s="195"/>
      <c r="M284" s="196"/>
      <c r="N284" s="197"/>
      <c r="O284" s="197"/>
      <c r="P284" s="198">
        <f>SUM(P285:P289)</f>
        <v>0</v>
      </c>
      <c r="Q284" s="197"/>
      <c r="R284" s="198">
        <f>SUM(R285:R289)</f>
        <v>0.0008</v>
      </c>
      <c r="S284" s="197"/>
      <c r="T284" s="199">
        <f>SUM(T285:T289)</f>
        <v>0</v>
      </c>
      <c r="U284" s="12"/>
      <c r="V284" s="12"/>
      <c r="W284" s="12"/>
      <c r="X284" s="12"/>
      <c r="Y284" s="12"/>
      <c r="Z284" s="12"/>
      <c r="AA284" s="12"/>
      <c r="AB284" s="12"/>
      <c r="AC284" s="12"/>
      <c r="AD284" s="12"/>
      <c r="AE284" s="12"/>
      <c r="AR284" s="200" t="s">
        <v>79</v>
      </c>
      <c r="AT284" s="201" t="s">
        <v>68</v>
      </c>
      <c r="AU284" s="201" t="s">
        <v>77</v>
      </c>
      <c r="AY284" s="200" t="s">
        <v>133</v>
      </c>
      <c r="BK284" s="202">
        <f>SUM(BK285:BK289)</f>
        <v>0</v>
      </c>
    </row>
    <row r="285" spans="1:65" s="2" customFormat="1" ht="16.5" customHeight="1">
      <c r="A285" s="39"/>
      <c r="B285" s="40"/>
      <c r="C285" s="205" t="s">
        <v>689</v>
      </c>
      <c r="D285" s="205" t="s">
        <v>136</v>
      </c>
      <c r="E285" s="206" t="s">
        <v>690</v>
      </c>
      <c r="F285" s="207" t="s">
        <v>691</v>
      </c>
      <c r="G285" s="208" t="s">
        <v>241</v>
      </c>
      <c r="H285" s="209">
        <v>2</v>
      </c>
      <c r="I285" s="210"/>
      <c r="J285" s="211">
        <f>ROUND(I285*H285,2)</f>
        <v>0</v>
      </c>
      <c r="K285" s="207" t="s">
        <v>140</v>
      </c>
      <c r="L285" s="45"/>
      <c r="M285" s="212" t="s">
        <v>19</v>
      </c>
      <c r="N285" s="213" t="s">
        <v>40</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229</v>
      </c>
      <c r="AT285" s="216" t="s">
        <v>136</v>
      </c>
      <c r="AU285" s="216" t="s">
        <v>79</v>
      </c>
      <c r="AY285" s="18" t="s">
        <v>133</v>
      </c>
      <c r="BE285" s="217">
        <f>IF(N285="základní",J285,0)</f>
        <v>0</v>
      </c>
      <c r="BF285" s="217">
        <f>IF(N285="snížená",J285,0)</f>
        <v>0</v>
      </c>
      <c r="BG285" s="217">
        <f>IF(N285="zákl. přenesená",J285,0)</f>
        <v>0</v>
      </c>
      <c r="BH285" s="217">
        <f>IF(N285="sníž. přenesená",J285,0)</f>
        <v>0</v>
      </c>
      <c r="BI285" s="217">
        <f>IF(N285="nulová",J285,0)</f>
        <v>0</v>
      </c>
      <c r="BJ285" s="18" t="s">
        <v>77</v>
      </c>
      <c r="BK285" s="217">
        <f>ROUND(I285*H285,2)</f>
        <v>0</v>
      </c>
      <c r="BL285" s="18" t="s">
        <v>229</v>
      </c>
      <c r="BM285" s="216" t="s">
        <v>692</v>
      </c>
    </row>
    <row r="286" spans="1:47" s="2" customFormat="1" ht="12">
      <c r="A286" s="39"/>
      <c r="B286" s="40"/>
      <c r="C286" s="41"/>
      <c r="D286" s="218" t="s">
        <v>143</v>
      </c>
      <c r="E286" s="41"/>
      <c r="F286" s="219" t="s">
        <v>693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143</v>
      </c>
      <c r="AU286" s="18" t="s">
        <v>79</v>
      </c>
    </row>
    <row r="287" spans="1:65" s="2" customFormat="1" ht="16.5" customHeight="1">
      <c r="A287" s="39"/>
      <c r="B287" s="40"/>
      <c r="C287" s="245" t="s">
        <v>694</v>
      </c>
      <c r="D287" s="245" t="s">
        <v>246</v>
      </c>
      <c r="E287" s="246" t="s">
        <v>695</v>
      </c>
      <c r="F287" s="247" t="s">
        <v>696</v>
      </c>
      <c r="G287" s="248" t="s">
        <v>241</v>
      </c>
      <c r="H287" s="249">
        <v>2</v>
      </c>
      <c r="I287" s="250"/>
      <c r="J287" s="251">
        <f>ROUND(I287*H287,2)</f>
        <v>0</v>
      </c>
      <c r="K287" s="247" t="s">
        <v>140</v>
      </c>
      <c r="L287" s="252"/>
      <c r="M287" s="253" t="s">
        <v>19</v>
      </c>
      <c r="N287" s="254" t="s">
        <v>40</v>
      </c>
      <c r="O287" s="85"/>
      <c r="P287" s="214">
        <f>O287*H287</f>
        <v>0</v>
      </c>
      <c r="Q287" s="214">
        <v>0.0004</v>
      </c>
      <c r="R287" s="214">
        <f>Q287*H287</f>
        <v>0.0008</v>
      </c>
      <c r="S287" s="214">
        <v>0</v>
      </c>
      <c r="T287" s="215">
        <f>S287*H287</f>
        <v>0</v>
      </c>
      <c r="U287" s="39"/>
      <c r="V287" s="39"/>
      <c r="W287" s="39"/>
      <c r="X287" s="39"/>
      <c r="Y287" s="39"/>
      <c r="Z287" s="39"/>
      <c r="AA287" s="39"/>
      <c r="AB287" s="39"/>
      <c r="AC287" s="39"/>
      <c r="AD287" s="39"/>
      <c r="AE287" s="39"/>
      <c r="AR287" s="216" t="s">
        <v>309</v>
      </c>
      <c r="AT287" s="216" t="s">
        <v>246</v>
      </c>
      <c r="AU287" s="216" t="s">
        <v>79</v>
      </c>
      <c r="AY287" s="18" t="s">
        <v>133</v>
      </c>
      <c r="BE287" s="217">
        <f>IF(N287="základní",J287,0)</f>
        <v>0</v>
      </c>
      <c r="BF287" s="217">
        <f>IF(N287="snížená",J287,0)</f>
        <v>0</v>
      </c>
      <c r="BG287" s="217">
        <f>IF(N287="zákl. přenesená",J287,0)</f>
        <v>0</v>
      </c>
      <c r="BH287" s="217">
        <f>IF(N287="sníž. přenesená",J287,0)</f>
        <v>0</v>
      </c>
      <c r="BI287" s="217">
        <f>IF(N287="nulová",J287,0)</f>
        <v>0</v>
      </c>
      <c r="BJ287" s="18" t="s">
        <v>77</v>
      </c>
      <c r="BK287" s="217">
        <f>ROUND(I287*H287,2)</f>
        <v>0</v>
      </c>
      <c r="BL287" s="18" t="s">
        <v>229</v>
      </c>
      <c r="BM287" s="216" t="s">
        <v>697</v>
      </c>
    </row>
    <row r="288" spans="1:65" s="2" customFormat="1" ht="24.15" customHeight="1">
      <c r="A288" s="39"/>
      <c r="B288" s="40"/>
      <c r="C288" s="205" t="s">
        <v>698</v>
      </c>
      <c r="D288" s="205" t="s">
        <v>136</v>
      </c>
      <c r="E288" s="206" t="s">
        <v>699</v>
      </c>
      <c r="F288" s="207" t="s">
        <v>700</v>
      </c>
      <c r="G288" s="208" t="s">
        <v>611</v>
      </c>
      <c r="H288" s="266"/>
      <c r="I288" s="210"/>
      <c r="J288" s="211">
        <f>ROUND(I288*H288,2)</f>
        <v>0</v>
      </c>
      <c r="K288" s="207" t="s">
        <v>140</v>
      </c>
      <c r="L288" s="45"/>
      <c r="M288" s="212" t="s">
        <v>19</v>
      </c>
      <c r="N288" s="213" t="s">
        <v>40</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229</v>
      </c>
      <c r="AT288" s="216" t="s">
        <v>136</v>
      </c>
      <c r="AU288" s="216" t="s">
        <v>79</v>
      </c>
      <c r="AY288" s="18" t="s">
        <v>133</v>
      </c>
      <c r="BE288" s="217">
        <f>IF(N288="základní",J288,0)</f>
        <v>0</v>
      </c>
      <c r="BF288" s="217">
        <f>IF(N288="snížená",J288,0)</f>
        <v>0</v>
      </c>
      <c r="BG288" s="217">
        <f>IF(N288="zákl. přenesená",J288,0)</f>
        <v>0</v>
      </c>
      <c r="BH288" s="217">
        <f>IF(N288="sníž. přenesená",J288,0)</f>
        <v>0</v>
      </c>
      <c r="BI288" s="217">
        <f>IF(N288="nulová",J288,0)</f>
        <v>0</v>
      </c>
      <c r="BJ288" s="18" t="s">
        <v>77</v>
      </c>
      <c r="BK288" s="217">
        <f>ROUND(I288*H288,2)</f>
        <v>0</v>
      </c>
      <c r="BL288" s="18" t="s">
        <v>229</v>
      </c>
      <c r="BM288" s="216" t="s">
        <v>701</v>
      </c>
    </row>
    <row r="289" spans="1:47" s="2" customFormat="1" ht="12">
      <c r="A289" s="39"/>
      <c r="B289" s="40"/>
      <c r="C289" s="41"/>
      <c r="D289" s="218" t="s">
        <v>143</v>
      </c>
      <c r="E289" s="41"/>
      <c r="F289" s="219" t="s">
        <v>702</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143</v>
      </c>
      <c r="AU289" s="18" t="s">
        <v>79</v>
      </c>
    </row>
    <row r="290" spans="1:63" s="12" customFormat="1" ht="22.8" customHeight="1">
      <c r="A290" s="12"/>
      <c r="B290" s="189"/>
      <c r="C290" s="190"/>
      <c r="D290" s="191" t="s">
        <v>68</v>
      </c>
      <c r="E290" s="203" t="s">
        <v>703</v>
      </c>
      <c r="F290" s="203" t="s">
        <v>704</v>
      </c>
      <c r="G290" s="190"/>
      <c r="H290" s="190"/>
      <c r="I290" s="193"/>
      <c r="J290" s="204">
        <f>BK290</f>
        <v>0</v>
      </c>
      <c r="K290" s="190"/>
      <c r="L290" s="195"/>
      <c r="M290" s="196"/>
      <c r="N290" s="197"/>
      <c r="O290" s="197"/>
      <c r="P290" s="198">
        <f>SUM(P291:P300)</f>
        <v>0</v>
      </c>
      <c r="Q290" s="197"/>
      <c r="R290" s="198">
        <f>SUM(R291:R300)</f>
        <v>1.8330000000000002</v>
      </c>
      <c r="S290" s="197"/>
      <c r="T290" s="199">
        <f>SUM(T291:T300)</f>
        <v>0</v>
      </c>
      <c r="U290" s="12"/>
      <c r="V290" s="12"/>
      <c r="W290" s="12"/>
      <c r="X290" s="12"/>
      <c r="Y290" s="12"/>
      <c r="Z290" s="12"/>
      <c r="AA290" s="12"/>
      <c r="AB290" s="12"/>
      <c r="AC290" s="12"/>
      <c r="AD290" s="12"/>
      <c r="AE290" s="12"/>
      <c r="AR290" s="200" t="s">
        <v>79</v>
      </c>
      <c r="AT290" s="201" t="s">
        <v>68</v>
      </c>
      <c r="AU290" s="201" t="s">
        <v>77</v>
      </c>
      <c r="AY290" s="200" t="s">
        <v>133</v>
      </c>
      <c r="BK290" s="202">
        <f>SUM(BK291:BK300)</f>
        <v>0</v>
      </c>
    </row>
    <row r="291" spans="1:65" s="2" customFormat="1" ht="24.15" customHeight="1">
      <c r="A291" s="39"/>
      <c r="B291" s="40"/>
      <c r="C291" s="205" t="s">
        <v>705</v>
      </c>
      <c r="D291" s="205" t="s">
        <v>136</v>
      </c>
      <c r="E291" s="206" t="s">
        <v>706</v>
      </c>
      <c r="F291" s="207" t="s">
        <v>707</v>
      </c>
      <c r="G291" s="208" t="s">
        <v>139</v>
      </c>
      <c r="H291" s="209">
        <v>141</v>
      </c>
      <c r="I291" s="210"/>
      <c r="J291" s="211">
        <f>ROUND(I291*H291,2)</f>
        <v>0</v>
      </c>
      <c r="K291" s="207" t="s">
        <v>140</v>
      </c>
      <c r="L291" s="45"/>
      <c r="M291" s="212" t="s">
        <v>19</v>
      </c>
      <c r="N291" s="213" t="s">
        <v>40</v>
      </c>
      <c r="O291" s="85"/>
      <c r="P291" s="214">
        <f>O291*H291</f>
        <v>0</v>
      </c>
      <c r="Q291" s="214">
        <v>0.0122</v>
      </c>
      <c r="R291" s="214">
        <f>Q291*H291</f>
        <v>1.7202000000000002</v>
      </c>
      <c r="S291" s="214">
        <v>0</v>
      </c>
      <c r="T291" s="215">
        <f>S291*H291</f>
        <v>0</v>
      </c>
      <c r="U291" s="39"/>
      <c r="V291" s="39"/>
      <c r="W291" s="39"/>
      <c r="X291" s="39"/>
      <c r="Y291" s="39"/>
      <c r="Z291" s="39"/>
      <c r="AA291" s="39"/>
      <c r="AB291" s="39"/>
      <c r="AC291" s="39"/>
      <c r="AD291" s="39"/>
      <c r="AE291" s="39"/>
      <c r="AR291" s="216" t="s">
        <v>229</v>
      </c>
      <c r="AT291" s="216" t="s">
        <v>136</v>
      </c>
      <c r="AU291" s="216" t="s">
        <v>79</v>
      </c>
      <c r="AY291" s="18" t="s">
        <v>133</v>
      </c>
      <c r="BE291" s="217">
        <f>IF(N291="základní",J291,0)</f>
        <v>0</v>
      </c>
      <c r="BF291" s="217">
        <f>IF(N291="snížená",J291,0)</f>
        <v>0</v>
      </c>
      <c r="BG291" s="217">
        <f>IF(N291="zákl. přenesená",J291,0)</f>
        <v>0</v>
      </c>
      <c r="BH291" s="217">
        <f>IF(N291="sníž. přenesená",J291,0)</f>
        <v>0</v>
      </c>
      <c r="BI291" s="217">
        <f>IF(N291="nulová",J291,0)</f>
        <v>0</v>
      </c>
      <c r="BJ291" s="18" t="s">
        <v>77</v>
      </c>
      <c r="BK291" s="217">
        <f>ROUND(I291*H291,2)</f>
        <v>0</v>
      </c>
      <c r="BL291" s="18" t="s">
        <v>229</v>
      </c>
      <c r="BM291" s="216" t="s">
        <v>708</v>
      </c>
    </row>
    <row r="292" spans="1:47" s="2" customFormat="1" ht="12">
      <c r="A292" s="39"/>
      <c r="B292" s="40"/>
      <c r="C292" s="41"/>
      <c r="D292" s="218" t="s">
        <v>143</v>
      </c>
      <c r="E292" s="41"/>
      <c r="F292" s="219" t="s">
        <v>709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143</v>
      </c>
      <c r="AU292" s="18" t="s">
        <v>79</v>
      </c>
    </row>
    <row r="293" spans="1:65" s="2" customFormat="1" ht="24.15" customHeight="1">
      <c r="A293" s="39"/>
      <c r="B293" s="40"/>
      <c r="C293" s="205" t="s">
        <v>710</v>
      </c>
      <c r="D293" s="205" t="s">
        <v>136</v>
      </c>
      <c r="E293" s="206" t="s">
        <v>711</v>
      </c>
      <c r="F293" s="207" t="s">
        <v>712</v>
      </c>
      <c r="G293" s="208" t="s">
        <v>139</v>
      </c>
      <c r="H293" s="209">
        <v>141</v>
      </c>
      <c r="I293" s="210"/>
      <c r="J293" s="211">
        <f>ROUND(I293*H293,2)</f>
        <v>0</v>
      </c>
      <c r="K293" s="207" t="s">
        <v>140</v>
      </c>
      <c r="L293" s="45"/>
      <c r="M293" s="212" t="s">
        <v>19</v>
      </c>
      <c r="N293" s="213" t="s">
        <v>40</v>
      </c>
      <c r="O293" s="85"/>
      <c r="P293" s="214">
        <f>O293*H293</f>
        <v>0</v>
      </c>
      <c r="Q293" s="214">
        <v>0.0001</v>
      </c>
      <c r="R293" s="214">
        <f>Q293*H293</f>
        <v>0.014100000000000001</v>
      </c>
      <c r="S293" s="214">
        <v>0</v>
      </c>
      <c r="T293" s="215">
        <f>S293*H293</f>
        <v>0</v>
      </c>
      <c r="U293" s="39"/>
      <c r="V293" s="39"/>
      <c r="W293" s="39"/>
      <c r="X293" s="39"/>
      <c r="Y293" s="39"/>
      <c r="Z293" s="39"/>
      <c r="AA293" s="39"/>
      <c r="AB293" s="39"/>
      <c r="AC293" s="39"/>
      <c r="AD293" s="39"/>
      <c r="AE293" s="39"/>
      <c r="AR293" s="216" t="s">
        <v>229</v>
      </c>
      <c r="AT293" s="216" t="s">
        <v>136</v>
      </c>
      <c r="AU293" s="216" t="s">
        <v>79</v>
      </c>
      <c r="AY293" s="18" t="s">
        <v>133</v>
      </c>
      <c r="BE293" s="217">
        <f>IF(N293="základní",J293,0)</f>
        <v>0</v>
      </c>
      <c r="BF293" s="217">
        <f>IF(N293="snížená",J293,0)</f>
        <v>0</v>
      </c>
      <c r="BG293" s="217">
        <f>IF(N293="zákl. přenesená",J293,0)</f>
        <v>0</v>
      </c>
      <c r="BH293" s="217">
        <f>IF(N293="sníž. přenesená",J293,0)</f>
        <v>0</v>
      </c>
      <c r="BI293" s="217">
        <f>IF(N293="nulová",J293,0)</f>
        <v>0</v>
      </c>
      <c r="BJ293" s="18" t="s">
        <v>77</v>
      </c>
      <c r="BK293" s="217">
        <f>ROUND(I293*H293,2)</f>
        <v>0</v>
      </c>
      <c r="BL293" s="18" t="s">
        <v>229</v>
      </c>
      <c r="BM293" s="216" t="s">
        <v>713</v>
      </c>
    </row>
    <row r="294" spans="1:47" s="2" customFormat="1" ht="12">
      <c r="A294" s="39"/>
      <c r="B294" s="40"/>
      <c r="C294" s="41"/>
      <c r="D294" s="218" t="s">
        <v>143</v>
      </c>
      <c r="E294" s="41"/>
      <c r="F294" s="219" t="s">
        <v>714</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143</v>
      </c>
      <c r="AU294" s="18" t="s">
        <v>79</v>
      </c>
    </row>
    <row r="295" spans="1:65" s="2" customFormat="1" ht="21.75" customHeight="1">
      <c r="A295" s="39"/>
      <c r="B295" s="40"/>
      <c r="C295" s="205" t="s">
        <v>715</v>
      </c>
      <c r="D295" s="205" t="s">
        <v>136</v>
      </c>
      <c r="E295" s="206" t="s">
        <v>716</v>
      </c>
      <c r="F295" s="207" t="s">
        <v>717</v>
      </c>
      <c r="G295" s="208" t="s">
        <v>139</v>
      </c>
      <c r="H295" s="209">
        <v>141</v>
      </c>
      <c r="I295" s="210"/>
      <c r="J295" s="211">
        <f>ROUND(I295*H295,2)</f>
        <v>0</v>
      </c>
      <c r="K295" s="207" t="s">
        <v>140</v>
      </c>
      <c r="L295" s="45"/>
      <c r="M295" s="212" t="s">
        <v>19</v>
      </c>
      <c r="N295" s="213" t="s">
        <v>40</v>
      </c>
      <c r="O295" s="85"/>
      <c r="P295" s="214">
        <f>O295*H295</f>
        <v>0</v>
      </c>
      <c r="Q295" s="214">
        <v>0.0007</v>
      </c>
      <c r="R295" s="214">
        <f>Q295*H295</f>
        <v>0.0987</v>
      </c>
      <c r="S295" s="214">
        <v>0</v>
      </c>
      <c r="T295" s="215">
        <f>S295*H295</f>
        <v>0</v>
      </c>
      <c r="U295" s="39"/>
      <c r="V295" s="39"/>
      <c r="W295" s="39"/>
      <c r="X295" s="39"/>
      <c r="Y295" s="39"/>
      <c r="Z295" s="39"/>
      <c r="AA295" s="39"/>
      <c r="AB295" s="39"/>
      <c r="AC295" s="39"/>
      <c r="AD295" s="39"/>
      <c r="AE295" s="39"/>
      <c r="AR295" s="216" t="s">
        <v>229</v>
      </c>
      <c r="AT295" s="216" t="s">
        <v>136</v>
      </c>
      <c r="AU295" s="216" t="s">
        <v>79</v>
      </c>
      <c r="AY295" s="18" t="s">
        <v>133</v>
      </c>
      <c r="BE295" s="217">
        <f>IF(N295="základní",J295,0)</f>
        <v>0</v>
      </c>
      <c r="BF295" s="217">
        <f>IF(N295="snížená",J295,0)</f>
        <v>0</v>
      </c>
      <c r="BG295" s="217">
        <f>IF(N295="zákl. přenesená",J295,0)</f>
        <v>0</v>
      </c>
      <c r="BH295" s="217">
        <f>IF(N295="sníž. přenesená",J295,0)</f>
        <v>0</v>
      </c>
      <c r="BI295" s="217">
        <f>IF(N295="nulová",J295,0)</f>
        <v>0</v>
      </c>
      <c r="BJ295" s="18" t="s">
        <v>77</v>
      </c>
      <c r="BK295" s="217">
        <f>ROUND(I295*H295,2)</f>
        <v>0</v>
      </c>
      <c r="BL295" s="18" t="s">
        <v>229</v>
      </c>
      <c r="BM295" s="216" t="s">
        <v>718</v>
      </c>
    </row>
    <row r="296" spans="1:47" s="2" customFormat="1" ht="12">
      <c r="A296" s="39"/>
      <c r="B296" s="40"/>
      <c r="C296" s="41"/>
      <c r="D296" s="218" t="s">
        <v>143</v>
      </c>
      <c r="E296" s="41"/>
      <c r="F296" s="219" t="s">
        <v>719</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143</v>
      </c>
      <c r="AU296" s="18" t="s">
        <v>79</v>
      </c>
    </row>
    <row r="297" spans="1:65" s="2" customFormat="1" ht="24.15" customHeight="1">
      <c r="A297" s="39"/>
      <c r="B297" s="40"/>
      <c r="C297" s="205" t="s">
        <v>720</v>
      </c>
      <c r="D297" s="205" t="s">
        <v>136</v>
      </c>
      <c r="E297" s="206" t="s">
        <v>721</v>
      </c>
      <c r="F297" s="207" t="s">
        <v>722</v>
      </c>
      <c r="G297" s="208" t="s">
        <v>209</v>
      </c>
      <c r="H297" s="209">
        <v>1.833</v>
      </c>
      <c r="I297" s="210"/>
      <c r="J297" s="211">
        <f>ROUND(I297*H297,2)</f>
        <v>0</v>
      </c>
      <c r="K297" s="207" t="s">
        <v>140</v>
      </c>
      <c r="L297" s="45"/>
      <c r="M297" s="212" t="s">
        <v>19</v>
      </c>
      <c r="N297" s="213" t="s">
        <v>40</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229</v>
      </c>
      <c r="AT297" s="216" t="s">
        <v>136</v>
      </c>
      <c r="AU297" s="216" t="s">
        <v>79</v>
      </c>
      <c r="AY297" s="18" t="s">
        <v>133</v>
      </c>
      <c r="BE297" s="217">
        <f>IF(N297="základní",J297,0)</f>
        <v>0</v>
      </c>
      <c r="BF297" s="217">
        <f>IF(N297="snížená",J297,0)</f>
        <v>0</v>
      </c>
      <c r="BG297" s="217">
        <f>IF(N297="zákl. přenesená",J297,0)</f>
        <v>0</v>
      </c>
      <c r="BH297" s="217">
        <f>IF(N297="sníž. přenesená",J297,0)</f>
        <v>0</v>
      </c>
      <c r="BI297" s="217">
        <f>IF(N297="nulová",J297,0)</f>
        <v>0</v>
      </c>
      <c r="BJ297" s="18" t="s">
        <v>77</v>
      </c>
      <c r="BK297" s="217">
        <f>ROUND(I297*H297,2)</f>
        <v>0</v>
      </c>
      <c r="BL297" s="18" t="s">
        <v>229</v>
      </c>
      <c r="BM297" s="216" t="s">
        <v>723</v>
      </c>
    </row>
    <row r="298" spans="1:47" s="2" customFormat="1" ht="12">
      <c r="A298" s="39"/>
      <c r="B298" s="40"/>
      <c r="C298" s="41"/>
      <c r="D298" s="218" t="s">
        <v>143</v>
      </c>
      <c r="E298" s="41"/>
      <c r="F298" s="219" t="s">
        <v>724</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143</v>
      </c>
      <c r="AU298" s="18" t="s">
        <v>79</v>
      </c>
    </row>
    <row r="299" spans="1:65" s="2" customFormat="1" ht="24.15" customHeight="1">
      <c r="A299" s="39"/>
      <c r="B299" s="40"/>
      <c r="C299" s="205" t="s">
        <v>725</v>
      </c>
      <c r="D299" s="205" t="s">
        <v>136</v>
      </c>
      <c r="E299" s="206" t="s">
        <v>726</v>
      </c>
      <c r="F299" s="207" t="s">
        <v>727</v>
      </c>
      <c r="G299" s="208" t="s">
        <v>209</v>
      </c>
      <c r="H299" s="209">
        <v>1.833</v>
      </c>
      <c r="I299" s="210"/>
      <c r="J299" s="211">
        <f>ROUND(I299*H299,2)</f>
        <v>0</v>
      </c>
      <c r="K299" s="207" t="s">
        <v>140</v>
      </c>
      <c r="L299" s="45"/>
      <c r="M299" s="212" t="s">
        <v>19</v>
      </c>
      <c r="N299" s="213" t="s">
        <v>40</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229</v>
      </c>
      <c r="AT299" s="216" t="s">
        <v>136</v>
      </c>
      <c r="AU299" s="216" t="s">
        <v>79</v>
      </c>
      <c r="AY299" s="18" t="s">
        <v>133</v>
      </c>
      <c r="BE299" s="217">
        <f>IF(N299="základní",J299,0)</f>
        <v>0</v>
      </c>
      <c r="BF299" s="217">
        <f>IF(N299="snížená",J299,0)</f>
        <v>0</v>
      </c>
      <c r="BG299" s="217">
        <f>IF(N299="zákl. přenesená",J299,0)</f>
        <v>0</v>
      </c>
      <c r="BH299" s="217">
        <f>IF(N299="sníž. přenesená",J299,0)</f>
        <v>0</v>
      </c>
      <c r="BI299" s="217">
        <f>IF(N299="nulová",J299,0)</f>
        <v>0</v>
      </c>
      <c r="BJ299" s="18" t="s">
        <v>77</v>
      </c>
      <c r="BK299" s="217">
        <f>ROUND(I299*H299,2)</f>
        <v>0</v>
      </c>
      <c r="BL299" s="18" t="s">
        <v>229</v>
      </c>
      <c r="BM299" s="216" t="s">
        <v>728</v>
      </c>
    </row>
    <row r="300" spans="1:47" s="2" customFormat="1" ht="12">
      <c r="A300" s="39"/>
      <c r="B300" s="40"/>
      <c r="C300" s="41"/>
      <c r="D300" s="218" t="s">
        <v>143</v>
      </c>
      <c r="E300" s="41"/>
      <c r="F300" s="219" t="s">
        <v>729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143</v>
      </c>
      <c r="AU300" s="18" t="s">
        <v>79</v>
      </c>
    </row>
    <row r="301" spans="1:63" s="12" customFormat="1" ht="22.8" customHeight="1">
      <c r="A301" s="12"/>
      <c r="B301" s="189"/>
      <c r="C301" s="190"/>
      <c r="D301" s="191" t="s">
        <v>68</v>
      </c>
      <c r="E301" s="203" t="s">
        <v>730</v>
      </c>
      <c r="F301" s="203" t="s">
        <v>731</v>
      </c>
      <c r="G301" s="190"/>
      <c r="H301" s="190"/>
      <c r="I301" s="193"/>
      <c r="J301" s="204">
        <f>BK301</f>
        <v>0</v>
      </c>
      <c r="K301" s="190"/>
      <c r="L301" s="195"/>
      <c r="M301" s="196"/>
      <c r="N301" s="197"/>
      <c r="O301" s="197"/>
      <c r="P301" s="198">
        <f>SUM(P302:P303)</f>
        <v>0</v>
      </c>
      <c r="Q301" s="197"/>
      <c r="R301" s="198">
        <f>SUM(R302:R303)</f>
        <v>0.021</v>
      </c>
      <c r="S301" s="197"/>
      <c r="T301" s="199">
        <f>SUM(T302:T303)</f>
        <v>0</v>
      </c>
      <c r="U301" s="12"/>
      <c r="V301" s="12"/>
      <c r="W301" s="12"/>
      <c r="X301" s="12"/>
      <c r="Y301" s="12"/>
      <c r="Z301" s="12"/>
      <c r="AA301" s="12"/>
      <c r="AB301" s="12"/>
      <c r="AC301" s="12"/>
      <c r="AD301" s="12"/>
      <c r="AE301" s="12"/>
      <c r="AR301" s="200" t="s">
        <v>79</v>
      </c>
      <c r="AT301" s="201" t="s">
        <v>68</v>
      </c>
      <c r="AU301" s="201" t="s">
        <v>77</v>
      </c>
      <c r="AY301" s="200" t="s">
        <v>133</v>
      </c>
      <c r="BK301" s="202">
        <f>SUM(BK302:BK303)</f>
        <v>0</v>
      </c>
    </row>
    <row r="302" spans="1:65" s="2" customFormat="1" ht="24.15" customHeight="1">
      <c r="A302" s="39"/>
      <c r="B302" s="40"/>
      <c r="C302" s="205" t="s">
        <v>732</v>
      </c>
      <c r="D302" s="205" t="s">
        <v>136</v>
      </c>
      <c r="E302" s="206" t="s">
        <v>733</v>
      </c>
      <c r="F302" s="207" t="s">
        <v>734</v>
      </c>
      <c r="G302" s="208" t="s">
        <v>139</v>
      </c>
      <c r="H302" s="209">
        <v>100</v>
      </c>
      <c r="I302" s="210"/>
      <c r="J302" s="211">
        <f>ROUND(I302*H302,2)</f>
        <v>0</v>
      </c>
      <c r="K302" s="207" t="s">
        <v>140</v>
      </c>
      <c r="L302" s="45"/>
      <c r="M302" s="212" t="s">
        <v>19</v>
      </c>
      <c r="N302" s="213" t="s">
        <v>40</v>
      </c>
      <c r="O302" s="85"/>
      <c r="P302" s="214">
        <f>O302*H302</f>
        <v>0</v>
      </c>
      <c r="Q302" s="214">
        <v>0.00021</v>
      </c>
      <c r="R302" s="214">
        <f>Q302*H302</f>
        <v>0.021</v>
      </c>
      <c r="S302" s="214">
        <v>0</v>
      </c>
      <c r="T302" s="215">
        <f>S302*H302</f>
        <v>0</v>
      </c>
      <c r="U302" s="39"/>
      <c r="V302" s="39"/>
      <c r="W302" s="39"/>
      <c r="X302" s="39"/>
      <c r="Y302" s="39"/>
      <c r="Z302" s="39"/>
      <c r="AA302" s="39"/>
      <c r="AB302" s="39"/>
      <c r="AC302" s="39"/>
      <c r="AD302" s="39"/>
      <c r="AE302" s="39"/>
      <c r="AR302" s="216" t="s">
        <v>229</v>
      </c>
      <c r="AT302" s="216" t="s">
        <v>136</v>
      </c>
      <c r="AU302" s="216" t="s">
        <v>79</v>
      </c>
      <c r="AY302" s="18" t="s">
        <v>133</v>
      </c>
      <c r="BE302" s="217">
        <f>IF(N302="základní",J302,0)</f>
        <v>0</v>
      </c>
      <c r="BF302" s="217">
        <f>IF(N302="snížená",J302,0)</f>
        <v>0</v>
      </c>
      <c r="BG302" s="217">
        <f>IF(N302="zákl. přenesená",J302,0)</f>
        <v>0</v>
      </c>
      <c r="BH302" s="217">
        <f>IF(N302="sníž. přenesená",J302,0)</f>
        <v>0</v>
      </c>
      <c r="BI302" s="217">
        <f>IF(N302="nulová",J302,0)</f>
        <v>0</v>
      </c>
      <c r="BJ302" s="18" t="s">
        <v>77</v>
      </c>
      <c r="BK302" s="217">
        <f>ROUND(I302*H302,2)</f>
        <v>0</v>
      </c>
      <c r="BL302" s="18" t="s">
        <v>229</v>
      </c>
      <c r="BM302" s="216" t="s">
        <v>735</v>
      </c>
    </row>
    <row r="303" spans="1:47" s="2" customFormat="1" ht="12">
      <c r="A303" s="39"/>
      <c r="B303" s="40"/>
      <c r="C303" s="41"/>
      <c r="D303" s="218" t="s">
        <v>143</v>
      </c>
      <c r="E303" s="41"/>
      <c r="F303" s="219" t="s">
        <v>736</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143</v>
      </c>
      <c r="AU303" s="18" t="s">
        <v>79</v>
      </c>
    </row>
    <row r="304" spans="1:63" s="12" customFormat="1" ht="22.8" customHeight="1">
      <c r="A304" s="12"/>
      <c r="B304" s="189"/>
      <c r="C304" s="190"/>
      <c r="D304" s="191" t="s">
        <v>68</v>
      </c>
      <c r="E304" s="203" t="s">
        <v>737</v>
      </c>
      <c r="F304" s="203" t="s">
        <v>738</v>
      </c>
      <c r="G304" s="190"/>
      <c r="H304" s="190"/>
      <c r="I304" s="193"/>
      <c r="J304" s="204">
        <f>BK304</f>
        <v>0</v>
      </c>
      <c r="K304" s="190"/>
      <c r="L304" s="195"/>
      <c r="M304" s="196"/>
      <c r="N304" s="197"/>
      <c r="O304" s="197"/>
      <c r="P304" s="198">
        <f>SUM(P305:P319)</f>
        <v>0</v>
      </c>
      <c r="Q304" s="197"/>
      <c r="R304" s="198">
        <f>SUM(R305:R319)</f>
        <v>2.49958894</v>
      </c>
      <c r="S304" s="197"/>
      <c r="T304" s="199">
        <f>SUM(T305:T319)</f>
        <v>0</v>
      </c>
      <c r="U304" s="12"/>
      <c r="V304" s="12"/>
      <c r="W304" s="12"/>
      <c r="X304" s="12"/>
      <c r="Y304" s="12"/>
      <c r="Z304" s="12"/>
      <c r="AA304" s="12"/>
      <c r="AB304" s="12"/>
      <c r="AC304" s="12"/>
      <c r="AD304" s="12"/>
      <c r="AE304" s="12"/>
      <c r="AR304" s="200" t="s">
        <v>79</v>
      </c>
      <c r="AT304" s="201" t="s">
        <v>68</v>
      </c>
      <c r="AU304" s="201" t="s">
        <v>77</v>
      </c>
      <c r="AY304" s="200" t="s">
        <v>133</v>
      </c>
      <c r="BK304" s="202">
        <f>SUM(BK305:BK319)</f>
        <v>0</v>
      </c>
    </row>
    <row r="305" spans="1:65" s="2" customFormat="1" ht="16.5" customHeight="1">
      <c r="A305" s="39"/>
      <c r="B305" s="40"/>
      <c r="C305" s="205" t="s">
        <v>739</v>
      </c>
      <c r="D305" s="205" t="s">
        <v>136</v>
      </c>
      <c r="E305" s="206" t="s">
        <v>740</v>
      </c>
      <c r="F305" s="207" t="s">
        <v>741</v>
      </c>
      <c r="G305" s="208" t="s">
        <v>139</v>
      </c>
      <c r="H305" s="209">
        <v>1850</v>
      </c>
      <c r="I305" s="210"/>
      <c r="J305" s="211">
        <f>ROUND(I305*H305,2)</f>
        <v>0</v>
      </c>
      <c r="K305" s="207" t="s">
        <v>140</v>
      </c>
      <c r="L305" s="45"/>
      <c r="M305" s="212" t="s">
        <v>19</v>
      </c>
      <c r="N305" s="213" t="s">
        <v>40</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229</v>
      </c>
      <c r="AT305" s="216" t="s">
        <v>136</v>
      </c>
      <c r="AU305" s="216" t="s">
        <v>79</v>
      </c>
      <c r="AY305" s="18" t="s">
        <v>133</v>
      </c>
      <c r="BE305" s="217">
        <f>IF(N305="základní",J305,0)</f>
        <v>0</v>
      </c>
      <c r="BF305" s="217">
        <f>IF(N305="snížená",J305,0)</f>
        <v>0</v>
      </c>
      <c r="BG305" s="217">
        <f>IF(N305="zákl. přenesená",J305,0)</f>
        <v>0</v>
      </c>
      <c r="BH305" s="217">
        <f>IF(N305="sníž. přenesená",J305,0)</f>
        <v>0</v>
      </c>
      <c r="BI305" s="217">
        <f>IF(N305="nulová",J305,0)</f>
        <v>0</v>
      </c>
      <c r="BJ305" s="18" t="s">
        <v>77</v>
      </c>
      <c r="BK305" s="217">
        <f>ROUND(I305*H305,2)</f>
        <v>0</v>
      </c>
      <c r="BL305" s="18" t="s">
        <v>229</v>
      </c>
      <c r="BM305" s="216" t="s">
        <v>742</v>
      </c>
    </row>
    <row r="306" spans="1:47" s="2" customFormat="1" ht="12">
      <c r="A306" s="39"/>
      <c r="B306" s="40"/>
      <c r="C306" s="41"/>
      <c r="D306" s="218" t="s">
        <v>143</v>
      </c>
      <c r="E306" s="41"/>
      <c r="F306" s="219" t="s">
        <v>743</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143</v>
      </c>
      <c r="AU306" s="18" t="s">
        <v>79</v>
      </c>
    </row>
    <row r="307" spans="1:51" s="14" customFormat="1" ht="12">
      <c r="A307" s="14"/>
      <c r="B307" s="234"/>
      <c r="C307" s="235"/>
      <c r="D307" s="225" t="s">
        <v>145</v>
      </c>
      <c r="E307" s="236" t="s">
        <v>19</v>
      </c>
      <c r="F307" s="237" t="s">
        <v>744</v>
      </c>
      <c r="G307" s="235"/>
      <c r="H307" s="238">
        <v>1850</v>
      </c>
      <c r="I307" s="239"/>
      <c r="J307" s="235"/>
      <c r="K307" s="235"/>
      <c r="L307" s="240"/>
      <c r="M307" s="241"/>
      <c r="N307" s="242"/>
      <c r="O307" s="242"/>
      <c r="P307" s="242"/>
      <c r="Q307" s="242"/>
      <c r="R307" s="242"/>
      <c r="S307" s="242"/>
      <c r="T307" s="243"/>
      <c r="U307" s="14"/>
      <c r="V307" s="14"/>
      <c r="W307" s="14"/>
      <c r="X307" s="14"/>
      <c r="Y307" s="14"/>
      <c r="Z307" s="14"/>
      <c r="AA307" s="14"/>
      <c r="AB307" s="14"/>
      <c r="AC307" s="14"/>
      <c r="AD307" s="14"/>
      <c r="AE307" s="14"/>
      <c r="AT307" s="244" t="s">
        <v>145</v>
      </c>
      <c r="AU307" s="244" t="s">
        <v>79</v>
      </c>
      <c r="AV307" s="14" t="s">
        <v>79</v>
      </c>
      <c r="AW307" s="14" t="s">
        <v>31</v>
      </c>
      <c r="AX307" s="14" t="s">
        <v>77</v>
      </c>
      <c r="AY307" s="244" t="s">
        <v>133</v>
      </c>
    </row>
    <row r="308" spans="1:65" s="2" customFormat="1" ht="21.75" customHeight="1">
      <c r="A308" s="39"/>
      <c r="B308" s="40"/>
      <c r="C308" s="205" t="s">
        <v>745</v>
      </c>
      <c r="D308" s="205" t="s">
        <v>136</v>
      </c>
      <c r="E308" s="206" t="s">
        <v>746</v>
      </c>
      <c r="F308" s="207" t="s">
        <v>747</v>
      </c>
      <c r="G308" s="208" t="s">
        <v>139</v>
      </c>
      <c r="H308" s="209">
        <v>482.833</v>
      </c>
      <c r="I308" s="210"/>
      <c r="J308" s="211">
        <f>ROUND(I308*H308,2)</f>
        <v>0</v>
      </c>
      <c r="K308" s="207" t="s">
        <v>140</v>
      </c>
      <c r="L308" s="45"/>
      <c r="M308" s="212" t="s">
        <v>19</v>
      </c>
      <c r="N308" s="213" t="s">
        <v>40</v>
      </c>
      <c r="O308" s="85"/>
      <c r="P308" s="214">
        <f>O308*H308</f>
        <v>0</v>
      </c>
      <c r="Q308" s="214">
        <v>0.00318</v>
      </c>
      <c r="R308" s="214">
        <f>Q308*H308</f>
        <v>1.5354089400000002</v>
      </c>
      <c r="S308" s="214">
        <v>0</v>
      </c>
      <c r="T308" s="215">
        <f>S308*H308</f>
        <v>0</v>
      </c>
      <c r="U308" s="39"/>
      <c r="V308" s="39"/>
      <c r="W308" s="39"/>
      <c r="X308" s="39"/>
      <c r="Y308" s="39"/>
      <c r="Z308" s="39"/>
      <c r="AA308" s="39"/>
      <c r="AB308" s="39"/>
      <c r="AC308" s="39"/>
      <c r="AD308" s="39"/>
      <c r="AE308" s="39"/>
      <c r="AR308" s="216" t="s">
        <v>229</v>
      </c>
      <c r="AT308" s="216" t="s">
        <v>136</v>
      </c>
      <c r="AU308" s="216" t="s">
        <v>79</v>
      </c>
      <c r="AY308" s="18" t="s">
        <v>133</v>
      </c>
      <c r="BE308" s="217">
        <f>IF(N308="základní",J308,0)</f>
        <v>0</v>
      </c>
      <c r="BF308" s="217">
        <f>IF(N308="snížená",J308,0)</f>
        <v>0</v>
      </c>
      <c r="BG308" s="217">
        <f>IF(N308="zákl. přenesená",J308,0)</f>
        <v>0</v>
      </c>
      <c r="BH308" s="217">
        <f>IF(N308="sníž. přenesená",J308,0)</f>
        <v>0</v>
      </c>
      <c r="BI308" s="217">
        <f>IF(N308="nulová",J308,0)</f>
        <v>0</v>
      </c>
      <c r="BJ308" s="18" t="s">
        <v>77</v>
      </c>
      <c r="BK308" s="217">
        <f>ROUND(I308*H308,2)</f>
        <v>0</v>
      </c>
      <c r="BL308" s="18" t="s">
        <v>229</v>
      </c>
      <c r="BM308" s="216" t="s">
        <v>748</v>
      </c>
    </row>
    <row r="309" spans="1:47" s="2" customFormat="1" ht="12">
      <c r="A309" s="39"/>
      <c r="B309" s="40"/>
      <c r="C309" s="41"/>
      <c r="D309" s="218" t="s">
        <v>143</v>
      </c>
      <c r="E309" s="41"/>
      <c r="F309" s="219" t="s">
        <v>749</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143</v>
      </c>
      <c r="AU309" s="18" t="s">
        <v>79</v>
      </c>
    </row>
    <row r="310" spans="1:51" s="14" customFormat="1" ht="12">
      <c r="A310" s="14"/>
      <c r="B310" s="234"/>
      <c r="C310" s="235"/>
      <c r="D310" s="225" t="s">
        <v>145</v>
      </c>
      <c r="E310" s="236" t="s">
        <v>19</v>
      </c>
      <c r="F310" s="237" t="s">
        <v>750</v>
      </c>
      <c r="G310" s="235"/>
      <c r="H310" s="238">
        <v>482.833</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145</v>
      </c>
      <c r="AU310" s="244" t="s">
        <v>79</v>
      </c>
      <c r="AV310" s="14" t="s">
        <v>79</v>
      </c>
      <c r="AW310" s="14" t="s">
        <v>31</v>
      </c>
      <c r="AX310" s="14" t="s">
        <v>77</v>
      </c>
      <c r="AY310" s="244" t="s">
        <v>133</v>
      </c>
    </row>
    <row r="311" spans="1:65" s="2" customFormat="1" ht="16.5" customHeight="1">
      <c r="A311" s="39"/>
      <c r="B311" s="40"/>
      <c r="C311" s="205" t="s">
        <v>751</v>
      </c>
      <c r="D311" s="205" t="s">
        <v>136</v>
      </c>
      <c r="E311" s="206" t="s">
        <v>752</v>
      </c>
      <c r="F311" s="207" t="s">
        <v>753</v>
      </c>
      <c r="G311" s="208" t="s">
        <v>139</v>
      </c>
      <c r="H311" s="209">
        <v>1994</v>
      </c>
      <c r="I311" s="210"/>
      <c r="J311" s="211">
        <f>ROUND(I311*H311,2)</f>
        <v>0</v>
      </c>
      <c r="K311" s="207" t="s">
        <v>140</v>
      </c>
      <c r="L311" s="45"/>
      <c r="M311" s="212" t="s">
        <v>19</v>
      </c>
      <c r="N311" s="213" t="s">
        <v>40</v>
      </c>
      <c r="O311" s="85"/>
      <c r="P311" s="214">
        <f>O311*H311</f>
        <v>0</v>
      </c>
      <c r="Q311" s="214">
        <v>0.0002</v>
      </c>
      <c r="R311" s="214">
        <f>Q311*H311</f>
        <v>0.39880000000000004</v>
      </c>
      <c r="S311" s="214">
        <v>0</v>
      </c>
      <c r="T311" s="215">
        <f>S311*H311</f>
        <v>0</v>
      </c>
      <c r="U311" s="39"/>
      <c r="V311" s="39"/>
      <c r="W311" s="39"/>
      <c r="X311" s="39"/>
      <c r="Y311" s="39"/>
      <c r="Z311" s="39"/>
      <c r="AA311" s="39"/>
      <c r="AB311" s="39"/>
      <c r="AC311" s="39"/>
      <c r="AD311" s="39"/>
      <c r="AE311" s="39"/>
      <c r="AR311" s="216" t="s">
        <v>229</v>
      </c>
      <c r="AT311" s="216" t="s">
        <v>136</v>
      </c>
      <c r="AU311" s="216" t="s">
        <v>79</v>
      </c>
      <c r="AY311" s="18" t="s">
        <v>133</v>
      </c>
      <c r="BE311" s="217">
        <f>IF(N311="základní",J311,0)</f>
        <v>0</v>
      </c>
      <c r="BF311" s="217">
        <f>IF(N311="snížená",J311,0)</f>
        <v>0</v>
      </c>
      <c r="BG311" s="217">
        <f>IF(N311="zákl. přenesená",J311,0)</f>
        <v>0</v>
      </c>
      <c r="BH311" s="217">
        <f>IF(N311="sníž. přenesená",J311,0)</f>
        <v>0</v>
      </c>
      <c r="BI311" s="217">
        <f>IF(N311="nulová",J311,0)</f>
        <v>0</v>
      </c>
      <c r="BJ311" s="18" t="s">
        <v>77</v>
      </c>
      <c r="BK311" s="217">
        <f>ROUND(I311*H311,2)</f>
        <v>0</v>
      </c>
      <c r="BL311" s="18" t="s">
        <v>229</v>
      </c>
      <c r="BM311" s="216" t="s">
        <v>754</v>
      </c>
    </row>
    <row r="312" spans="1:47" s="2" customFormat="1" ht="12">
      <c r="A312" s="39"/>
      <c r="B312" s="40"/>
      <c r="C312" s="41"/>
      <c r="D312" s="218" t="s">
        <v>143</v>
      </c>
      <c r="E312" s="41"/>
      <c r="F312" s="219" t="s">
        <v>755</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143</v>
      </c>
      <c r="AU312" s="18" t="s">
        <v>79</v>
      </c>
    </row>
    <row r="313" spans="1:51" s="14" customFormat="1" ht="12">
      <c r="A313" s="14"/>
      <c r="B313" s="234"/>
      <c r="C313" s="235"/>
      <c r="D313" s="225" t="s">
        <v>145</v>
      </c>
      <c r="E313" s="236" t="s">
        <v>19</v>
      </c>
      <c r="F313" s="237" t="s">
        <v>756</v>
      </c>
      <c r="G313" s="235"/>
      <c r="H313" s="238">
        <v>1994</v>
      </c>
      <c r="I313" s="239"/>
      <c r="J313" s="235"/>
      <c r="K313" s="235"/>
      <c r="L313" s="240"/>
      <c r="M313" s="241"/>
      <c r="N313" s="242"/>
      <c r="O313" s="242"/>
      <c r="P313" s="242"/>
      <c r="Q313" s="242"/>
      <c r="R313" s="242"/>
      <c r="S313" s="242"/>
      <c r="T313" s="243"/>
      <c r="U313" s="14"/>
      <c r="V313" s="14"/>
      <c r="W313" s="14"/>
      <c r="X313" s="14"/>
      <c r="Y313" s="14"/>
      <c r="Z313" s="14"/>
      <c r="AA313" s="14"/>
      <c r="AB313" s="14"/>
      <c r="AC313" s="14"/>
      <c r="AD313" s="14"/>
      <c r="AE313" s="14"/>
      <c r="AT313" s="244" t="s">
        <v>145</v>
      </c>
      <c r="AU313" s="244" t="s">
        <v>79</v>
      </c>
      <c r="AV313" s="14" t="s">
        <v>79</v>
      </c>
      <c r="AW313" s="14" t="s">
        <v>31</v>
      </c>
      <c r="AX313" s="14" t="s">
        <v>77</v>
      </c>
      <c r="AY313" s="244" t="s">
        <v>133</v>
      </c>
    </row>
    <row r="314" spans="1:65" s="2" customFormat="1" ht="24.15" customHeight="1">
      <c r="A314" s="39"/>
      <c r="B314" s="40"/>
      <c r="C314" s="205" t="s">
        <v>757</v>
      </c>
      <c r="D314" s="205" t="s">
        <v>136</v>
      </c>
      <c r="E314" s="206" t="s">
        <v>758</v>
      </c>
      <c r="F314" s="207" t="s">
        <v>759</v>
      </c>
      <c r="G314" s="208" t="s">
        <v>139</v>
      </c>
      <c r="H314" s="209">
        <v>1894</v>
      </c>
      <c r="I314" s="210"/>
      <c r="J314" s="211">
        <f>ROUND(I314*H314,2)</f>
        <v>0</v>
      </c>
      <c r="K314" s="207" t="s">
        <v>140</v>
      </c>
      <c r="L314" s="45"/>
      <c r="M314" s="212" t="s">
        <v>19</v>
      </c>
      <c r="N314" s="213" t="s">
        <v>40</v>
      </c>
      <c r="O314" s="85"/>
      <c r="P314" s="214">
        <f>O314*H314</f>
        <v>0</v>
      </c>
      <c r="Q314" s="214">
        <v>0.00028</v>
      </c>
      <c r="R314" s="214">
        <f>Q314*H314</f>
        <v>0.5303199999999999</v>
      </c>
      <c r="S314" s="214">
        <v>0</v>
      </c>
      <c r="T314" s="215">
        <f>S314*H314</f>
        <v>0</v>
      </c>
      <c r="U314" s="39"/>
      <c r="V314" s="39"/>
      <c r="W314" s="39"/>
      <c r="X314" s="39"/>
      <c r="Y314" s="39"/>
      <c r="Z314" s="39"/>
      <c r="AA314" s="39"/>
      <c r="AB314" s="39"/>
      <c r="AC314" s="39"/>
      <c r="AD314" s="39"/>
      <c r="AE314" s="39"/>
      <c r="AR314" s="216" t="s">
        <v>229</v>
      </c>
      <c r="AT314" s="216" t="s">
        <v>136</v>
      </c>
      <c r="AU314" s="216" t="s">
        <v>79</v>
      </c>
      <c r="AY314" s="18" t="s">
        <v>133</v>
      </c>
      <c r="BE314" s="217">
        <f>IF(N314="základní",J314,0)</f>
        <v>0</v>
      </c>
      <c r="BF314" s="217">
        <f>IF(N314="snížená",J314,0)</f>
        <v>0</v>
      </c>
      <c r="BG314" s="217">
        <f>IF(N314="zákl. přenesená",J314,0)</f>
        <v>0</v>
      </c>
      <c r="BH314" s="217">
        <f>IF(N314="sníž. přenesená",J314,0)</f>
        <v>0</v>
      </c>
      <c r="BI314" s="217">
        <f>IF(N314="nulová",J314,0)</f>
        <v>0</v>
      </c>
      <c r="BJ314" s="18" t="s">
        <v>77</v>
      </c>
      <c r="BK314" s="217">
        <f>ROUND(I314*H314,2)</f>
        <v>0</v>
      </c>
      <c r="BL314" s="18" t="s">
        <v>229</v>
      </c>
      <c r="BM314" s="216" t="s">
        <v>760</v>
      </c>
    </row>
    <row r="315" spans="1:47" s="2" customFormat="1" ht="12">
      <c r="A315" s="39"/>
      <c r="B315" s="40"/>
      <c r="C315" s="41"/>
      <c r="D315" s="218" t="s">
        <v>143</v>
      </c>
      <c r="E315" s="41"/>
      <c r="F315" s="219" t="s">
        <v>761</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143</v>
      </c>
      <c r="AU315" s="18" t="s">
        <v>79</v>
      </c>
    </row>
    <row r="316" spans="1:51" s="14" customFormat="1" ht="12">
      <c r="A316" s="14"/>
      <c r="B316" s="234"/>
      <c r="C316" s="235"/>
      <c r="D316" s="225" t="s">
        <v>145</v>
      </c>
      <c r="E316" s="236" t="s">
        <v>19</v>
      </c>
      <c r="F316" s="237" t="s">
        <v>762</v>
      </c>
      <c r="G316" s="235"/>
      <c r="H316" s="238">
        <v>1894</v>
      </c>
      <c r="I316" s="239"/>
      <c r="J316" s="235"/>
      <c r="K316" s="235"/>
      <c r="L316" s="240"/>
      <c r="M316" s="241"/>
      <c r="N316" s="242"/>
      <c r="O316" s="242"/>
      <c r="P316" s="242"/>
      <c r="Q316" s="242"/>
      <c r="R316" s="242"/>
      <c r="S316" s="242"/>
      <c r="T316" s="243"/>
      <c r="U316" s="14"/>
      <c r="V316" s="14"/>
      <c r="W316" s="14"/>
      <c r="X316" s="14"/>
      <c r="Y316" s="14"/>
      <c r="Z316" s="14"/>
      <c r="AA316" s="14"/>
      <c r="AB316" s="14"/>
      <c r="AC316" s="14"/>
      <c r="AD316" s="14"/>
      <c r="AE316" s="14"/>
      <c r="AT316" s="244" t="s">
        <v>145</v>
      </c>
      <c r="AU316" s="244" t="s">
        <v>79</v>
      </c>
      <c r="AV316" s="14" t="s">
        <v>79</v>
      </c>
      <c r="AW316" s="14" t="s">
        <v>31</v>
      </c>
      <c r="AX316" s="14" t="s">
        <v>77</v>
      </c>
      <c r="AY316" s="244" t="s">
        <v>133</v>
      </c>
    </row>
    <row r="317" spans="1:65" s="2" customFormat="1" ht="24.15" customHeight="1">
      <c r="A317" s="39"/>
      <c r="B317" s="40"/>
      <c r="C317" s="205" t="s">
        <v>763</v>
      </c>
      <c r="D317" s="205" t="s">
        <v>136</v>
      </c>
      <c r="E317" s="206" t="s">
        <v>764</v>
      </c>
      <c r="F317" s="207" t="s">
        <v>765</v>
      </c>
      <c r="G317" s="208" t="s">
        <v>139</v>
      </c>
      <c r="H317" s="209">
        <v>1753</v>
      </c>
      <c r="I317" s="210"/>
      <c r="J317" s="211">
        <f>ROUND(I317*H317,2)</f>
        <v>0</v>
      </c>
      <c r="K317" s="207" t="s">
        <v>140</v>
      </c>
      <c r="L317" s="45"/>
      <c r="M317" s="212" t="s">
        <v>19</v>
      </c>
      <c r="N317" s="213" t="s">
        <v>40</v>
      </c>
      <c r="O317" s="85"/>
      <c r="P317" s="214">
        <f>O317*H317</f>
        <v>0</v>
      </c>
      <c r="Q317" s="214">
        <v>2E-05</v>
      </c>
      <c r="R317" s="214">
        <f>Q317*H317</f>
        <v>0.03506</v>
      </c>
      <c r="S317" s="214">
        <v>0</v>
      </c>
      <c r="T317" s="215">
        <f>S317*H317</f>
        <v>0</v>
      </c>
      <c r="U317" s="39"/>
      <c r="V317" s="39"/>
      <c r="W317" s="39"/>
      <c r="X317" s="39"/>
      <c r="Y317" s="39"/>
      <c r="Z317" s="39"/>
      <c r="AA317" s="39"/>
      <c r="AB317" s="39"/>
      <c r="AC317" s="39"/>
      <c r="AD317" s="39"/>
      <c r="AE317" s="39"/>
      <c r="AR317" s="216" t="s">
        <v>229</v>
      </c>
      <c r="AT317" s="216" t="s">
        <v>136</v>
      </c>
      <c r="AU317" s="216" t="s">
        <v>79</v>
      </c>
      <c r="AY317" s="18" t="s">
        <v>133</v>
      </c>
      <c r="BE317" s="217">
        <f>IF(N317="základní",J317,0)</f>
        <v>0</v>
      </c>
      <c r="BF317" s="217">
        <f>IF(N317="snížená",J317,0)</f>
        <v>0</v>
      </c>
      <c r="BG317" s="217">
        <f>IF(N317="zákl. přenesená",J317,0)</f>
        <v>0</v>
      </c>
      <c r="BH317" s="217">
        <f>IF(N317="sníž. přenesená",J317,0)</f>
        <v>0</v>
      </c>
      <c r="BI317" s="217">
        <f>IF(N317="nulová",J317,0)</f>
        <v>0</v>
      </c>
      <c r="BJ317" s="18" t="s">
        <v>77</v>
      </c>
      <c r="BK317" s="217">
        <f>ROUND(I317*H317,2)</f>
        <v>0</v>
      </c>
      <c r="BL317" s="18" t="s">
        <v>229</v>
      </c>
      <c r="BM317" s="216" t="s">
        <v>766</v>
      </c>
    </row>
    <row r="318" spans="1:47" s="2" customFormat="1" ht="12">
      <c r="A318" s="39"/>
      <c r="B318" s="40"/>
      <c r="C318" s="41"/>
      <c r="D318" s="218" t="s">
        <v>143</v>
      </c>
      <c r="E318" s="41"/>
      <c r="F318" s="219" t="s">
        <v>767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143</v>
      </c>
      <c r="AU318" s="18" t="s">
        <v>79</v>
      </c>
    </row>
    <row r="319" spans="1:51" s="14" customFormat="1" ht="12">
      <c r="A319" s="14"/>
      <c r="B319" s="234"/>
      <c r="C319" s="235"/>
      <c r="D319" s="225" t="s">
        <v>145</v>
      </c>
      <c r="E319" s="236" t="s">
        <v>19</v>
      </c>
      <c r="F319" s="237" t="s">
        <v>768</v>
      </c>
      <c r="G319" s="235"/>
      <c r="H319" s="238">
        <v>1753</v>
      </c>
      <c r="I319" s="239"/>
      <c r="J319" s="235"/>
      <c r="K319" s="235"/>
      <c r="L319" s="240"/>
      <c r="M319" s="267"/>
      <c r="N319" s="268"/>
      <c r="O319" s="268"/>
      <c r="P319" s="268"/>
      <c r="Q319" s="268"/>
      <c r="R319" s="268"/>
      <c r="S319" s="268"/>
      <c r="T319" s="269"/>
      <c r="U319" s="14"/>
      <c r="V319" s="14"/>
      <c r="W319" s="14"/>
      <c r="X319" s="14"/>
      <c r="Y319" s="14"/>
      <c r="Z319" s="14"/>
      <c r="AA319" s="14"/>
      <c r="AB319" s="14"/>
      <c r="AC319" s="14"/>
      <c r="AD319" s="14"/>
      <c r="AE319" s="14"/>
      <c r="AT319" s="244" t="s">
        <v>145</v>
      </c>
      <c r="AU319" s="244" t="s">
        <v>79</v>
      </c>
      <c r="AV319" s="14" t="s">
        <v>79</v>
      </c>
      <c r="AW319" s="14" t="s">
        <v>31</v>
      </c>
      <c r="AX319" s="14" t="s">
        <v>77</v>
      </c>
      <c r="AY319" s="244" t="s">
        <v>133</v>
      </c>
    </row>
    <row r="320" spans="1:31" s="2" customFormat="1" ht="6.95" customHeight="1">
      <c r="A320" s="39"/>
      <c r="B320" s="60"/>
      <c r="C320" s="61"/>
      <c r="D320" s="61"/>
      <c r="E320" s="61"/>
      <c r="F320" s="61"/>
      <c r="G320" s="61"/>
      <c r="H320" s="61"/>
      <c r="I320" s="61"/>
      <c r="J320" s="61"/>
      <c r="K320" s="61"/>
      <c r="L320" s="45"/>
      <c r="M320" s="39"/>
      <c r="O320" s="39"/>
      <c r="P320" s="39"/>
      <c r="Q320" s="39"/>
      <c r="R320" s="39"/>
      <c r="S320" s="39"/>
      <c r="T320" s="39"/>
      <c r="U320" s="39"/>
      <c r="V320" s="39"/>
      <c r="W320" s="39"/>
      <c r="X320" s="39"/>
      <c r="Y320" s="39"/>
      <c r="Z320" s="39"/>
      <c r="AA320" s="39"/>
      <c r="AB320" s="39"/>
      <c r="AC320" s="39"/>
      <c r="AD320" s="39"/>
      <c r="AE320" s="39"/>
    </row>
  </sheetData>
  <sheetProtection password="CC35" sheet="1" objects="1" scenarios="1" formatColumns="0" formatRows="0" autoFilter="0"/>
  <autoFilter ref="C91:K319"/>
  <mergeCells count="9">
    <mergeCell ref="E7:H7"/>
    <mergeCell ref="E9:H9"/>
    <mergeCell ref="E18:H18"/>
    <mergeCell ref="E27:H27"/>
    <mergeCell ref="E48:H48"/>
    <mergeCell ref="E50:H50"/>
    <mergeCell ref="E82:H82"/>
    <mergeCell ref="E84:H84"/>
    <mergeCell ref="L2:V2"/>
  </mergeCells>
  <hyperlinks>
    <hyperlink ref="F96" r:id="rId1" display="https://podminky.urs.cz/item/CS_URS_2022_02/342241162"/>
    <hyperlink ref="F101" r:id="rId2" display="https://podminky.urs.cz/item/CS_URS_2022_02/611315121"/>
    <hyperlink ref="F104" r:id="rId3" display="https://podminky.urs.cz/item/CS_URS_2022_02/612135101"/>
    <hyperlink ref="F106" r:id="rId4" display="https://podminky.urs.cz/item/CS_URS_2022_02/612315121"/>
    <hyperlink ref="F109" r:id="rId5" display="https://podminky.urs.cz/item/CS_URS_2022_02/612322141"/>
    <hyperlink ref="F114" r:id="rId6" display="https://podminky.urs.cz/item/CS_URS_2022_02/971033561"/>
    <hyperlink ref="F116" r:id="rId7" display="https://podminky.urs.cz/item/CS_URS_2022_02/974082113"/>
    <hyperlink ref="F119" r:id="rId8" display="https://podminky.urs.cz/item/CS_URS_2022_02/974082115"/>
    <hyperlink ref="F122" r:id="rId9" display="https://podminky.urs.cz/item/CS_URS_2022_02/974082116"/>
    <hyperlink ref="F124" r:id="rId10" display="https://podminky.urs.cz/item/CS_URS_2022_02/974082173"/>
    <hyperlink ref="F127" r:id="rId11" display="https://podminky.urs.cz/item/CS_URS_2022_02/974082175"/>
    <hyperlink ref="F131" r:id="rId12" display="https://podminky.urs.cz/item/CS_URS_2022_02/997013153"/>
    <hyperlink ref="F133" r:id="rId13" display="https://podminky.urs.cz/item/CS_URS_2022_02/997013501"/>
    <hyperlink ref="F135" r:id="rId14" display="https://podminky.urs.cz/item/CS_URS_2022_02/997013509"/>
    <hyperlink ref="F138" r:id="rId15" display="https://podminky.urs.cz/item/CS_URS_2022_02/997013601"/>
    <hyperlink ref="F141" r:id="rId16" display="https://podminky.urs.cz/item/CS_URS_2022_02/998011002"/>
    <hyperlink ref="F145" r:id="rId17" display="https://podminky.urs.cz/item/CS_URS_2022_02/741112061"/>
    <hyperlink ref="F150" r:id="rId18" display="https://podminky.urs.cz/item/CS_URS_2022_02/741112063"/>
    <hyperlink ref="F156" r:id="rId19" display="https://podminky.urs.cz/item/CS_URS_2022_02/741122011"/>
    <hyperlink ref="F168" r:id="rId20" display="https://podminky.urs.cz/item/CS_URS_2022_02/741122015"/>
    <hyperlink ref="F174" r:id="rId21" display="https://podminky.urs.cz/item/CS_URS_2022_02/741122016"/>
    <hyperlink ref="F179" r:id="rId22" display="https://podminky.urs.cz/item/CS_URS_2022_02/741122031"/>
    <hyperlink ref="F184" r:id="rId23" display="https://podminky.urs.cz/item/CS_URS_2022_02/741122032"/>
    <hyperlink ref="F189" r:id="rId24" display="https://podminky.urs.cz/item/CS_URS_2022_02/741122033"/>
    <hyperlink ref="F194" r:id="rId25" display="https://podminky.urs.cz/item/CS_URS_2022_02/741122137"/>
    <hyperlink ref="F197" r:id="rId26" display="https://podminky.urs.cz/item/CS_URS_2022_02/741210102"/>
    <hyperlink ref="F206" r:id="rId27" display="https://podminky.urs.cz/item/CS_URS_2022_02/741310101"/>
    <hyperlink ref="F212" r:id="rId28" display="https://podminky.urs.cz/item/CS_URS_2022_02/741310121"/>
    <hyperlink ref="F215" r:id="rId29" display="https://podminky.urs.cz/item/CS_URS_2022_02/741310122"/>
    <hyperlink ref="F218" r:id="rId30" display="https://podminky.urs.cz/item/CS_URS_2022_02/741310125"/>
    <hyperlink ref="F221" r:id="rId31" display="https://podminky.urs.cz/item/CS_URS_2022_02/741310126"/>
    <hyperlink ref="F224" r:id="rId32" display="https://podminky.urs.cz/item/CS_URS_2022_02/741313001"/>
    <hyperlink ref="F230" r:id="rId33" display="https://podminky.urs.cz/item/CS_URS_2022_02/741313052"/>
    <hyperlink ref="F233" r:id="rId34" display="https://podminky.urs.cz/item/CS_URS_2022_02/741372022"/>
    <hyperlink ref="F252" r:id="rId35" display="https://podminky.urs.cz/item/CS_URS_2022_02/741410041"/>
    <hyperlink ref="F256" r:id="rId36" display="https://podminky.urs.cz/item/CS_URS_2022_02/741910613"/>
    <hyperlink ref="F260" r:id="rId37" display="https://podminky.urs.cz/item/CS_URS_2022_02/741920301"/>
    <hyperlink ref="F262" r:id="rId38" display="https://podminky.urs.cz/item/CS_URS_2022_02/998741202"/>
    <hyperlink ref="F280" r:id="rId39" display="https://podminky.urs.cz/item/CS_URS_2022_02/742210151"/>
    <hyperlink ref="F283" r:id="rId40" display="https://podminky.urs.cz/item/CS_URS_2022_02/998742202"/>
    <hyperlink ref="F286" r:id="rId41" display="https://podminky.urs.cz/item/CS_URS_2022_02/751111012"/>
    <hyperlink ref="F289" r:id="rId42" display="https://podminky.urs.cz/item/CS_URS_2022_02/998751201"/>
    <hyperlink ref="F292" r:id="rId43" display="https://podminky.urs.cz/item/CS_URS_2022_02/763131411"/>
    <hyperlink ref="F294" r:id="rId44" display="https://podminky.urs.cz/item/CS_URS_2022_02/763131714"/>
    <hyperlink ref="F296" r:id="rId45" display="https://podminky.urs.cz/item/CS_URS_2022_02/763131771"/>
    <hyperlink ref="F298" r:id="rId46" display="https://podminky.urs.cz/item/CS_URS_2022_02/998763101"/>
    <hyperlink ref="F300" r:id="rId47" display="https://podminky.urs.cz/item/CS_URS_2022_02/998763181"/>
    <hyperlink ref="F303" r:id="rId48" display="https://podminky.urs.cz/item/CS_URS_2022_02/783817121"/>
    <hyperlink ref="F306" r:id="rId49" display="https://podminky.urs.cz/item/CS_URS_2022_02/784111001"/>
    <hyperlink ref="F309" r:id="rId50" display="https://podminky.urs.cz/item/CS_URS_2022_02/784161411"/>
    <hyperlink ref="F312" r:id="rId51" display="https://podminky.urs.cz/item/CS_URS_2022_02/784181101"/>
    <hyperlink ref="F315" r:id="rId52" display="https://podminky.urs.cz/item/CS_URS_2022_02/784211121"/>
    <hyperlink ref="F318" r:id="rId53" display="https://podminky.urs.cz/item/CS_URS_2022_02/78421116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4"/>
</worksheet>
</file>

<file path=xl/worksheets/sheet3.xml><?xml version="1.0" encoding="utf-8"?>
<worksheet xmlns="http://schemas.openxmlformats.org/spreadsheetml/2006/main" xmlns:r="http://schemas.openxmlformats.org/officeDocument/2006/relationships">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769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ROUND((SUM(BE89:BE271)),2)</f>
        <v>0</v>
      </c>
      <c r="G33" s="39"/>
      <c r="H33" s="39"/>
      <c r="I33" s="149">
        <v>0.21</v>
      </c>
      <c r="J33" s="148">
        <f>ROUND(((SUM(BE89:BE271))*I33),2)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ROUND((SUM(BF89:BF271)),2)</f>
        <v>0</v>
      </c>
      <c r="G34" s="39"/>
      <c r="H34" s="39"/>
      <c r="I34" s="149">
        <v>0.15</v>
      </c>
      <c r="J34" s="148">
        <f>ROUND(((SUM(BF89:BF271))*I34),2)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ROUND((SUM(BG89:BG271)),2)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ROUND((SUM(BH89:BH271)),2)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ROUND((SUM(BI89:BI271)),2)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2E - Elektroinstalace 2 etapa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105</v>
      </c>
      <c r="E60" s="169"/>
      <c r="F60" s="169"/>
      <c r="G60" s="169"/>
      <c r="H60" s="169"/>
      <c r="I60" s="169"/>
      <c r="J60" s="170">
        <f>J90</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J91</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J100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109</v>
      </c>
      <c r="E63" s="175"/>
      <c r="F63" s="175"/>
      <c r="G63" s="175"/>
      <c r="H63" s="175"/>
      <c r="I63" s="175"/>
      <c r="J63" s="176">
        <f>J117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110</v>
      </c>
      <c r="E64" s="175"/>
      <c r="F64" s="175"/>
      <c r="G64" s="175"/>
      <c r="H64" s="175"/>
      <c r="I64" s="175"/>
      <c r="J64" s="176">
        <f>J127</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111</v>
      </c>
      <c r="E65" s="169"/>
      <c r="F65" s="169"/>
      <c r="G65" s="169"/>
      <c r="H65" s="169"/>
      <c r="I65" s="169"/>
      <c r="J65" s="170">
        <f>J130</f>
        <v>0</v>
      </c>
      <c r="K65" s="167"/>
      <c r="L65" s="171"/>
      <c r="S65" s="9"/>
      <c r="T65" s="9"/>
      <c r="U65" s="9"/>
      <c r="V65" s="9"/>
      <c r="W65" s="9"/>
      <c r="X65" s="9"/>
      <c r="Y65" s="9"/>
      <c r="Z65" s="9"/>
      <c r="AA65" s="9"/>
      <c r="AB65" s="9"/>
      <c r="AC65" s="9"/>
      <c r="AD65" s="9"/>
      <c r="AE65" s="9"/>
    </row>
    <row r="66" spans="1:31" s="10" customFormat="1" ht="19.9" customHeight="1">
      <c r="A66" s="10"/>
      <c r="B66" s="172"/>
      <c r="C66" s="173"/>
      <c r="D66" s="174" t="s">
        <v>112</v>
      </c>
      <c r="E66" s="175"/>
      <c r="F66" s="175"/>
      <c r="G66" s="175"/>
      <c r="H66" s="175"/>
      <c r="I66" s="175"/>
      <c r="J66" s="176">
        <f>J131</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115</v>
      </c>
      <c r="E67" s="175"/>
      <c r="F67" s="175"/>
      <c r="G67" s="175"/>
      <c r="H67" s="175"/>
      <c r="I67" s="175"/>
      <c r="J67" s="176">
        <f>J242</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116</v>
      </c>
      <c r="E68" s="175"/>
      <c r="F68" s="175"/>
      <c r="G68" s="175"/>
      <c r="H68" s="175"/>
      <c r="I68" s="175"/>
      <c r="J68" s="176">
        <f>J253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117</v>
      </c>
      <c r="E69" s="175"/>
      <c r="F69" s="175"/>
      <c r="G69" s="175"/>
      <c r="H69" s="175"/>
      <c r="I69" s="175"/>
      <c r="J69" s="176">
        <f>J256</f>
        <v>0</v>
      </c>
      <c r="K69" s="173"/>
      <c r="L69" s="177"/>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118</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REHOS Nejdek, Elektroinstalace</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99</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2E - Elektroinstalace 2 etapa</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 xml:space="preserve"> </v>
      </c>
      <c r="G83" s="41"/>
      <c r="H83" s="41"/>
      <c r="I83" s="33" t="s">
        <v>23</v>
      </c>
      <c r="J83" s="73" t="str">
        <f>IF(J12="","",J12)</f>
        <v>13. 10. 2022</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 xml:space="preserve"> </v>
      </c>
      <c r="G85" s="41"/>
      <c r="H85" s="41"/>
      <c r="I85" s="33" t="s">
        <v>30</v>
      </c>
      <c r="J85" s="37" t="str">
        <f>E21</f>
        <v xml:space="preserve"> </v>
      </c>
      <c r="K85" s="41"/>
      <c r="L85" s="135"/>
      <c r="S85" s="39"/>
      <c r="T85" s="39"/>
      <c r="U85" s="39"/>
      <c r="V85" s="39"/>
      <c r="W85" s="39"/>
      <c r="X85" s="39"/>
      <c r="Y85" s="39"/>
      <c r="Z85" s="39"/>
      <c r="AA85" s="39"/>
      <c r="AB85" s="39"/>
      <c r="AC85" s="39"/>
      <c r="AD85" s="39"/>
      <c r="AE85" s="39"/>
    </row>
    <row r="86" spans="1:31" s="2" customFormat="1" ht="15.15" customHeight="1">
      <c r="A86" s="39"/>
      <c r="B86" s="40"/>
      <c r="C86" s="33" t="s">
        <v>28</v>
      </c>
      <c r="D86" s="41"/>
      <c r="E86" s="41"/>
      <c r="F86" s="28" t="str">
        <f>IF(E18="","",E18)</f>
        <v>Vyplň údaj</v>
      </c>
      <c r="G86" s="41"/>
      <c r="H86" s="41"/>
      <c r="I86" s="33" t="s">
        <v>32</v>
      </c>
      <c r="J86" s="37" t="str">
        <f>E24</f>
        <v xml:space="preserve"> </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119</v>
      </c>
      <c r="D88" s="181" t="s">
        <v>54</v>
      </c>
      <c r="E88" s="181" t="s">
        <v>50</v>
      </c>
      <c r="F88" s="181" t="s">
        <v>51</v>
      </c>
      <c r="G88" s="181" t="s">
        <v>120</v>
      </c>
      <c r="H88" s="181" t="s">
        <v>121</v>
      </c>
      <c r="I88" s="181" t="s">
        <v>122</v>
      </c>
      <c r="J88" s="181" t="s">
        <v>103</v>
      </c>
      <c r="K88" s="182" t="s">
        <v>123</v>
      </c>
      <c r="L88" s="183"/>
      <c r="M88" s="93" t="s">
        <v>19</v>
      </c>
      <c r="N88" s="94" t="s">
        <v>39</v>
      </c>
      <c r="O88" s="94" t="s">
        <v>124</v>
      </c>
      <c r="P88" s="94" t="s">
        <v>125</v>
      </c>
      <c r="Q88" s="94" t="s">
        <v>126</v>
      </c>
      <c r="R88" s="94" t="s">
        <v>127</v>
      </c>
      <c r="S88" s="94" t="s">
        <v>128</v>
      </c>
      <c r="T88" s="95" t="s">
        <v>129</v>
      </c>
      <c r="U88" s="178"/>
      <c r="V88" s="178"/>
      <c r="W88" s="178"/>
      <c r="X88" s="178"/>
      <c r="Y88" s="178"/>
      <c r="Z88" s="178"/>
      <c r="AA88" s="178"/>
      <c r="AB88" s="178"/>
      <c r="AC88" s="178"/>
      <c r="AD88" s="178"/>
      <c r="AE88" s="178"/>
    </row>
    <row r="89" spans="1:63" s="2" customFormat="1" ht="22.8" customHeight="1">
      <c r="A89" s="39"/>
      <c r="B89" s="40"/>
      <c r="C89" s="100" t="s">
        <v>130</v>
      </c>
      <c r="D89" s="41"/>
      <c r="E89" s="41"/>
      <c r="F89" s="41"/>
      <c r="G89" s="41"/>
      <c r="H89" s="41"/>
      <c r="I89" s="41"/>
      <c r="J89" s="184">
        <f>BK89</f>
        <v>0</v>
      </c>
      <c r="K89" s="41"/>
      <c r="L89" s="45"/>
      <c r="M89" s="96"/>
      <c r="N89" s="185"/>
      <c r="O89" s="97"/>
      <c r="P89" s="186">
        <f>P90+P130</f>
        <v>0</v>
      </c>
      <c r="Q89" s="97"/>
      <c r="R89" s="186">
        <f>R90+R130</f>
        <v>10.45948644</v>
      </c>
      <c r="S89" s="97"/>
      <c r="T89" s="187">
        <f>T90+T130</f>
        <v>4.95</v>
      </c>
      <c r="U89" s="39"/>
      <c r="V89" s="39"/>
      <c r="W89" s="39"/>
      <c r="X89" s="39"/>
      <c r="Y89" s="39"/>
      <c r="Z89" s="39"/>
      <c r="AA89" s="39"/>
      <c r="AB89" s="39"/>
      <c r="AC89" s="39"/>
      <c r="AD89" s="39"/>
      <c r="AE89" s="39"/>
      <c r="AT89" s="18" t="s">
        <v>68</v>
      </c>
      <c r="AU89" s="18" t="s">
        <v>104</v>
      </c>
      <c r="BK89" s="188">
        <f>BK90+BK130</f>
        <v>0</v>
      </c>
    </row>
    <row r="90" spans="1:63" s="12" customFormat="1" ht="25.9" customHeight="1">
      <c r="A90" s="12"/>
      <c r="B90" s="189"/>
      <c r="C90" s="190"/>
      <c r="D90" s="191" t="s">
        <v>68</v>
      </c>
      <c r="E90" s="192" t="s">
        <v>131</v>
      </c>
      <c r="F90" s="192" t="s">
        <v>132</v>
      </c>
      <c r="G90" s="190"/>
      <c r="H90" s="190"/>
      <c r="I90" s="193"/>
      <c r="J90" s="194">
        <f>BK90</f>
        <v>0</v>
      </c>
      <c r="K90" s="190"/>
      <c r="L90" s="195"/>
      <c r="M90" s="196"/>
      <c r="N90" s="197"/>
      <c r="O90" s="197"/>
      <c r="P90" s="198">
        <f>P91+P100+P117+P127</f>
        <v>0</v>
      </c>
      <c r="Q90" s="197"/>
      <c r="R90" s="198">
        <f>R91+R100+R117+R127</f>
        <v>6.93418</v>
      </c>
      <c r="S90" s="197"/>
      <c r="T90" s="199">
        <f>T91+T100+T117+T127</f>
        <v>4.95</v>
      </c>
      <c r="U90" s="12"/>
      <c r="V90" s="12"/>
      <c r="W90" s="12"/>
      <c r="X90" s="12"/>
      <c r="Y90" s="12"/>
      <c r="Z90" s="12"/>
      <c r="AA90" s="12"/>
      <c r="AB90" s="12"/>
      <c r="AC90" s="12"/>
      <c r="AD90" s="12"/>
      <c r="AE90" s="12"/>
      <c r="AR90" s="200" t="s">
        <v>77</v>
      </c>
      <c r="AT90" s="201" t="s">
        <v>68</v>
      </c>
      <c r="AU90" s="201" t="s">
        <v>69</v>
      </c>
      <c r="AY90" s="200" t="s">
        <v>133</v>
      </c>
      <c r="BK90" s="202">
        <f>BK91+BK100+BK117+BK127</f>
        <v>0</v>
      </c>
    </row>
    <row r="91" spans="1:63" s="12" customFormat="1" ht="22.8" customHeight="1">
      <c r="A91" s="12"/>
      <c r="B91" s="189"/>
      <c r="C91" s="190"/>
      <c r="D91" s="191" t="s">
        <v>68</v>
      </c>
      <c r="E91" s="203" t="s">
        <v>147</v>
      </c>
      <c r="F91" s="203" t="s">
        <v>148</v>
      </c>
      <c r="G91" s="190"/>
      <c r="H91" s="190"/>
      <c r="I91" s="193"/>
      <c r="J91" s="204">
        <f>BK91</f>
        <v>0</v>
      </c>
      <c r="K91" s="190"/>
      <c r="L91" s="195"/>
      <c r="M91" s="196"/>
      <c r="N91" s="197"/>
      <c r="O91" s="197"/>
      <c r="P91" s="198">
        <f>SUM(P92:P99)</f>
        <v>0</v>
      </c>
      <c r="Q91" s="197"/>
      <c r="R91" s="198">
        <f>SUM(R92:R99)</f>
        <v>6.93418</v>
      </c>
      <c r="S91" s="197"/>
      <c r="T91" s="199">
        <f>SUM(T92:T99)</f>
        <v>0</v>
      </c>
      <c r="U91" s="12"/>
      <c r="V91" s="12"/>
      <c r="W91" s="12"/>
      <c r="X91" s="12"/>
      <c r="Y91" s="12"/>
      <c r="Z91" s="12"/>
      <c r="AA91" s="12"/>
      <c r="AB91" s="12"/>
      <c r="AC91" s="12"/>
      <c r="AD91" s="12"/>
      <c r="AE91" s="12"/>
      <c r="AR91" s="200" t="s">
        <v>77</v>
      </c>
      <c r="AT91" s="201" t="s">
        <v>68</v>
      </c>
      <c r="AU91" s="201" t="s">
        <v>77</v>
      </c>
      <c r="AY91" s="200" t="s">
        <v>133</v>
      </c>
      <c r="BK91" s="202">
        <f>SUM(BK92:BK99)</f>
        <v>0</v>
      </c>
    </row>
    <row r="92" spans="1:65" s="2" customFormat="1" ht="16.5" customHeight="1">
      <c r="A92" s="39"/>
      <c r="B92" s="40"/>
      <c r="C92" s="205" t="s">
        <v>79</v>
      </c>
      <c r="D92" s="205" t="s">
        <v>136</v>
      </c>
      <c r="E92" s="206" t="s">
        <v>149</v>
      </c>
      <c r="F92" s="207" t="s">
        <v>150</v>
      </c>
      <c r="G92" s="208" t="s">
        <v>139</v>
      </c>
      <c r="H92" s="209">
        <v>28.667</v>
      </c>
      <c r="I92" s="210"/>
      <c r="J92" s="211">
        <f>ROUND(I92*H92,2)</f>
        <v>0</v>
      </c>
      <c r="K92" s="207" t="s">
        <v>140</v>
      </c>
      <c r="L92" s="45"/>
      <c r="M92" s="212" t="s">
        <v>19</v>
      </c>
      <c r="N92" s="213" t="s">
        <v>40</v>
      </c>
      <c r="O92" s="85"/>
      <c r="P92" s="214">
        <f>O92*H92</f>
        <v>0</v>
      </c>
      <c r="Q92" s="214">
        <v>0.04063</v>
      </c>
      <c r="R92" s="214">
        <f>Q92*H92</f>
        <v>1.16474021</v>
      </c>
      <c r="S92" s="214">
        <v>0</v>
      </c>
      <c r="T92" s="215">
        <f>S92*H92</f>
        <v>0</v>
      </c>
      <c r="U92" s="39"/>
      <c r="V92" s="39"/>
      <c r="W92" s="39"/>
      <c r="X92" s="39"/>
      <c r="Y92" s="39"/>
      <c r="Z92" s="39"/>
      <c r="AA92" s="39"/>
      <c r="AB92" s="39"/>
      <c r="AC92" s="39"/>
      <c r="AD92" s="39"/>
      <c r="AE92" s="39"/>
      <c r="AR92" s="216" t="s">
        <v>141</v>
      </c>
      <c r="AT92" s="216" t="s">
        <v>136</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141</v>
      </c>
      <c r="BM92" s="216" t="s">
        <v>770</v>
      </c>
    </row>
    <row r="93" spans="1:47" s="2" customFormat="1" ht="12">
      <c r="A93" s="39"/>
      <c r="B93" s="40"/>
      <c r="C93" s="41"/>
      <c r="D93" s="218" t="s">
        <v>143</v>
      </c>
      <c r="E93" s="41"/>
      <c r="F93" s="219" t="s">
        <v>152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143</v>
      </c>
      <c r="AU93" s="18" t="s">
        <v>79</v>
      </c>
    </row>
    <row r="94" spans="1:51" s="14" customFormat="1" ht="12">
      <c r="A94" s="14"/>
      <c r="B94" s="234"/>
      <c r="C94" s="235"/>
      <c r="D94" s="225" t="s">
        <v>145</v>
      </c>
      <c r="E94" s="236" t="s">
        <v>19</v>
      </c>
      <c r="F94" s="237" t="s">
        <v>771</v>
      </c>
      <c r="G94" s="235"/>
      <c r="H94" s="238">
        <v>28.667</v>
      </c>
      <c r="I94" s="239"/>
      <c r="J94" s="235"/>
      <c r="K94" s="235"/>
      <c r="L94" s="240"/>
      <c r="M94" s="241"/>
      <c r="N94" s="242"/>
      <c r="O94" s="242"/>
      <c r="P94" s="242"/>
      <c r="Q94" s="242"/>
      <c r="R94" s="242"/>
      <c r="S94" s="242"/>
      <c r="T94" s="243"/>
      <c r="U94" s="14"/>
      <c r="V94" s="14"/>
      <c r="W94" s="14"/>
      <c r="X94" s="14"/>
      <c r="Y94" s="14"/>
      <c r="Z94" s="14"/>
      <c r="AA94" s="14"/>
      <c r="AB94" s="14"/>
      <c r="AC94" s="14"/>
      <c r="AD94" s="14"/>
      <c r="AE94" s="14"/>
      <c r="AT94" s="244" t="s">
        <v>145</v>
      </c>
      <c r="AU94" s="244" t="s">
        <v>79</v>
      </c>
      <c r="AV94" s="14" t="s">
        <v>79</v>
      </c>
      <c r="AW94" s="14" t="s">
        <v>31</v>
      </c>
      <c r="AX94" s="14" t="s">
        <v>77</v>
      </c>
      <c r="AY94" s="244" t="s">
        <v>133</v>
      </c>
    </row>
    <row r="95" spans="1:65" s="2" customFormat="1" ht="16.5" customHeight="1">
      <c r="A95" s="39"/>
      <c r="B95" s="40"/>
      <c r="C95" s="205" t="s">
        <v>77</v>
      </c>
      <c r="D95" s="205" t="s">
        <v>136</v>
      </c>
      <c r="E95" s="206" t="s">
        <v>154</v>
      </c>
      <c r="F95" s="207" t="s">
        <v>155</v>
      </c>
      <c r="G95" s="208" t="s">
        <v>139</v>
      </c>
      <c r="H95" s="209">
        <v>86</v>
      </c>
      <c r="I95" s="210"/>
      <c r="J95" s="211">
        <f>ROUND(I95*H95,2)</f>
        <v>0</v>
      </c>
      <c r="K95" s="207" t="s">
        <v>140</v>
      </c>
      <c r="L95" s="45"/>
      <c r="M95" s="212" t="s">
        <v>19</v>
      </c>
      <c r="N95" s="213" t="s">
        <v>40</v>
      </c>
      <c r="O95" s="85"/>
      <c r="P95" s="214">
        <f>O95*H95</f>
        <v>0</v>
      </c>
      <c r="Q95" s="214">
        <v>0.04</v>
      </c>
      <c r="R95" s="214">
        <f>Q95*H95</f>
        <v>3.44</v>
      </c>
      <c r="S95" s="214">
        <v>0</v>
      </c>
      <c r="T95" s="215">
        <f>S95*H95</f>
        <v>0</v>
      </c>
      <c r="U95" s="39"/>
      <c r="V95" s="39"/>
      <c r="W95" s="39"/>
      <c r="X95" s="39"/>
      <c r="Y95" s="39"/>
      <c r="Z95" s="39"/>
      <c r="AA95" s="39"/>
      <c r="AB95" s="39"/>
      <c r="AC95" s="39"/>
      <c r="AD95" s="39"/>
      <c r="AE95" s="39"/>
      <c r="AR95" s="216" t="s">
        <v>141</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141</v>
      </c>
      <c r="BM95" s="216" t="s">
        <v>772</v>
      </c>
    </row>
    <row r="96" spans="1:47" s="2" customFormat="1" ht="12">
      <c r="A96" s="39"/>
      <c r="B96" s="40"/>
      <c r="C96" s="41"/>
      <c r="D96" s="218" t="s">
        <v>143</v>
      </c>
      <c r="E96" s="41"/>
      <c r="F96" s="219" t="s">
        <v>157</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143</v>
      </c>
      <c r="AU96" s="18" t="s">
        <v>79</v>
      </c>
    </row>
    <row r="97" spans="1:65" s="2" customFormat="1" ht="16.5" customHeight="1">
      <c r="A97" s="39"/>
      <c r="B97" s="40"/>
      <c r="C97" s="205" t="s">
        <v>134</v>
      </c>
      <c r="D97" s="205" t="s">
        <v>136</v>
      </c>
      <c r="E97" s="206" t="s">
        <v>158</v>
      </c>
      <c r="F97" s="207" t="s">
        <v>159</v>
      </c>
      <c r="G97" s="208" t="s">
        <v>139</v>
      </c>
      <c r="H97" s="209">
        <v>57.333</v>
      </c>
      <c r="I97" s="210"/>
      <c r="J97" s="211">
        <f>ROUND(I97*H97,2)</f>
        <v>0</v>
      </c>
      <c r="K97" s="207" t="s">
        <v>140</v>
      </c>
      <c r="L97" s="45"/>
      <c r="M97" s="212" t="s">
        <v>19</v>
      </c>
      <c r="N97" s="213" t="s">
        <v>40</v>
      </c>
      <c r="O97" s="85"/>
      <c r="P97" s="214">
        <f>O97*H97</f>
        <v>0</v>
      </c>
      <c r="Q97" s="214">
        <v>0.04063</v>
      </c>
      <c r="R97" s="214">
        <f>Q97*H97</f>
        <v>2.32943979</v>
      </c>
      <c r="S97" s="214">
        <v>0</v>
      </c>
      <c r="T97" s="215">
        <f>S97*H97</f>
        <v>0</v>
      </c>
      <c r="U97" s="39"/>
      <c r="V97" s="39"/>
      <c r="W97" s="39"/>
      <c r="X97" s="39"/>
      <c r="Y97" s="39"/>
      <c r="Z97" s="39"/>
      <c r="AA97" s="39"/>
      <c r="AB97" s="39"/>
      <c r="AC97" s="39"/>
      <c r="AD97" s="39"/>
      <c r="AE97" s="39"/>
      <c r="AR97" s="216" t="s">
        <v>141</v>
      </c>
      <c r="AT97" s="216" t="s">
        <v>136</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141</v>
      </c>
      <c r="BM97" s="216" t="s">
        <v>773</v>
      </c>
    </row>
    <row r="98" spans="1:47" s="2" customFormat="1" ht="12">
      <c r="A98" s="39"/>
      <c r="B98" s="40"/>
      <c r="C98" s="41"/>
      <c r="D98" s="218" t="s">
        <v>143</v>
      </c>
      <c r="E98" s="41"/>
      <c r="F98" s="219" t="s">
        <v>161</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143</v>
      </c>
      <c r="AU98" s="18" t="s">
        <v>79</v>
      </c>
    </row>
    <row r="99" spans="1:51" s="14" customFormat="1" ht="12">
      <c r="A99" s="14"/>
      <c r="B99" s="234"/>
      <c r="C99" s="235"/>
      <c r="D99" s="225" t="s">
        <v>145</v>
      </c>
      <c r="E99" s="236" t="s">
        <v>19</v>
      </c>
      <c r="F99" s="237" t="s">
        <v>774</v>
      </c>
      <c r="G99" s="235"/>
      <c r="H99" s="238">
        <v>57.333</v>
      </c>
      <c r="I99" s="239"/>
      <c r="J99" s="235"/>
      <c r="K99" s="235"/>
      <c r="L99" s="240"/>
      <c r="M99" s="241"/>
      <c r="N99" s="242"/>
      <c r="O99" s="242"/>
      <c r="P99" s="242"/>
      <c r="Q99" s="242"/>
      <c r="R99" s="242"/>
      <c r="S99" s="242"/>
      <c r="T99" s="243"/>
      <c r="U99" s="14"/>
      <c r="V99" s="14"/>
      <c r="W99" s="14"/>
      <c r="X99" s="14"/>
      <c r="Y99" s="14"/>
      <c r="Z99" s="14"/>
      <c r="AA99" s="14"/>
      <c r="AB99" s="14"/>
      <c r="AC99" s="14"/>
      <c r="AD99" s="14"/>
      <c r="AE99" s="14"/>
      <c r="AT99" s="244" t="s">
        <v>145</v>
      </c>
      <c r="AU99" s="244" t="s">
        <v>79</v>
      </c>
      <c r="AV99" s="14" t="s">
        <v>79</v>
      </c>
      <c r="AW99" s="14" t="s">
        <v>31</v>
      </c>
      <c r="AX99" s="14" t="s">
        <v>77</v>
      </c>
      <c r="AY99" s="244" t="s">
        <v>133</v>
      </c>
    </row>
    <row r="100" spans="1:63" s="12" customFormat="1" ht="22.8" customHeight="1">
      <c r="A100" s="12"/>
      <c r="B100" s="189"/>
      <c r="C100" s="190"/>
      <c r="D100" s="191" t="s">
        <v>68</v>
      </c>
      <c r="E100" s="203" t="s">
        <v>168</v>
      </c>
      <c r="F100" s="203" t="s">
        <v>169</v>
      </c>
      <c r="G100" s="190"/>
      <c r="H100" s="190"/>
      <c r="I100" s="193"/>
      <c r="J100" s="204">
        <f>BK100</f>
        <v>0</v>
      </c>
      <c r="K100" s="190"/>
      <c r="L100" s="195"/>
      <c r="M100" s="196"/>
      <c r="N100" s="197"/>
      <c r="O100" s="197"/>
      <c r="P100" s="198">
        <f>SUM(P101:P116)</f>
        <v>0</v>
      </c>
      <c r="Q100" s="197"/>
      <c r="R100" s="198">
        <f>SUM(R101:R116)</f>
        <v>0</v>
      </c>
      <c r="S100" s="197"/>
      <c r="T100" s="199">
        <f>SUM(T101:T116)</f>
        <v>4.95</v>
      </c>
      <c r="U100" s="12"/>
      <c r="V100" s="12"/>
      <c r="W100" s="12"/>
      <c r="X100" s="12"/>
      <c r="Y100" s="12"/>
      <c r="Z100" s="12"/>
      <c r="AA100" s="12"/>
      <c r="AB100" s="12"/>
      <c r="AC100" s="12"/>
      <c r="AD100" s="12"/>
      <c r="AE100" s="12"/>
      <c r="AR100" s="200" t="s">
        <v>77</v>
      </c>
      <c r="AT100" s="201" t="s">
        <v>68</v>
      </c>
      <c r="AU100" s="201" t="s">
        <v>77</v>
      </c>
      <c r="AY100" s="200" t="s">
        <v>133</v>
      </c>
      <c r="BK100" s="202">
        <f>SUM(BK101:BK116)</f>
        <v>0</v>
      </c>
    </row>
    <row r="101" spans="1:65" s="2" customFormat="1" ht="24.15" customHeight="1">
      <c r="A101" s="39"/>
      <c r="B101" s="40"/>
      <c r="C101" s="205" t="s">
        <v>141</v>
      </c>
      <c r="D101" s="205" t="s">
        <v>136</v>
      </c>
      <c r="E101" s="206" t="s">
        <v>170</v>
      </c>
      <c r="F101" s="207" t="s">
        <v>171</v>
      </c>
      <c r="G101" s="208" t="s">
        <v>172</v>
      </c>
      <c r="H101" s="209">
        <v>1</v>
      </c>
      <c r="I101" s="210"/>
      <c r="J101" s="211">
        <f>ROUND(I101*H101,2)</f>
        <v>0</v>
      </c>
      <c r="K101" s="207" t="s">
        <v>140</v>
      </c>
      <c r="L101" s="45"/>
      <c r="M101" s="212" t="s">
        <v>19</v>
      </c>
      <c r="N101" s="213" t="s">
        <v>40</v>
      </c>
      <c r="O101" s="85"/>
      <c r="P101" s="214">
        <f>O101*H101</f>
        <v>0</v>
      </c>
      <c r="Q101" s="214">
        <v>0</v>
      </c>
      <c r="R101" s="214">
        <f>Q101*H101</f>
        <v>0</v>
      </c>
      <c r="S101" s="214">
        <v>1.8</v>
      </c>
      <c r="T101" s="215">
        <f>S101*H101</f>
        <v>1.8</v>
      </c>
      <c r="U101" s="39"/>
      <c r="V101" s="39"/>
      <c r="W101" s="39"/>
      <c r="X101" s="39"/>
      <c r="Y101" s="39"/>
      <c r="Z101" s="39"/>
      <c r="AA101" s="39"/>
      <c r="AB101" s="39"/>
      <c r="AC101" s="39"/>
      <c r="AD101" s="39"/>
      <c r="AE101" s="39"/>
      <c r="AR101" s="216" t="s">
        <v>141</v>
      </c>
      <c r="AT101" s="216" t="s">
        <v>136</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141</v>
      </c>
      <c r="BM101" s="216" t="s">
        <v>775</v>
      </c>
    </row>
    <row r="102" spans="1:47" s="2" customFormat="1" ht="12">
      <c r="A102" s="39"/>
      <c r="B102" s="40"/>
      <c r="C102" s="41"/>
      <c r="D102" s="218" t="s">
        <v>143</v>
      </c>
      <c r="E102" s="41"/>
      <c r="F102" s="219" t="s">
        <v>174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143</v>
      </c>
      <c r="AU102" s="18" t="s">
        <v>79</v>
      </c>
    </row>
    <row r="103" spans="1:65" s="2" customFormat="1" ht="16.5" customHeight="1">
      <c r="A103" s="39"/>
      <c r="B103" s="40"/>
      <c r="C103" s="205" t="s">
        <v>163</v>
      </c>
      <c r="D103" s="205" t="s">
        <v>136</v>
      </c>
      <c r="E103" s="206" t="s">
        <v>176</v>
      </c>
      <c r="F103" s="207" t="s">
        <v>177</v>
      </c>
      <c r="G103" s="208" t="s">
        <v>178</v>
      </c>
      <c r="H103" s="209">
        <v>825</v>
      </c>
      <c r="I103" s="210"/>
      <c r="J103" s="211">
        <f>ROUND(I103*H103,2)</f>
        <v>0</v>
      </c>
      <c r="K103" s="207" t="s">
        <v>140</v>
      </c>
      <c r="L103" s="45"/>
      <c r="M103" s="212" t="s">
        <v>19</v>
      </c>
      <c r="N103" s="213" t="s">
        <v>40</v>
      </c>
      <c r="O103" s="85"/>
      <c r="P103" s="214">
        <f>O103*H103</f>
        <v>0</v>
      </c>
      <c r="Q103" s="214">
        <v>0</v>
      </c>
      <c r="R103" s="214">
        <f>Q103*H103</f>
        <v>0</v>
      </c>
      <c r="S103" s="214">
        <v>0.002</v>
      </c>
      <c r="T103" s="215">
        <f>S103*H103</f>
        <v>1.6500000000000001</v>
      </c>
      <c r="U103" s="39"/>
      <c r="V103" s="39"/>
      <c r="W103" s="39"/>
      <c r="X103" s="39"/>
      <c r="Y103" s="39"/>
      <c r="Z103" s="39"/>
      <c r="AA103" s="39"/>
      <c r="AB103" s="39"/>
      <c r="AC103" s="39"/>
      <c r="AD103" s="39"/>
      <c r="AE103" s="39"/>
      <c r="AR103" s="216" t="s">
        <v>141</v>
      </c>
      <c r="AT103" s="216" t="s">
        <v>136</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141</v>
      </c>
      <c r="BM103" s="216" t="s">
        <v>776</v>
      </c>
    </row>
    <row r="104" spans="1:47" s="2" customFormat="1" ht="12">
      <c r="A104" s="39"/>
      <c r="B104" s="40"/>
      <c r="C104" s="41"/>
      <c r="D104" s="218" t="s">
        <v>143</v>
      </c>
      <c r="E104" s="41"/>
      <c r="F104" s="219" t="s">
        <v>180</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143</v>
      </c>
      <c r="AU104" s="18" t="s">
        <v>79</v>
      </c>
    </row>
    <row r="105" spans="1:51" s="14" customFormat="1" ht="12">
      <c r="A105" s="14"/>
      <c r="B105" s="234"/>
      <c r="C105" s="235"/>
      <c r="D105" s="225" t="s">
        <v>145</v>
      </c>
      <c r="E105" s="236" t="s">
        <v>19</v>
      </c>
      <c r="F105" s="237" t="s">
        <v>777</v>
      </c>
      <c r="G105" s="235"/>
      <c r="H105" s="238">
        <v>825</v>
      </c>
      <c r="I105" s="239"/>
      <c r="J105" s="235"/>
      <c r="K105" s="235"/>
      <c r="L105" s="240"/>
      <c r="M105" s="241"/>
      <c r="N105" s="242"/>
      <c r="O105" s="242"/>
      <c r="P105" s="242"/>
      <c r="Q105" s="242"/>
      <c r="R105" s="242"/>
      <c r="S105" s="242"/>
      <c r="T105" s="243"/>
      <c r="U105" s="14"/>
      <c r="V105" s="14"/>
      <c r="W105" s="14"/>
      <c r="X105" s="14"/>
      <c r="Y105" s="14"/>
      <c r="Z105" s="14"/>
      <c r="AA105" s="14"/>
      <c r="AB105" s="14"/>
      <c r="AC105" s="14"/>
      <c r="AD105" s="14"/>
      <c r="AE105" s="14"/>
      <c r="AT105" s="244" t="s">
        <v>145</v>
      </c>
      <c r="AU105" s="244" t="s">
        <v>79</v>
      </c>
      <c r="AV105" s="14" t="s">
        <v>79</v>
      </c>
      <c r="AW105" s="14" t="s">
        <v>31</v>
      </c>
      <c r="AX105" s="14" t="s">
        <v>77</v>
      </c>
      <c r="AY105" s="244" t="s">
        <v>133</v>
      </c>
    </row>
    <row r="106" spans="1:65" s="2" customFormat="1" ht="21.75" customHeight="1">
      <c r="A106" s="39"/>
      <c r="B106" s="40"/>
      <c r="C106" s="205" t="s">
        <v>147</v>
      </c>
      <c r="D106" s="205" t="s">
        <v>136</v>
      </c>
      <c r="E106" s="206" t="s">
        <v>183</v>
      </c>
      <c r="F106" s="207" t="s">
        <v>184</v>
      </c>
      <c r="G106" s="208" t="s">
        <v>178</v>
      </c>
      <c r="H106" s="209">
        <v>112.5</v>
      </c>
      <c r="I106" s="210"/>
      <c r="J106" s="211">
        <f>ROUND(I106*H106,2)</f>
        <v>0</v>
      </c>
      <c r="K106" s="207" t="s">
        <v>140</v>
      </c>
      <c r="L106" s="45"/>
      <c r="M106" s="212" t="s">
        <v>19</v>
      </c>
      <c r="N106" s="213" t="s">
        <v>40</v>
      </c>
      <c r="O106" s="85"/>
      <c r="P106" s="214">
        <f>O106*H106</f>
        <v>0</v>
      </c>
      <c r="Q106" s="214">
        <v>0</v>
      </c>
      <c r="R106" s="214">
        <f>Q106*H106</f>
        <v>0</v>
      </c>
      <c r="S106" s="214">
        <v>0.003</v>
      </c>
      <c r="T106" s="215">
        <f>S106*H106</f>
        <v>0.3375</v>
      </c>
      <c r="U106" s="39"/>
      <c r="V106" s="39"/>
      <c r="W106" s="39"/>
      <c r="X106" s="39"/>
      <c r="Y106" s="39"/>
      <c r="Z106" s="39"/>
      <c r="AA106" s="39"/>
      <c r="AB106" s="39"/>
      <c r="AC106" s="39"/>
      <c r="AD106" s="39"/>
      <c r="AE106" s="39"/>
      <c r="AR106" s="216" t="s">
        <v>141</v>
      </c>
      <c r="AT106" s="216" t="s">
        <v>136</v>
      </c>
      <c r="AU106" s="216" t="s">
        <v>79</v>
      </c>
      <c r="AY106" s="18" t="s">
        <v>133</v>
      </c>
      <c r="BE106" s="217">
        <f>IF(N106="základní",J106,0)</f>
        <v>0</v>
      </c>
      <c r="BF106" s="217">
        <f>IF(N106="snížená",J106,0)</f>
        <v>0</v>
      </c>
      <c r="BG106" s="217">
        <f>IF(N106="zákl. přenesená",J106,0)</f>
        <v>0</v>
      </c>
      <c r="BH106" s="217">
        <f>IF(N106="sníž. přenesená",J106,0)</f>
        <v>0</v>
      </c>
      <c r="BI106" s="217">
        <f>IF(N106="nulová",J106,0)</f>
        <v>0</v>
      </c>
      <c r="BJ106" s="18" t="s">
        <v>77</v>
      </c>
      <c r="BK106" s="217">
        <f>ROUND(I106*H106,2)</f>
        <v>0</v>
      </c>
      <c r="BL106" s="18" t="s">
        <v>141</v>
      </c>
      <c r="BM106" s="216" t="s">
        <v>778</v>
      </c>
    </row>
    <row r="107" spans="1:47" s="2" customFormat="1" ht="12">
      <c r="A107" s="39"/>
      <c r="B107" s="40"/>
      <c r="C107" s="41"/>
      <c r="D107" s="218" t="s">
        <v>143</v>
      </c>
      <c r="E107" s="41"/>
      <c r="F107" s="219" t="s">
        <v>186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143</v>
      </c>
      <c r="AU107" s="18" t="s">
        <v>79</v>
      </c>
    </row>
    <row r="108" spans="1:51" s="14" customFormat="1" ht="12">
      <c r="A108" s="14"/>
      <c r="B108" s="234"/>
      <c r="C108" s="235"/>
      <c r="D108" s="225" t="s">
        <v>145</v>
      </c>
      <c r="E108" s="236" t="s">
        <v>19</v>
      </c>
      <c r="F108" s="237" t="s">
        <v>779</v>
      </c>
      <c r="G108" s="235"/>
      <c r="H108" s="238">
        <v>112.5</v>
      </c>
      <c r="I108" s="239"/>
      <c r="J108" s="235"/>
      <c r="K108" s="235"/>
      <c r="L108" s="240"/>
      <c r="M108" s="241"/>
      <c r="N108" s="242"/>
      <c r="O108" s="242"/>
      <c r="P108" s="242"/>
      <c r="Q108" s="242"/>
      <c r="R108" s="242"/>
      <c r="S108" s="242"/>
      <c r="T108" s="243"/>
      <c r="U108" s="14"/>
      <c r="V108" s="14"/>
      <c r="W108" s="14"/>
      <c r="X108" s="14"/>
      <c r="Y108" s="14"/>
      <c r="Z108" s="14"/>
      <c r="AA108" s="14"/>
      <c r="AB108" s="14"/>
      <c r="AC108" s="14"/>
      <c r="AD108" s="14"/>
      <c r="AE108" s="14"/>
      <c r="AT108" s="244" t="s">
        <v>145</v>
      </c>
      <c r="AU108" s="244" t="s">
        <v>79</v>
      </c>
      <c r="AV108" s="14" t="s">
        <v>79</v>
      </c>
      <c r="AW108" s="14" t="s">
        <v>31</v>
      </c>
      <c r="AX108" s="14" t="s">
        <v>77</v>
      </c>
      <c r="AY108" s="244" t="s">
        <v>133</v>
      </c>
    </row>
    <row r="109" spans="1:65" s="2" customFormat="1" ht="21.75" customHeight="1">
      <c r="A109" s="39"/>
      <c r="B109" s="40"/>
      <c r="C109" s="205" t="s">
        <v>175</v>
      </c>
      <c r="D109" s="205" t="s">
        <v>136</v>
      </c>
      <c r="E109" s="206" t="s">
        <v>188</v>
      </c>
      <c r="F109" s="207" t="s">
        <v>189</v>
      </c>
      <c r="G109" s="208" t="s">
        <v>178</v>
      </c>
      <c r="H109" s="209">
        <v>100</v>
      </c>
      <c r="I109" s="210"/>
      <c r="J109" s="211">
        <f>ROUND(I109*H109,2)</f>
        <v>0</v>
      </c>
      <c r="K109" s="207" t="s">
        <v>140</v>
      </c>
      <c r="L109" s="45"/>
      <c r="M109" s="212" t="s">
        <v>19</v>
      </c>
      <c r="N109" s="213" t="s">
        <v>40</v>
      </c>
      <c r="O109" s="85"/>
      <c r="P109" s="214">
        <f>O109*H109</f>
        <v>0</v>
      </c>
      <c r="Q109" s="214">
        <v>0</v>
      </c>
      <c r="R109" s="214">
        <f>Q109*H109</f>
        <v>0</v>
      </c>
      <c r="S109" s="214">
        <v>0.005</v>
      </c>
      <c r="T109" s="215">
        <f>S109*H109</f>
        <v>0.5</v>
      </c>
      <c r="U109" s="39"/>
      <c r="V109" s="39"/>
      <c r="W109" s="39"/>
      <c r="X109" s="39"/>
      <c r="Y109" s="39"/>
      <c r="Z109" s="39"/>
      <c r="AA109" s="39"/>
      <c r="AB109" s="39"/>
      <c r="AC109" s="39"/>
      <c r="AD109" s="39"/>
      <c r="AE109" s="39"/>
      <c r="AR109" s="216" t="s">
        <v>141</v>
      </c>
      <c r="AT109" s="216" t="s">
        <v>136</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141</v>
      </c>
      <c r="BM109" s="216" t="s">
        <v>780</v>
      </c>
    </row>
    <row r="110" spans="1:47" s="2" customFormat="1" ht="12">
      <c r="A110" s="39"/>
      <c r="B110" s="40"/>
      <c r="C110" s="41"/>
      <c r="D110" s="218" t="s">
        <v>143</v>
      </c>
      <c r="E110" s="41"/>
      <c r="F110" s="219" t="s">
        <v>191</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143</v>
      </c>
      <c r="AU110" s="18" t="s">
        <v>79</v>
      </c>
    </row>
    <row r="111" spans="1:65" s="2" customFormat="1" ht="21.75" customHeight="1">
      <c r="A111" s="39"/>
      <c r="B111" s="40"/>
      <c r="C111" s="205" t="s">
        <v>182</v>
      </c>
      <c r="D111" s="205" t="s">
        <v>136</v>
      </c>
      <c r="E111" s="206" t="s">
        <v>193</v>
      </c>
      <c r="F111" s="207" t="s">
        <v>194</v>
      </c>
      <c r="G111" s="208" t="s">
        <v>178</v>
      </c>
      <c r="H111" s="209">
        <v>275</v>
      </c>
      <c r="I111" s="210"/>
      <c r="J111" s="211">
        <f>ROUND(I111*H111,2)</f>
        <v>0</v>
      </c>
      <c r="K111" s="207" t="s">
        <v>140</v>
      </c>
      <c r="L111" s="45"/>
      <c r="M111" s="212" t="s">
        <v>19</v>
      </c>
      <c r="N111" s="213" t="s">
        <v>40</v>
      </c>
      <c r="O111" s="85"/>
      <c r="P111" s="214">
        <f>O111*H111</f>
        <v>0</v>
      </c>
      <c r="Q111" s="214">
        <v>0</v>
      </c>
      <c r="R111" s="214">
        <f>Q111*H111</f>
        <v>0</v>
      </c>
      <c r="S111" s="214">
        <v>0.002</v>
      </c>
      <c r="T111" s="215">
        <f>S111*H111</f>
        <v>0.55</v>
      </c>
      <c r="U111" s="39"/>
      <c r="V111" s="39"/>
      <c r="W111" s="39"/>
      <c r="X111" s="39"/>
      <c r="Y111" s="39"/>
      <c r="Z111" s="39"/>
      <c r="AA111" s="39"/>
      <c r="AB111" s="39"/>
      <c r="AC111" s="39"/>
      <c r="AD111" s="39"/>
      <c r="AE111" s="39"/>
      <c r="AR111" s="216" t="s">
        <v>141</v>
      </c>
      <c r="AT111" s="216" t="s">
        <v>136</v>
      </c>
      <c r="AU111" s="216" t="s">
        <v>79</v>
      </c>
      <c r="AY111" s="18" t="s">
        <v>133</v>
      </c>
      <c r="BE111" s="217">
        <f>IF(N111="základní",J111,0)</f>
        <v>0</v>
      </c>
      <c r="BF111" s="217">
        <f>IF(N111="snížená",J111,0)</f>
        <v>0</v>
      </c>
      <c r="BG111" s="217">
        <f>IF(N111="zákl. přenesená",J111,0)</f>
        <v>0</v>
      </c>
      <c r="BH111" s="217">
        <f>IF(N111="sníž. přenesená",J111,0)</f>
        <v>0</v>
      </c>
      <c r="BI111" s="217">
        <f>IF(N111="nulová",J111,0)</f>
        <v>0</v>
      </c>
      <c r="BJ111" s="18" t="s">
        <v>77</v>
      </c>
      <c r="BK111" s="217">
        <f>ROUND(I111*H111,2)</f>
        <v>0</v>
      </c>
      <c r="BL111" s="18" t="s">
        <v>141</v>
      </c>
      <c r="BM111" s="216" t="s">
        <v>781</v>
      </c>
    </row>
    <row r="112" spans="1:47" s="2" customFormat="1" ht="12">
      <c r="A112" s="39"/>
      <c r="B112" s="40"/>
      <c r="C112" s="41"/>
      <c r="D112" s="218" t="s">
        <v>143</v>
      </c>
      <c r="E112" s="41"/>
      <c r="F112" s="219" t="s">
        <v>196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143</v>
      </c>
      <c r="AU112" s="18" t="s">
        <v>79</v>
      </c>
    </row>
    <row r="113" spans="1:51" s="14" customFormat="1" ht="12">
      <c r="A113" s="14"/>
      <c r="B113" s="234"/>
      <c r="C113" s="235"/>
      <c r="D113" s="225" t="s">
        <v>145</v>
      </c>
      <c r="E113" s="236" t="s">
        <v>19</v>
      </c>
      <c r="F113" s="237" t="s">
        <v>782</v>
      </c>
      <c r="G113" s="235"/>
      <c r="H113" s="238">
        <v>275</v>
      </c>
      <c r="I113" s="239"/>
      <c r="J113" s="235"/>
      <c r="K113" s="235"/>
      <c r="L113" s="240"/>
      <c r="M113" s="241"/>
      <c r="N113" s="242"/>
      <c r="O113" s="242"/>
      <c r="P113" s="242"/>
      <c r="Q113" s="242"/>
      <c r="R113" s="242"/>
      <c r="S113" s="242"/>
      <c r="T113" s="243"/>
      <c r="U113" s="14"/>
      <c r="V113" s="14"/>
      <c r="W113" s="14"/>
      <c r="X113" s="14"/>
      <c r="Y113" s="14"/>
      <c r="Z113" s="14"/>
      <c r="AA113" s="14"/>
      <c r="AB113" s="14"/>
      <c r="AC113" s="14"/>
      <c r="AD113" s="14"/>
      <c r="AE113" s="14"/>
      <c r="AT113" s="244" t="s">
        <v>145</v>
      </c>
      <c r="AU113" s="244" t="s">
        <v>79</v>
      </c>
      <c r="AV113" s="14" t="s">
        <v>79</v>
      </c>
      <c r="AW113" s="14" t="s">
        <v>31</v>
      </c>
      <c r="AX113" s="14" t="s">
        <v>77</v>
      </c>
      <c r="AY113" s="244" t="s">
        <v>133</v>
      </c>
    </row>
    <row r="114" spans="1:65" s="2" customFormat="1" ht="24.15" customHeight="1">
      <c r="A114" s="39"/>
      <c r="B114" s="40"/>
      <c r="C114" s="205" t="s">
        <v>168</v>
      </c>
      <c r="D114" s="205" t="s">
        <v>136</v>
      </c>
      <c r="E114" s="206" t="s">
        <v>199</v>
      </c>
      <c r="F114" s="207" t="s">
        <v>200</v>
      </c>
      <c r="G114" s="208" t="s">
        <v>178</v>
      </c>
      <c r="H114" s="209">
        <v>37.5</v>
      </c>
      <c r="I114" s="210"/>
      <c r="J114" s="211">
        <f>ROUND(I114*H114,2)</f>
        <v>0</v>
      </c>
      <c r="K114" s="207" t="s">
        <v>140</v>
      </c>
      <c r="L114" s="45"/>
      <c r="M114" s="212" t="s">
        <v>19</v>
      </c>
      <c r="N114" s="213" t="s">
        <v>40</v>
      </c>
      <c r="O114" s="85"/>
      <c r="P114" s="214">
        <f>O114*H114</f>
        <v>0</v>
      </c>
      <c r="Q114" s="214">
        <v>0</v>
      </c>
      <c r="R114" s="214">
        <f>Q114*H114</f>
        <v>0</v>
      </c>
      <c r="S114" s="214">
        <v>0.003</v>
      </c>
      <c r="T114" s="215">
        <f>S114*H114</f>
        <v>0.1125</v>
      </c>
      <c r="U114" s="39"/>
      <c r="V114" s="39"/>
      <c r="W114" s="39"/>
      <c r="X114" s="39"/>
      <c r="Y114" s="39"/>
      <c r="Z114" s="39"/>
      <c r="AA114" s="39"/>
      <c r="AB114" s="39"/>
      <c r="AC114" s="39"/>
      <c r="AD114" s="39"/>
      <c r="AE114" s="39"/>
      <c r="AR114" s="216" t="s">
        <v>141</v>
      </c>
      <c r="AT114" s="216" t="s">
        <v>136</v>
      </c>
      <c r="AU114" s="216" t="s">
        <v>79</v>
      </c>
      <c r="AY114" s="18" t="s">
        <v>133</v>
      </c>
      <c r="BE114" s="217">
        <f>IF(N114="základní",J114,0)</f>
        <v>0</v>
      </c>
      <c r="BF114" s="217">
        <f>IF(N114="snížená",J114,0)</f>
        <v>0</v>
      </c>
      <c r="BG114" s="217">
        <f>IF(N114="zákl. přenesená",J114,0)</f>
        <v>0</v>
      </c>
      <c r="BH114" s="217">
        <f>IF(N114="sníž. přenesená",J114,0)</f>
        <v>0</v>
      </c>
      <c r="BI114" s="217">
        <f>IF(N114="nulová",J114,0)</f>
        <v>0</v>
      </c>
      <c r="BJ114" s="18" t="s">
        <v>77</v>
      </c>
      <c r="BK114" s="217">
        <f>ROUND(I114*H114,2)</f>
        <v>0</v>
      </c>
      <c r="BL114" s="18" t="s">
        <v>141</v>
      </c>
      <c r="BM114" s="216" t="s">
        <v>783</v>
      </c>
    </row>
    <row r="115" spans="1:47" s="2" customFormat="1" ht="12">
      <c r="A115" s="39"/>
      <c r="B115" s="40"/>
      <c r="C115" s="41"/>
      <c r="D115" s="218" t="s">
        <v>143</v>
      </c>
      <c r="E115" s="41"/>
      <c r="F115" s="219" t="s">
        <v>202</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143</v>
      </c>
      <c r="AU115" s="18" t="s">
        <v>79</v>
      </c>
    </row>
    <row r="116" spans="1:51" s="14" customFormat="1" ht="12">
      <c r="A116" s="14"/>
      <c r="B116" s="234"/>
      <c r="C116" s="235"/>
      <c r="D116" s="225" t="s">
        <v>145</v>
      </c>
      <c r="E116" s="236" t="s">
        <v>19</v>
      </c>
      <c r="F116" s="237" t="s">
        <v>784</v>
      </c>
      <c r="G116" s="235"/>
      <c r="H116" s="238">
        <v>37.5</v>
      </c>
      <c r="I116" s="239"/>
      <c r="J116" s="235"/>
      <c r="K116" s="235"/>
      <c r="L116" s="240"/>
      <c r="M116" s="241"/>
      <c r="N116" s="242"/>
      <c r="O116" s="242"/>
      <c r="P116" s="242"/>
      <c r="Q116" s="242"/>
      <c r="R116" s="242"/>
      <c r="S116" s="242"/>
      <c r="T116" s="243"/>
      <c r="U116" s="14"/>
      <c r="V116" s="14"/>
      <c r="W116" s="14"/>
      <c r="X116" s="14"/>
      <c r="Y116" s="14"/>
      <c r="Z116" s="14"/>
      <c r="AA116" s="14"/>
      <c r="AB116" s="14"/>
      <c r="AC116" s="14"/>
      <c r="AD116" s="14"/>
      <c r="AE116" s="14"/>
      <c r="AT116" s="244" t="s">
        <v>145</v>
      </c>
      <c r="AU116" s="244" t="s">
        <v>79</v>
      </c>
      <c r="AV116" s="14" t="s">
        <v>79</v>
      </c>
      <c r="AW116" s="14" t="s">
        <v>31</v>
      </c>
      <c r="AX116" s="14" t="s">
        <v>77</v>
      </c>
      <c r="AY116" s="244" t="s">
        <v>133</v>
      </c>
    </row>
    <row r="117" spans="1:63" s="12" customFormat="1" ht="22.8" customHeight="1">
      <c r="A117" s="12"/>
      <c r="B117" s="189"/>
      <c r="C117" s="190"/>
      <c r="D117" s="191" t="s">
        <v>68</v>
      </c>
      <c r="E117" s="203" t="s">
        <v>204</v>
      </c>
      <c r="F117" s="203" t="s">
        <v>205</v>
      </c>
      <c r="G117" s="190"/>
      <c r="H117" s="190"/>
      <c r="I117" s="193"/>
      <c r="J117" s="204">
        <f>BK117</f>
        <v>0</v>
      </c>
      <c r="K117" s="190"/>
      <c r="L117" s="195"/>
      <c r="M117" s="196"/>
      <c r="N117" s="197"/>
      <c r="O117" s="197"/>
      <c r="P117" s="198">
        <f>SUM(P118:P126)</f>
        <v>0</v>
      </c>
      <c r="Q117" s="197"/>
      <c r="R117" s="198">
        <f>SUM(R118:R126)</f>
        <v>0</v>
      </c>
      <c r="S117" s="197"/>
      <c r="T117" s="199">
        <f>SUM(T118:T126)</f>
        <v>0</v>
      </c>
      <c r="U117" s="12"/>
      <c r="V117" s="12"/>
      <c r="W117" s="12"/>
      <c r="X117" s="12"/>
      <c r="Y117" s="12"/>
      <c r="Z117" s="12"/>
      <c r="AA117" s="12"/>
      <c r="AB117" s="12"/>
      <c r="AC117" s="12"/>
      <c r="AD117" s="12"/>
      <c r="AE117" s="12"/>
      <c r="AR117" s="200" t="s">
        <v>77</v>
      </c>
      <c r="AT117" s="201" t="s">
        <v>68</v>
      </c>
      <c r="AU117" s="201" t="s">
        <v>77</v>
      </c>
      <c r="AY117" s="200" t="s">
        <v>133</v>
      </c>
      <c r="BK117" s="202">
        <f>SUM(BK118:BK126)</f>
        <v>0</v>
      </c>
    </row>
    <row r="118" spans="1:65" s="2" customFormat="1" ht="24.15" customHeight="1">
      <c r="A118" s="39"/>
      <c r="B118" s="40"/>
      <c r="C118" s="205" t="s">
        <v>192</v>
      </c>
      <c r="D118" s="205" t="s">
        <v>136</v>
      </c>
      <c r="E118" s="206" t="s">
        <v>207</v>
      </c>
      <c r="F118" s="207" t="s">
        <v>208</v>
      </c>
      <c r="G118" s="208" t="s">
        <v>209</v>
      </c>
      <c r="H118" s="209">
        <v>4.95</v>
      </c>
      <c r="I118" s="210"/>
      <c r="J118" s="211">
        <f>ROUND(I118*H118,2)</f>
        <v>0</v>
      </c>
      <c r="K118" s="207" t="s">
        <v>140</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141</v>
      </c>
      <c r="AT118" s="216" t="s">
        <v>136</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141</v>
      </c>
      <c r="BM118" s="216" t="s">
        <v>785</v>
      </c>
    </row>
    <row r="119" spans="1:47" s="2" customFormat="1" ht="12">
      <c r="A119" s="39"/>
      <c r="B119" s="40"/>
      <c r="C119" s="41"/>
      <c r="D119" s="218" t="s">
        <v>143</v>
      </c>
      <c r="E119" s="41"/>
      <c r="F119" s="219" t="s">
        <v>211</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143</v>
      </c>
      <c r="AU119" s="18" t="s">
        <v>79</v>
      </c>
    </row>
    <row r="120" spans="1:65" s="2" customFormat="1" ht="21.75" customHeight="1">
      <c r="A120" s="39"/>
      <c r="B120" s="40"/>
      <c r="C120" s="205" t="s">
        <v>198</v>
      </c>
      <c r="D120" s="205" t="s">
        <v>136</v>
      </c>
      <c r="E120" s="206" t="s">
        <v>213</v>
      </c>
      <c r="F120" s="207" t="s">
        <v>214</v>
      </c>
      <c r="G120" s="208" t="s">
        <v>209</v>
      </c>
      <c r="H120" s="209">
        <v>4.95</v>
      </c>
      <c r="I120" s="210"/>
      <c r="J120" s="211">
        <f>ROUND(I120*H120,2)</f>
        <v>0</v>
      </c>
      <c r="K120" s="207" t="s">
        <v>140</v>
      </c>
      <c r="L120" s="45"/>
      <c r="M120" s="212" t="s">
        <v>19</v>
      </c>
      <c r="N120" s="213" t="s">
        <v>40</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141</v>
      </c>
      <c r="AT120" s="216" t="s">
        <v>136</v>
      </c>
      <c r="AU120" s="216" t="s">
        <v>79</v>
      </c>
      <c r="AY120" s="18" t="s">
        <v>133</v>
      </c>
      <c r="BE120" s="217">
        <f>IF(N120="základní",J120,0)</f>
        <v>0</v>
      </c>
      <c r="BF120" s="217">
        <f>IF(N120="snížená",J120,0)</f>
        <v>0</v>
      </c>
      <c r="BG120" s="217">
        <f>IF(N120="zákl. přenesená",J120,0)</f>
        <v>0</v>
      </c>
      <c r="BH120" s="217">
        <f>IF(N120="sníž. přenesená",J120,0)</f>
        <v>0</v>
      </c>
      <c r="BI120" s="217">
        <f>IF(N120="nulová",J120,0)</f>
        <v>0</v>
      </c>
      <c r="BJ120" s="18" t="s">
        <v>77</v>
      </c>
      <c r="BK120" s="217">
        <f>ROUND(I120*H120,2)</f>
        <v>0</v>
      </c>
      <c r="BL120" s="18" t="s">
        <v>141</v>
      </c>
      <c r="BM120" s="216" t="s">
        <v>786</v>
      </c>
    </row>
    <row r="121" spans="1:47" s="2" customFormat="1" ht="12">
      <c r="A121" s="39"/>
      <c r="B121" s="40"/>
      <c r="C121" s="41"/>
      <c r="D121" s="218" t="s">
        <v>143</v>
      </c>
      <c r="E121" s="41"/>
      <c r="F121" s="219" t="s">
        <v>216</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143</v>
      </c>
      <c r="AU121" s="18" t="s">
        <v>79</v>
      </c>
    </row>
    <row r="122" spans="1:65" s="2" customFormat="1" ht="24.15" customHeight="1">
      <c r="A122" s="39"/>
      <c r="B122" s="40"/>
      <c r="C122" s="205" t="s">
        <v>206</v>
      </c>
      <c r="D122" s="205" t="s">
        <v>136</v>
      </c>
      <c r="E122" s="206" t="s">
        <v>218</v>
      </c>
      <c r="F122" s="207" t="s">
        <v>219</v>
      </c>
      <c r="G122" s="208" t="s">
        <v>209</v>
      </c>
      <c r="H122" s="209">
        <v>242.55</v>
      </c>
      <c r="I122" s="210"/>
      <c r="J122" s="211">
        <f>ROUND(I122*H122,2)</f>
        <v>0</v>
      </c>
      <c r="K122" s="207" t="s">
        <v>140</v>
      </c>
      <c r="L122" s="45"/>
      <c r="M122" s="212" t="s">
        <v>19</v>
      </c>
      <c r="N122" s="213" t="s">
        <v>40</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141</v>
      </c>
      <c r="AT122" s="216" t="s">
        <v>136</v>
      </c>
      <c r="AU122" s="216" t="s">
        <v>79</v>
      </c>
      <c r="AY122" s="18" t="s">
        <v>133</v>
      </c>
      <c r="BE122" s="217">
        <f>IF(N122="základní",J122,0)</f>
        <v>0</v>
      </c>
      <c r="BF122" s="217">
        <f>IF(N122="snížená",J122,0)</f>
        <v>0</v>
      </c>
      <c r="BG122" s="217">
        <f>IF(N122="zákl. přenesená",J122,0)</f>
        <v>0</v>
      </c>
      <c r="BH122" s="217">
        <f>IF(N122="sníž. přenesená",J122,0)</f>
        <v>0</v>
      </c>
      <c r="BI122" s="217">
        <f>IF(N122="nulová",J122,0)</f>
        <v>0</v>
      </c>
      <c r="BJ122" s="18" t="s">
        <v>77</v>
      </c>
      <c r="BK122" s="217">
        <f>ROUND(I122*H122,2)</f>
        <v>0</v>
      </c>
      <c r="BL122" s="18" t="s">
        <v>141</v>
      </c>
      <c r="BM122" s="216" t="s">
        <v>787</v>
      </c>
    </row>
    <row r="123" spans="1:47" s="2" customFormat="1" ht="12">
      <c r="A123" s="39"/>
      <c r="B123" s="40"/>
      <c r="C123" s="41"/>
      <c r="D123" s="218" t="s">
        <v>143</v>
      </c>
      <c r="E123" s="41"/>
      <c r="F123" s="219" t="s">
        <v>221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143</v>
      </c>
      <c r="AU123" s="18" t="s">
        <v>79</v>
      </c>
    </row>
    <row r="124" spans="1:51" s="14" customFormat="1" ht="12">
      <c r="A124" s="14"/>
      <c r="B124" s="234"/>
      <c r="C124" s="235"/>
      <c r="D124" s="225" t="s">
        <v>145</v>
      </c>
      <c r="E124" s="235"/>
      <c r="F124" s="237" t="s">
        <v>788</v>
      </c>
      <c r="G124" s="235"/>
      <c r="H124" s="238">
        <v>242.55</v>
      </c>
      <c r="I124" s="239"/>
      <c r="J124" s="235"/>
      <c r="K124" s="235"/>
      <c r="L124" s="240"/>
      <c r="M124" s="241"/>
      <c r="N124" s="242"/>
      <c r="O124" s="242"/>
      <c r="P124" s="242"/>
      <c r="Q124" s="242"/>
      <c r="R124" s="242"/>
      <c r="S124" s="242"/>
      <c r="T124" s="243"/>
      <c r="U124" s="14"/>
      <c r="V124" s="14"/>
      <c r="W124" s="14"/>
      <c r="X124" s="14"/>
      <c r="Y124" s="14"/>
      <c r="Z124" s="14"/>
      <c r="AA124" s="14"/>
      <c r="AB124" s="14"/>
      <c r="AC124" s="14"/>
      <c r="AD124" s="14"/>
      <c r="AE124" s="14"/>
      <c r="AT124" s="244" t="s">
        <v>145</v>
      </c>
      <c r="AU124" s="244" t="s">
        <v>79</v>
      </c>
      <c r="AV124" s="14" t="s">
        <v>79</v>
      </c>
      <c r="AW124" s="14" t="s">
        <v>4</v>
      </c>
      <c r="AX124" s="14" t="s">
        <v>77</v>
      </c>
      <c r="AY124" s="244" t="s">
        <v>133</v>
      </c>
    </row>
    <row r="125" spans="1:65" s="2" customFormat="1" ht="24.15" customHeight="1">
      <c r="A125" s="39"/>
      <c r="B125" s="40"/>
      <c r="C125" s="205" t="s">
        <v>212</v>
      </c>
      <c r="D125" s="205" t="s">
        <v>136</v>
      </c>
      <c r="E125" s="206" t="s">
        <v>223</v>
      </c>
      <c r="F125" s="207" t="s">
        <v>224</v>
      </c>
      <c r="G125" s="208" t="s">
        <v>209</v>
      </c>
      <c r="H125" s="209">
        <v>4.95</v>
      </c>
      <c r="I125" s="210"/>
      <c r="J125" s="211">
        <f>ROUND(I125*H125,2)</f>
        <v>0</v>
      </c>
      <c r="K125" s="207" t="s">
        <v>140</v>
      </c>
      <c r="L125" s="45"/>
      <c r="M125" s="212" t="s">
        <v>19</v>
      </c>
      <c r="N125" s="213" t="s">
        <v>40</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141</v>
      </c>
      <c r="AT125" s="216" t="s">
        <v>136</v>
      </c>
      <c r="AU125" s="216" t="s">
        <v>79</v>
      </c>
      <c r="AY125" s="18" t="s">
        <v>133</v>
      </c>
      <c r="BE125" s="217">
        <f>IF(N125="základní",J125,0)</f>
        <v>0</v>
      </c>
      <c r="BF125" s="217">
        <f>IF(N125="snížená",J125,0)</f>
        <v>0</v>
      </c>
      <c r="BG125" s="217">
        <f>IF(N125="zákl. přenesená",J125,0)</f>
        <v>0</v>
      </c>
      <c r="BH125" s="217">
        <f>IF(N125="sníž. přenesená",J125,0)</f>
        <v>0</v>
      </c>
      <c r="BI125" s="217">
        <f>IF(N125="nulová",J125,0)</f>
        <v>0</v>
      </c>
      <c r="BJ125" s="18" t="s">
        <v>77</v>
      </c>
      <c r="BK125" s="217">
        <f>ROUND(I125*H125,2)</f>
        <v>0</v>
      </c>
      <c r="BL125" s="18" t="s">
        <v>141</v>
      </c>
      <c r="BM125" s="216" t="s">
        <v>789</v>
      </c>
    </row>
    <row r="126" spans="1:47" s="2" customFormat="1" ht="12">
      <c r="A126" s="39"/>
      <c r="B126" s="40"/>
      <c r="C126" s="41"/>
      <c r="D126" s="218" t="s">
        <v>143</v>
      </c>
      <c r="E126" s="41"/>
      <c r="F126" s="219" t="s">
        <v>226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143</v>
      </c>
      <c r="AU126" s="18" t="s">
        <v>79</v>
      </c>
    </row>
    <row r="127" spans="1:63" s="12" customFormat="1" ht="22.8" customHeight="1">
      <c r="A127" s="12"/>
      <c r="B127" s="189"/>
      <c r="C127" s="190"/>
      <c r="D127" s="191" t="s">
        <v>68</v>
      </c>
      <c r="E127" s="203" t="s">
        <v>227</v>
      </c>
      <c r="F127" s="203" t="s">
        <v>228</v>
      </c>
      <c r="G127" s="190"/>
      <c r="H127" s="190"/>
      <c r="I127" s="193"/>
      <c r="J127" s="204">
        <f>BK127</f>
        <v>0</v>
      </c>
      <c r="K127" s="190"/>
      <c r="L127" s="195"/>
      <c r="M127" s="196"/>
      <c r="N127" s="197"/>
      <c r="O127" s="197"/>
      <c r="P127" s="198">
        <f>SUM(P128:P129)</f>
        <v>0</v>
      </c>
      <c r="Q127" s="197"/>
      <c r="R127" s="198">
        <f>SUM(R128:R129)</f>
        <v>0</v>
      </c>
      <c r="S127" s="197"/>
      <c r="T127" s="199">
        <f>SUM(T128:T129)</f>
        <v>0</v>
      </c>
      <c r="U127" s="12"/>
      <c r="V127" s="12"/>
      <c r="W127" s="12"/>
      <c r="X127" s="12"/>
      <c r="Y127" s="12"/>
      <c r="Z127" s="12"/>
      <c r="AA127" s="12"/>
      <c r="AB127" s="12"/>
      <c r="AC127" s="12"/>
      <c r="AD127" s="12"/>
      <c r="AE127" s="12"/>
      <c r="AR127" s="200" t="s">
        <v>77</v>
      </c>
      <c r="AT127" s="201" t="s">
        <v>68</v>
      </c>
      <c r="AU127" s="201" t="s">
        <v>77</v>
      </c>
      <c r="AY127" s="200" t="s">
        <v>133</v>
      </c>
      <c r="BK127" s="202">
        <f>SUM(BK128:BK129)</f>
        <v>0</v>
      </c>
    </row>
    <row r="128" spans="1:65" s="2" customFormat="1" ht="33" customHeight="1">
      <c r="A128" s="39"/>
      <c r="B128" s="40"/>
      <c r="C128" s="205" t="s">
        <v>217</v>
      </c>
      <c r="D128" s="205" t="s">
        <v>136</v>
      </c>
      <c r="E128" s="206" t="s">
        <v>230</v>
      </c>
      <c r="F128" s="207" t="s">
        <v>231</v>
      </c>
      <c r="G128" s="208" t="s">
        <v>209</v>
      </c>
      <c r="H128" s="209">
        <v>6.934</v>
      </c>
      <c r="I128" s="210"/>
      <c r="J128" s="211">
        <f>ROUND(I128*H128,2)</f>
        <v>0</v>
      </c>
      <c r="K128" s="207" t="s">
        <v>140</v>
      </c>
      <c r="L128" s="45"/>
      <c r="M128" s="212" t="s">
        <v>19</v>
      </c>
      <c r="N128" s="213" t="s">
        <v>40</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141</v>
      </c>
      <c r="AT128" s="216" t="s">
        <v>136</v>
      </c>
      <c r="AU128" s="216" t="s">
        <v>79</v>
      </c>
      <c r="AY128" s="18" t="s">
        <v>133</v>
      </c>
      <c r="BE128" s="217">
        <f>IF(N128="základní",J128,0)</f>
        <v>0</v>
      </c>
      <c r="BF128" s="217">
        <f>IF(N128="snížená",J128,0)</f>
        <v>0</v>
      </c>
      <c r="BG128" s="217">
        <f>IF(N128="zákl. přenesená",J128,0)</f>
        <v>0</v>
      </c>
      <c r="BH128" s="217">
        <f>IF(N128="sníž. přenesená",J128,0)</f>
        <v>0</v>
      </c>
      <c r="BI128" s="217">
        <f>IF(N128="nulová",J128,0)</f>
        <v>0</v>
      </c>
      <c r="BJ128" s="18" t="s">
        <v>77</v>
      </c>
      <c r="BK128" s="217">
        <f>ROUND(I128*H128,2)</f>
        <v>0</v>
      </c>
      <c r="BL128" s="18" t="s">
        <v>141</v>
      </c>
      <c r="BM128" s="216" t="s">
        <v>790</v>
      </c>
    </row>
    <row r="129" spans="1:47" s="2" customFormat="1" ht="12">
      <c r="A129" s="39"/>
      <c r="B129" s="40"/>
      <c r="C129" s="41"/>
      <c r="D129" s="218" t="s">
        <v>143</v>
      </c>
      <c r="E129" s="41"/>
      <c r="F129" s="219" t="s">
        <v>233</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143</v>
      </c>
      <c r="AU129" s="18" t="s">
        <v>79</v>
      </c>
    </row>
    <row r="130" spans="1:63" s="12" customFormat="1" ht="25.9" customHeight="1">
      <c r="A130" s="12"/>
      <c r="B130" s="189"/>
      <c r="C130" s="190"/>
      <c r="D130" s="191" t="s">
        <v>68</v>
      </c>
      <c r="E130" s="192" t="s">
        <v>234</v>
      </c>
      <c r="F130" s="192" t="s">
        <v>235</v>
      </c>
      <c r="G130" s="190"/>
      <c r="H130" s="190"/>
      <c r="I130" s="193"/>
      <c r="J130" s="194">
        <f>BK130</f>
        <v>0</v>
      </c>
      <c r="K130" s="190"/>
      <c r="L130" s="195"/>
      <c r="M130" s="196"/>
      <c r="N130" s="197"/>
      <c r="O130" s="197"/>
      <c r="P130" s="198">
        <f>P131+P242+P253+P256</f>
        <v>0</v>
      </c>
      <c r="Q130" s="197"/>
      <c r="R130" s="198">
        <f>R131+R242+R253+R256</f>
        <v>3.5253064399999996</v>
      </c>
      <c r="S130" s="197"/>
      <c r="T130" s="199">
        <f>T131+T242+T253+T256</f>
        <v>0</v>
      </c>
      <c r="U130" s="12"/>
      <c r="V130" s="12"/>
      <c r="W130" s="12"/>
      <c r="X130" s="12"/>
      <c r="Y130" s="12"/>
      <c r="Z130" s="12"/>
      <c r="AA130" s="12"/>
      <c r="AB130" s="12"/>
      <c r="AC130" s="12"/>
      <c r="AD130" s="12"/>
      <c r="AE130" s="12"/>
      <c r="AR130" s="200" t="s">
        <v>79</v>
      </c>
      <c r="AT130" s="201" t="s">
        <v>68</v>
      </c>
      <c r="AU130" s="201" t="s">
        <v>69</v>
      </c>
      <c r="AY130" s="200" t="s">
        <v>133</v>
      </c>
      <c r="BK130" s="202">
        <f>BK131+BK242+BK253+BK256</f>
        <v>0</v>
      </c>
    </row>
    <row r="131" spans="1:63" s="12" customFormat="1" ht="22.8" customHeight="1">
      <c r="A131" s="12"/>
      <c r="B131" s="189"/>
      <c r="C131" s="190"/>
      <c r="D131" s="191" t="s">
        <v>68</v>
      </c>
      <c r="E131" s="203" t="s">
        <v>236</v>
      </c>
      <c r="F131" s="203" t="s">
        <v>237</v>
      </c>
      <c r="G131" s="190"/>
      <c r="H131" s="190"/>
      <c r="I131" s="193"/>
      <c r="J131" s="204">
        <f>BK131</f>
        <v>0</v>
      </c>
      <c r="K131" s="190"/>
      <c r="L131" s="195"/>
      <c r="M131" s="196"/>
      <c r="N131" s="197"/>
      <c r="O131" s="197"/>
      <c r="P131" s="198">
        <f>SUM(P132:P241)</f>
        <v>0</v>
      </c>
      <c r="Q131" s="197"/>
      <c r="R131" s="198">
        <f>SUM(R132:R241)</f>
        <v>0.0011025</v>
      </c>
      <c r="S131" s="197"/>
      <c r="T131" s="199">
        <f>SUM(T132:T241)</f>
        <v>0</v>
      </c>
      <c r="U131" s="12"/>
      <c r="V131" s="12"/>
      <c r="W131" s="12"/>
      <c r="X131" s="12"/>
      <c r="Y131" s="12"/>
      <c r="Z131" s="12"/>
      <c r="AA131" s="12"/>
      <c r="AB131" s="12"/>
      <c r="AC131" s="12"/>
      <c r="AD131" s="12"/>
      <c r="AE131" s="12"/>
      <c r="AR131" s="200" t="s">
        <v>79</v>
      </c>
      <c r="AT131" s="201" t="s">
        <v>68</v>
      </c>
      <c r="AU131" s="201" t="s">
        <v>77</v>
      </c>
      <c r="AY131" s="200" t="s">
        <v>133</v>
      </c>
      <c r="BK131" s="202">
        <f>SUM(BK132:BK241)</f>
        <v>0</v>
      </c>
    </row>
    <row r="132" spans="1:65" s="2" customFormat="1" ht="24.15" customHeight="1">
      <c r="A132" s="39"/>
      <c r="B132" s="40"/>
      <c r="C132" s="205" t="s">
        <v>8</v>
      </c>
      <c r="D132" s="205" t="s">
        <v>136</v>
      </c>
      <c r="E132" s="206" t="s">
        <v>791</v>
      </c>
      <c r="F132" s="207" t="s">
        <v>792</v>
      </c>
      <c r="G132" s="208" t="s">
        <v>178</v>
      </c>
      <c r="H132" s="209">
        <v>5</v>
      </c>
      <c r="I132" s="210"/>
      <c r="J132" s="211">
        <f>ROUND(I132*H132,2)</f>
        <v>0</v>
      </c>
      <c r="K132" s="207" t="s">
        <v>140</v>
      </c>
      <c r="L132" s="45"/>
      <c r="M132" s="212" t="s">
        <v>19</v>
      </c>
      <c r="N132" s="213" t="s">
        <v>40</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229</v>
      </c>
      <c r="AT132" s="216" t="s">
        <v>136</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229</v>
      </c>
      <c r="BM132" s="216" t="s">
        <v>793</v>
      </c>
    </row>
    <row r="133" spans="1:47" s="2" customFormat="1" ht="12">
      <c r="A133" s="39"/>
      <c r="B133" s="40"/>
      <c r="C133" s="41"/>
      <c r="D133" s="218" t="s">
        <v>143</v>
      </c>
      <c r="E133" s="41"/>
      <c r="F133" s="219" t="s">
        <v>794</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143</v>
      </c>
      <c r="AU133" s="18" t="s">
        <v>79</v>
      </c>
    </row>
    <row r="134" spans="1:65" s="2" customFormat="1" ht="16.5" customHeight="1">
      <c r="A134" s="39"/>
      <c r="B134" s="40"/>
      <c r="C134" s="245" t="s">
        <v>229</v>
      </c>
      <c r="D134" s="245" t="s">
        <v>246</v>
      </c>
      <c r="E134" s="246" t="s">
        <v>795</v>
      </c>
      <c r="F134" s="247" t="s">
        <v>796</v>
      </c>
      <c r="G134" s="248" t="s">
        <v>178</v>
      </c>
      <c r="H134" s="249">
        <v>5.25</v>
      </c>
      <c r="I134" s="250"/>
      <c r="J134" s="251">
        <f>ROUND(I134*H134,2)</f>
        <v>0</v>
      </c>
      <c r="K134" s="247" t="s">
        <v>140</v>
      </c>
      <c r="L134" s="252"/>
      <c r="M134" s="253" t="s">
        <v>19</v>
      </c>
      <c r="N134" s="254" t="s">
        <v>40</v>
      </c>
      <c r="O134" s="85"/>
      <c r="P134" s="214">
        <f>O134*H134</f>
        <v>0</v>
      </c>
      <c r="Q134" s="214">
        <v>0.00021</v>
      </c>
      <c r="R134" s="214">
        <f>Q134*H134</f>
        <v>0.0011025</v>
      </c>
      <c r="S134" s="214">
        <v>0</v>
      </c>
      <c r="T134" s="215">
        <f>S134*H134</f>
        <v>0</v>
      </c>
      <c r="U134" s="39"/>
      <c r="V134" s="39"/>
      <c r="W134" s="39"/>
      <c r="X134" s="39"/>
      <c r="Y134" s="39"/>
      <c r="Z134" s="39"/>
      <c r="AA134" s="39"/>
      <c r="AB134" s="39"/>
      <c r="AC134" s="39"/>
      <c r="AD134" s="39"/>
      <c r="AE134" s="39"/>
      <c r="AR134" s="216" t="s">
        <v>309</v>
      </c>
      <c r="AT134" s="216" t="s">
        <v>246</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229</v>
      </c>
      <c r="BM134" s="216" t="s">
        <v>797</v>
      </c>
    </row>
    <row r="135" spans="1:51" s="14" customFormat="1" ht="12">
      <c r="A135" s="14"/>
      <c r="B135" s="234"/>
      <c r="C135" s="235"/>
      <c r="D135" s="225" t="s">
        <v>145</v>
      </c>
      <c r="E135" s="235"/>
      <c r="F135" s="237" t="s">
        <v>798</v>
      </c>
      <c r="G135" s="235"/>
      <c r="H135" s="238">
        <v>5.25</v>
      </c>
      <c r="I135" s="239"/>
      <c r="J135" s="235"/>
      <c r="K135" s="235"/>
      <c r="L135" s="240"/>
      <c r="M135" s="241"/>
      <c r="N135" s="242"/>
      <c r="O135" s="242"/>
      <c r="P135" s="242"/>
      <c r="Q135" s="242"/>
      <c r="R135" s="242"/>
      <c r="S135" s="242"/>
      <c r="T135" s="243"/>
      <c r="U135" s="14"/>
      <c r="V135" s="14"/>
      <c r="W135" s="14"/>
      <c r="X135" s="14"/>
      <c r="Y135" s="14"/>
      <c r="Z135" s="14"/>
      <c r="AA135" s="14"/>
      <c r="AB135" s="14"/>
      <c r="AC135" s="14"/>
      <c r="AD135" s="14"/>
      <c r="AE135" s="14"/>
      <c r="AT135" s="244" t="s">
        <v>145</v>
      </c>
      <c r="AU135" s="244" t="s">
        <v>79</v>
      </c>
      <c r="AV135" s="14" t="s">
        <v>79</v>
      </c>
      <c r="AW135" s="14" t="s">
        <v>4</v>
      </c>
      <c r="AX135" s="14" t="s">
        <v>77</v>
      </c>
      <c r="AY135" s="244" t="s">
        <v>133</v>
      </c>
    </row>
    <row r="136" spans="1:65" s="2" customFormat="1" ht="21.75" customHeight="1">
      <c r="A136" s="39"/>
      <c r="B136" s="40"/>
      <c r="C136" s="245" t="s">
        <v>238</v>
      </c>
      <c r="D136" s="245" t="s">
        <v>246</v>
      </c>
      <c r="E136" s="246" t="s">
        <v>799</v>
      </c>
      <c r="F136" s="247" t="s">
        <v>800</v>
      </c>
      <c r="G136" s="248" t="s">
        <v>249</v>
      </c>
      <c r="H136" s="249">
        <v>9</v>
      </c>
      <c r="I136" s="250"/>
      <c r="J136" s="251">
        <f>ROUND(I136*H136,2)</f>
        <v>0</v>
      </c>
      <c r="K136" s="247" t="s">
        <v>250</v>
      </c>
      <c r="L136" s="252"/>
      <c r="M136" s="253" t="s">
        <v>19</v>
      </c>
      <c r="N136" s="254" t="s">
        <v>40</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182</v>
      </c>
      <c r="AT136" s="216" t="s">
        <v>246</v>
      </c>
      <c r="AU136" s="216" t="s">
        <v>79</v>
      </c>
      <c r="AY136" s="18" t="s">
        <v>133</v>
      </c>
      <c r="BE136" s="217">
        <f>IF(N136="základní",J136,0)</f>
        <v>0</v>
      </c>
      <c r="BF136" s="217">
        <f>IF(N136="snížená",J136,0)</f>
        <v>0</v>
      </c>
      <c r="BG136" s="217">
        <f>IF(N136="zákl. přenesená",J136,0)</f>
        <v>0</v>
      </c>
      <c r="BH136" s="217">
        <f>IF(N136="sníž. přenesená",J136,0)</f>
        <v>0</v>
      </c>
      <c r="BI136" s="217">
        <f>IF(N136="nulová",J136,0)</f>
        <v>0</v>
      </c>
      <c r="BJ136" s="18" t="s">
        <v>77</v>
      </c>
      <c r="BK136" s="217">
        <f>ROUND(I136*H136,2)</f>
        <v>0</v>
      </c>
      <c r="BL136" s="18" t="s">
        <v>141</v>
      </c>
      <c r="BM136" s="216" t="s">
        <v>801</v>
      </c>
    </row>
    <row r="137" spans="1:65" s="2" customFormat="1" ht="24.15" customHeight="1">
      <c r="A137" s="39"/>
      <c r="B137" s="40"/>
      <c r="C137" s="205" t="s">
        <v>245</v>
      </c>
      <c r="D137" s="205" t="s">
        <v>136</v>
      </c>
      <c r="E137" s="206" t="s">
        <v>239</v>
      </c>
      <c r="F137" s="207" t="s">
        <v>240</v>
      </c>
      <c r="G137" s="208" t="s">
        <v>241</v>
      </c>
      <c r="H137" s="209">
        <v>306</v>
      </c>
      <c r="I137" s="210"/>
      <c r="J137" s="211">
        <f>ROUND(I137*H137,2)</f>
        <v>0</v>
      </c>
      <c r="K137" s="207" t="s">
        <v>140</v>
      </c>
      <c r="L137" s="45"/>
      <c r="M137" s="212" t="s">
        <v>19</v>
      </c>
      <c r="N137" s="213"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229</v>
      </c>
      <c r="AT137" s="216" t="s">
        <v>136</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229</v>
      </c>
      <c r="BM137" s="216" t="s">
        <v>802</v>
      </c>
    </row>
    <row r="138" spans="1:47" s="2" customFormat="1" ht="12">
      <c r="A138" s="39"/>
      <c r="B138" s="40"/>
      <c r="C138" s="41"/>
      <c r="D138" s="218" t="s">
        <v>143</v>
      </c>
      <c r="E138" s="41"/>
      <c r="F138" s="219" t="s">
        <v>243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143</v>
      </c>
      <c r="AU138" s="18" t="s">
        <v>79</v>
      </c>
    </row>
    <row r="139" spans="1:51" s="14" customFormat="1" ht="12">
      <c r="A139" s="14"/>
      <c r="B139" s="234"/>
      <c r="C139" s="235"/>
      <c r="D139" s="225" t="s">
        <v>145</v>
      </c>
      <c r="E139" s="236" t="s">
        <v>19</v>
      </c>
      <c r="F139" s="237" t="s">
        <v>803</v>
      </c>
      <c r="G139" s="235"/>
      <c r="H139" s="238">
        <v>306</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145</v>
      </c>
      <c r="AU139" s="244" t="s">
        <v>79</v>
      </c>
      <c r="AV139" s="14" t="s">
        <v>79</v>
      </c>
      <c r="AW139" s="14" t="s">
        <v>31</v>
      </c>
      <c r="AX139" s="14" t="s">
        <v>77</v>
      </c>
      <c r="AY139" s="244" t="s">
        <v>133</v>
      </c>
    </row>
    <row r="140" spans="1:65" s="2" customFormat="1" ht="16.5" customHeight="1">
      <c r="A140" s="39"/>
      <c r="B140" s="40"/>
      <c r="C140" s="245" t="s">
        <v>252</v>
      </c>
      <c r="D140" s="245" t="s">
        <v>246</v>
      </c>
      <c r="E140" s="246" t="s">
        <v>247</v>
      </c>
      <c r="F140" s="247" t="s">
        <v>248</v>
      </c>
      <c r="G140" s="248" t="s">
        <v>249</v>
      </c>
      <c r="H140" s="249">
        <v>256</v>
      </c>
      <c r="I140" s="250"/>
      <c r="J140" s="251">
        <f>ROUND(I140*H140,2)</f>
        <v>0</v>
      </c>
      <c r="K140" s="247" t="s">
        <v>250</v>
      </c>
      <c r="L140" s="252"/>
      <c r="M140" s="253" t="s">
        <v>19</v>
      </c>
      <c r="N140" s="254"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182</v>
      </c>
      <c r="AT140" s="216" t="s">
        <v>246</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141</v>
      </c>
      <c r="BM140" s="216" t="s">
        <v>804</v>
      </c>
    </row>
    <row r="141" spans="1:65" s="2" customFormat="1" ht="16.5" customHeight="1">
      <c r="A141" s="39"/>
      <c r="B141" s="40"/>
      <c r="C141" s="245" t="s">
        <v>256</v>
      </c>
      <c r="D141" s="245" t="s">
        <v>246</v>
      </c>
      <c r="E141" s="246" t="s">
        <v>253</v>
      </c>
      <c r="F141" s="247" t="s">
        <v>254</v>
      </c>
      <c r="G141" s="248" t="s">
        <v>249</v>
      </c>
      <c r="H141" s="249">
        <v>50</v>
      </c>
      <c r="I141" s="250"/>
      <c r="J141" s="251">
        <f>ROUND(I141*H141,2)</f>
        <v>0</v>
      </c>
      <c r="K141" s="247" t="s">
        <v>250</v>
      </c>
      <c r="L141" s="252"/>
      <c r="M141" s="253" t="s">
        <v>19</v>
      </c>
      <c r="N141" s="254"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182</v>
      </c>
      <c r="AT141" s="216" t="s">
        <v>246</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141</v>
      </c>
      <c r="BM141" s="216" t="s">
        <v>805</v>
      </c>
    </row>
    <row r="142" spans="1:65" s="2" customFormat="1" ht="24.15" customHeight="1">
      <c r="A142" s="39"/>
      <c r="B142" s="40"/>
      <c r="C142" s="205" t="s">
        <v>7</v>
      </c>
      <c r="D142" s="205" t="s">
        <v>136</v>
      </c>
      <c r="E142" s="206" t="s">
        <v>257</v>
      </c>
      <c r="F142" s="207" t="s">
        <v>258</v>
      </c>
      <c r="G142" s="208" t="s">
        <v>241</v>
      </c>
      <c r="H142" s="209">
        <v>47</v>
      </c>
      <c r="I142" s="210"/>
      <c r="J142" s="211">
        <f>ROUND(I142*H142,2)</f>
        <v>0</v>
      </c>
      <c r="K142" s="207" t="s">
        <v>140</v>
      </c>
      <c r="L142" s="45"/>
      <c r="M142" s="212" t="s">
        <v>19</v>
      </c>
      <c r="N142" s="213"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229</v>
      </c>
      <c r="AT142" s="216" t="s">
        <v>136</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229</v>
      </c>
      <c r="BM142" s="216" t="s">
        <v>806</v>
      </c>
    </row>
    <row r="143" spans="1:47" s="2" customFormat="1" ht="12">
      <c r="A143" s="39"/>
      <c r="B143" s="40"/>
      <c r="C143" s="41"/>
      <c r="D143" s="218" t="s">
        <v>143</v>
      </c>
      <c r="E143" s="41"/>
      <c r="F143" s="219" t="s">
        <v>260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143</v>
      </c>
      <c r="AU143" s="18" t="s">
        <v>79</v>
      </c>
    </row>
    <row r="144" spans="1:51" s="14" customFormat="1" ht="12">
      <c r="A144" s="14"/>
      <c r="B144" s="234"/>
      <c r="C144" s="235"/>
      <c r="D144" s="225" t="s">
        <v>145</v>
      </c>
      <c r="E144" s="236" t="s">
        <v>19</v>
      </c>
      <c r="F144" s="237" t="s">
        <v>807</v>
      </c>
      <c r="G144" s="235"/>
      <c r="H144" s="238">
        <v>47</v>
      </c>
      <c r="I144" s="239"/>
      <c r="J144" s="235"/>
      <c r="K144" s="235"/>
      <c r="L144" s="240"/>
      <c r="M144" s="241"/>
      <c r="N144" s="242"/>
      <c r="O144" s="242"/>
      <c r="P144" s="242"/>
      <c r="Q144" s="242"/>
      <c r="R144" s="242"/>
      <c r="S144" s="242"/>
      <c r="T144" s="243"/>
      <c r="U144" s="14"/>
      <c r="V144" s="14"/>
      <c r="W144" s="14"/>
      <c r="X144" s="14"/>
      <c r="Y144" s="14"/>
      <c r="Z144" s="14"/>
      <c r="AA144" s="14"/>
      <c r="AB144" s="14"/>
      <c r="AC144" s="14"/>
      <c r="AD144" s="14"/>
      <c r="AE144" s="14"/>
      <c r="AT144" s="244" t="s">
        <v>145</v>
      </c>
      <c r="AU144" s="244" t="s">
        <v>79</v>
      </c>
      <c r="AV144" s="14" t="s">
        <v>79</v>
      </c>
      <c r="AW144" s="14" t="s">
        <v>31</v>
      </c>
      <c r="AX144" s="14" t="s">
        <v>77</v>
      </c>
      <c r="AY144" s="244" t="s">
        <v>133</v>
      </c>
    </row>
    <row r="145" spans="1:65" s="2" customFormat="1" ht="37.8" customHeight="1">
      <c r="A145" s="39"/>
      <c r="B145" s="40"/>
      <c r="C145" s="245" t="s">
        <v>265</v>
      </c>
      <c r="D145" s="245" t="s">
        <v>246</v>
      </c>
      <c r="E145" s="246" t="s">
        <v>262</v>
      </c>
      <c r="F145" s="247" t="s">
        <v>808</v>
      </c>
      <c r="G145" s="248" t="s">
        <v>249</v>
      </c>
      <c r="H145" s="249">
        <v>30</v>
      </c>
      <c r="I145" s="250"/>
      <c r="J145" s="251">
        <f>ROUND(I145*H145,2)</f>
        <v>0</v>
      </c>
      <c r="K145" s="247" t="s">
        <v>250</v>
      </c>
      <c r="L145" s="252"/>
      <c r="M145" s="253" t="s">
        <v>19</v>
      </c>
      <c r="N145" s="254" t="s">
        <v>40</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182</v>
      </c>
      <c r="AT145" s="216" t="s">
        <v>246</v>
      </c>
      <c r="AU145" s="216" t="s">
        <v>79</v>
      </c>
      <c r="AY145" s="18" t="s">
        <v>133</v>
      </c>
      <c r="BE145" s="217">
        <f>IF(N145="základní",J145,0)</f>
        <v>0</v>
      </c>
      <c r="BF145" s="217">
        <f>IF(N145="snížená",J145,0)</f>
        <v>0</v>
      </c>
      <c r="BG145" s="217">
        <f>IF(N145="zákl. přenesená",J145,0)</f>
        <v>0</v>
      </c>
      <c r="BH145" s="217">
        <f>IF(N145="sníž. přenesená",J145,0)</f>
        <v>0</v>
      </c>
      <c r="BI145" s="217">
        <f>IF(N145="nulová",J145,0)</f>
        <v>0</v>
      </c>
      <c r="BJ145" s="18" t="s">
        <v>77</v>
      </c>
      <c r="BK145" s="217">
        <f>ROUND(I145*H145,2)</f>
        <v>0</v>
      </c>
      <c r="BL145" s="18" t="s">
        <v>141</v>
      </c>
      <c r="BM145" s="216" t="s">
        <v>809</v>
      </c>
    </row>
    <row r="146" spans="1:65" s="2" customFormat="1" ht="16.5" customHeight="1">
      <c r="A146" s="39"/>
      <c r="B146" s="40"/>
      <c r="C146" s="245" t="s">
        <v>269</v>
      </c>
      <c r="D146" s="245" t="s">
        <v>246</v>
      </c>
      <c r="E146" s="246" t="s">
        <v>266</v>
      </c>
      <c r="F146" s="247" t="s">
        <v>267</v>
      </c>
      <c r="G146" s="248" t="s">
        <v>249</v>
      </c>
      <c r="H146" s="249">
        <v>17</v>
      </c>
      <c r="I146" s="250"/>
      <c r="J146" s="251">
        <f>ROUND(I146*H146,2)</f>
        <v>0</v>
      </c>
      <c r="K146" s="247" t="s">
        <v>250</v>
      </c>
      <c r="L146" s="252"/>
      <c r="M146" s="253" t="s">
        <v>19</v>
      </c>
      <c r="N146" s="254" t="s">
        <v>40</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182</v>
      </c>
      <c r="AT146" s="216" t="s">
        <v>246</v>
      </c>
      <c r="AU146" s="216" t="s">
        <v>79</v>
      </c>
      <c r="AY146" s="18" t="s">
        <v>133</v>
      </c>
      <c r="BE146" s="217">
        <f>IF(N146="základní",J146,0)</f>
        <v>0</v>
      </c>
      <c r="BF146" s="217">
        <f>IF(N146="snížená",J146,0)</f>
        <v>0</v>
      </c>
      <c r="BG146" s="217">
        <f>IF(N146="zákl. přenesená",J146,0)</f>
        <v>0</v>
      </c>
      <c r="BH146" s="217">
        <f>IF(N146="sníž. přenesená",J146,0)</f>
        <v>0</v>
      </c>
      <c r="BI146" s="217">
        <f>IF(N146="nulová",J146,0)</f>
        <v>0</v>
      </c>
      <c r="BJ146" s="18" t="s">
        <v>77</v>
      </c>
      <c r="BK146" s="217">
        <f>ROUND(I146*H146,2)</f>
        <v>0</v>
      </c>
      <c r="BL146" s="18" t="s">
        <v>141</v>
      </c>
      <c r="BM146" s="216" t="s">
        <v>810</v>
      </c>
    </row>
    <row r="147" spans="1:65" s="2" customFormat="1" ht="24.15" customHeight="1">
      <c r="A147" s="39"/>
      <c r="B147" s="40"/>
      <c r="C147" s="205" t="s">
        <v>273</v>
      </c>
      <c r="D147" s="205" t="s">
        <v>136</v>
      </c>
      <c r="E147" s="206" t="s">
        <v>274</v>
      </c>
      <c r="F147" s="207" t="s">
        <v>275</v>
      </c>
      <c r="G147" s="208" t="s">
        <v>178</v>
      </c>
      <c r="H147" s="209">
        <v>2985</v>
      </c>
      <c r="I147" s="210"/>
      <c r="J147" s="211">
        <f>ROUND(I147*H147,2)</f>
        <v>0</v>
      </c>
      <c r="K147" s="207" t="s">
        <v>140</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229</v>
      </c>
      <c r="AT147" s="216" t="s">
        <v>136</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229</v>
      </c>
      <c r="BM147" s="216" t="s">
        <v>811</v>
      </c>
    </row>
    <row r="148" spans="1:47" s="2" customFormat="1" ht="12">
      <c r="A148" s="39"/>
      <c r="B148" s="40"/>
      <c r="C148" s="41"/>
      <c r="D148" s="218" t="s">
        <v>143</v>
      </c>
      <c r="E148" s="41"/>
      <c r="F148" s="219" t="s">
        <v>277</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143</v>
      </c>
      <c r="AU148" s="18" t="s">
        <v>79</v>
      </c>
    </row>
    <row r="149" spans="1:51" s="14" customFormat="1" ht="12">
      <c r="A149" s="14"/>
      <c r="B149" s="234"/>
      <c r="C149" s="235"/>
      <c r="D149" s="225" t="s">
        <v>145</v>
      </c>
      <c r="E149" s="236" t="s">
        <v>19</v>
      </c>
      <c r="F149" s="237" t="s">
        <v>812</v>
      </c>
      <c r="G149" s="235"/>
      <c r="H149" s="238">
        <v>2985</v>
      </c>
      <c r="I149" s="239"/>
      <c r="J149" s="235"/>
      <c r="K149" s="235"/>
      <c r="L149" s="240"/>
      <c r="M149" s="241"/>
      <c r="N149" s="242"/>
      <c r="O149" s="242"/>
      <c r="P149" s="242"/>
      <c r="Q149" s="242"/>
      <c r="R149" s="242"/>
      <c r="S149" s="242"/>
      <c r="T149" s="243"/>
      <c r="U149" s="14"/>
      <c r="V149" s="14"/>
      <c r="W149" s="14"/>
      <c r="X149" s="14"/>
      <c r="Y149" s="14"/>
      <c r="Z149" s="14"/>
      <c r="AA149" s="14"/>
      <c r="AB149" s="14"/>
      <c r="AC149" s="14"/>
      <c r="AD149" s="14"/>
      <c r="AE149" s="14"/>
      <c r="AT149" s="244" t="s">
        <v>145</v>
      </c>
      <c r="AU149" s="244" t="s">
        <v>79</v>
      </c>
      <c r="AV149" s="14" t="s">
        <v>79</v>
      </c>
      <c r="AW149" s="14" t="s">
        <v>31</v>
      </c>
      <c r="AX149" s="14" t="s">
        <v>77</v>
      </c>
      <c r="AY149" s="244" t="s">
        <v>133</v>
      </c>
    </row>
    <row r="150" spans="1:65" s="2" customFormat="1" ht="16.5" customHeight="1">
      <c r="A150" s="39"/>
      <c r="B150" s="40"/>
      <c r="C150" s="245" t="s">
        <v>281</v>
      </c>
      <c r="D150" s="245" t="s">
        <v>246</v>
      </c>
      <c r="E150" s="246" t="s">
        <v>290</v>
      </c>
      <c r="F150" s="247" t="s">
        <v>291</v>
      </c>
      <c r="G150" s="248" t="s">
        <v>178</v>
      </c>
      <c r="H150" s="249">
        <v>300</v>
      </c>
      <c r="I150" s="250"/>
      <c r="J150" s="251">
        <f>ROUND(I150*H150,2)</f>
        <v>0</v>
      </c>
      <c r="K150" s="247" t="s">
        <v>250</v>
      </c>
      <c r="L150" s="252"/>
      <c r="M150" s="253" t="s">
        <v>19</v>
      </c>
      <c r="N150" s="254"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182</v>
      </c>
      <c r="AT150" s="216" t="s">
        <v>246</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141</v>
      </c>
      <c r="BM150" s="216" t="s">
        <v>813</v>
      </c>
    </row>
    <row r="151" spans="1:65" s="2" customFormat="1" ht="16.5" customHeight="1">
      <c r="A151" s="39"/>
      <c r="B151" s="40"/>
      <c r="C151" s="245" t="s">
        <v>285</v>
      </c>
      <c r="D151" s="245" t="s">
        <v>246</v>
      </c>
      <c r="E151" s="246" t="s">
        <v>298</v>
      </c>
      <c r="F151" s="247" t="s">
        <v>814</v>
      </c>
      <c r="G151" s="248" t="s">
        <v>178</v>
      </c>
      <c r="H151" s="249">
        <v>450</v>
      </c>
      <c r="I151" s="250"/>
      <c r="J151" s="251">
        <f>ROUND(I151*H151,2)</f>
        <v>0</v>
      </c>
      <c r="K151" s="247" t="s">
        <v>250</v>
      </c>
      <c r="L151" s="252"/>
      <c r="M151" s="253" t="s">
        <v>19</v>
      </c>
      <c r="N151" s="254" t="s">
        <v>40</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182</v>
      </c>
      <c r="AT151" s="216" t="s">
        <v>246</v>
      </c>
      <c r="AU151" s="216" t="s">
        <v>79</v>
      </c>
      <c r="AY151" s="18" t="s">
        <v>133</v>
      </c>
      <c r="BE151" s="217">
        <f>IF(N151="základní",J151,0)</f>
        <v>0</v>
      </c>
      <c r="BF151" s="217">
        <f>IF(N151="snížená",J151,0)</f>
        <v>0</v>
      </c>
      <c r="BG151" s="217">
        <f>IF(N151="zákl. přenesená",J151,0)</f>
        <v>0</v>
      </c>
      <c r="BH151" s="217">
        <f>IF(N151="sníž. přenesená",J151,0)</f>
        <v>0</v>
      </c>
      <c r="BI151" s="217">
        <f>IF(N151="nulová",J151,0)</f>
        <v>0</v>
      </c>
      <c r="BJ151" s="18" t="s">
        <v>77</v>
      </c>
      <c r="BK151" s="217">
        <f>ROUND(I151*H151,2)</f>
        <v>0</v>
      </c>
      <c r="BL151" s="18" t="s">
        <v>141</v>
      </c>
      <c r="BM151" s="216" t="s">
        <v>815</v>
      </c>
    </row>
    <row r="152" spans="1:65" s="2" customFormat="1" ht="16.5" customHeight="1">
      <c r="A152" s="39"/>
      <c r="B152" s="40"/>
      <c r="C152" s="245" t="s">
        <v>289</v>
      </c>
      <c r="D152" s="245" t="s">
        <v>246</v>
      </c>
      <c r="E152" s="246" t="s">
        <v>302</v>
      </c>
      <c r="F152" s="247" t="s">
        <v>303</v>
      </c>
      <c r="G152" s="248" t="s">
        <v>178</v>
      </c>
      <c r="H152" s="249">
        <v>2035</v>
      </c>
      <c r="I152" s="250"/>
      <c r="J152" s="251">
        <f>ROUND(I152*H152,2)</f>
        <v>0</v>
      </c>
      <c r="K152" s="247" t="s">
        <v>250</v>
      </c>
      <c r="L152" s="252"/>
      <c r="M152" s="253" t="s">
        <v>19</v>
      </c>
      <c r="N152" s="254"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182</v>
      </c>
      <c r="AT152" s="216" t="s">
        <v>246</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141</v>
      </c>
      <c r="BM152" s="216" t="s">
        <v>816</v>
      </c>
    </row>
    <row r="153" spans="1:65" s="2" customFormat="1" ht="16.5" customHeight="1">
      <c r="A153" s="39"/>
      <c r="B153" s="40"/>
      <c r="C153" s="245" t="s">
        <v>293</v>
      </c>
      <c r="D153" s="245" t="s">
        <v>246</v>
      </c>
      <c r="E153" s="246" t="s">
        <v>306</v>
      </c>
      <c r="F153" s="247" t="s">
        <v>307</v>
      </c>
      <c r="G153" s="248" t="s">
        <v>178</v>
      </c>
      <c r="H153" s="249">
        <v>200</v>
      </c>
      <c r="I153" s="250"/>
      <c r="J153" s="251">
        <f>ROUND(I153*H153,2)</f>
        <v>0</v>
      </c>
      <c r="K153" s="247" t="s">
        <v>250</v>
      </c>
      <c r="L153" s="252"/>
      <c r="M153" s="253" t="s">
        <v>19</v>
      </c>
      <c r="N153" s="254"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182</v>
      </c>
      <c r="AT153" s="216" t="s">
        <v>246</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141</v>
      </c>
      <c r="BM153" s="216" t="s">
        <v>817</v>
      </c>
    </row>
    <row r="154" spans="1:65" s="2" customFormat="1" ht="24.15" customHeight="1">
      <c r="A154" s="39"/>
      <c r="B154" s="40"/>
      <c r="C154" s="205" t="s">
        <v>297</v>
      </c>
      <c r="D154" s="205" t="s">
        <v>136</v>
      </c>
      <c r="E154" s="206" t="s">
        <v>310</v>
      </c>
      <c r="F154" s="207" t="s">
        <v>311</v>
      </c>
      <c r="G154" s="208" t="s">
        <v>178</v>
      </c>
      <c r="H154" s="209">
        <v>1395</v>
      </c>
      <c r="I154" s="210"/>
      <c r="J154" s="211">
        <f>ROUND(I154*H154,2)</f>
        <v>0</v>
      </c>
      <c r="K154" s="207" t="s">
        <v>140</v>
      </c>
      <c r="L154" s="45"/>
      <c r="M154" s="212" t="s">
        <v>19</v>
      </c>
      <c r="N154" s="213"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229</v>
      </c>
      <c r="AT154" s="216" t="s">
        <v>136</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229</v>
      </c>
      <c r="BM154" s="216" t="s">
        <v>818</v>
      </c>
    </row>
    <row r="155" spans="1:47" s="2" customFormat="1" ht="12">
      <c r="A155" s="39"/>
      <c r="B155" s="40"/>
      <c r="C155" s="41"/>
      <c r="D155" s="218" t="s">
        <v>143</v>
      </c>
      <c r="E155" s="41"/>
      <c r="F155" s="219" t="s">
        <v>313</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143</v>
      </c>
      <c r="AU155" s="18" t="s">
        <v>79</v>
      </c>
    </row>
    <row r="156" spans="1:51" s="14" customFormat="1" ht="12">
      <c r="A156" s="14"/>
      <c r="B156" s="234"/>
      <c r="C156" s="235"/>
      <c r="D156" s="225" t="s">
        <v>145</v>
      </c>
      <c r="E156" s="236" t="s">
        <v>19</v>
      </c>
      <c r="F156" s="237" t="s">
        <v>819</v>
      </c>
      <c r="G156" s="235"/>
      <c r="H156" s="238">
        <v>1395</v>
      </c>
      <c r="I156" s="239"/>
      <c r="J156" s="235"/>
      <c r="K156" s="235"/>
      <c r="L156" s="240"/>
      <c r="M156" s="241"/>
      <c r="N156" s="242"/>
      <c r="O156" s="242"/>
      <c r="P156" s="242"/>
      <c r="Q156" s="242"/>
      <c r="R156" s="242"/>
      <c r="S156" s="242"/>
      <c r="T156" s="243"/>
      <c r="U156" s="14"/>
      <c r="V156" s="14"/>
      <c r="W156" s="14"/>
      <c r="X156" s="14"/>
      <c r="Y156" s="14"/>
      <c r="Z156" s="14"/>
      <c r="AA156" s="14"/>
      <c r="AB156" s="14"/>
      <c r="AC156" s="14"/>
      <c r="AD156" s="14"/>
      <c r="AE156" s="14"/>
      <c r="AT156" s="244" t="s">
        <v>145</v>
      </c>
      <c r="AU156" s="244" t="s">
        <v>79</v>
      </c>
      <c r="AV156" s="14" t="s">
        <v>79</v>
      </c>
      <c r="AW156" s="14" t="s">
        <v>31</v>
      </c>
      <c r="AX156" s="14" t="s">
        <v>77</v>
      </c>
      <c r="AY156" s="244" t="s">
        <v>133</v>
      </c>
    </row>
    <row r="157" spans="1:65" s="2" customFormat="1" ht="16.5" customHeight="1">
      <c r="A157" s="39"/>
      <c r="B157" s="40"/>
      <c r="C157" s="245" t="s">
        <v>301</v>
      </c>
      <c r="D157" s="245" t="s">
        <v>246</v>
      </c>
      <c r="E157" s="246" t="s">
        <v>316</v>
      </c>
      <c r="F157" s="247" t="s">
        <v>317</v>
      </c>
      <c r="G157" s="248" t="s">
        <v>178</v>
      </c>
      <c r="H157" s="249">
        <v>115</v>
      </c>
      <c r="I157" s="250"/>
      <c r="J157" s="251">
        <f>ROUND(I157*H157,2)</f>
        <v>0</v>
      </c>
      <c r="K157" s="247" t="s">
        <v>250</v>
      </c>
      <c r="L157" s="252"/>
      <c r="M157" s="253" t="s">
        <v>19</v>
      </c>
      <c r="N157" s="254"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182</v>
      </c>
      <c r="AT157" s="216" t="s">
        <v>246</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141</v>
      </c>
      <c r="BM157" s="216" t="s">
        <v>820</v>
      </c>
    </row>
    <row r="158" spans="1:65" s="2" customFormat="1" ht="16.5" customHeight="1">
      <c r="A158" s="39"/>
      <c r="B158" s="40"/>
      <c r="C158" s="245" t="s">
        <v>305</v>
      </c>
      <c r="D158" s="245" t="s">
        <v>246</v>
      </c>
      <c r="E158" s="246" t="s">
        <v>320</v>
      </c>
      <c r="F158" s="247" t="s">
        <v>321</v>
      </c>
      <c r="G158" s="248" t="s">
        <v>178</v>
      </c>
      <c r="H158" s="249">
        <v>1110</v>
      </c>
      <c r="I158" s="250"/>
      <c r="J158" s="251">
        <f>ROUND(I158*H158,2)</f>
        <v>0</v>
      </c>
      <c r="K158" s="247" t="s">
        <v>250</v>
      </c>
      <c r="L158" s="252"/>
      <c r="M158" s="253" t="s">
        <v>19</v>
      </c>
      <c r="N158" s="254"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182</v>
      </c>
      <c r="AT158" s="216" t="s">
        <v>246</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141</v>
      </c>
      <c r="BM158" s="216" t="s">
        <v>821</v>
      </c>
    </row>
    <row r="159" spans="1:65" s="2" customFormat="1" ht="16.5" customHeight="1">
      <c r="A159" s="39"/>
      <c r="B159" s="40"/>
      <c r="C159" s="245" t="s">
        <v>309</v>
      </c>
      <c r="D159" s="245" t="s">
        <v>246</v>
      </c>
      <c r="E159" s="246" t="s">
        <v>324</v>
      </c>
      <c r="F159" s="247" t="s">
        <v>325</v>
      </c>
      <c r="G159" s="248" t="s">
        <v>178</v>
      </c>
      <c r="H159" s="249">
        <v>170</v>
      </c>
      <c r="I159" s="250"/>
      <c r="J159" s="251">
        <f>ROUND(I159*H159,2)</f>
        <v>0</v>
      </c>
      <c r="K159" s="247" t="s">
        <v>250</v>
      </c>
      <c r="L159" s="252"/>
      <c r="M159" s="253" t="s">
        <v>19</v>
      </c>
      <c r="N159" s="254"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182</v>
      </c>
      <c r="AT159" s="216" t="s">
        <v>246</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141</v>
      </c>
      <c r="BM159" s="216" t="s">
        <v>822</v>
      </c>
    </row>
    <row r="160" spans="1:65" s="2" customFormat="1" ht="24.15" customHeight="1">
      <c r="A160" s="39"/>
      <c r="B160" s="40"/>
      <c r="C160" s="205" t="s">
        <v>315</v>
      </c>
      <c r="D160" s="205" t="s">
        <v>136</v>
      </c>
      <c r="E160" s="206" t="s">
        <v>328</v>
      </c>
      <c r="F160" s="207" t="s">
        <v>329</v>
      </c>
      <c r="G160" s="208" t="s">
        <v>178</v>
      </c>
      <c r="H160" s="209">
        <v>2640</v>
      </c>
      <c r="I160" s="210"/>
      <c r="J160" s="211">
        <f>ROUND(I160*H160,2)</f>
        <v>0</v>
      </c>
      <c r="K160" s="207" t="s">
        <v>140</v>
      </c>
      <c r="L160" s="45"/>
      <c r="M160" s="212" t="s">
        <v>19</v>
      </c>
      <c r="N160" s="213"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229</v>
      </c>
      <c r="AT160" s="216" t="s">
        <v>136</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229</v>
      </c>
      <c r="BM160" s="216" t="s">
        <v>823</v>
      </c>
    </row>
    <row r="161" spans="1:47" s="2" customFormat="1" ht="12">
      <c r="A161" s="39"/>
      <c r="B161" s="40"/>
      <c r="C161" s="41"/>
      <c r="D161" s="218" t="s">
        <v>143</v>
      </c>
      <c r="E161" s="41"/>
      <c r="F161" s="219" t="s">
        <v>331</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143</v>
      </c>
      <c r="AU161" s="18" t="s">
        <v>79</v>
      </c>
    </row>
    <row r="162" spans="1:51" s="14" customFormat="1" ht="12">
      <c r="A162" s="14"/>
      <c r="B162" s="234"/>
      <c r="C162" s="235"/>
      <c r="D162" s="225" t="s">
        <v>145</v>
      </c>
      <c r="E162" s="236" t="s">
        <v>19</v>
      </c>
      <c r="F162" s="237" t="s">
        <v>824</v>
      </c>
      <c r="G162" s="235"/>
      <c r="H162" s="238">
        <v>2640</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145</v>
      </c>
      <c r="AU162" s="244" t="s">
        <v>79</v>
      </c>
      <c r="AV162" s="14" t="s">
        <v>79</v>
      </c>
      <c r="AW162" s="14" t="s">
        <v>31</v>
      </c>
      <c r="AX162" s="14" t="s">
        <v>77</v>
      </c>
      <c r="AY162" s="244" t="s">
        <v>133</v>
      </c>
    </row>
    <row r="163" spans="1:65" s="2" customFormat="1" ht="16.5" customHeight="1">
      <c r="A163" s="39"/>
      <c r="B163" s="40"/>
      <c r="C163" s="245" t="s">
        <v>319</v>
      </c>
      <c r="D163" s="245" t="s">
        <v>246</v>
      </c>
      <c r="E163" s="246" t="s">
        <v>338</v>
      </c>
      <c r="F163" s="247" t="s">
        <v>339</v>
      </c>
      <c r="G163" s="248" t="s">
        <v>178</v>
      </c>
      <c r="H163" s="249">
        <v>2640</v>
      </c>
      <c r="I163" s="250"/>
      <c r="J163" s="251">
        <f>ROUND(I163*H163,2)</f>
        <v>0</v>
      </c>
      <c r="K163" s="247" t="s">
        <v>250</v>
      </c>
      <c r="L163" s="252"/>
      <c r="M163" s="253" t="s">
        <v>19</v>
      </c>
      <c r="N163" s="254"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182</v>
      </c>
      <c r="AT163" s="216" t="s">
        <v>246</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141</v>
      </c>
      <c r="BM163" s="216" t="s">
        <v>825</v>
      </c>
    </row>
    <row r="164" spans="1:65" s="2" customFormat="1" ht="24.15" customHeight="1">
      <c r="A164" s="39"/>
      <c r="B164" s="40"/>
      <c r="C164" s="205" t="s">
        <v>323</v>
      </c>
      <c r="D164" s="205" t="s">
        <v>136</v>
      </c>
      <c r="E164" s="206" t="s">
        <v>342</v>
      </c>
      <c r="F164" s="207" t="s">
        <v>343</v>
      </c>
      <c r="G164" s="208" t="s">
        <v>178</v>
      </c>
      <c r="H164" s="209">
        <v>720</v>
      </c>
      <c r="I164" s="210"/>
      <c r="J164" s="211">
        <f>ROUND(I164*H164,2)</f>
        <v>0</v>
      </c>
      <c r="K164" s="207" t="s">
        <v>140</v>
      </c>
      <c r="L164" s="45"/>
      <c r="M164" s="212" t="s">
        <v>19</v>
      </c>
      <c r="N164" s="213" t="s">
        <v>40</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229</v>
      </c>
      <c r="AT164" s="216" t="s">
        <v>136</v>
      </c>
      <c r="AU164" s="216" t="s">
        <v>79</v>
      </c>
      <c r="AY164" s="18" t="s">
        <v>133</v>
      </c>
      <c r="BE164" s="217">
        <f>IF(N164="základní",J164,0)</f>
        <v>0</v>
      </c>
      <c r="BF164" s="217">
        <f>IF(N164="snížená",J164,0)</f>
        <v>0</v>
      </c>
      <c r="BG164" s="217">
        <f>IF(N164="zákl. přenesená",J164,0)</f>
        <v>0</v>
      </c>
      <c r="BH164" s="217">
        <f>IF(N164="sníž. přenesená",J164,0)</f>
        <v>0</v>
      </c>
      <c r="BI164" s="217">
        <f>IF(N164="nulová",J164,0)</f>
        <v>0</v>
      </c>
      <c r="BJ164" s="18" t="s">
        <v>77</v>
      </c>
      <c r="BK164" s="217">
        <f>ROUND(I164*H164,2)</f>
        <v>0</v>
      </c>
      <c r="BL164" s="18" t="s">
        <v>229</v>
      </c>
      <c r="BM164" s="216" t="s">
        <v>826</v>
      </c>
    </row>
    <row r="165" spans="1:47" s="2" customFormat="1" ht="12">
      <c r="A165" s="39"/>
      <c r="B165" s="40"/>
      <c r="C165" s="41"/>
      <c r="D165" s="218" t="s">
        <v>143</v>
      </c>
      <c r="E165" s="41"/>
      <c r="F165" s="219" t="s">
        <v>345</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143</v>
      </c>
      <c r="AU165" s="18" t="s">
        <v>79</v>
      </c>
    </row>
    <row r="166" spans="1:51" s="14" customFormat="1" ht="12">
      <c r="A166" s="14"/>
      <c r="B166" s="234"/>
      <c r="C166" s="235"/>
      <c r="D166" s="225" t="s">
        <v>145</v>
      </c>
      <c r="E166" s="236" t="s">
        <v>19</v>
      </c>
      <c r="F166" s="237" t="s">
        <v>827</v>
      </c>
      <c r="G166" s="235"/>
      <c r="H166" s="238">
        <v>720</v>
      </c>
      <c r="I166" s="239"/>
      <c r="J166" s="235"/>
      <c r="K166" s="235"/>
      <c r="L166" s="240"/>
      <c r="M166" s="241"/>
      <c r="N166" s="242"/>
      <c r="O166" s="242"/>
      <c r="P166" s="242"/>
      <c r="Q166" s="242"/>
      <c r="R166" s="242"/>
      <c r="S166" s="242"/>
      <c r="T166" s="243"/>
      <c r="U166" s="14"/>
      <c r="V166" s="14"/>
      <c r="W166" s="14"/>
      <c r="X166" s="14"/>
      <c r="Y166" s="14"/>
      <c r="Z166" s="14"/>
      <c r="AA166" s="14"/>
      <c r="AB166" s="14"/>
      <c r="AC166" s="14"/>
      <c r="AD166" s="14"/>
      <c r="AE166" s="14"/>
      <c r="AT166" s="244" t="s">
        <v>145</v>
      </c>
      <c r="AU166" s="244" t="s">
        <v>79</v>
      </c>
      <c r="AV166" s="14" t="s">
        <v>79</v>
      </c>
      <c r="AW166" s="14" t="s">
        <v>31</v>
      </c>
      <c r="AX166" s="14" t="s">
        <v>77</v>
      </c>
      <c r="AY166" s="244" t="s">
        <v>133</v>
      </c>
    </row>
    <row r="167" spans="1:65" s="2" customFormat="1" ht="16.5" customHeight="1">
      <c r="A167" s="39"/>
      <c r="B167" s="40"/>
      <c r="C167" s="245" t="s">
        <v>327</v>
      </c>
      <c r="D167" s="245" t="s">
        <v>246</v>
      </c>
      <c r="E167" s="246" t="s">
        <v>348</v>
      </c>
      <c r="F167" s="247" t="s">
        <v>828</v>
      </c>
      <c r="G167" s="248" t="s">
        <v>178</v>
      </c>
      <c r="H167" s="249">
        <v>70</v>
      </c>
      <c r="I167" s="250"/>
      <c r="J167" s="251">
        <f>ROUND(I167*H167,2)</f>
        <v>0</v>
      </c>
      <c r="K167" s="247" t="s">
        <v>250</v>
      </c>
      <c r="L167" s="252"/>
      <c r="M167" s="253" t="s">
        <v>19</v>
      </c>
      <c r="N167" s="254"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182</v>
      </c>
      <c r="AT167" s="216" t="s">
        <v>246</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141</v>
      </c>
      <c r="BM167" s="216" t="s">
        <v>829</v>
      </c>
    </row>
    <row r="168" spans="1:65" s="2" customFormat="1" ht="16.5" customHeight="1">
      <c r="A168" s="39"/>
      <c r="B168" s="40"/>
      <c r="C168" s="245" t="s">
        <v>333</v>
      </c>
      <c r="D168" s="245" t="s">
        <v>246</v>
      </c>
      <c r="E168" s="246" t="s">
        <v>352</v>
      </c>
      <c r="F168" s="247" t="s">
        <v>353</v>
      </c>
      <c r="G168" s="248" t="s">
        <v>178</v>
      </c>
      <c r="H168" s="249">
        <v>650</v>
      </c>
      <c r="I168" s="250"/>
      <c r="J168" s="251">
        <f>ROUND(I168*H168,2)</f>
        <v>0</v>
      </c>
      <c r="K168" s="247" t="s">
        <v>250</v>
      </c>
      <c r="L168" s="252"/>
      <c r="M168" s="253" t="s">
        <v>19</v>
      </c>
      <c r="N168" s="254"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182</v>
      </c>
      <c r="AT168" s="216" t="s">
        <v>246</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141</v>
      </c>
      <c r="BM168" s="216" t="s">
        <v>830</v>
      </c>
    </row>
    <row r="169" spans="1:65" s="2" customFormat="1" ht="21.75" customHeight="1">
      <c r="A169" s="39"/>
      <c r="B169" s="40"/>
      <c r="C169" s="205" t="s">
        <v>379</v>
      </c>
      <c r="D169" s="205" t="s">
        <v>136</v>
      </c>
      <c r="E169" s="206" t="s">
        <v>393</v>
      </c>
      <c r="F169" s="207" t="s">
        <v>394</v>
      </c>
      <c r="G169" s="208" t="s">
        <v>241</v>
      </c>
      <c r="H169" s="209">
        <v>2</v>
      </c>
      <c r="I169" s="210"/>
      <c r="J169" s="211">
        <f>ROUND(I169*H169,2)</f>
        <v>0</v>
      </c>
      <c r="K169" s="207" t="s">
        <v>140</v>
      </c>
      <c r="L169" s="45"/>
      <c r="M169" s="212" t="s">
        <v>19</v>
      </c>
      <c r="N169" s="213"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229</v>
      </c>
      <c r="AT169" s="216" t="s">
        <v>136</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229</v>
      </c>
      <c r="BM169" s="216" t="s">
        <v>831</v>
      </c>
    </row>
    <row r="170" spans="1:47" s="2" customFormat="1" ht="12">
      <c r="A170" s="39"/>
      <c r="B170" s="40"/>
      <c r="C170" s="41"/>
      <c r="D170" s="218" t="s">
        <v>143</v>
      </c>
      <c r="E170" s="41"/>
      <c r="F170" s="219" t="s">
        <v>396</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143</v>
      </c>
      <c r="AU170" s="18" t="s">
        <v>79</v>
      </c>
    </row>
    <row r="171" spans="1:65" s="2" customFormat="1" ht="16.5" customHeight="1">
      <c r="A171" s="39"/>
      <c r="B171" s="40"/>
      <c r="C171" s="245" t="s">
        <v>383</v>
      </c>
      <c r="D171" s="245" t="s">
        <v>246</v>
      </c>
      <c r="E171" s="246" t="s">
        <v>832</v>
      </c>
      <c r="F171" s="247" t="s">
        <v>833</v>
      </c>
      <c r="G171" s="248" t="s">
        <v>241</v>
      </c>
      <c r="H171" s="249">
        <v>1</v>
      </c>
      <c r="I171" s="250"/>
      <c r="J171" s="251">
        <f>ROUND(I171*H171,2)</f>
        <v>0</v>
      </c>
      <c r="K171" s="247" t="s">
        <v>250</v>
      </c>
      <c r="L171" s="252"/>
      <c r="M171" s="253" t="s">
        <v>19</v>
      </c>
      <c r="N171" s="254" t="s">
        <v>40</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309</v>
      </c>
      <c r="AT171" s="216" t="s">
        <v>246</v>
      </c>
      <c r="AU171" s="216" t="s">
        <v>79</v>
      </c>
      <c r="AY171" s="18" t="s">
        <v>133</v>
      </c>
      <c r="BE171" s="217">
        <f>IF(N171="základní",J171,0)</f>
        <v>0</v>
      </c>
      <c r="BF171" s="217">
        <f>IF(N171="snížená",J171,0)</f>
        <v>0</v>
      </c>
      <c r="BG171" s="217">
        <f>IF(N171="zákl. přenesená",J171,0)</f>
        <v>0</v>
      </c>
      <c r="BH171" s="217">
        <f>IF(N171="sníž. přenesená",J171,0)</f>
        <v>0</v>
      </c>
      <c r="BI171" s="217">
        <f>IF(N171="nulová",J171,0)</f>
        <v>0</v>
      </c>
      <c r="BJ171" s="18" t="s">
        <v>77</v>
      </c>
      <c r="BK171" s="217">
        <f>ROUND(I171*H171,2)</f>
        <v>0</v>
      </c>
      <c r="BL171" s="18" t="s">
        <v>229</v>
      </c>
      <c r="BM171" s="216" t="s">
        <v>834</v>
      </c>
    </row>
    <row r="172" spans="1:65" s="2" customFormat="1" ht="16.5" customHeight="1">
      <c r="A172" s="39"/>
      <c r="B172" s="40"/>
      <c r="C172" s="245" t="s">
        <v>388</v>
      </c>
      <c r="D172" s="245" t="s">
        <v>246</v>
      </c>
      <c r="E172" s="246" t="s">
        <v>835</v>
      </c>
      <c r="F172" s="247" t="s">
        <v>836</v>
      </c>
      <c r="G172" s="248" t="s">
        <v>241</v>
      </c>
      <c r="H172" s="249">
        <v>1</v>
      </c>
      <c r="I172" s="250"/>
      <c r="J172" s="251">
        <f>ROUND(I172*H172,2)</f>
        <v>0</v>
      </c>
      <c r="K172" s="247" t="s">
        <v>250</v>
      </c>
      <c r="L172" s="252"/>
      <c r="M172" s="253" t="s">
        <v>19</v>
      </c>
      <c r="N172" s="254"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309</v>
      </c>
      <c r="AT172" s="216" t="s">
        <v>246</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229</v>
      </c>
      <c r="BM172" s="216" t="s">
        <v>837</v>
      </c>
    </row>
    <row r="173" spans="1:65" s="2" customFormat="1" ht="24.15" customHeight="1">
      <c r="A173" s="39"/>
      <c r="B173" s="40"/>
      <c r="C173" s="205" t="s">
        <v>392</v>
      </c>
      <c r="D173" s="205" t="s">
        <v>136</v>
      </c>
      <c r="E173" s="206" t="s">
        <v>426</v>
      </c>
      <c r="F173" s="207" t="s">
        <v>427</v>
      </c>
      <c r="G173" s="208" t="s">
        <v>241</v>
      </c>
      <c r="H173" s="209">
        <v>72</v>
      </c>
      <c r="I173" s="210"/>
      <c r="J173" s="211">
        <f>ROUND(I173*H173,2)</f>
        <v>0</v>
      </c>
      <c r="K173" s="207" t="s">
        <v>140</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229</v>
      </c>
      <c r="AT173" s="216" t="s">
        <v>136</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229</v>
      </c>
      <c r="BM173" s="216" t="s">
        <v>838</v>
      </c>
    </row>
    <row r="174" spans="1:47" s="2" customFormat="1" ht="12">
      <c r="A174" s="39"/>
      <c r="B174" s="40"/>
      <c r="C174" s="41"/>
      <c r="D174" s="218" t="s">
        <v>143</v>
      </c>
      <c r="E174" s="41"/>
      <c r="F174" s="219" t="s">
        <v>429</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143</v>
      </c>
      <c r="AU174" s="18" t="s">
        <v>79</v>
      </c>
    </row>
    <row r="175" spans="1:51" s="14" customFormat="1" ht="12">
      <c r="A175" s="14"/>
      <c r="B175" s="234"/>
      <c r="C175" s="235"/>
      <c r="D175" s="225" t="s">
        <v>145</v>
      </c>
      <c r="E175" s="236" t="s">
        <v>19</v>
      </c>
      <c r="F175" s="237" t="s">
        <v>839</v>
      </c>
      <c r="G175" s="235"/>
      <c r="H175" s="238">
        <v>72</v>
      </c>
      <c r="I175" s="239"/>
      <c r="J175" s="235"/>
      <c r="K175" s="235"/>
      <c r="L175" s="240"/>
      <c r="M175" s="241"/>
      <c r="N175" s="242"/>
      <c r="O175" s="242"/>
      <c r="P175" s="242"/>
      <c r="Q175" s="242"/>
      <c r="R175" s="242"/>
      <c r="S175" s="242"/>
      <c r="T175" s="243"/>
      <c r="U175" s="14"/>
      <c r="V175" s="14"/>
      <c r="W175" s="14"/>
      <c r="X175" s="14"/>
      <c r="Y175" s="14"/>
      <c r="Z175" s="14"/>
      <c r="AA175" s="14"/>
      <c r="AB175" s="14"/>
      <c r="AC175" s="14"/>
      <c r="AD175" s="14"/>
      <c r="AE175" s="14"/>
      <c r="AT175" s="244" t="s">
        <v>145</v>
      </c>
      <c r="AU175" s="244" t="s">
        <v>79</v>
      </c>
      <c r="AV175" s="14" t="s">
        <v>79</v>
      </c>
      <c r="AW175" s="14" t="s">
        <v>31</v>
      </c>
      <c r="AX175" s="14" t="s">
        <v>77</v>
      </c>
      <c r="AY175" s="244" t="s">
        <v>133</v>
      </c>
    </row>
    <row r="176" spans="1:65" s="2" customFormat="1" ht="16.5" customHeight="1">
      <c r="A176" s="39"/>
      <c r="B176" s="40"/>
      <c r="C176" s="245" t="s">
        <v>397</v>
      </c>
      <c r="D176" s="245" t="s">
        <v>246</v>
      </c>
      <c r="E176" s="246" t="s">
        <v>432</v>
      </c>
      <c r="F176" s="247" t="s">
        <v>433</v>
      </c>
      <c r="G176" s="248" t="s">
        <v>249</v>
      </c>
      <c r="H176" s="249">
        <v>16</v>
      </c>
      <c r="I176" s="250"/>
      <c r="J176" s="251">
        <f>ROUND(I176*H176,2)</f>
        <v>0</v>
      </c>
      <c r="K176" s="247" t="s">
        <v>250</v>
      </c>
      <c r="L176" s="252"/>
      <c r="M176" s="253" t="s">
        <v>19</v>
      </c>
      <c r="N176" s="254"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182</v>
      </c>
      <c r="AT176" s="216" t="s">
        <v>246</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141</v>
      </c>
      <c r="BM176" s="216" t="s">
        <v>840</v>
      </c>
    </row>
    <row r="177" spans="1:65" s="2" customFormat="1" ht="16.5" customHeight="1">
      <c r="A177" s="39"/>
      <c r="B177" s="40"/>
      <c r="C177" s="245" t="s">
        <v>401</v>
      </c>
      <c r="D177" s="245" t="s">
        <v>246</v>
      </c>
      <c r="E177" s="246" t="s">
        <v>436</v>
      </c>
      <c r="F177" s="247" t="s">
        <v>437</v>
      </c>
      <c r="G177" s="248" t="s">
        <v>249</v>
      </c>
      <c r="H177" s="249">
        <v>38</v>
      </c>
      <c r="I177" s="250"/>
      <c r="J177" s="251">
        <f>ROUND(I177*H177,2)</f>
        <v>0</v>
      </c>
      <c r="K177" s="247" t="s">
        <v>250</v>
      </c>
      <c r="L177" s="252"/>
      <c r="M177" s="253" t="s">
        <v>19</v>
      </c>
      <c r="N177" s="254"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182</v>
      </c>
      <c r="AT177" s="216" t="s">
        <v>246</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141</v>
      </c>
      <c r="BM177" s="216" t="s">
        <v>841</v>
      </c>
    </row>
    <row r="178" spans="1:65" s="2" customFormat="1" ht="16.5" customHeight="1">
      <c r="A178" s="39"/>
      <c r="B178" s="40"/>
      <c r="C178" s="245" t="s">
        <v>405</v>
      </c>
      <c r="D178" s="245" t="s">
        <v>246</v>
      </c>
      <c r="E178" s="246" t="s">
        <v>440</v>
      </c>
      <c r="F178" s="247" t="s">
        <v>441</v>
      </c>
      <c r="G178" s="248" t="s">
        <v>249</v>
      </c>
      <c r="H178" s="249">
        <v>17</v>
      </c>
      <c r="I178" s="250"/>
      <c r="J178" s="251">
        <f>ROUND(I178*H178,2)</f>
        <v>0</v>
      </c>
      <c r="K178" s="247" t="s">
        <v>250</v>
      </c>
      <c r="L178" s="252"/>
      <c r="M178" s="253" t="s">
        <v>19</v>
      </c>
      <c r="N178" s="254" t="s">
        <v>40</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182</v>
      </c>
      <c r="AT178" s="216" t="s">
        <v>246</v>
      </c>
      <c r="AU178" s="216" t="s">
        <v>79</v>
      </c>
      <c r="AY178" s="18" t="s">
        <v>133</v>
      </c>
      <c r="BE178" s="217">
        <f>IF(N178="základní",J178,0)</f>
        <v>0</v>
      </c>
      <c r="BF178" s="217">
        <f>IF(N178="snížená",J178,0)</f>
        <v>0</v>
      </c>
      <c r="BG178" s="217">
        <f>IF(N178="zákl. přenesená",J178,0)</f>
        <v>0</v>
      </c>
      <c r="BH178" s="217">
        <f>IF(N178="sníž. přenesená",J178,0)</f>
        <v>0</v>
      </c>
      <c r="BI178" s="217">
        <f>IF(N178="nulová",J178,0)</f>
        <v>0</v>
      </c>
      <c r="BJ178" s="18" t="s">
        <v>77</v>
      </c>
      <c r="BK178" s="217">
        <f>ROUND(I178*H178,2)</f>
        <v>0</v>
      </c>
      <c r="BL178" s="18" t="s">
        <v>141</v>
      </c>
      <c r="BM178" s="216" t="s">
        <v>842</v>
      </c>
    </row>
    <row r="179" spans="1:65" s="2" customFormat="1" ht="24.15" customHeight="1">
      <c r="A179" s="39"/>
      <c r="B179" s="40"/>
      <c r="C179" s="245" t="s">
        <v>409</v>
      </c>
      <c r="D179" s="245" t="s">
        <v>246</v>
      </c>
      <c r="E179" s="246" t="s">
        <v>843</v>
      </c>
      <c r="F179" s="247" t="s">
        <v>844</v>
      </c>
      <c r="G179" s="248" t="s">
        <v>249</v>
      </c>
      <c r="H179" s="249">
        <v>1</v>
      </c>
      <c r="I179" s="250"/>
      <c r="J179" s="251">
        <f>ROUND(I179*H179,2)</f>
        <v>0</v>
      </c>
      <c r="K179" s="247" t="s">
        <v>250</v>
      </c>
      <c r="L179" s="252"/>
      <c r="M179" s="253" t="s">
        <v>19</v>
      </c>
      <c r="N179" s="254" t="s">
        <v>40</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182</v>
      </c>
      <c r="AT179" s="216" t="s">
        <v>246</v>
      </c>
      <c r="AU179" s="216" t="s">
        <v>79</v>
      </c>
      <c r="AY179" s="18" t="s">
        <v>133</v>
      </c>
      <c r="BE179" s="217">
        <f>IF(N179="základní",J179,0)</f>
        <v>0</v>
      </c>
      <c r="BF179" s="217">
        <f>IF(N179="snížená",J179,0)</f>
        <v>0</v>
      </c>
      <c r="BG179" s="217">
        <f>IF(N179="zákl. přenesená",J179,0)</f>
        <v>0</v>
      </c>
      <c r="BH179" s="217">
        <f>IF(N179="sníž. přenesená",J179,0)</f>
        <v>0</v>
      </c>
      <c r="BI179" s="217">
        <f>IF(N179="nulová",J179,0)</f>
        <v>0</v>
      </c>
      <c r="BJ179" s="18" t="s">
        <v>77</v>
      </c>
      <c r="BK179" s="217">
        <f>ROUND(I179*H179,2)</f>
        <v>0</v>
      </c>
      <c r="BL179" s="18" t="s">
        <v>141</v>
      </c>
      <c r="BM179" s="216" t="s">
        <v>845</v>
      </c>
    </row>
    <row r="180" spans="1:65" s="2" customFormat="1" ht="24.15" customHeight="1">
      <c r="A180" s="39"/>
      <c r="B180" s="40"/>
      <c r="C180" s="205" t="s">
        <v>413</v>
      </c>
      <c r="D180" s="205" t="s">
        <v>136</v>
      </c>
      <c r="E180" s="206" t="s">
        <v>444</v>
      </c>
      <c r="F180" s="207" t="s">
        <v>445</v>
      </c>
      <c r="G180" s="208" t="s">
        <v>241</v>
      </c>
      <c r="H180" s="209">
        <v>30</v>
      </c>
      <c r="I180" s="210"/>
      <c r="J180" s="211">
        <f>ROUND(I180*H180,2)</f>
        <v>0</v>
      </c>
      <c r="K180" s="207" t="s">
        <v>140</v>
      </c>
      <c r="L180" s="45"/>
      <c r="M180" s="212" t="s">
        <v>19</v>
      </c>
      <c r="N180" s="213" t="s">
        <v>40</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229</v>
      </c>
      <c r="AT180" s="216" t="s">
        <v>136</v>
      </c>
      <c r="AU180" s="216" t="s">
        <v>79</v>
      </c>
      <c r="AY180" s="18" t="s">
        <v>133</v>
      </c>
      <c r="BE180" s="217">
        <f>IF(N180="základní",J180,0)</f>
        <v>0</v>
      </c>
      <c r="BF180" s="217">
        <f>IF(N180="snížená",J180,0)</f>
        <v>0</v>
      </c>
      <c r="BG180" s="217">
        <f>IF(N180="zákl. přenesená",J180,0)</f>
        <v>0</v>
      </c>
      <c r="BH180" s="217">
        <f>IF(N180="sníž. přenesená",J180,0)</f>
        <v>0</v>
      </c>
      <c r="BI180" s="217">
        <f>IF(N180="nulová",J180,0)</f>
        <v>0</v>
      </c>
      <c r="BJ180" s="18" t="s">
        <v>77</v>
      </c>
      <c r="BK180" s="217">
        <f>ROUND(I180*H180,2)</f>
        <v>0</v>
      </c>
      <c r="BL180" s="18" t="s">
        <v>229</v>
      </c>
      <c r="BM180" s="216" t="s">
        <v>846</v>
      </c>
    </row>
    <row r="181" spans="1:47" s="2" customFormat="1" ht="12">
      <c r="A181" s="39"/>
      <c r="B181" s="40"/>
      <c r="C181" s="41"/>
      <c r="D181" s="218" t="s">
        <v>143</v>
      </c>
      <c r="E181" s="41"/>
      <c r="F181" s="219" t="s">
        <v>447</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143</v>
      </c>
      <c r="AU181" s="18" t="s">
        <v>79</v>
      </c>
    </row>
    <row r="182" spans="1:51" s="14" customFormat="1" ht="12">
      <c r="A182" s="14"/>
      <c r="B182" s="234"/>
      <c r="C182" s="235"/>
      <c r="D182" s="225" t="s">
        <v>145</v>
      </c>
      <c r="E182" s="236" t="s">
        <v>19</v>
      </c>
      <c r="F182" s="237" t="s">
        <v>847</v>
      </c>
      <c r="G182" s="235"/>
      <c r="H182" s="238">
        <v>30</v>
      </c>
      <c r="I182" s="239"/>
      <c r="J182" s="235"/>
      <c r="K182" s="235"/>
      <c r="L182" s="240"/>
      <c r="M182" s="241"/>
      <c r="N182" s="242"/>
      <c r="O182" s="242"/>
      <c r="P182" s="242"/>
      <c r="Q182" s="242"/>
      <c r="R182" s="242"/>
      <c r="S182" s="242"/>
      <c r="T182" s="243"/>
      <c r="U182" s="14"/>
      <c r="V182" s="14"/>
      <c r="W182" s="14"/>
      <c r="X182" s="14"/>
      <c r="Y182" s="14"/>
      <c r="Z182" s="14"/>
      <c r="AA182" s="14"/>
      <c r="AB182" s="14"/>
      <c r="AC182" s="14"/>
      <c r="AD182" s="14"/>
      <c r="AE182" s="14"/>
      <c r="AT182" s="244" t="s">
        <v>145</v>
      </c>
      <c r="AU182" s="244" t="s">
        <v>79</v>
      </c>
      <c r="AV182" s="14" t="s">
        <v>79</v>
      </c>
      <c r="AW182" s="14" t="s">
        <v>31</v>
      </c>
      <c r="AX182" s="14" t="s">
        <v>77</v>
      </c>
      <c r="AY182" s="244" t="s">
        <v>133</v>
      </c>
    </row>
    <row r="183" spans="1:65" s="2" customFormat="1" ht="16.5" customHeight="1">
      <c r="A183" s="39"/>
      <c r="B183" s="40"/>
      <c r="C183" s="245" t="s">
        <v>417</v>
      </c>
      <c r="D183" s="245" t="s">
        <v>246</v>
      </c>
      <c r="E183" s="246" t="s">
        <v>449</v>
      </c>
      <c r="F183" s="247" t="s">
        <v>450</v>
      </c>
      <c r="G183" s="248" t="s">
        <v>249</v>
      </c>
      <c r="H183" s="249">
        <v>27</v>
      </c>
      <c r="I183" s="250"/>
      <c r="J183" s="251">
        <f>ROUND(I183*H183,2)</f>
        <v>0</v>
      </c>
      <c r="K183" s="247" t="s">
        <v>250</v>
      </c>
      <c r="L183" s="252"/>
      <c r="M183" s="253" t="s">
        <v>19</v>
      </c>
      <c r="N183" s="254"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182</v>
      </c>
      <c r="AT183" s="216" t="s">
        <v>246</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141</v>
      </c>
      <c r="BM183" s="216" t="s">
        <v>848</v>
      </c>
    </row>
    <row r="184" spans="1:65" s="2" customFormat="1" ht="16.5" customHeight="1">
      <c r="A184" s="39"/>
      <c r="B184" s="40"/>
      <c r="C184" s="245" t="s">
        <v>421</v>
      </c>
      <c r="D184" s="245" t="s">
        <v>246</v>
      </c>
      <c r="E184" s="246" t="s">
        <v>849</v>
      </c>
      <c r="F184" s="247" t="s">
        <v>850</v>
      </c>
      <c r="G184" s="248" t="s">
        <v>249</v>
      </c>
      <c r="H184" s="249">
        <v>2</v>
      </c>
      <c r="I184" s="250"/>
      <c r="J184" s="251">
        <f>ROUND(I184*H184,2)</f>
        <v>0</v>
      </c>
      <c r="K184" s="247" t="s">
        <v>250</v>
      </c>
      <c r="L184" s="252"/>
      <c r="M184" s="253" t="s">
        <v>19</v>
      </c>
      <c r="N184" s="254" t="s">
        <v>40</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182</v>
      </c>
      <c r="AT184" s="216" t="s">
        <v>246</v>
      </c>
      <c r="AU184" s="216" t="s">
        <v>79</v>
      </c>
      <c r="AY184" s="18" t="s">
        <v>133</v>
      </c>
      <c r="BE184" s="217">
        <f>IF(N184="základní",J184,0)</f>
        <v>0</v>
      </c>
      <c r="BF184" s="217">
        <f>IF(N184="snížená",J184,0)</f>
        <v>0</v>
      </c>
      <c r="BG184" s="217">
        <f>IF(N184="zákl. přenesená",J184,0)</f>
        <v>0</v>
      </c>
      <c r="BH184" s="217">
        <f>IF(N184="sníž. přenesená",J184,0)</f>
        <v>0</v>
      </c>
      <c r="BI184" s="217">
        <f>IF(N184="nulová",J184,0)</f>
        <v>0</v>
      </c>
      <c r="BJ184" s="18" t="s">
        <v>77</v>
      </c>
      <c r="BK184" s="217">
        <f>ROUND(I184*H184,2)</f>
        <v>0</v>
      </c>
      <c r="BL184" s="18" t="s">
        <v>141</v>
      </c>
      <c r="BM184" s="216" t="s">
        <v>851</v>
      </c>
    </row>
    <row r="185" spans="1:65" s="2" customFormat="1" ht="16.5" customHeight="1">
      <c r="A185" s="39"/>
      <c r="B185" s="40"/>
      <c r="C185" s="245" t="s">
        <v>425</v>
      </c>
      <c r="D185" s="245" t="s">
        <v>246</v>
      </c>
      <c r="E185" s="246" t="s">
        <v>852</v>
      </c>
      <c r="F185" s="247" t="s">
        <v>853</v>
      </c>
      <c r="G185" s="248" t="s">
        <v>249</v>
      </c>
      <c r="H185" s="249">
        <v>1</v>
      </c>
      <c r="I185" s="250"/>
      <c r="J185" s="251">
        <f>ROUND(I185*H185,2)</f>
        <v>0</v>
      </c>
      <c r="K185" s="247" t="s">
        <v>250</v>
      </c>
      <c r="L185" s="252"/>
      <c r="M185" s="253" t="s">
        <v>19</v>
      </c>
      <c r="N185" s="254"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182</v>
      </c>
      <c r="AT185" s="216" t="s">
        <v>246</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141</v>
      </c>
      <c r="BM185" s="216" t="s">
        <v>854</v>
      </c>
    </row>
    <row r="186" spans="1:65" s="2" customFormat="1" ht="24.15" customHeight="1">
      <c r="A186" s="39"/>
      <c r="B186" s="40"/>
      <c r="C186" s="205" t="s">
        <v>431</v>
      </c>
      <c r="D186" s="205" t="s">
        <v>136</v>
      </c>
      <c r="E186" s="206" t="s">
        <v>453</v>
      </c>
      <c r="F186" s="207" t="s">
        <v>454</v>
      </c>
      <c r="G186" s="208" t="s">
        <v>241</v>
      </c>
      <c r="H186" s="209">
        <v>4</v>
      </c>
      <c r="I186" s="210"/>
      <c r="J186" s="211">
        <f>ROUND(I186*H186,2)</f>
        <v>0</v>
      </c>
      <c r="K186" s="207" t="s">
        <v>140</v>
      </c>
      <c r="L186" s="45"/>
      <c r="M186" s="212" t="s">
        <v>19</v>
      </c>
      <c r="N186" s="213"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229</v>
      </c>
      <c r="AT186" s="216" t="s">
        <v>136</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229</v>
      </c>
      <c r="BM186" s="216" t="s">
        <v>855</v>
      </c>
    </row>
    <row r="187" spans="1:47" s="2" customFormat="1" ht="12">
      <c r="A187" s="39"/>
      <c r="B187" s="40"/>
      <c r="C187" s="41"/>
      <c r="D187" s="218" t="s">
        <v>143</v>
      </c>
      <c r="E187" s="41"/>
      <c r="F187" s="219" t="s">
        <v>456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143</v>
      </c>
      <c r="AU187" s="18" t="s">
        <v>79</v>
      </c>
    </row>
    <row r="188" spans="1:65" s="2" customFormat="1" ht="16.5" customHeight="1">
      <c r="A188" s="39"/>
      <c r="B188" s="40"/>
      <c r="C188" s="245" t="s">
        <v>435</v>
      </c>
      <c r="D188" s="245" t="s">
        <v>246</v>
      </c>
      <c r="E188" s="246" t="s">
        <v>458</v>
      </c>
      <c r="F188" s="247" t="s">
        <v>459</v>
      </c>
      <c r="G188" s="248" t="s">
        <v>249</v>
      </c>
      <c r="H188" s="249">
        <v>4</v>
      </c>
      <c r="I188" s="250"/>
      <c r="J188" s="251">
        <f>ROUND(I188*H188,2)</f>
        <v>0</v>
      </c>
      <c r="K188" s="247" t="s">
        <v>250</v>
      </c>
      <c r="L188" s="252"/>
      <c r="M188" s="253" t="s">
        <v>19</v>
      </c>
      <c r="N188" s="254"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182</v>
      </c>
      <c r="AT188" s="216" t="s">
        <v>246</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141</v>
      </c>
      <c r="BM188" s="216" t="s">
        <v>856</v>
      </c>
    </row>
    <row r="189" spans="1:65" s="2" customFormat="1" ht="24.15" customHeight="1">
      <c r="A189" s="39"/>
      <c r="B189" s="40"/>
      <c r="C189" s="205" t="s">
        <v>439</v>
      </c>
      <c r="D189" s="205" t="s">
        <v>136</v>
      </c>
      <c r="E189" s="206" t="s">
        <v>471</v>
      </c>
      <c r="F189" s="207" t="s">
        <v>472</v>
      </c>
      <c r="G189" s="208" t="s">
        <v>241</v>
      </c>
      <c r="H189" s="209">
        <v>1</v>
      </c>
      <c r="I189" s="210"/>
      <c r="J189" s="211">
        <f>ROUND(I189*H189,2)</f>
        <v>0</v>
      </c>
      <c r="K189" s="207" t="s">
        <v>140</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229</v>
      </c>
      <c r="AT189" s="216" t="s">
        <v>136</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229</v>
      </c>
      <c r="BM189" s="216" t="s">
        <v>857</v>
      </c>
    </row>
    <row r="190" spans="1:47" s="2" customFormat="1" ht="12">
      <c r="A190" s="39"/>
      <c r="B190" s="40"/>
      <c r="C190" s="41"/>
      <c r="D190" s="218" t="s">
        <v>143</v>
      </c>
      <c r="E190" s="41"/>
      <c r="F190" s="219" t="s">
        <v>474</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143</v>
      </c>
      <c r="AU190" s="18" t="s">
        <v>79</v>
      </c>
    </row>
    <row r="191" spans="1:65" s="2" customFormat="1" ht="16.5" customHeight="1">
      <c r="A191" s="39"/>
      <c r="B191" s="40"/>
      <c r="C191" s="245" t="s">
        <v>443</v>
      </c>
      <c r="D191" s="245" t="s">
        <v>246</v>
      </c>
      <c r="E191" s="246" t="s">
        <v>476</v>
      </c>
      <c r="F191" s="247" t="s">
        <v>477</v>
      </c>
      <c r="G191" s="248" t="s">
        <v>249</v>
      </c>
      <c r="H191" s="249">
        <v>1</v>
      </c>
      <c r="I191" s="250"/>
      <c r="J191" s="251">
        <f>ROUND(I191*H191,2)</f>
        <v>0</v>
      </c>
      <c r="K191" s="247" t="s">
        <v>250</v>
      </c>
      <c r="L191" s="252"/>
      <c r="M191" s="253" t="s">
        <v>19</v>
      </c>
      <c r="N191" s="254" t="s">
        <v>40</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182</v>
      </c>
      <c r="AT191" s="216" t="s">
        <v>246</v>
      </c>
      <c r="AU191" s="216" t="s">
        <v>79</v>
      </c>
      <c r="AY191" s="18" t="s">
        <v>133</v>
      </c>
      <c r="BE191" s="217">
        <f>IF(N191="základní",J191,0)</f>
        <v>0</v>
      </c>
      <c r="BF191" s="217">
        <f>IF(N191="snížená",J191,0)</f>
        <v>0</v>
      </c>
      <c r="BG191" s="217">
        <f>IF(N191="zákl. přenesená",J191,0)</f>
        <v>0</v>
      </c>
      <c r="BH191" s="217">
        <f>IF(N191="sníž. přenesená",J191,0)</f>
        <v>0</v>
      </c>
      <c r="BI191" s="217">
        <f>IF(N191="nulová",J191,0)</f>
        <v>0</v>
      </c>
      <c r="BJ191" s="18" t="s">
        <v>77</v>
      </c>
      <c r="BK191" s="217">
        <f>ROUND(I191*H191,2)</f>
        <v>0</v>
      </c>
      <c r="BL191" s="18" t="s">
        <v>141</v>
      </c>
      <c r="BM191" s="216" t="s">
        <v>858</v>
      </c>
    </row>
    <row r="192" spans="1:65" s="2" customFormat="1" ht="24.15" customHeight="1">
      <c r="A192" s="39"/>
      <c r="B192" s="40"/>
      <c r="C192" s="205" t="s">
        <v>448</v>
      </c>
      <c r="D192" s="205" t="s">
        <v>136</v>
      </c>
      <c r="E192" s="206" t="s">
        <v>480</v>
      </c>
      <c r="F192" s="207" t="s">
        <v>481</v>
      </c>
      <c r="G192" s="208" t="s">
        <v>241</v>
      </c>
      <c r="H192" s="209">
        <v>151</v>
      </c>
      <c r="I192" s="210"/>
      <c r="J192" s="211">
        <f>ROUND(I192*H192,2)</f>
        <v>0</v>
      </c>
      <c r="K192" s="207" t="s">
        <v>140</v>
      </c>
      <c r="L192" s="45"/>
      <c r="M192" s="212" t="s">
        <v>19</v>
      </c>
      <c r="N192" s="213" t="s">
        <v>40</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229</v>
      </c>
      <c r="AT192" s="216" t="s">
        <v>136</v>
      </c>
      <c r="AU192" s="216" t="s">
        <v>79</v>
      </c>
      <c r="AY192" s="18" t="s">
        <v>133</v>
      </c>
      <c r="BE192" s="217">
        <f>IF(N192="základní",J192,0)</f>
        <v>0</v>
      </c>
      <c r="BF192" s="217">
        <f>IF(N192="snížená",J192,0)</f>
        <v>0</v>
      </c>
      <c r="BG192" s="217">
        <f>IF(N192="zákl. přenesená",J192,0)</f>
        <v>0</v>
      </c>
      <c r="BH192" s="217">
        <f>IF(N192="sníž. přenesená",J192,0)</f>
        <v>0</v>
      </c>
      <c r="BI192" s="217">
        <f>IF(N192="nulová",J192,0)</f>
        <v>0</v>
      </c>
      <c r="BJ192" s="18" t="s">
        <v>77</v>
      </c>
      <c r="BK192" s="217">
        <f>ROUND(I192*H192,2)</f>
        <v>0</v>
      </c>
      <c r="BL192" s="18" t="s">
        <v>229</v>
      </c>
      <c r="BM192" s="216" t="s">
        <v>859</v>
      </c>
    </row>
    <row r="193" spans="1:47" s="2" customFormat="1" ht="12">
      <c r="A193" s="39"/>
      <c r="B193" s="40"/>
      <c r="C193" s="41"/>
      <c r="D193" s="218" t="s">
        <v>143</v>
      </c>
      <c r="E193" s="41"/>
      <c r="F193" s="219" t="s">
        <v>483</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143</v>
      </c>
      <c r="AU193" s="18" t="s">
        <v>79</v>
      </c>
    </row>
    <row r="194" spans="1:51" s="14" customFormat="1" ht="12">
      <c r="A194" s="14"/>
      <c r="B194" s="234"/>
      <c r="C194" s="235"/>
      <c r="D194" s="225" t="s">
        <v>145</v>
      </c>
      <c r="E194" s="236" t="s">
        <v>19</v>
      </c>
      <c r="F194" s="237" t="s">
        <v>860</v>
      </c>
      <c r="G194" s="235"/>
      <c r="H194" s="238">
        <v>151</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145</v>
      </c>
      <c r="AU194" s="244" t="s">
        <v>79</v>
      </c>
      <c r="AV194" s="14" t="s">
        <v>79</v>
      </c>
      <c r="AW194" s="14" t="s">
        <v>31</v>
      </c>
      <c r="AX194" s="14" t="s">
        <v>77</v>
      </c>
      <c r="AY194" s="244" t="s">
        <v>133</v>
      </c>
    </row>
    <row r="195" spans="1:65" s="2" customFormat="1" ht="16.5" customHeight="1">
      <c r="A195" s="39"/>
      <c r="B195" s="40"/>
      <c r="C195" s="245" t="s">
        <v>452</v>
      </c>
      <c r="D195" s="245" t="s">
        <v>246</v>
      </c>
      <c r="E195" s="246" t="s">
        <v>486</v>
      </c>
      <c r="F195" s="247" t="s">
        <v>487</v>
      </c>
      <c r="G195" s="248" t="s">
        <v>249</v>
      </c>
      <c r="H195" s="249">
        <v>111</v>
      </c>
      <c r="I195" s="250"/>
      <c r="J195" s="251">
        <f>ROUND(I195*H195,2)</f>
        <v>0</v>
      </c>
      <c r="K195" s="247" t="s">
        <v>250</v>
      </c>
      <c r="L195" s="252"/>
      <c r="M195" s="253" t="s">
        <v>19</v>
      </c>
      <c r="N195" s="254"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182</v>
      </c>
      <c r="AT195" s="216" t="s">
        <v>246</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141</v>
      </c>
      <c r="BM195" s="216" t="s">
        <v>861</v>
      </c>
    </row>
    <row r="196" spans="1:65" s="2" customFormat="1" ht="16.5" customHeight="1">
      <c r="A196" s="39"/>
      <c r="B196" s="40"/>
      <c r="C196" s="245" t="s">
        <v>457</v>
      </c>
      <c r="D196" s="245" t="s">
        <v>246</v>
      </c>
      <c r="E196" s="246" t="s">
        <v>490</v>
      </c>
      <c r="F196" s="247" t="s">
        <v>491</v>
      </c>
      <c r="G196" s="248" t="s">
        <v>249</v>
      </c>
      <c r="H196" s="249">
        <v>17</v>
      </c>
      <c r="I196" s="250"/>
      <c r="J196" s="251">
        <f>ROUND(I196*H196,2)</f>
        <v>0</v>
      </c>
      <c r="K196" s="247" t="s">
        <v>250</v>
      </c>
      <c r="L196" s="252"/>
      <c r="M196" s="253" t="s">
        <v>19</v>
      </c>
      <c r="N196" s="254"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182</v>
      </c>
      <c r="AT196" s="216" t="s">
        <v>246</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141</v>
      </c>
      <c r="BM196" s="216" t="s">
        <v>862</v>
      </c>
    </row>
    <row r="197" spans="1:65" s="2" customFormat="1" ht="16.5" customHeight="1">
      <c r="A197" s="39"/>
      <c r="B197" s="40"/>
      <c r="C197" s="245" t="s">
        <v>461</v>
      </c>
      <c r="D197" s="245" t="s">
        <v>246</v>
      </c>
      <c r="E197" s="246" t="s">
        <v>494</v>
      </c>
      <c r="F197" s="247" t="s">
        <v>495</v>
      </c>
      <c r="G197" s="248" t="s">
        <v>249</v>
      </c>
      <c r="H197" s="249">
        <v>23</v>
      </c>
      <c r="I197" s="250"/>
      <c r="J197" s="251">
        <f>ROUND(I197*H197,2)</f>
        <v>0</v>
      </c>
      <c r="K197" s="247" t="s">
        <v>250</v>
      </c>
      <c r="L197" s="252"/>
      <c r="M197" s="253" t="s">
        <v>19</v>
      </c>
      <c r="N197" s="254" t="s">
        <v>40</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182</v>
      </c>
      <c r="AT197" s="216" t="s">
        <v>246</v>
      </c>
      <c r="AU197" s="216" t="s">
        <v>79</v>
      </c>
      <c r="AY197" s="18" t="s">
        <v>133</v>
      </c>
      <c r="BE197" s="217">
        <f>IF(N197="základní",J197,0)</f>
        <v>0</v>
      </c>
      <c r="BF197" s="217">
        <f>IF(N197="snížená",J197,0)</f>
        <v>0</v>
      </c>
      <c r="BG197" s="217">
        <f>IF(N197="zákl. přenesená",J197,0)</f>
        <v>0</v>
      </c>
      <c r="BH197" s="217">
        <f>IF(N197="sníž. přenesená",J197,0)</f>
        <v>0</v>
      </c>
      <c r="BI197" s="217">
        <f>IF(N197="nulová",J197,0)</f>
        <v>0</v>
      </c>
      <c r="BJ197" s="18" t="s">
        <v>77</v>
      </c>
      <c r="BK197" s="217">
        <f>ROUND(I197*H197,2)</f>
        <v>0</v>
      </c>
      <c r="BL197" s="18" t="s">
        <v>141</v>
      </c>
      <c r="BM197" s="216" t="s">
        <v>863</v>
      </c>
    </row>
    <row r="198" spans="1:65" s="2" customFormat="1" ht="24.15" customHeight="1">
      <c r="A198" s="39"/>
      <c r="B198" s="40"/>
      <c r="C198" s="205" t="s">
        <v>466</v>
      </c>
      <c r="D198" s="205" t="s">
        <v>136</v>
      </c>
      <c r="E198" s="206" t="s">
        <v>498</v>
      </c>
      <c r="F198" s="207" t="s">
        <v>499</v>
      </c>
      <c r="G198" s="208" t="s">
        <v>241</v>
      </c>
      <c r="H198" s="209">
        <v>1</v>
      </c>
      <c r="I198" s="210"/>
      <c r="J198" s="211">
        <f>ROUND(I198*H198,2)</f>
        <v>0</v>
      </c>
      <c r="K198" s="207" t="s">
        <v>140</v>
      </c>
      <c r="L198" s="45"/>
      <c r="M198" s="212" t="s">
        <v>19</v>
      </c>
      <c r="N198" s="213" t="s">
        <v>40</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229</v>
      </c>
      <c r="AT198" s="216" t="s">
        <v>136</v>
      </c>
      <c r="AU198" s="216" t="s">
        <v>79</v>
      </c>
      <c r="AY198" s="18" t="s">
        <v>133</v>
      </c>
      <c r="BE198" s="217">
        <f>IF(N198="základní",J198,0)</f>
        <v>0</v>
      </c>
      <c r="BF198" s="217">
        <f>IF(N198="snížená",J198,0)</f>
        <v>0</v>
      </c>
      <c r="BG198" s="217">
        <f>IF(N198="zákl. přenesená",J198,0)</f>
        <v>0</v>
      </c>
      <c r="BH198" s="217">
        <f>IF(N198="sníž. přenesená",J198,0)</f>
        <v>0</v>
      </c>
      <c r="BI198" s="217">
        <f>IF(N198="nulová",J198,0)</f>
        <v>0</v>
      </c>
      <c r="BJ198" s="18" t="s">
        <v>77</v>
      </c>
      <c r="BK198" s="217">
        <f>ROUND(I198*H198,2)</f>
        <v>0</v>
      </c>
      <c r="BL198" s="18" t="s">
        <v>229</v>
      </c>
      <c r="BM198" s="216" t="s">
        <v>864</v>
      </c>
    </row>
    <row r="199" spans="1:47" s="2" customFormat="1" ht="12">
      <c r="A199" s="39"/>
      <c r="B199" s="40"/>
      <c r="C199" s="41"/>
      <c r="D199" s="218" t="s">
        <v>143</v>
      </c>
      <c r="E199" s="41"/>
      <c r="F199" s="219" t="s">
        <v>501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143</v>
      </c>
      <c r="AU199" s="18" t="s">
        <v>79</v>
      </c>
    </row>
    <row r="200" spans="1:65" s="2" customFormat="1" ht="16.5" customHeight="1">
      <c r="A200" s="39"/>
      <c r="B200" s="40"/>
      <c r="C200" s="245" t="s">
        <v>470</v>
      </c>
      <c r="D200" s="245" t="s">
        <v>246</v>
      </c>
      <c r="E200" s="246" t="s">
        <v>503</v>
      </c>
      <c r="F200" s="247" t="s">
        <v>504</v>
      </c>
      <c r="G200" s="248" t="s">
        <v>249</v>
      </c>
      <c r="H200" s="249">
        <v>1</v>
      </c>
      <c r="I200" s="250"/>
      <c r="J200" s="251">
        <f>ROUND(I200*H200,2)</f>
        <v>0</v>
      </c>
      <c r="K200" s="247" t="s">
        <v>250</v>
      </c>
      <c r="L200" s="252"/>
      <c r="M200" s="253" t="s">
        <v>19</v>
      </c>
      <c r="N200" s="254" t="s">
        <v>40</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182</v>
      </c>
      <c r="AT200" s="216" t="s">
        <v>246</v>
      </c>
      <c r="AU200" s="216" t="s">
        <v>79</v>
      </c>
      <c r="AY200" s="18" t="s">
        <v>133</v>
      </c>
      <c r="BE200" s="217">
        <f>IF(N200="základní",J200,0)</f>
        <v>0</v>
      </c>
      <c r="BF200" s="217">
        <f>IF(N200="snížená",J200,0)</f>
        <v>0</v>
      </c>
      <c r="BG200" s="217">
        <f>IF(N200="zákl. přenesená",J200,0)</f>
        <v>0</v>
      </c>
      <c r="BH200" s="217">
        <f>IF(N200="sníž. přenesená",J200,0)</f>
        <v>0</v>
      </c>
      <c r="BI200" s="217">
        <f>IF(N200="nulová",J200,0)</f>
        <v>0</v>
      </c>
      <c r="BJ200" s="18" t="s">
        <v>77</v>
      </c>
      <c r="BK200" s="217">
        <f>ROUND(I200*H200,2)</f>
        <v>0</v>
      </c>
      <c r="BL200" s="18" t="s">
        <v>141</v>
      </c>
      <c r="BM200" s="216" t="s">
        <v>865</v>
      </c>
    </row>
    <row r="201" spans="1:65" s="2" customFormat="1" ht="24.15" customHeight="1">
      <c r="A201" s="39"/>
      <c r="B201" s="40"/>
      <c r="C201" s="205" t="s">
        <v>493</v>
      </c>
      <c r="D201" s="205" t="s">
        <v>136</v>
      </c>
      <c r="E201" s="206" t="s">
        <v>507</v>
      </c>
      <c r="F201" s="207" t="s">
        <v>508</v>
      </c>
      <c r="G201" s="208" t="s">
        <v>241</v>
      </c>
      <c r="H201" s="209">
        <v>97</v>
      </c>
      <c r="I201" s="210"/>
      <c r="J201" s="211">
        <f>ROUND(I201*H201,2)</f>
        <v>0</v>
      </c>
      <c r="K201" s="207" t="s">
        <v>140</v>
      </c>
      <c r="L201" s="45"/>
      <c r="M201" s="212" t="s">
        <v>19</v>
      </c>
      <c r="N201" s="213" t="s">
        <v>40</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229</v>
      </c>
      <c r="AT201" s="216" t="s">
        <v>136</v>
      </c>
      <c r="AU201" s="216" t="s">
        <v>79</v>
      </c>
      <c r="AY201" s="18" t="s">
        <v>133</v>
      </c>
      <c r="BE201" s="217">
        <f>IF(N201="základní",J201,0)</f>
        <v>0</v>
      </c>
      <c r="BF201" s="217">
        <f>IF(N201="snížená",J201,0)</f>
        <v>0</v>
      </c>
      <c r="BG201" s="217">
        <f>IF(N201="zákl. přenesená",J201,0)</f>
        <v>0</v>
      </c>
      <c r="BH201" s="217">
        <f>IF(N201="sníž. přenesená",J201,0)</f>
        <v>0</v>
      </c>
      <c r="BI201" s="217">
        <f>IF(N201="nulová",J201,0)</f>
        <v>0</v>
      </c>
      <c r="BJ201" s="18" t="s">
        <v>77</v>
      </c>
      <c r="BK201" s="217">
        <f>ROUND(I201*H201,2)</f>
        <v>0</v>
      </c>
      <c r="BL201" s="18" t="s">
        <v>229</v>
      </c>
      <c r="BM201" s="216" t="s">
        <v>866</v>
      </c>
    </row>
    <row r="202" spans="1:47" s="2" customFormat="1" ht="12">
      <c r="A202" s="39"/>
      <c r="B202" s="40"/>
      <c r="C202" s="41"/>
      <c r="D202" s="218" t="s">
        <v>143</v>
      </c>
      <c r="E202" s="41"/>
      <c r="F202" s="219" t="s">
        <v>510</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143</v>
      </c>
      <c r="AU202" s="18" t="s">
        <v>79</v>
      </c>
    </row>
    <row r="203" spans="1:65" s="2" customFormat="1" ht="24.15" customHeight="1">
      <c r="A203" s="39"/>
      <c r="B203" s="40"/>
      <c r="C203" s="245" t="s">
        <v>497</v>
      </c>
      <c r="D203" s="245" t="s">
        <v>246</v>
      </c>
      <c r="E203" s="246" t="s">
        <v>512</v>
      </c>
      <c r="F203" s="247" t="s">
        <v>513</v>
      </c>
      <c r="G203" s="248" t="s">
        <v>241</v>
      </c>
      <c r="H203" s="249">
        <v>7</v>
      </c>
      <c r="I203" s="250"/>
      <c r="J203" s="251">
        <f>ROUND(I203*H203,2)</f>
        <v>0</v>
      </c>
      <c r="K203" s="247" t="s">
        <v>250</v>
      </c>
      <c r="L203" s="252"/>
      <c r="M203" s="253" t="s">
        <v>19</v>
      </c>
      <c r="N203" s="254" t="s">
        <v>40</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309</v>
      </c>
      <c r="AT203" s="216" t="s">
        <v>246</v>
      </c>
      <c r="AU203" s="216" t="s">
        <v>79</v>
      </c>
      <c r="AY203" s="18" t="s">
        <v>133</v>
      </c>
      <c r="BE203" s="217">
        <f>IF(N203="základní",J203,0)</f>
        <v>0</v>
      </c>
      <c r="BF203" s="217">
        <f>IF(N203="snížená",J203,0)</f>
        <v>0</v>
      </c>
      <c r="BG203" s="217">
        <f>IF(N203="zákl. přenesená",J203,0)</f>
        <v>0</v>
      </c>
      <c r="BH203" s="217">
        <f>IF(N203="sníž. přenesená",J203,0)</f>
        <v>0</v>
      </c>
      <c r="BI203" s="217">
        <f>IF(N203="nulová",J203,0)</f>
        <v>0</v>
      </c>
      <c r="BJ203" s="18" t="s">
        <v>77</v>
      </c>
      <c r="BK203" s="217">
        <f>ROUND(I203*H203,2)</f>
        <v>0</v>
      </c>
      <c r="BL203" s="18" t="s">
        <v>229</v>
      </c>
      <c r="BM203" s="216" t="s">
        <v>867</v>
      </c>
    </row>
    <row r="204" spans="1:65" s="2" customFormat="1" ht="24.15" customHeight="1">
      <c r="A204" s="39"/>
      <c r="B204" s="40"/>
      <c r="C204" s="245" t="s">
        <v>502</v>
      </c>
      <c r="D204" s="245" t="s">
        <v>246</v>
      </c>
      <c r="E204" s="246" t="s">
        <v>516</v>
      </c>
      <c r="F204" s="247" t="s">
        <v>517</v>
      </c>
      <c r="G204" s="248" t="s">
        <v>241</v>
      </c>
      <c r="H204" s="249">
        <v>3</v>
      </c>
      <c r="I204" s="250"/>
      <c r="J204" s="251">
        <f>ROUND(I204*H204,2)</f>
        <v>0</v>
      </c>
      <c r="K204" s="247" t="s">
        <v>250</v>
      </c>
      <c r="L204" s="252"/>
      <c r="M204" s="253" t="s">
        <v>19</v>
      </c>
      <c r="N204" s="254" t="s">
        <v>40</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309</v>
      </c>
      <c r="AT204" s="216" t="s">
        <v>246</v>
      </c>
      <c r="AU204" s="216" t="s">
        <v>79</v>
      </c>
      <c r="AY204" s="18" t="s">
        <v>133</v>
      </c>
      <c r="BE204" s="217">
        <f>IF(N204="základní",J204,0)</f>
        <v>0</v>
      </c>
      <c r="BF204" s="217">
        <f>IF(N204="snížená",J204,0)</f>
        <v>0</v>
      </c>
      <c r="BG204" s="217">
        <f>IF(N204="zákl. přenesená",J204,0)</f>
        <v>0</v>
      </c>
      <c r="BH204" s="217">
        <f>IF(N204="sníž. přenesená",J204,0)</f>
        <v>0</v>
      </c>
      <c r="BI204" s="217">
        <f>IF(N204="nulová",J204,0)</f>
        <v>0</v>
      </c>
      <c r="BJ204" s="18" t="s">
        <v>77</v>
      </c>
      <c r="BK204" s="217">
        <f>ROUND(I204*H204,2)</f>
        <v>0</v>
      </c>
      <c r="BL204" s="18" t="s">
        <v>229</v>
      </c>
      <c r="BM204" s="216" t="s">
        <v>868</v>
      </c>
    </row>
    <row r="205" spans="1:65" s="2" customFormat="1" ht="24.15" customHeight="1">
      <c r="A205" s="39"/>
      <c r="B205" s="40"/>
      <c r="C205" s="245" t="s">
        <v>506</v>
      </c>
      <c r="D205" s="245" t="s">
        <v>246</v>
      </c>
      <c r="E205" s="246" t="s">
        <v>520</v>
      </c>
      <c r="F205" s="247" t="s">
        <v>521</v>
      </c>
      <c r="G205" s="248" t="s">
        <v>241</v>
      </c>
      <c r="H205" s="249">
        <v>1</v>
      </c>
      <c r="I205" s="250"/>
      <c r="J205" s="251">
        <f>ROUND(I205*H205,2)</f>
        <v>0</v>
      </c>
      <c r="K205" s="247" t="s">
        <v>250</v>
      </c>
      <c r="L205" s="252"/>
      <c r="M205" s="253" t="s">
        <v>19</v>
      </c>
      <c r="N205" s="254" t="s">
        <v>40</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309</v>
      </c>
      <c r="AT205" s="216" t="s">
        <v>246</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229</v>
      </c>
      <c r="BM205" s="216" t="s">
        <v>869</v>
      </c>
    </row>
    <row r="206" spans="1:65" s="2" customFormat="1" ht="24.15" customHeight="1">
      <c r="A206" s="39"/>
      <c r="B206" s="40"/>
      <c r="C206" s="245" t="s">
        <v>511</v>
      </c>
      <c r="D206" s="245" t="s">
        <v>246</v>
      </c>
      <c r="E206" s="246" t="s">
        <v>524</v>
      </c>
      <c r="F206" s="247" t="s">
        <v>525</v>
      </c>
      <c r="G206" s="248" t="s">
        <v>241</v>
      </c>
      <c r="H206" s="249">
        <v>8</v>
      </c>
      <c r="I206" s="250"/>
      <c r="J206" s="251">
        <f>ROUND(I206*H206,2)</f>
        <v>0</v>
      </c>
      <c r="K206" s="247" t="s">
        <v>250</v>
      </c>
      <c r="L206" s="252"/>
      <c r="M206" s="253" t="s">
        <v>19</v>
      </c>
      <c r="N206" s="254" t="s">
        <v>40</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309</v>
      </c>
      <c r="AT206" s="216" t="s">
        <v>246</v>
      </c>
      <c r="AU206" s="216" t="s">
        <v>79</v>
      </c>
      <c r="AY206" s="18" t="s">
        <v>133</v>
      </c>
      <c r="BE206" s="217">
        <f>IF(N206="základní",J206,0)</f>
        <v>0</v>
      </c>
      <c r="BF206" s="217">
        <f>IF(N206="snížená",J206,0)</f>
        <v>0</v>
      </c>
      <c r="BG206" s="217">
        <f>IF(N206="zákl. přenesená",J206,0)</f>
        <v>0</v>
      </c>
      <c r="BH206" s="217">
        <f>IF(N206="sníž. přenesená",J206,0)</f>
        <v>0</v>
      </c>
      <c r="BI206" s="217">
        <f>IF(N206="nulová",J206,0)</f>
        <v>0</v>
      </c>
      <c r="BJ206" s="18" t="s">
        <v>77</v>
      </c>
      <c r="BK206" s="217">
        <f>ROUND(I206*H206,2)</f>
        <v>0</v>
      </c>
      <c r="BL206" s="18" t="s">
        <v>229</v>
      </c>
      <c r="BM206" s="216" t="s">
        <v>870</v>
      </c>
    </row>
    <row r="207" spans="1:65" s="2" customFormat="1" ht="24.15" customHeight="1">
      <c r="A207" s="39"/>
      <c r="B207" s="40"/>
      <c r="C207" s="245" t="s">
        <v>515</v>
      </c>
      <c r="D207" s="245" t="s">
        <v>246</v>
      </c>
      <c r="E207" s="246" t="s">
        <v>528</v>
      </c>
      <c r="F207" s="247" t="s">
        <v>529</v>
      </c>
      <c r="G207" s="248" t="s">
        <v>241</v>
      </c>
      <c r="H207" s="249">
        <v>4</v>
      </c>
      <c r="I207" s="250"/>
      <c r="J207" s="251">
        <f>ROUND(I207*H207,2)</f>
        <v>0</v>
      </c>
      <c r="K207" s="247" t="s">
        <v>250</v>
      </c>
      <c r="L207" s="252"/>
      <c r="M207" s="253" t="s">
        <v>19</v>
      </c>
      <c r="N207" s="254" t="s">
        <v>40</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309</v>
      </c>
      <c r="AT207" s="216" t="s">
        <v>246</v>
      </c>
      <c r="AU207" s="216" t="s">
        <v>79</v>
      </c>
      <c r="AY207" s="18" t="s">
        <v>133</v>
      </c>
      <c r="BE207" s="217">
        <f>IF(N207="základní",J207,0)</f>
        <v>0</v>
      </c>
      <c r="BF207" s="217">
        <f>IF(N207="snížená",J207,0)</f>
        <v>0</v>
      </c>
      <c r="BG207" s="217">
        <f>IF(N207="zákl. přenesená",J207,0)</f>
        <v>0</v>
      </c>
      <c r="BH207" s="217">
        <f>IF(N207="sníž. přenesená",J207,0)</f>
        <v>0</v>
      </c>
      <c r="BI207" s="217">
        <f>IF(N207="nulová",J207,0)</f>
        <v>0</v>
      </c>
      <c r="BJ207" s="18" t="s">
        <v>77</v>
      </c>
      <c r="BK207" s="217">
        <f>ROUND(I207*H207,2)</f>
        <v>0</v>
      </c>
      <c r="BL207" s="18" t="s">
        <v>229</v>
      </c>
      <c r="BM207" s="216" t="s">
        <v>871</v>
      </c>
    </row>
    <row r="208" spans="1:65" s="2" customFormat="1" ht="24.15" customHeight="1">
      <c r="A208" s="39"/>
      <c r="B208" s="40"/>
      <c r="C208" s="245" t="s">
        <v>519</v>
      </c>
      <c r="D208" s="245" t="s">
        <v>246</v>
      </c>
      <c r="E208" s="246" t="s">
        <v>532</v>
      </c>
      <c r="F208" s="247" t="s">
        <v>533</v>
      </c>
      <c r="G208" s="248" t="s">
        <v>241</v>
      </c>
      <c r="H208" s="249">
        <v>15</v>
      </c>
      <c r="I208" s="250"/>
      <c r="J208" s="251">
        <f>ROUND(I208*H208,2)</f>
        <v>0</v>
      </c>
      <c r="K208" s="247" t="s">
        <v>250</v>
      </c>
      <c r="L208" s="252"/>
      <c r="M208" s="253" t="s">
        <v>19</v>
      </c>
      <c r="N208" s="254"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309</v>
      </c>
      <c r="AT208" s="216" t="s">
        <v>246</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229</v>
      </c>
      <c r="BM208" s="216" t="s">
        <v>872</v>
      </c>
    </row>
    <row r="209" spans="1:65" s="2" customFormat="1" ht="24.15" customHeight="1">
      <c r="A209" s="39"/>
      <c r="B209" s="40"/>
      <c r="C209" s="245" t="s">
        <v>523</v>
      </c>
      <c r="D209" s="245" t="s">
        <v>246</v>
      </c>
      <c r="E209" s="246" t="s">
        <v>536</v>
      </c>
      <c r="F209" s="247" t="s">
        <v>537</v>
      </c>
      <c r="G209" s="248" t="s">
        <v>241</v>
      </c>
      <c r="H209" s="249">
        <v>4</v>
      </c>
      <c r="I209" s="250"/>
      <c r="J209" s="251">
        <f>ROUND(I209*H209,2)</f>
        <v>0</v>
      </c>
      <c r="K209" s="247" t="s">
        <v>250</v>
      </c>
      <c r="L209" s="252"/>
      <c r="M209" s="253" t="s">
        <v>19</v>
      </c>
      <c r="N209" s="254" t="s">
        <v>40</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309</v>
      </c>
      <c r="AT209" s="216" t="s">
        <v>246</v>
      </c>
      <c r="AU209" s="216" t="s">
        <v>79</v>
      </c>
      <c r="AY209" s="18" t="s">
        <v>133</v>
      </c>
      <c r="BE209" s="217">
        <f>IF(N209="základní",J209,0)</f>
        <v>0</v>
      </c>
      <c r="BF209" s="217">
        <f>IF(N209="snížená",J209,0)</f>
        <v>0</v>
      </c>
      <c r="BG209" s="217">
        <f>IF(N209="zákl. přenesená",J209,0)</f>
        <v>0</v>
      </c>
      <c r="BH209" s="217">
        <f>IF(N209="sníž. přenesená",J209,0)</f>
        <v>0</v>
      </c>
      <c r="BI209" s="217">
        <f>IF(N209="nulová",J209,0)</f>
        <v>0</v>
      </c>
      <c r="BJ209" s="18" t="s">
        <v>77</v>
      </c>
      <c r="BK209" s="217">
        <f>ROUND(I209*H209,2)</f>
        <v>0</v>
      </c>
      <c r="BL209" s="18" t="s">
        <v>229</v>
      </c>
      <c r="BM209" s="216" t="s">
        <v>873</v>
      </c>
    </row>
    <row r="210" spans="1:65" s="2" customFormat="1" ht="24.15" customHeight="1">
      <c r="A210" s="39"/>
      <c r="B210" s="40"/>
      <c r="C210" s="245" t="s">
        <v>527</v>
      </c>
      <c r="D210" s="245" t="s">
        <v>246</v>
      </c>
      <c r="E210" s="246" t="s">
        <v>540</v>
      </c>
      <c r="F210" s="247" t="s">
        <v>541</v>
      </c>
      <c r="G210" s="248" t="s">
        <v>241</v>
      </c>
      <c r="H210" s="249">
        <v>1</v>
      </c>
      <c r="I210" s="250"/>
      <c r="J210" s="251">
        <f>ROUND(I210*H210,2)</f>
        <v>0</v>
      </c>
      <c r="K210" s="247" t="s">
        <v>250</v>
      </c>
      <c r="L210" s="252"/>
      <c r="M210" s="253" t="s">
        <v>19</v>
      </c>
      <c r="N210" s="254" t="s">
        <v>40</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309</v>
      </c>
      <c r="AT210" s="216" t="s">
        <v>246</v>
      </c>
      <c r="AU210" s="216" t="s">
        <v>79</v>
      </c>
      <c r="AY210" s="18" t="s">
        <v>133</v>
      </c>
      <c r="BE210" s="217">
        <f>IF(N210="základní",J210,0)</f>
        <v>0</v>
      </c>
      <c r="BF210" s="217">
        <f>IF(N210="snížená",J210,0)</f>
        <v>0</v>
      </c>
      <c r="BG210" s="217">
        <f>IF(N210="zákl. přenesená",J210,0)</f>
        <v>0</v>
      </c>
      <c r="BH210" s="217">
        <f>IF(N210="sníž. přenesená",J210,0)</f>
        <v>0</v>
      </c>
      <c r="BI210" s="217">
        <f>IF(N210="nulová",J210,0)</f>
        <v>0</v>
      </c>
      <c r="BJ210" s="18" t="s">
        <v>77</v>
      </c>
      <c r="BK210" s="217">
        <f>ROUND(I210*H210,2)</f>
        <v>0</v>
      </c>
      <c r="BL210" s="18" t="s">
        <v>229</v>
      </c>
      <c r="BM210" s="216" t="s">
        <v>874</v>
      </c>
    </row>
    <row r="211" spans="1:65" s="2" customFormat="1" ht="24.15" customHeight="1">
      <c r="A211" s="39"/>
      <c r="B211" s="40"/>
      <c r="C211" s="245" t="s">
        <v>531</v>
      </c>
      <c r="D211" s="245" t="s">
        <v>246</v>
      </c>
      <c r="E211" s="246" t="s">
        <v>875</v>
      </c>
      <c r="F211" s="247" t="s">
        <v>876</v>
      </c>
      <c r="G211" s="248" t="s">
        <v>241</v>
      </c>
      <c r="H211" s="249">
        <v>2</v>
      </c>
      <c r="I211" s="250"/>
      <c r="J211" s="251">
        <f>ROUND(I211*H211,2)</f>
        <v>0</v>
      </c>
      <c r="K211" s="247" t="s">
        <v>250</v>
      </c>
      <c r="L211" s="252"/>
      <c r="M211" s="253" t="s">
        <v>19</v>
      </c>
      <c r="N211" s="254" t="s">
        <v>40</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309</v>
      </c>
      <c r="AT211" s="216" t="s">
        <v>246</v>
      </c>
      <c r="AU211" s="216" t="s">
        <v>79</v>
      </c>
      <c r="AY211" s="18" t="s">
        <v>133</v>
      </c>
      <c r="BE211" s="217">
        <f>IF(N211="základní",J211,0)</f>
        <v>0</v>
      </c>
      <c r="BF211" s="217">
        <f>IF(N211="snížená",J211,0)</f>
        <v>0</v>
      </c>
      <c r="BG211" s="217">
        <f>IF(N211="zákl. přenesená",J211,0)</f>
        <v>0</v>
      </c>
      <c r="BH211" s="217">
        <f>IF(N211="sníž. přenesená",J211,0)</f>
        <v>0</v>
      </c>
      <c r="BI211" s="217">
        <f>IF(N211="nulová",J211,0)</f>
        <v>0</v>
      </c>
      <c r="BJ211" s="18" t="s">
        <v>77</v>
      </c>
      <c r="BK211" s="217">
        <f>ROUND(I211*H211,2)</f>
        <v>0</v>
      </c>
      <c r="BL211" s="18" t="s">
        <v>229</v>
      </c>
      <c r="BM211" s="216" t="s">
        <v>877</v>
      </c>
    </row>
    <row r="212" spans="1:65" s="2" customFormat="1" ht="24.15" customHeight="1">
      <c r="A212" s="39"/>
      <c r="B212" s="40"/>
      <c r="C212" s="245" t="s">
        <v>535</v>
      </c>
      <c r="D212" s="245" t="s">
        <v>246</v>
      </c>
      <c r="E212" s="246" t="s">
        <v>878</v>
      </c>
      <c r="F212" s="247" t="s">
        <v>879</v>
      </c>
      <c r="G212" s="248" t="s">
        <v>241</v>
      </c>
      <c r="H212" s="249">
        <v>3</v>
      </c>
      <c r="I212" s="250"/>
      <c r="J212" s="251">
        <f>ROUND(I212*H212,2)</f>
        <v>0</v>
      </c>
      <c r="K212" s="247" t="s">
        <v>250</v>
      </c>
      <c r="L212" s="252"/>
      <c r="M212" s="253" t="s">
        <v>19</v>
      </c>
      <c r="N212" s="254" t="s">
        <v>40</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309</v>
      </c>
      <c r="AT212" s="216" t="s">
        <v>246</v>
      </c>
      <c r="AU212" s="216" t="s">
        <v>79</v>
      </c>
      <c r="AY212" s="18" t="s">
        <v>133</v>
      </c>
      <c r="BE212" s="217">
        <f>IF(N212="základní",J212,0)</f>
        <v>0</v>
      </c>
      <c r="BF212" s="217">
        <f>IF(N212="snížená",J212,0)</f>
        <v>0</v>
      </c>
      <c r="BG212" s="217">
        <f>IF(N212="zákl. přenesená",J212,0)</f>
        <v>0</v>
      </c>
      <c r="BH212" s="217">
        <f>IF(N212="sníž. přenesená",J212,0)</f>
        <v>0</v>
      </c>
      <c r="BI212" s="217">
        <f>IF(N212="nulová",J212,0)</f>
        <v>0</v>
      </c>
      <c r="BJ212" s="18" t="s">
        <v>77</v>
      </c>
      <c r="BK212" s="217">
        <f>ROUND(I212*H212,2)</f>
        <v>0</v>
      </c>
      <c r="BL212" s="18" t="s">
        <v>229</v>
      </c>
      <c r="BM212" s="216" t="s">
        <v>880</v>
      </c>
    </row>
    <row r="213" spans="1:65" s="2" customFormat="1" ht="24.15" customHeight="1">
      <c r="A213" s="39"/>
      <c r="B213" s="40"/>
      <c r="C213" s="245" t="s">
        <v>539</v>
      </c>
      <c r="D213" s="245" t="s">
        <v>246</v>
      </c>
      <c r="E213" s="246" t="s">
        <v>881</v>
      </c>
      <c r="F213" s="247" t="s">
        <v>882</v>
      </c>
      <c r="G213" s="248" t="s">
        <v>241</v>
      </c>
      <c r="H213" s="249">
        <v>2</v>
      </c>
      <c r="I213" s="250"/>
      <c r="J213" s="251">
        <f>ROUND(I213*H213,2)</f>
        <v>0</v>
      </c>
      <c r="K213" s="247" t="s">
        <v>250</v>
      </c>
      <c r="L213" s="252"/>
      <c r="M213" s="253" t="s">
        <v>19</v>
      </c>
      <c r="N213" s="254" t="s">
        <v>40</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309</v>
      </c>
      <c r="AT213" s="216" t="s">
        <v>246</v>
      </c>
      <c r="AU213" s="216" t="s">
        <v>79</v>
      </c>
      <c r="AY213" s="18" t="s">
        <v>133</v>
      </c>
      <c r="BE213" s="217">
        <f>IF(N213="základní",J213,0)</f>
        <v>0</v>
      </c>
      <c r="BF213" s="217">
        <f>IF(N213="snížená",J213,0)</f>
        <v>0</v>
      </c>
      <c r="BG213" s="217">
        <f>IF(N213="zákl. přenesená",J213,0)</f>
        <v>0</v>
      </c>
      <c r="BH213" s="217">
        <f>IF(N213="sníž. přenesená",J213,0)</f>
        <v>0</v>
      </c>
      <c r="BI213" s="217">
        <f>IF(N213="nulová",J213,0)</f>
        <v>0</v>
      </c>
      <c r="BJ213" s="18" t="s">
        <v>77</v>
      </c>
      <c r="BK213" s="217">
        <f>ROUND(I213*H213,2)</f>
        <v>0</v>
      </c>
      <c r="BL213" s="18" t="s">
        <v>229</v>
      </c>
      <c r="BM213" s="216" t="s">
        <v>883</v>
      </c>
    </row>
    <row r="214" spans="1:65" s="2" customFormat="1" ht="24.15" customHeight="1">
      <c r="A214" s="39"/>
      <c r="B214" s="40"/>
      <c r="C214" s="245" t="s">
        <v>543</v>
      </c>
      <c r="D214" s="245" t="s">
        <v>246</v>
      </c>
      <c r="E214" s="246" t="s">
        <v>884</v>
      </c>
      <c r="F214" s="247" t="s">
        <v>885</v>
      </c>
      <c r="G214" s="248" t="s">
        <v>241</v>
      </c>
      <c r="H214" s="249">
        <v>16</v>
      </c>
      <c r="I214" s="250"/>
      <c r="J214" s="251">
        <f>ROUND(I214*H214,2)</f>
        <v>0</v>
      </c>
      <c r="K214" s="247" t="s">
        <v>250</v>
      </c>
      <c r="L214" s="252"/>
      <c r="M214" s="253" t="s">
        <v>19</v>
      </c>
      <c r="N214" s="254" t="s">
        <v>40</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309</v>
      </c>
      <c r="AT214" s="216" t="s">
        <v>246</v>
      </c>
      <c r="AU214" s="216" t="s">
        <v>79</v>
      </c>
      <c r="AY214" s="18" t="s">
        <v>133</v>
      </c>
      <c r="BE214" s="217">
        <f>IF(N214="základní",J214,0)</f>
        <v>0</v>
      </c>
      <c r="BF214" s="217">
        <f>IF(N214="snížená",J214,0)</f>
        <v>0</v>
      </c>
      <c r="BG214" s="217">
        <f>IF(N214="zákl. přenesená",J214,0)</f>
        <v>0</v>
      </c>
      <c r="BH214" s="217">
        <f>IF(N214="sníž. přenesená",J214,0)</f>
        <v>0</v>
      </c>
      <c r="BI214" s="217">
        <f>IF(N214="nulová",J214,0)</f>
        <v>0</v>
      </c>
      <c r="BJ214" s="18" t="s">
        <v>77</v>
      </c>
      <c r="BK214" s="217">
        <f>ROUND(I214*H214,2)</f>
        <v>0</v>
      </c>
      <c r="BL214" s="18" t="s">
        <v>229</v>
      </c>
      <c r="BM214" s="216" t="s">
        <v>886</v>
      </c>
    </row>
    <row r="215" spans="1:65" s="2" customFormat="1" ht="33" customHeight="1">
      <c r="A215" s="39"/>
      <c r="B215" s="40"/>
      <c r="C215" s="245" t="s">
        <v>547</v>
      </c>
      <c r="D215" s="245" t="s">
        <v>246</v>
      </c>
      <c r="E215" s="246" t="s">
        <v>887</v>
      </c>
      <c r="F215" s="247" t="s">
        <v>888</v>
      </c>
      <c r="G215" s="248" t="s">
        <v>241</v>
      </c>
      <c r="H215" s="249">
        <v>10</v>
      </c>
      <c r="I215" s="250"/>
      <c r="J215" s="251">
        <f>ROUND(I215*H215,2)</f>
        <v>0</v>
      </c>
      <c r="K215" s="247" t="s">
        <v>250</v>
      </c>
      <c r="L215" s="252"/>
      <c r="M215" s="253" t="s">
        <v>19</v>
      </c>
      <c r="N215" s="254" t="s">
        <v>40</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309</v>
      </c>
      <c r="AT215" s="216" t="s">
        <v>246</v>
      </c>
      <c r="AU215" s="216" t="s">
        <v>79</v>
      </c>
      <c r="AY215" s="18" t="s">
        <v>133</v>
      </c>
      <c r="BE215" s="217">
        <f>IF(N215="základní",J215,0)</f>
        <v>0</v>
      </c>
      <c r="BF215" s="217">
        <f>IF(N215="snížená",J215,0)</f>
        <v>0</v>
      </c>
      <c r="BG215" s="217">
        <f>IF(N215="zákl. přenesená",J215,0)</f>
        <v>0</v>
      </c>
      <c r="BH215" s="217">
        <f>IF(N215="sníž. přenesená",J215,0)</f>
        <v>0</v>
      </c>
      <c r="BI215" s="217">
        <f>IF(N215="nulová",J215,0)</f>
        <v>0</v>
      </c>
      <c r="BJ215" s="18" t="s">
        <v>77</v>
      </c>
      <c r="BK215" s="217">
        <f>ROUND(I215*H215,2)</f>
        <v>0</v>
      </c>
      <c r="BL215" s="18" t="s">
        <v>229</v>
      </c>
      <c r="BM215" s="216" t="s">
        <v>889</v>
      </c>
    </row>
    <row r="216" spans="1:65" s="2" customFormat="1" ht="24.15" customHeight="1">
      <c r="A216" s="39"/>
      <c r="B216" s="40"/>
      <c r="C216" s="245" t="s">
        <v>551</v>
      </c>
      <c r="D216" s="245" t="s">
        <v>246</v>
      </c>
      <c r="E216" s="246" t="s">
        <v>556</v>
      </c>
      <c r="F216" s="247" t="s">
        <v>557</v>
      </c>
      <c r="G216" s="248" t="s">
        <v>241</v>
      </c>
      <c r="H216" s="249">
        <v>5</v>
      </c>
      <c r="I216" s="250"/>
      <c r="J216" s="251">
        <f>ROUND(I216*H216,2)</f>
        <v>0</v>
      </c>
      <c r="K216" s="247" t="s">
        <v>250</v>
      </c>
      <c r="L216" s="252"/>
      <c r="M216" s="253" t="s">
        <v>19</v>
      </c>
      <c r="N216" s="254" t="s">
        <v>40</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309</v>
      </c>
      <c r="AT216" s="216" t="s">
        <v>246</v>
      </c>
      <c r="AU216" s="216" t="s">
        <v>79</v>
      </c>
      <c r="AY216" s="18" t="s">
        <v>133</v>
      </c>
      <c r="BE216" s="217">
        <f>IF(N216="základní",J216,0)</f>
        <v>0</v>
      </c>
      <c r="BF216" s="217">
        <f>IF(N216="snížená",J216,0)</f>
        <v>0</v>
      </c>
      <c r="BG216" s="217">
        <f>IF(N216="zákl. přenesená",J216,0)</f>
        <v>0</v>
      </c>
      <c r="BH216" s="217">
        <f>IF(N216="sníž. přenesená",J216,0)</f>
        <v>0</v>
      </c>
      <c r="BI216" s="217">
        <f>IF(N216="nulová",J216,0)</f>
        <v>0</v>
      </c>
      <c r="BJ216" s="18" t="s">
        <v>77</v>
      </c>
      <c r="BK216" s="217">
        <f>ROUND(I216*H216,2)</f>
        <v>0</v>
      </c>
      <c r="BL216" s="18" t="s">
        <v>229</v>
      </c>
      <c r="BM216" s="216" t="s">
        <v>890</v>
      </c>
    </row>
    <row r="217" spans="1:65" s="2" customFormat="1" ht="33" customHeight="1">
      <c r="A217" s="39"/>
      <c r="B217" s="40"/>
      <c r="C217" s="245" t="s">
        <v>555</v>
      </c>
      <c r="D217" s="245" t="s">
        <v>246</v>
      </c>
      <c r="E217" s="246" t="s">
        <v>560</v>
      </c>
      <c r="F217" s="247" t="s">
        <v>561</v>
      </c>
      <c r="G217" s="248" t="s">
        <v>241</v>
      </c>
      <c r="H217" s="249">
        <v>4</v>
      </c>
      <c r="I217" s="250"/>
      <c r="J217" s="251">
        <f>ROUND(I217*H217,2)</f>
        <v>0</v>
      </c>
      <c r="K217" s="247" t="s">
        <v>250</v>
      </c>
      <c r="L217" s="252"/>
      <c r="M217" s="253" t="s">
        <v>19</v>
      </c>
      <c r="N217" s="254" t="s">
        <v>40</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309</v>
      </c>
      <c r="AT217" s="216" t="s">
        <v>246</v>
      </c>
      <c r="AU217" s="216" t="s">
        <v>79</v>
      </c>
      <c r="AY217" s="18" t="s">
        <v>133</v>
      </c>
      <c r="BE217" s="217">
        <f>IF(N217="základní",J217,0)</f>
        <v>0</v>
      </c>
      <c r="BF217" s="217">
        <f>IF(N217="snížená",J217,0)</f>
        <v>0</v>
      </c>
      <c r="BG217" s="217">
        <f>IF(N217="zákl. přenesená",J217,0)</f>
        <v>0</v>
      </c>
      <c r="BH217" s="217">
        <f>IF(N217="sníž. přenesená",J217,0)</f>
        <v>0</v>
      </c>
      <c r="BI217" s="217">
        <f>IF(N217="nulová",J217,0)</f>
        <v>0</v>
      </c>
      <c r="BJ217" s="18" t="s">
        <v>77</v>
      </c>
      <c r="BK217" s="217">
        <f>ROUND(I217*H217,2)</f>
        <v>0</v>
      </c>
      <c r="BL217" s="18" t="s">
        <v>229</v>
      </c>
      <c r="BM217" s="216" t="s">
        <v>891</v>
      </c>
    </row>
    <row r="218" spans="1:65" s="2" customFormat="1" ht="24.15" customHeight="1">
      <c r="A218" s="39"/>
      <c r="B218" s="40"/>
      <c r="C218" s="245" t="s">
        <v>559</v>
      </c>
      <c r="D218" s="245" t="s">
        <v>246</v>
      </c>
      <c r="E218" s="246" t="s">
        <v>892</v>
      </c>
      <c r="F218" s="247" t="s">
        <v>893</v>
      </c>
      <c r="G218" s="248" t="s">
        <v>241</v>
      </c>
      <c r="H218" s="249">
        <v>2</v>
      </c>
      <c r="I218" s="250"/>
      <c r="J218" s="251">
        <f>ROUND(I218*H218,2)</f>
        <v>0</v>
      </c>
      <c r="K218" s="247" t="s">
        <v>250</v>
      </c>
      <c r="L218" s="252"/>
      <c r="M218" s="253" t="s">
        <v>19</v>
      </c>
      <c r="N218" s="254" t="s">
        <v>40</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309</v>
      </c>
      <c r="AT218" s="216" t="s">
        <v>246</v>
      </c>
      <c r="AU218" s="216" t="s">
        <v>79</v>
      </c>
      <c r="AY218" s="18" t="s">
        <v>133</v>
      </c>
      <c r="BE218" s="217">
        <f>IF(N218="základní",J218,0)</f>
        <v>0</v>
      </c>
      <c r="BF218" s="217">
        <f>IF(N218="snížená",J218,0)</f>
        <v>0</v>
      </c>
      <c r="BG218" s="217">
        <f>IF(N218="zákl. přenesená",J218,0)</f>
        <v>0</v>
      </c>
      <c r="BH218" s="217">
        <f>IF(N218="sníž. přenesená",J218,0)</f>
        <v>0</v>
      </c>
      <c r="BI218" s="217">
        <f>IF(N218="nulová",J218,0)</f>
        <v>0</v>
      </c>
      <c r="BJ218" s="18" t="s">
        <v>77</v>
      </c>
      <c r="BK218" s="217">
        <f>ROUND(I218*H218,2)</f>
        <v>0</v>
      </c>
      <c r="BL218" s="18" t="s">
        <v>229</v>
      </c>
      <c r="BM218" s="216" t="s">
        <v>894</v>
      </c>
    </row>
    <row r="219" spans="1:65" s="2" customFormat="1" ht="44.25" customHeight="1">
      <c r="A219" s="39"/>
      <c r="B219" s="40"/>
      <c r="C219" s="245" t="s">
        <v>563</v>
      </c>
      <c r="D219" s="245" t="s">
        <v>246</v>
      </c>
      <c r="E219" s="246" t="s">
        <v>895</v>
      </c>
      <c r="F219" s="247" t="s">
        <v>896</v>
      </c>
      <c r="G219" s="248" t="s">
        <v>241</v>
      </c>
      <c r="H219" s="249">
        <v>4</v>
      </c>
      <c r="I219" s="250"/>
      <c r="J219" s="251">
        <f>ROUND(I219*H219,2)</f>
        <v>0</v>
      </c>
      <c r="K219" s="247" t="s">
        <v>250</v>
      </c>
      <c r="L219" s="252"/>
      <c r="M219" s="253" t="s">
        <v>19</v>
      </c>
      <c r="N219" s="254" t="s">
        <v>40</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309</v>
      </c>
      <c r="AT219" s="216" t="s">
        <v>246</v>
      </c>
      <c r="AU219" s="216" t="s">
        <v>79</v>
      </c>
      <c r="AY219" s="18" t="s">
        <v>133</v>
      </c>
      <c r="BE219" s="217">
        <f>IF(N219="základní",J219,0)</f>
        <v>0</v>
      </c>
      <c r="BF219" s="217">
        <f>IF(N219="snížená",J219,0)</f>
        <v>0</v>
      </c>
      <c r="BG219" s="217">
        <f>IF(N219="zákl. přenesená",J219,0)</f>
        <v>0</v>
      </c>
      <c r="BH219" s="217">
        <f>IF(N219="sníž. přenesená",J219,0)</f>
        <v>0</v>
      </c>
      <c r="BI219" s="217">
        <f>IF(N219="nulová",J219,0)</f>
        <v>0</v>
      </c>
      <c r="BJ219" s="18" t="s">
        <v>77</v>
      </c>
      <c r="BK219" s="217">
        <f>ROUND(I219*H219,2)</f>
        <v>0</v>
      </c>
      <c r="BL219" s="18" t="s">
        <v>229</v>
      </c>
      <c r="BM219" s="216" t="s">
        <v>897</v>
      </c>
    </row>
    <row r="220" spans="1:65" s="2" customFormat="1" ht="21.75" customHeight="1">
      <c r="A220" s="39"/>
      <c r="B220" s="40"/>
      <c r="C220" s="245" t="s">
        <v>567</v>
      </c>
      <c r="D220" s="245" t="s">
        <v>246</v>
      </c>
      <c r="E220" s="246" t="s">
        <v>568</v>
      </c>
      <c r="F220" s="247" t="s">
        <v>569</v>
      </c>
      <c r="G220" s="248" t="s">
        <v>241</v>
      </c>
      <c r="H220" s="249">
        <v>1</v>
      </c>
      <c r="I220" s="250"/>
      <c r="J220" s="251">
        <f>ROUND(I220*H220,2)</f>
        <v>0</v>
      </c>
      <c r="K220" s="247" t="s">
        <v>250</v>
      </c>
      <c r="L220" s="252"/>
      <c r="M220" s="253" t="s">
        <v>19</v>
      </c>
      <c r="N220" s="254" t="s">
        <v>40</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309</v>
      </c>
      <c r="AT220" s="216" t="s">
        <v>246</v>
      </c>
      <c r="AU220" s="216" t="s">
        <v>79</v>
      </c>
      <c r="AY220" s="18" t="s">
        <v>133</v>
      </c>
      <c r="BE220" s="217">
        <f>IF(N220="základní",J220,0)</f>
        <v>0</v>
      </c>
      <c r="BF220" s="217">
        <f>IF(N220="snížená",J220,0)</f>
        <v>0</v>
      </c>
      <c r="BG220" s="217">
        <f>IF(N220="zákl. přenesená",J220,0)</f>
        <v>0</v>
      </c>
      <c r="BH220" s="217">
        <f>IF(N220="sníž. přenesená",J220,0)</f>
        <v>0</v>
      </c>
      <c r="BI220" s="217">
        <f>IF(N220="nulová",J220,0)</f>
        <v>0</v>
      </c>
      <c r="BJ220" s="18" t="s">
        <v>77</v>
      </c>
      <c r="BK220" s="217">
        <f>ROUND(I220*H220,2)</f>
        <v>0</v>
      </c>
      <c r="BL220" s="18" t="s">
        <v>229</v>
      </c>
      <c r="BM220" s="216" t="s">
        <v>898</v>
      </c>
    </row>
    <row r="221" spans="1:65" s="2" customFormat="1" ht="21.75" customHeight="1">
      <c r="A221" s="39"/>
      <c r="B221" s="40"/>
      <c r="C221" s="245" t="s">
        <v>571</v>
      </c>
      <c r="D221" s="245" t="s">
        <v>246</v>
      </c>
      <c r="E221" s="246" t="s">
        <v>572</v>
      </c>
      <c r="F221" s="247" t="s">
        <v>573</v>
      </c>
      <c r="G221" s="248" t="s">
        <v>241</v>
      </c>
      <c r="H221" s="249">
        <v>5</v>
      </c>
      <c r="I221" s="250"/>
      <c r="J221" s="251">
        <f>ROUND(I221*H221,2)</f>
        <v>0</v>
      </c>
      <c r="K221" s="247" t="s">
        <v>250</v>
      </c>
      <c r="L221" s="252"/>
      <c r="M221" s="253" t="s">
        <v>19</v>
      </c>
      <c r="N221" s="254" t="s">
        <v>40</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309</v>
      </c>
      <c r="AT221" s="216" t="s">
        <v>246</v>
      </c>
      <c r="AU221" s="216" t="s">
        <v>79</v>
      </c>
      <c r="AY221" s="18" t="s">
        <v>133</v>
      </c>
      <c r="BE221" s="217">
        <f>IF(N221="základní",J221,0)</f>
        <v>0</v>
      </c>
      <c r="BF221" s="217">
        <f>IF(N221="snížená",J221,0)</f>
        <v>0</v>
      </c>
      <c r="BG221" s="217">
        <f>IF(N221="zákl. přenesená",J221,0)</f>
        <v>0</v>
      </c>
      <c r="BH221" s="217">
        <f>IF(N221="sníž. přenesená",J221,0)</f>
        <v>0</v>
      </c>
      <c r="BI221" s="217">
        <f>IF(N221="nulová",J221,0)</f>
        <v>0</v>
      </c>
      <c r="BJ221" s="18" t="s">
        <v>77</v>
      </c>
      <c r="BK221" s="217">
        <f>ROUND(I221*H221,2)</f>
        <v>0</v>
      </c>
      <c r="BL221" s="18" t="s">
        <v>229</v>
      </c>
      <c r="BM221" s="216" t="s">
        <v>899</v>
      </c>
    </row>
    <row r="222" spans="1:65" s="2" customFormat="1" ht="21.75" customHeight="1">
      <c r="A222" s="39"/>
      <c r="B222" s="40"/>
      <c r="C222" s="205" t="s">
        <v>337</v>
      </c>
      <c r="D222" s="205" t="s">
        <v>136</v>
      </c>
      <c r="E222" s="206" t="s">
        <v>591</v>
      </c>
      <c r="F222" s="207" t="s">
        <v>592</v>
      </c>
      <c r="G222" s="208" t="s">
        <v>241</v>
      </c>
      <c r="H222" s="209">
        <v>285</v>
      </c>
      <c r="I222" s="210"/>
      <c r="J222" s="211">
        <f>ROUND(I222*H222,2)</f>
        <v>0</v>
      </c>
      <c r="K222" s="207" t="s">
        <v>140</v>
      </c>
      <c r="L222" s="45"/>
      <c r="M222" s="212" t="s">
        <v>19</v>
      </c>
      <c r="N222" s="213" t="s">
        <v>40</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229</v>
      </c>
      <c r="AT222" s="216" t="s">
        <v>136</v>
      </c>
      <c r="AU222" s="216" t="s">
        <v>79</v>
      </c>
      <c r="AY222" s="18" t="s">
        <v>133</v>
      </c>
      <c r="BE222" s="217">
        <f>IF(N222="základní",J222,0)</f>
        <v>0</v>
      </c>
      <c r="BF222" s="217">
        <f>IF(N222="snížená",J222,0)</f>
        <v>0</v>
      </c>
      <c r="BG222" s="217">
        <f>IF(N222="zákl. přenesená",J222,0)</f>
        <v>0</v>
      </c>
      <c r="BH222" s="217">
        <f>IF(N222="sníž. přenesená",J222,0)</f>
        <v>0</v>
      </c>
      <c r="BI222" s="217">
        <f>IF(N222="nulová",J222,0)</f>
        <v>0</v>
      </c>
      <c r="BJ222" s="18" t="s">
        <v>77</v>
      </c>
      <c r="BK222" s="217">
        <f>ROUND(I222*H222,2)</f>
        <v>0</v>
      </c>
      <c r="BL222" s="18" t="s">
        <v>229</v>
      </c>
      <c r="BM222" s="216" t="s">
        <v>900</v>
      </c>
    </row>
    <row r="223" spans="1:47" s="2" customFormat="1" ht="12">
      <c r="A223" s="39"/>
      <c r="B223" s="40"/>
      <c r="C223" s="41"/>
      <c r="D223" s="218" t="s">
        <v>143</v>
      </c>
      <c r="E223" s="41"/>
      <c r="F223" s="219" t="s">
        <v>594</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143</v>
      </c>
      <c r="AU223" s="18" t="s">
        <v>79</v>
      </c>
    </row>
    <row r="224" spans="1:65" s="2" customFormat="1" ht="21.75" customHeight="1">
      <c r="A224" s="39"/>
      <c r="B224" s="40"/>
      <c r="C224" s="245" t="s">
        <v>341</v>
      </c>
      <c r="D224" s="245" t="s">
        <v>246</v>
      </c>
      <c r="E224" s="246" t="s">
        <v>596</v>
      </c>
      <c r="F224" s="247" t="s">
        <v>597</v>
      </c>
      <c r="G224" s="248" t="s">
        <v>249</v>
      </c>
      <c r="H224" s="249">
        <v>285</v>
      </c>
      <c r="I224" s="250"/>
      <c r="J224" s="251">
        <f>ROUND(I224*H224,2)</f>
        <v>0</v>
      </c>
      <c r="K224" s="247" t="s">
        <v>250</v>
      </c>
      <c r="L224" s="252"/>
      <c r="M224" s="253" t="s">
        <v>19</v>
      </c>
      <c r="N224" s="254" t="s">
        <v>40</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182</v>
      </c>
      <c r="AT224" s="216" t="s">
        <v>246</v>
      </c>
      <c r="AU224" s="216" t="s">
        <v>79</v>
      </c>
      <c r="AY224" s="18" t="s">
        <v>133</v>
      </c>
      <c r="BE224" s="217">
        <f>IF(N224="základní",J224,0)</f>
        <v>0</v>
      </c>
      <c r="BF224" s="217">
        <f>IF(N224="snížená",J224,0)</f>
        <v>0</v>
      </c>
      <c r="BG224" s="217">
        <f>IF(N224="zákl. přenesená",J224,0)</f>
        <v>0</v>
      </c>
      <c r="BH224" s="217">
        <f>IF(N224="sníž. přenesená",J224,0)</f>
        <v>0</v>
      </c>
      <c r="BI224" s="217">
        <f>IF(N224="nulová",J224,0)</f>
        <v>0</v>
      </c>
      <c r="BJ224" s="18" t="s">
        <v>77</v>
      </c>
      <c r="BK224" s="217">
        <f>ROUND(I224*H224,2)</f>
        <v>0</v>
      </c>
      <c r="BL224" s="18" t="s">
        <v>141</v>
      </c>
      <c r="BM224" s="216" t="s">
        <v>901</v>
      </c>
    </row>
    <row r="225" spans="1:65" s="2" customFormat="1" ht="16.5" customHeight="1">
      <c r="A225" s="39"/>
      <c r="B225" s="40"/>
      <c r="C225" s="245" t="s">
        <v>347</v>
      </c>
      <c r="D225" s="245" t="s">
        <v>246</v>
      </c>
      <c r="E225" s="246" t="s">
        <v>600</v>
      </c>
      <c r="F225" s="247" t="s">
        <v>601</v>
      </c>
      <c r="G225" s="248" t="s">
        <v>249</v>
      </c>
      <c r="H225" s="249">
        <v>200</v>
      </c>
      <c r="I225" s="250"/>
      <c r="J225" s="251">
        <f>ROUND(I225*H225,2)</f>
        <v>0</v>
      </c>
      <c r="K225" s="247" t="s">
        <v>250</v>
      </c>
      <c r="L225" s="252"/>
      <c r="M225" s="253" t="s">
        <v>19</v>
      </c>
      <c r="N225" s="254" t="s">
        <v>40</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182</v>
      </c>
      <c r="AT225" s="216" t="s">
        <v>246</v>
      </c>
      <c r="AU225" s="216" t="s">
        <v>79</v>
      </c>
      <c r="AY225" s="18" t="s">
        <v>133</v>
      </c>
      <c r="BE225" s="217">
        <f>IF(N225="základní",J225,0)</f>
        <v>0</v>
      </c>
      <c r="BF225" s="217">
        <f>IF(N225="snížená",J225,0)</f>
        <v>0</v>
      </c>
      <c r="BG225" s="217">
        <f>IF(N225="zákl. přenesená",J225,0)</f>
        <v>0</v>
      </c>
      <c r="BH225" s="217">
        <f>IF(N225="sníž. přenesená",J225,0)</f>
        <v>0</v>
      </c>
      <c r="BI225" s="217">
        <f>IF(N225="nulová",J225,0)</f>
        <v>0</v>
      </c>
      <c r="BJ225" s="18" t="s">
        <v>77</v>
      </c>
      <c r="BK225" s="217">
        <f>ROUND(I225*H225,2)</f>
        <v>0</v>
      </c>
      <c r="BL225" s="18" t="s">
        <v>141</v>
      </c>
      <c r="BM225" s="216" t="s">
        <v>902</v>
      </c>
    </row>
    <row r="226" spans="1:65" s="2" customFormat="1" ht="16.5" customHeight="1">
      <c r="A226" s="39"/>
      <c r="B226" s="40"/>
      <c r="C226" s="205" t="s">
        <v>575</v>
      </c>
      <c r="D226" s="205" t="s">
        <v>136</v>
      </c>
      <c r="E226" s="206" t="s">
        <v>903</v>
      </c>
      <c r="F226" s="207" t="s">
        <v>904</v>
      </c>
      <c r="G226" s="208" t="s">
        <v>241</v>
      </c>
      <c r="H226" s="209">
        <v>31</v>
      </c>
      <c r="I226" s="210"/>
      <c r="J226" s="211">
        <f>ROUND(I226*H226,2)</f>
        <v>0</v>
      </c>
      <c r="K226" s="207" t="s">
        <v>250</v>
      </c>
      <c r="L226" s="45"/>
      <c r="M226" s="212" t="s">
        <v>19</v>
      </c>
      <c r="N226" s="213" t="s">
        <v>40</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229</v>
      </c>
      <c r="AT226" s="216" t="s">
        <v>136</v>
      </c>
      <c r="AU226" s="216" t="s">
        <v>79</v>
      </c>
      <c r="AY226" s="18" t="s">
        <v>133</v>
      </c>
      <c r="BE226" s="217">
        <f>IF(N226="základní",J226,0)</f>
        <v>0</v>
      </c>
      <c r="BF226" s="217">
        <f>IF(N226="snížená",J226,0)</f>
        <v>0</v>
      </c>
      <c r="BG226" s="217">
        <f>IF(N226="zákl. přenesená",J226,0)</f>
        <v>0</v>
      </c>
      <c r="BH226" s="217">
        <f>IF(N226="sníž. přenesená",J226,0)</f>
        <v>0</v>
      </c>
      <c r="BI226" s="217">
        <f>IF(N226="nulová",J226,0)</f>
        <v>0</v>
      </c>
      <c r="BJ226" s="18" t="s">
        <v>77</v>
      </c>
      <c r="BK226" s="217">
        <f>ROUND(I226*H226,2)</f>
        <v>0</v>
      </c>
      <c r="BL226" s="18" t="s">
        <v>229</v>
      </c>
      <c r="BM226" s="216" t="s">
        <v>905</v>
      </c>
    </row>
    <row r="227" spans="1:65" s="2" customFormat="1" ht="55.5" customHeight="1">
      <c r="A227" s="39"/>
      <c r="B227" s="40"/>
      <c r="C227" s="245" t="s">
        <v>579</v>
      </c>
      <c r="D227" s="245" t="s">
        <v>246</v>
      </c>
      <c r="E227" s="246" t="s">
        <v>906</v>
      </c>
      <c r="F227" s="247" t="s">
        <v>907</v>
      </c>
      <c r="G227" s="248" t="s">
        <v>241</v>
      </c>
      <c r="H227" s="249">
        <v>31</v>
      </c>
      <c r="I227" s="250"/>
      <c r="J227" s="251">
        <f>ROUND(I227*H227,2)</f>
        <v>0</v>
      </c>
      <c r="K227" s="247" t="s">
        <v>250</v>
      </c>
      <c r="L227" s="252"/>
      <c r="M227" s="253" t="s">
        <v>19</v>
      </c>
      <c r="N227" s="254" t="s">
        <v>40</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309</v>
      </c>
      <c r="AT227" s="216" t="s">
        <v>246</v>
      </c>
      <c r="AU227" s="216" t="s">
        <v>79</v>
      </c>
      <c r="AY227" s="18" t="s">
        <v>133</v>
      </c>
      <c r="BE227" s="217">
        <f>IF(N227="základní",J227,0)</f>
        <v>0</v>
      </c>
      <c r="BF227" s="217">
        <f>IF(N227="snížená",J227,0)</f>
        <v>0</v>
      </c>
      <c r="BG227" s="217">
        <f>IF(N227="zákl. přenesená",J227,0)</f>
        <v>0</v>
      </c>
      <c r="BH227" s="217">
        <f>IF(N227="sníž. přenesená",J227,0)</f>
        <v>0</v>
      </c>
      <c r="BI227" s="217">
        <f>IF(N227="nulová",J227,0)</f>
        <v>0</v>
      </c>
      <c r="BJ227" s="18" t="s">
        <v>77</v>
      </c>
      <c r="BK227" s="217">
        <f>ROUND(I227*H227,2)</f>
        <v>0</v>
      </c>
      <c r="BL227" s="18" t="s">
        <v>229</v>
      </c>
      <c r="BM227" s="216" t="s">
        <v>908</v>
      </c>
    </row>
    <row r="228" spans="1:65" s="2" customFormat="1" ht="24.15" customHeight="1">
      <c r="A228" s="39"/>
      <c r="B228" s="40"/>
      <c r="C228" s="205" t="s">
        <v>584</v>
      </c>
      <c r="D228" s="205" t="s">
        <v>136</v>
      </c>
      <c r="E228" s="206" t="s">
        <v>609</v>
      </c>
      <c r="F228" s="207" t="s">
        <v>610</v>
      </c>
      <c r="G228" s="208" t="s">
        <v>611</v>
      </c>
      <c r="H228" s="266"/>
      <c r="I228" s="210"/>
      <c r="J228" s="211">
        <f>ROUND(I228*H228,2)</f>
        <v>0</v>
      </c>
      <c r="K228" s="207" t="s">
        <v>140</v>
      </c>
      <c r="L228" s="45"/>
      <c r="M228" s="212" t="s">
        <v>19</v>
      </c>
      <c r="N228" s="213"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229</v>
      </c>
      <c r="AT228" s="216" t="s">
        <v>136</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229</v>
      </c>
      <c r="BM228" s="216" t="s">
        <v>909</v>
      </c>
    </row>
    <row r="229" spans="1:47" s="2" customFormat="1" ht="12">
      <c r="A229" s="39"/>
      <c r="B229" s="40"/>
      <c r="C229" s="41"/>
      <c r="D229" s="218" t="s">
        <v>143</v>
      </c>
      <c r="E229" s="41"/>
      <c r="F229" s="219" t="s">
        <v>613</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143</v>
      </c>
      <c r="AU229" s="18" t="s">
        <v>79</v>
      </c>
    </row>
    <row r="230" spans="1:65" s="2" customFormat="1" ht="16.5" customHeight="1">
      <c r="A230" s="39"/>
      <c r="B230" s="40"/>
      <c r="C230" s="205" t="s">
        <v>475</v>
      </c>
      <c r="D230" s="205" t="s">
        <v>136</v>
      </c>
      <c r="E230" s="206" t="s">
        <v>615</v>
      </c>
      <c r="F230" s="207" t="s">
        <v>616</v>
      </c>
      <c r="G230" s="208" t="s">
        <v>249</v>
      </c>
      <c r="H230" s="209">
        <v>158</v>
      </c>
      <c r="I230" s="210"/>
      <c r="J230" s="211">
        <f>ROUND(I230*H230,2)</f>
        <v>0</v>
      </c>
      <c r="K230" s="207" t="s">
        <v>250</v>
      </c>
      <c r="L230" s="45"/>
      <c r="M230" s="212" t="s">
        <v>19</v>
      </c>
      <c r="N230" s="213" t="s">
        <v>40</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141</v>
      </c>
      <c r="AT230" s="216" t="s">
        <v>136</v>
      </c>
      <c r="AU230" s="216" t="s">
        <v>79</v>
      </c>
      <c r="AY230" s="18" t="s">
        <v>133</v>
      </c>
      <c r="BE230" s="217">
        <f>IF(N230="základní",J230,0)</f>
        <v>0</v>
      </c>
      <c r="BF230" s="217">
        <f>IF(N230="snížená",J230,0)</f>
        <v>0</v>
      </c>
      <c r="BG230" s="217">
        <f>IF(N230="zákl. přenesená",J230,0)</f>
        <v>0</v>
      </c>
      <c r="BH230" s="217">
        <f>IF(N230="sníž. přenesená",J230,0)</f>
        <v>0</v>
      </c>
      <c r="BI230" s="217">
        <f>IF(N230="nulová",J230,0)</f>
        <v>0</v>
      </c>
      <c r="BJ230" s="18" t="s">
        <v>77</v>
      </c>
      <c r="BK230" s="217">
        <f>ROUND(I230*H230,2)</f>
        <v>0</v>
      </c>
      <c r="BL230" s="18" t="s">
        <v>141</v>
      </c>
      <c r="BM230" s="216" t="s">
        <v>910</v>
      </c>
    </row>
    <row r="231" spans="1:51" s="14" customFormat="1" ht="12">
      <c r="A231" s="14"/>
      <c r="B231" s="234"/>
      <c r="C231" s="235"/>
      <c r="D231" s="225" t="s">
        <v>145</v>
      </c>
      <c r="E231" s="236" t="s">
        <v>19</v>
      </c>
      <c r="F231" s="237" t="s">
        <v>911</v>
      </c>
      <c r="G231" s="235"/>
      <c r="H231" s="238">
        <v>158</v>
      </c>
      <c r="I231" s="239"/>
      <c r="J231" s="235"/>
      <c r="K231" s="235"/>
      <c r="L231" s="240"/>
      <c r="M231" s="241"/>
      <c r="N231" s="242"/>
      <c r="O231" s="242"/>
      <c r="P231" s="242"/>
      <c r="Q231" s="242"/>
      <c r="R231" s="242"/>
      <c r="S231" s="242"/>
      <c r="T231" s="243"/>
      <c r="U231" s="14"/>
      <c r="V231" s="14"/>
      <c r="W231" s="14"/>
      <c r="X231" s="14"/>
      <c r="Y231" s="14"/>
      <c r="Z231" s="14"/>
      <c r="AA231" s="14"/>
      <c r="AB231" s="14"/>
      <c r="AC231" s="14"/>
      <c r="AD231" s="14"/>
      <c r="AE231" s="14"/>
      <c r="AT231" s="244" t="s">
        <v>145</v>
      </c>
      <c r="AU231" s="244" t="s">
        <v>79</v>
      </c>
      <c r="AV231" s="14" t="s">
        <v>79</v>
      </c>
      <c r="AW231" s="14" t="s">
        <v>31</v>
      </c>
      <c r="AX231" s="14" t="s">
        <v>77</v>
      </c>
      <c r="AY231" s="244" t="s">
        <v>133</v>
      </c>
    </row>
    <row r="232" spans="1:65" s="2" customFormat="1" ht="16.5" customHeight="1">
      <c r="A232" s="39"/>
      <c r="B232" s="40"/>
      <c r="C232" s="245" t="s">
        <v>479</v>
      </c>
      <c r="D232" s="245" t="s">
        <v>246</v>
      </c>
      <c r="E232" s="246" t="s">
        <v>620</v>
      </c>
      <c r="F232" s="247" t="s">
        <v>621</v>
      </c>
      <c r="G232" s="248" t="s">
        <v>249</v>
      </c>
      <c r="H232" s="249">
        <v>109</v>
      </c>
      <c r="I232" s="250"/>
      <c r="J232" s="251">
        <f>ROUND(I232*H232,2)</f>
        <v>0</v>
      </c>
      <c r="K232" s="247" t="s">
        <v>250</v>
      </c>
      <c r="L232" s="252"/>
      <c r="M232" s="253" t="s">
        <v>19</v>
      </c>
      <c r="N232" s="254" t="s">
        <v>40</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182</v>
      </c>
      <c r="AT232" s="216" t="s">
        <v>246</v>
      </c>
      <c r="AU232" s="216" t="s">
        <v>79</v>
      </c>
      <c r="AY232" s="18" t="s">
        <v>133</v>
      </c>
      <c r="BE232" s="217">
        <f>IF(N232="základní",J232,0)</f>
        <v>0</v>
      </c>
      <c r="BF232" s="217">
        <f>IF(N232="snížená",J232,0)</f>
        <v>0</v>
      </c>
      <c r="BG232" s="217">
        <f>IF(N232="zákl. přenesená",J232,0)</f>
        <v>0</v>
      </c>
      <c r="BH232" s="217">
        <f>IF(N232="sníž. přenesená",J232,0)</f>
        <v>0</v>
      </c>
      <c r="BI232" s="217">
        <f>IF(N232="nulová",J232,0)</f>
        <v>0</v>
      </c>
      <c r="BJ232" s="18" t="s">
        <v>77</v>
      </c>
      <c r="BK232" s="217">
        <f>ROUND(I232*H232,2)</f>
        <v>0</v>
      </c>
      <c r="BL232" s="18" t="s">
        <v>141</v>
      </c>
      <c r="BM232" s="216" t="s">
        <v>912</v>
      </c>
    </row>
    <row r="233" spans="1:65" s="2" customFormat="1" ht="16.5" customHeight="1">
      <c r="A233" s="39"/>
      <c r="B233" s="40"/>
      <c r="C233" s="245" t="s">
        <v>485</v>
      </c>
      <c r="D233" s="245" t="s">
        <v>246</v>
      </c>
      <c r="E233" s="246" t="s">
        <v>624</v>
      </c>
      <c r="F233" s="247" t="s">
        <v>625</v>
      </c>
      <c r="G233" s="248" t="s">
        <v>249</v>
      </c>
      <c r="H233" s="249">
        <v>45</v>
      </c>
      <c r="I233" s="250"/>
      <c r="J233" s="251">
        <f>ROUND(I233*H233,2)</f>
        <v>0</v>
      </c>
      <c r="K233" s="247" t="s">
        <v>250</v>
      </c>
      <c r="L233" s="252"/>
      <c r="M233" s="253" t="s">
        <v>19</v>
      </c>
      <c r="N233" s="254" t="s">
        <v>40</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182</v>
      </c>
      <c r="AT233" s="216" t="s">
        <v>246</v>
      </c>
      <c r="AU233" s="216" t="s">
        <v>79</v>
      </c>
      <c r="AY233" s="18" t="s">
        <v>133</v>
      </c>
      <c r="BE233" s="217">
        <f>IF(N233="základní",J233,0)</f>
        <v>0</v>
      </c>
      <c r="BF233" s="217">
        <f>IF(N233="snížená",J233,0)</f>
        <v>0</v>
      </c>
      <c r="BG233" s="217">
        <f>IF(N233="zákl. přenesená",J233,0)</f>
        <v>0</v>
      </c>
      <c r="BH233" s="217">
        <f>IF(N233="sníž. přenesená",J233,0)</f>
        <v>0</v>
      </c>
      <c r="BI233" s="217">
        <f>IF(N233="nulová",J233,0)</f>
        <v>0</v>
      </c>
      <c r="BJ233" s="18" t="s">
        <v>77</v>
      </c>
      <c r="BK233" s="217">
        <f>ROUND(I233*H233,2)</f>
        <v>0</v>
      </c>
      <c r="BL233" s="18" t="s">
        <v>141</v>
      </c>
      <c r="BM233" s="216" t="s">
        <v>913</v>
      </c>
    </row>
    <row r="234" spans="1:65" s="2" customFormat="1" ht="16.5" customHeight="1">
      <c r="A234" s="39"/>
      <c r="B234" s="40"/>
      <c r="C234" s="245" t="s">
        <v>489</v>
      </c>
      <c r="D234" s="245" t="s">
        <v>246</v>
      </c>
      <c r="E234" s="246" t="s">
        <v>628</v>
      </c>
      <c r="F234" s="247" t="s">
        <v>629</v>
      </c>
      <c r="G234" s="248" t="s">
        <v>249</v>
      </c>
      <c r="H234" s="249">
        <v>4</v>
      </c>
      <c r="I234" s="250"/>
      <c r="J234" s="251">
        <f>ROUND(I234*H234,2)</f>
        <v>0</v>
      </c>
      <c r="K234" s="247" t="s">
        <v>250</v>
      </c>
      <c r="L234" s="252"/>
      <c r="M234" s="253" t="s">
        <v>19</v>
      </c>
      <c r="N234" s="254" t="s">
        <v>40</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182</v>
      </c>
      <c r="AT234" s="216" t="s">
        <v>246</v>
      </c>
      <c r="AU234" s="216" t="s">
        <v>79</v>
      </c>
      <c r="AY234" s="18" t="s">
        <v>133</v>
      </c>
      <c r="BE234" s="217">
        <f>IF(N234="základní",J234,0)</f>
        <v>0</v>
      </c>
      <c r="BF234" s="217">
        <f>IF(N234="snížená",J234,0)</f>
        <v>0</v>
      </c>
      <c r="BG234" s="217">
        <f>IF(N234="zákl. přenesená",J234,0)</f>
        <v>0</v>
      </c>
      <c r="BH234" s="217">
        <f>IF(N234="sníž. přenesená",J234,0)</f>
        <v>0</v>
      </c>
      <c r="BI234" s="217">
        <f>IF(N234="nulová",J234,0)</f>
        <v>0</v>
      </c>
      <c r="BJ234" s="18" t="s">
        <v>77</v>
      </c>
      <c r="BK234" s="217">
        <f>ROUND(I234*H234,2)</f>
        <v>0</v>
      </c>
      <c r="BL234" s="18" t="s">
        <v>141</v>
      </c>
      <c r="BM234" s="216" t="s">
        <v>914</v>
      </c>
    </row>
    <row r="235" spans="1:65" s="2" customFormat="1" ht="16.5" customHeight="1">
      <c r="A235" s="39"/>
      <c r="B235" s="40"/>
      <c r="C235" s="205" t="s">
        <v>351</v>
      </c>
      <c r="D235" s="205" t="s">
        <v>136</v>
      </c>
      <c r="E235" s="206" t="s">
        <v>632</v>
      </c>
      <c r="F235" s="207" t="s">
        <v>633</v>
      </c>
      <c r="G235" s="208" t="s">
        <v>249</v>
      </c>
      <c r="H235" s="209">
        <v>145</v>
      </c>
      <c r="I235" s="210"/>
      <c r="J235" s="211">
        <f>ROUND(I235*H235,2)</f>
        <v>0</v>
      </c>
      <c r="K235" s="207" t="s">
        <v>250</v>
      </c>
      <c r="L235" s="45"/>
      <c r="M235" s="212" t="s">
        <v>19</v>
      </c>
      <c r="N235" s="213"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141</v>
      </c>
      <c r="AT235" s="216" t="s">
        <v>136</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141</v>
      </c>
      <c r="BM235" s="216" t="s">
        <v>915</v>
      </c>
    </row>
    <row r="236" spans="1:51" s="14" customFormat="1" ht="12">
      <c r="A236" s="14"/>
      <c r="B236" s="234"/>
      <c r="C236" s="235"/>
      <c r="D236" s="225" t="s">
        <v>145</v>
      </c>
      <c r="E236" s="236" t="s">
        <v>19</v>
      </c>
      <c r="F236" s="237" t="s">
        <v>916</v>
      </c>
      <c r="G236" s="235"/>
      <c r="H236" s="238">
        <v>145</v>
      </c>
      <c r="I236" s="239"/>
      <c r="J236" s="235"/>
      <c r="K236" s="235"/>
      <c r="L236" s="240"/>
      <c r="M236" s="241"/>
      <c r="N236" s="242"/>
      <c r="O236" s="242"/>
      <c r="P236" s="242"/>
      <c r="Q236" s="242"/>
      <c r="R236" s="242"/>
      <c r="S236" s="242"/>
      <c r="T236" s="243"/>
      <c r="U236" s="14"/>
      <c r="V236" s="14"/>
      <c r="W236" s="14"/>
      <c r="X236" s="14"/>
      <c r="Y236" s="14"/>
      <c r="Z236" s="14"/>
      <c r="AA236" s="14"/>
      <c r="AB236" s="14"/>
      <c r="AC236" s="14"/>
      <c r="AD236" s="14"/>
      <c r="AE236" s="14"/>
      <c r="AT236" s="244" t="s">
        <v>145</v>
      </c>
      <c r="AU236" s="244" t="s">
        <v>79</v>
      </c>
      <c r="AV236" s="14" t="s">
        <v>79</v>
      </c>
      <c r="AW236" s="14" t="s">
        <v>31</v>
      </c>
      <c r="AX236" s="14" t="s">
        <v>77</v>
      </c>
      <c r="AY236" s="244" t="s">
        <v>133</v>
      </c>
    </row>
    <row r="237" spans="1:65" s="2" customFormat="1" ht="16.5" customHeight="1">
      <c r="A237" s="39"/>
      <c r="B237" s="40"/>
      <c r="C237" s="245" t="s">
        <v>355</v>
      </c>
      <c r="D237" s="245" t="s">
        <v>246</v>
      </c>
      <c r="E237" s="246" t="s">
        <v>636</v>
      </c>
      <c r="F237" s="247" t="s">
        <v>637</v>
      </c>
      <c r="G237" s="248" t="s">
        <v>249</v>
      </c>
      <c r="H237" s="249">
        <v>145</v>
      </c>
      <c r="I237" s="250"/>
      <c r="J237" s="251">
        <f>ROUND(I237*H237,2)</f>
        <v>0</v>
      </c>
      <c r="K237" s="247" t="s">
        <v>250</v>
      </c>
      <c r="L237" s="252"/>
      <c r="M237" s="253" t="s">
        <v>19</v>
      </c>
      <c r="N237" s="254" t="s">
        <v>40</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182</v>
      </c>
      <c r="AT237" s="216" t="s">
        <v>246</v>
      </c>
      <c r="AU237" s="216" t="s">
        <v>79</v>
      </c>
      <c r="AY237" s="18" t="s">
        <v>133</v>
      </c>
      <c r="BE237" s="217">
        <f>IF(N237="základní",J237,0)</f>
        <v>0</v>
      </c>
      <c r="BF237" s="217">
        <f>IF(N237="snížená",J237,0)</f>
        <v>0</v>
      </c>
      <c r="BG237" s="217">
        <f>IF(N237="zákl. přenesená",J237,0)</f>
        <v>0</v>
      </c>
      <c r="BH237" s="217">
        <f>IF(N237="sníž. přenesená",J237,0)</f>
        <v>0</v>
      </c>
      <c r="BI237" s="217">
        <f>IF(N237="nulová",J237,0)</f>
        <v>0</v>
      </c>
      <c r="BJ237" s="18" t="s">
        <v>77</v>
      </c>
      <c r="BK237" s="217">
        <f>ROUND(I237*H237,2)</f>
        <v>0</v>
      </c>
      <c r="BL237" s="18" t="s">
        <v>141</v>
      </c>
      <c r="BM237" s="216" t="s">
        <v>917</v>
      </c>
    </row>
    <row r="238" spans="1:65" s="2" customFormat="1" ht="16.5" customHeight="1">
      <c r="A238" s="39"/>
      <c r="B238" s="40"/>
      <c r="C238" s="205" t="s">
        <v>361</v>
      </c>
      <c r="D238" s="205" t="s">
        <v>136</v>
      </c>
      <c r="E238" s="206" t="s">
        <v>640</v>
      </c>
      <c r="F238" s="207" t="s">
        <v>641</v>
      </c>
      <c r="G238" s="208" t="s">
        <v>178</v>
      </c>
      <c r="H238" s="209">
        <v>93</v>
      </c>
      <c r="I238" s="210"/>
      <c r="J238" s="211">
        <f>ROUND(I238*H238,2)</f>
        <v>0</v>
      </c>
      <c r="K238" s="207" t="s">
        <v>250</v>
      </c>
      <c r="L238" s="45"/>
      <c r="M238" s="212" t="s">
        <v>19</v>
      </c>
      <c r="N238" s="213" t="s">
        <v>40</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141</v>
      </c>
      <c r="AT238" s="216" t="s">
        <v>136</v>
      </c>
      <c r="AU238" s="216" t="s">
        <v>79</v>
      </c>
      <c r="AY238" s="18" t="s">
        <v>133</v>
      </c>
      <c r="BE238" s="217">
        <f>IF(N238="základní",J238,0)</f>
        <v>0</v>
      </c>
      <c r="BF238" s="217">
        <f>IF(N238="snížená",J238,0)</f>
        <v>0</v>
      </c>
      <c r="BG238" s="217">
        <f>IF(N238="zákl. přenesená",J238,0)</f>
        <v>0</v>
      </c>
      <c r="BH238" s="217">
        <f>IF(N238="sníž. přenesená",J238,0)</f>
        <v>0</v>
      </c>
      <c r="BI238" s="217">
        <f>IF(N238="nulová",J238,0)</f>
        <v>0</v>
      </c>
      <c r="BJ238" s="18" t="s">
        <v>77</v>
      </c>
      <c r="BK238" s="217">
        <f>ROUND(I238*H238,2)</f>
        <v>0</v>
      </c>
      <c r="BL238" s="18" t="s">
        <v>141</v>
      </c>
      <c r="BM238" s="216" t="s">
        <v>918</v>
      </c>
    </row>
    <row r="239" spans="1:65" s="2" customFormat="1" ht="16.5" customHeight="1">
      <c r="A239" s="39"/>
      <c r="B239" s="40"/>
      <c r="C239" s="245" t="s">
        <v>365</v>
      </c>
      <c r="D239" s="245" t="s">
        <v>246</v>
      </c>
      <c r="E239" s="246" t="s">
        <v>644</v>
      </c>
      <c r="F239" s="247" t="s">
        <v>645</v>
      </c>
      <c r="G239" s="248" t="s">
        <v>178</v>
      </c>
      <c r="H239" s="249">
        <v>93</v>
      </c>
      <c r="I239" s="250"/>
      <c r="J239" s="251">
        <f>ROUND(I239*H239,2)</f>
        <v>0</v>
      </c>
      <c r="K239" s="247" t="s">
        <v>250</v>
      </c>
      <c r="L239" s="252"/>
      <c r="M239" s="253" t="s">
        <v>19</v>
      </c>
      <c r="N239" s="254" t="s">
        <v>40</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182</v>
      </c>
      <c r="AT239" s="216" t="s">
        <v>246</v>
      </c>
      <c r="AU239" s="216" t="s">
        <v>79</v>
      </c>
      <c r="AY239" s="18" t="s">
        <v>133</v>
      </c>
      <c r="BE239" s="217">
        <f>IF(N239="základní",J239,0)</f>
        <v>0</v>
      </c>
      <c r="BF239" s="217">
        <f>IF(N239="snížená",J239,0)</f>
        <v>0</v>
      </c>
      <c r="BG239" s="217">
        <f>IF(N239="zákl. přenesená",J239,0)</f>
        <v>0</v>
      </c>
      <c r="BH239" s="217">
        <f>IF(N239="sníž. přenesená",J239,0)</f>
        <v>0</v>
      </c>
      <c r="BI239" s="217">
        <f>IF(N239="nulová",J239,0)</f>
        <v>0</v>
      </c>
      <c r="BJ239" s="18" t="s">
        <v>77</v>
      </c>
      <c r="BK239" s="217">
        <f>ROUND(I239*H239,2)</f>
        <v>0</v>
      </c>
      <c r="BL239" s="18" t="s">
        <v>141</v>
      </c>
      <c r="BM239" s="216" t="s">
        <v>919</v>
      </c>
    </row>
    <row r="240" spans="1:65" s="2" customFormat="1" ht="16.5" customHeight="1">
      <c r="A240" s="39"/>
      <c r="B240" s="40"/>
      <c r="C240" s="245" t="s">
        <v>369</v>
      </c>
      <c r="D240" s="245" t="s">
        <v>246</v>
      </c>
      <c r="E240" s="246" t="s">
        <v>648</v>
      </c>
      <c r="F240" s="247" t="s">
        <v>649</v>
      </c>
      <c r="G240" s="248" t="s">
        <v>249</v>
      </c>
      <c r="H240" s="249">
        <v>31</v>
      </c>
      <c r="I240" s="250"/>
      <c r="J240" s="251">
        <f>ROUND(I240*H240,2)</f>
        <v>0</v>
      </c>
      <c r="K240" s="247" t="s">
        <v>250</v>
      </c>
      <c r="L240" s="252"/>
      <c r="M240" s="253" t="s">
        <v>19</v>
      </c>
      <c r="N240" s="254" t="s">
        <v>40</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182</v>
      </c>
      <c r="AT240" s="216" t="s">
        <v>246</v>
      </c>
      <c r="AU240" s="216" t="s">
        <v>79</v>
      </c>
      <c r="AY240" s="18" t="s">
        <v>133</v>
      </c>
      <c r="BE240" s="217">
        <f>IF(N240="základní",J240,0)</f>
        <v>0</v>
      </c>
      <c r="BF240" s="217">
        <f>IF(N240="snížená",J240,0)</f>
        <v>0</v>
      </c>
      <c r="BG240" s="217">
        <f>IF(N240="zákl. přenesená",J240,0)</f>
        <v>0</v>
      </c>
      <c r="BH240" s="217">
        <f>IF(N240="sníž. přenesená",J240,0)</f>
        <v>0</v>
      </c>
      <c r="BI240" s="217">
        <f>IF(N240="nulová",J240,0)</f>
        <v>0</v>
      </c>
      <c r="BJ240" s="18" t="s">
        <v>77</v>
      </c>
      <c r="BK240" s="217">
        <f>ROUND(I240*H240,2)</f>
        <v>0</v>
      </c>
      <c r="BL240" s="18" t="s">
        <v>141</v>
      </c>
      <c r="BM240" s="216" t="s">
        <v>920</v>
      </c>
    </row>
    <row r="241" spans="1:65" s="2" customFormat="1" ht="24.15" customHeight="1">
      <c r="A241" s="39"/>
      <c r="B241" s="40"/>
      <c r="C241" s="245" t="s">
        <v>375</v>
      </c>
      <c r="D241" s="245" t="s">
        <v>246</v>
      </c>
      <c r="E241" s="246" t="s">
        <v>652</v>
      </c>
      <c r="F241" s="247" t="s">
        <v>653</v>
      </c>
      <c r="G241" s="248" t="s">
        <v>249</v>
      </c>
      <c r="H241" s="249">
        <v>79</v>
      </c>
      <c r="I241" s="250"/>
      <c r="J241" s="251">
        <f>ROUND(I241*H241,2)</f>
        <v>0</v>
      </c>
      <c r="K241" s="247" t="s">
        <v>250</v>
      </c>
      <c r="L241" s="252"/>
      <c r="M241" s="253" t="s">
        <v>19</v>
      </c>
      <c r="N241" s="254" t="s">
        <v>40</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182</v>
      </c>
      <c r="AT241" s="216" t="s">
        <v>246</v>
      </c>
      <c r="AU241" s="216" t="s">
        <v>79</v>
      </c>
      <c r="AY241" s="18" t="s">
        <v>133</v>
      </c>
      <c r="BE241" s="217">
        <f>IF(N241="základní",J241,0)</f>
        <v>0</v>
      </c>
      <c r="BF241" s="217">
        <f>IF(N241="snížená",J241,0)</f>
        <v>0</v>
      </c>
      <c r="BG241" s="217">
        <f>IF(N241="zákl. přenesená",J241,0)</f>
        <v>0</v>
      </c>
      <c r="BH241" s="217">
        <f>IF(N241="sníž. přenesená",J241,0)</f>
        <v>0</v>
      </c>
      <c r="BI241" s="217">
        <f>IF(N241="nulová",J241,0)</f>
        <v>0</v>
      </c>
      <c r="BJ241" s="18" t="s">
        <v>77</v>
      </c>
      <c r="BK241" s="217">
        <f>ROUND(I241*H241,2)</f>
        <v>0</v>
      </c>
      <c r="BL241" s="18" t="s">
        <v>141</v>
      </c>
      <c r="BM241" s="216" t="s">
        <v>921</v>
      </c>
    </row>
    <row r="242" spans="1:63" s="12" customFormat="1" ht="22.8" customHeight="1">
      <c r="A242" s="12"/>
      <c r="B242" s="189"/>
      <c r="C242" s="190"/>
      <c r="D242" s="191" t="s">
        <v>68</v>
      </c>
      <c r="E242" s="203" t="s">
        <v>703</v>
      </c>
      <c r="F242" s="203" t="s">
        <v>704</v>
      </c>
      <c r="G242" s="190"/>
      <c r="H242" s="190"/>
      <c r="I242" s="193"/>
      <c r="J242" s="204">
        <f>BK242</f>
        <v>0</v>
      </c>
      <c r="K242" s="190"/>
      <c r="L242" s="195"/>
      <c r="M242" s="196"/>
      <c r="N242" s="197"/>
      <c r="O242" s="197"/>
      <c r="P242" s="198">
        <f>SUM(P243:P252)</f>
        <v>0</v>
      </c>
      <c r="Q242" s="197"/>
      <c r="R242" s="198">
        <f>SUM(R243:R252)</f>
        <v>1.5665</v>
      </c>
      <c r="S242" s="197"/>
      <c r="T242" s="199">
        <f>SUM(T243:T252)</f>
        <v>0</v>
      </c>
      <c r="U242" s="12"/>
      <c r="V242" s="12"/>
      <c r="W242" s="12"/>
      <c r="X242" s="12"/>
      <c r="Y242" s="12"/>
      <c r="Z242" s="12"/>
      <c r="AA242" s="12"/>
      <c r="AB242" s="12"/>
      <c r="AC242" s="12"/>
      <c r="AD242" s="12"/>
      <c r="AE242" s="12"/>
      <c r="AR242" s="200" t="s">
        <v>79</v>
      </c>
      <c r="AT242" s="201" t="s">
        <v>68</v>
      </c>
      <c r="AU242" s="201" t="s">
        <v>77</v>
      </c>
      <c r="AY242" s="200" t="s">
        <v>133</v>
      </c>
      <c r="BK242" s="202">
        <f>SUM(BK243:BK252)</f>
        <v>0</v>
      </c>
    </row>
    <row r="243" spans="1:65" s="2" customFormat="1" ht="24.15" customHeight="1">
      <c r="A243" s="39"/>
      <c r="B243" s="40"/>
      <c r="C243" s="205" t="s">
        <v>590</v>
      </c>
      <c r="D243" s="205" t="s">
        <v>136</v>
      </c>
      <c r="E243" s="206" t="s">
        <v>706</v>
      </c>
      <c r="F243" s="207" t="s">
        <v>707</v>
      </c>
      <c r="G243" s="208" t="s">
        <v>139</v>
      </c>
      <c r="H243" s="209">
        <v>120.5</v>
      </c>
      <c r="I243" s="210"/>
      <c r="J243" s="211">
        <f>ROUND(I243*H243,2)</f>
        <v>0</v>
      </c>
      <c r="K243" s="207" t="s">
        <v>140</v>
      </c>
      <c r="L243" s="45"/>
      <c r="M243" s="212" t="s">
        <v>19</v>
      </c>
      <c r="N243" s="213" t="s">
        <v>40</v>
      </c>
      <c r="O243" s="85"/>
      <c r="P243" s="214">
        <f>O243*H243</f>
        <v>0</v>
      </c>
      <c r="Q243" s="214">
        <v>0.0122</v>
      </c>
      <c r="R243" s="214">
        <f>Q243*H243</f>
        <v>1.4701000000000002</v>
      </c>
      <c r="S243" s="214">
        <v>0</v>
      </c>
      <c r="T243" s="215">
        <f>S243*H243</f>
        <v>0</v>
      </c>
      <c r="U243" s="39"/>
      <c r="V243" s="39"/>
      <c r="W243" s="39"/>
      <c r="X243" s="39"/>
      <c r="Y243" s="39"/>
      <c r="Z243" s="39"/>
      <c r="AA243" s="39"/>
      <c r="AB243" s="39"/>
      <c r="AC243" s="39"/>
      <c r="AD243" s="39"/>
      <c r="AE243" s="39"/>
      <c r="AR243" s="216" t="s">
        <v>229</v>
      </c>
      <c r="AT243" s="216" t="s">
        <v>136</v>
      </c>
      <c r="AU243" s="216" t="s">
        <v>79</v>
      </c>
      <c r="AY243" s="18" t="s">
        <v>133</v>
      </c>
      <c r="BE243" s="217">
        <f>IF(N243="základní",J243,0)</f>
        <v>0</v>
      </c>
      <c r="BF243" s="217">
        <f>IF(N243="snížená",J243,0)</f>
        <v>0</v>
      </c>
      <c r="BG243" s="217">
        <f>IF(N243="zákl. přenesená",J243,0)</f>
        <v>0</v>
      </c>
      <c r="BH243" s="217">
        <f>IF(N243="sníž. přenesená",J243,0)</f>
        <v>0</v>
      </c>
      <c r="BI243" s="217">
        <f>IF(N243="nulová",J243,0)</f>
        <v>0</v>
      </c>
      <c r="BJ243" s="18" t="s">
        <v>77</v>
      </c>
      <c r="BK243" s="217">
        <f>ROUND(I243*H243,2)</f>
        <v>0</v>
      </c>
      <c r="BL243" s="18" t="s">
        <v>229</v>
      </c>
      <c r="BM243" s="216" t="s">
        <v>922</v>
      </c>
    </row>
    <row r="244" spans="1:47" s="2" customFormat="1" ht="12">
      <c r="A244" s="39"/>
      <c r="B244" s="40"/>
      <c r="C244" s="41"/>
      <c r="D244" s="218" t="s">
        <v>143</v>
      </c>
      <c r="E244" s="41"/>
      <c r="F244" s="219" t="s">
        <v>709</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143</v>
      </c>
      <c r="AU244" s="18" t="s">
        <v>79</v>
      </c>
    </row>
    <row r="245" spans="1:65" s="2" customFormat="1" ht="24.15" customHeight="1">
      <c r="A245" s="39"/>
      <c r="B245" s="40"/>
      <c r="C245" s="205" t="s">
        <v>595</v>
      </c>
      <c r="D245" s="205" t="s">
        <v>136</v>
      </c>
      <c r="E245" s="206" t="s">
        <v>711</v>
      </c>
      <c r="F245" s="207" t="s">
        <v>712</v>
      </c>
      <c r="G245" s="208" t="s">
        <v>139</v>
      </c>
      <c r="H245" s="209">
        <v>120.5</v>
      </c>
      <c r="I245" s="210"/>
      <c r="J245" s="211">
        <f>ROUND(I245*H245,2)</f>
        <v>0</v>
      </c>
      <c r="K245" s="207" t="s">
        <v>140</v>
      </c>
      <c r="L245" s="45"/>
      <c r="M245" s="212" t="s">
        <v>19</v>
      </c>
      <c r="N245" s="213" t="s">
        <v>40</v>
      </c>
      <c r="O245" s="85"/>
      <c r="P245" s="214">
        <f>O245*H245</f>
        <v>0</v>
      </c>
      <c r="Q245" s="214">
        <v>0.0001</v>
      </c>
      <c r="R245" s="214">
        <f>Q245*H245</f>
        <v>0.01205</v>
      </c>
      <c r="S245" s="214">
        <v>0</v>
      </c>
      <c r="T245" s="215">
        <f>S245*H245</f>
        <v>0</v>
      </c>
      <c r="U245" s="39"/>
      <c r="V245" s="39"/>
      <c r="W245" s="39"/>
      <c r="X245" s="39"/>
      <c r="Y245" s="39"/>
      <c r="Z245" s="39"/>
      <c r="AA245" s="39"/>
      <c r="AB245" s="39"/>
      <c r="AC245" s="39"/>
      <c r="AD245" s="39"/>
      <c r="AE245" s="39"/>
      <c r="AR245" s="216" t="s">
        <v>229</v>
      </c>
      <c r="AT245" s="216" t="s">
        <v>136</v>
      </c>
      <c r="AU245" s="216" t="s">
        <v>79</v>
      </c>
      <c r="AY245" s="18" t="s">
        <v>133</v>
      </c>
      <c r="BE245" s="217">
        <f>IF(N245="základní",J245,0)</f>
        <v>0</v>
      </c>
      <c r="BF245" s="217">
        <f>IF(N245="snížená",J245,0)</f>
        <v>0</v>
      </c>
      <c r="BG245" s="217">
        <f>IF(N245="zákl. přenesená",J245,0)</f>
        <v>0</v>
      </c>
      <c r="BH245" s="217">
        <f>IF(N245="sníž. přenesená",J245,0)</f>
        <v>0</v>
      </c>
      <c r="BI245" s="217">
        <f>IF(N245="nulová",J245,0)</f>
        <v>0</v>
      </c>
      <c r="BJ245" s="18" t="s">
        <v>77</v>
      </c>
      <c r="BK245" s="217">
        <f>ROUND(I245*H245,2)</f>
        <v>0</v>
      </c>
      <c r="BL245" s="18" t="s">
        <v>229</v>
      </c>
      <c r="BM245" s="216" t="s">
        <v>923</v>
      </c>
    </row>
    <row r="246" spans="1:47" s="2" customFormat="1" ht="12">
      <c r="A246" s="39"/>
      <c r="B246" s="40"/>
      <c r="C246" s="41"/>
      <c r="D246" s="218" t="s">
        <v>143</v>
      </c>
      <c r="E246" s="41"/>
      <c r="F246" s="219" t="s">
        <v>714</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143</v>
      </c>
      <c r="AU246" s="18" t="s">
        <v>79</v>
      </c>
    </row>
    <row r="247" spans="1:65" s="2" customFormat="1" ht="21.75" customHeight="1">
      <c r="A247" s="39"/>
      <c r="B247" s="40"/>
      <c r="C247" s="205" t="s">
        <v>599</v>
      </c>
      <c r="D247" s="205" t="s">
        <v>136</v>
      </c>
      <c r="E247" s="206" t="s">
        <v>716</v>
      </c>
      <c r="F247" s="207" t="s">
        <v>717</v>
      </c>
      <c r="G247" s="208" t="s">
        <v>139</v>
      </c>
      <c r="H247" s="209">
        <v>120.5</v>
      </c>
      <c r="I247" s="210"/>
      <c r="J247" s="211">
        <f>ROUND(I247*H247,2)</f>
        <v>0</v>
      </c>
      <c r="K247" s="207" t="s">
        <v>140</v>
      </c>
      <c r="L247" s="45"/>
      <c r="M247" s="212" t="s">
        <v>19</v>
      </c>
      <c r="N247" s="213" t="s">
        <v>40</v>
      </c>
      <c r="O247" s="85"/>
      <c r="P247" s="214">
        <f>O247*H247</f>
        <v>0</v>
      </c>
      <c r="Q247" s="214">
        <v>0.0007</v>
      </c>
      <c r="R247" s="214">
        <f>Q247*H247</f>
        <v>0.08435</v>
      </c>
      <c r="S247" s="214">
        <v>0</v>
      </c>
      <c r="T247" s="215">
        <f>S247*H247</f>
        <v>0</v>
      </c>
      <c r="U247" s="39"/>
      <c r="V247" s="39"/>
      <c r="W247" s="39"/>
      <c r="X247" s="39"/>
      <c r="Y247" s="39"/>
      <c r="Z247" s="39"/>
      <c r="AA247" s="39"/>
      <c r="AB247" s="39"/>
      <c r="AC247" s="39"/>
      <c r="AD247" s="39"/>
      <c r="AE247" s="39"/>
      <c r="AR247" s="216" t="s">
        <v>229</v>
      </c>
      <c r="AT247" s="216" t="s">
        <v>136</v>
      </c>
      <c r="AU247" s="216" t="s">
        <v>79</v>
      </c>
      <c r="AY247" s="18" t="s">
        <v>133</v>
      </c>
      <c r="BE247" s="217">
        <f>IF(N247="základní",J247,0)</f>
        <v>0</v>
      </c>
      <c r="BF247" s="217">
        <f>IF(N247="snížená",J247,0)</f>
        <v>0</v>
      </c>
      <c r="BG247" s="217">
        <f>IF(N247="zákl. přenesená",J247,0)</f>
        <v>0</v>
      </c>
      <c r="BH247" s="217">
        <f>IF(N247="sníž. přenesená",J247,0)</f>
        <v>0</v>
      </c>
      <c r="BI247" s="217">
        <f>IF(N247="nulová",J247,0)</f>
        <v>0</v>
      </c>
      <c r="BJ247" s="18" t="s">
        <v>77</v>
      </c>
      <c r="BK247" s="217">
        <f>ROUND(I247*H247,2)</f>
        <v>0</v>
      </c>
      <c r="BL247" s="18" t="s">
        <v>229</v>
      </c>
      <c r="BM247" s="216" t="s">
        <v>924</v>
      </c>
    </row>
    <row r="248" spans="1:47" s="2" customFormat="1" ht="12">
      <c r="A248" s="39"/>
      <c r="B248" s="40"/>
      <c r="C248" s="41"/>
      <c r="D248" s="218" t="s">
        <v>143</v>
      </c>
      <c r="E248" s="41"/>
      <c r="F248" s="219" t="s">
        <v>719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143</v>
      </c>
      <c r="AU248" s="18" t="s">
        <v>79</v>
      </c>
    </row>
    <row r="249" spans="1:65" s="2" customFormat="1" ht="24.15" customHeight="1">
      <c r="A249" s="39"/>
      <c r="B249" s="40"/>
      <c r="C249" s="205" t="s">
        <v>603</v>
      </c>
      <c r="D249" s="205" t="s">
        <v>136</v>
      </c>
      <c r="E249" s="206" t="s">
        <v>721</v>
      </c>
      <c r="F249" s="207" t="s">
        <v>722</v>
      </c>
      <c r="G249" s="208" t="s">
        <v>209</v>
      </c>
      <c r="H249" s="209">
        <v>1.567</v>
      </c>
      <c r="I249" s="210"/>
      <c r="J249" s="211">
        <f>ROUND(I249*H249,2)</f>
        <v>0</v>
      </c>
      <c r="K249" s="207" t="s">
        <v>140</v>
      </c>
      <c r="L249" s="45"/>
      <c r="M249" s="212" t="s">
        <v>19</v>
      </c>
      <c r="N249" s="213" t="s">
        <v>40</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229</v>
      </c>
      <c r="AT249" s="216" t="s">
        <v>136</v>
      </c>
      <c r="AU249" s="216" t="s">
        <v>79</v>
      </c>
      <c r="AY249" s="18" t="s">
        <v>133</v>
      </c>
      <c r="BE249" s="217">
        <f>IF(N249="základní",J249,0)</f>
        <v>0</v>
      </c>
      <c r="BF249" s="217">
        <f>IF(N249="snížená",J249,0)</f>
        <v>0</v>
      </c>
      <c r="BG249" s="217">
        <f>IF(N249="zákl. přenesená",J249,0)</f>
        <v>0</v>
      </c>
      <c r="BH249" s="217">
        <f>IF(N249="sníž. přenesená",J249,0)</f>
        <v>0</v>
      </c>
      <c r="BI249" s="217">
        <f>IF(N249="nulová",J249,0)</f>
        <v>0</v>
      </c>
      <c r="BJ249" s="18" t="s">
        <v>77</v>
      </c>
      <c r="BK249" s="217">
        <f>ROUND(I249*H249,2)</f>
        <v>0</v>
      </c>
      <c r="BL249" s="18" t="s">
        <v>229</v>
      </c>
      <c r="BM249" s="216" t="s">
        <v>925</v>
      </c>
    </row>
    <row r="250" spans="1:47" s="2" customFormat="1" ht="12">
      <c r="A250" s="39"/>
      <c r="B250" s="40"/>
      <c r="C250" s="41"/>
      <c r="D250" s="218" t="s">
        <v>143</v>
      </c>
      <c r="E250" s="41"/>
      <c r="F250" s="219" t="s">
        <v>724</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143</v>
      </c>
      <c r="AU250" s="18" t="s">
        <v>79</v>
      </c>
    </row>
    <row r="251" spans="1:65" s="2" customFormat="1" ht="24.15" customHeight="1">
      <c r="A251" s="39"/>
      <c r="B251" s="40"/>
      <c r="C251" s="205" t="s">
        <v>608</v>
      </c>
      <c r="D251" s="205" t="s">
        <v>136</v>
      </c>
      <c r="E251" s="206" t="s">
        <v>726</v>
      </c>
      <c r="F251" s="207" t="s">
        <v>727</v>
      </c>
      <c r="G251" s="208" t="s">
        <v>209</v>
      </c>
      <c r="H251" s="209">
        <v>1.567</v>
      </c>
      <c r="I251" s="210"/>
      <c r="J251" s="211">
        <f>ROUND(I251*H251,2)</f>
        <v>0</v>
      </c>
      <c r="K251" s="207" t="s">
        <v>140</v>
      </c>
      <c r="L251" s="45"/>
      <c r="M251" s="212" t="s">
        <v>19</v>
      </c>
      <c r="N251" s="213" t="s">
        <v>40</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229</v>
      </c>
      <c r="AT251" s="216" t="s">
        <v>136</v>
      </c>
      <c r="AU251" s="216" t="s">
        <v>79</v>
      </c>
      <c r="AY251" s="18" t="s">
        <v>133</v>
      </c>
      <c r="BE251" s="217">
        <f>IF(N251="základní",J251,0)</f>
        <v>0</v>
      </c>
      <c r="BF251" s="217">
        <f>IF(N251="snížená",J251,0)</f>
        <v>0</v>
      </c>
      <c r="BG251" s="217">
        <f>IF(N251="zákl. přenesená",J251,0)</f>
        <v>0</v>
      </c>
      <c r="BH251" s="217">
        <f>IF(N251="sníž. přenesená",J251,0)</f>
        <v>0</v>
      </c>
      <c r="BI251" s="217">
        <f>IF(N251="nulová",J251,0)</f>
        <v>0</v>
      </c>
      <c r="BJ251" s="18" t="s">
        <v>77</v>
      </c>
      <c r="BK251" s="217">
        <f>ROUND(I251*H251,2)</f>
        <v>0</v>
      </c>
      <c r="BL251" s="18" t="s">
        <v>229</v>
      </c>
      <c r="BM251" s="216" t="s">
        <v>926</v>
      </c>
    </row>
    <row r="252" spans="1:47" s="2" customFormat="1" ht="12">
      <c r="A252" s="39"/>
      <c r="B252" s="40"/>
      <c r="C252" s="41"/>
      <c r="D252" s="218" t="s">
        <v>143</v>
      </c>
      <c r="E252" s="41"/>
      <c r="F252" s="219" t="s">
        <v>729</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143</v>
      </c>
      <c r="AU252" s="18" t="s">
        <v>79</v>
      </c>
    </row>
    <row r="253" spans="1:63" s="12" customFormat="1" ht="22.8" customHeight="1">
      <c r="A253" s="12"/>
      <c r="B253" s="189"/>
      <c r="C253" s="190"/>
      <c r="D253" s="191" t="s">
        <v>68</v>
      </c>
      <c r="E253" s="203" t="s">
        <v>730</v>
      </c>
      <c r="F253" s="203" t="s">
        <v>731</v>
      </c>
      <c r="G253" s="190"/>
      <c r="H253" s="190"/>
      <c r="I253" s="193"/>
      <c r="J253" s="204">
        <f>BK253</f>
        <v>0</v>
      </c>
      <c r="K253" s="190"/>
      <c r="L253" s="195"/>
      <c r="M253" s="196"/>
      <c r="N253" s="197"/>
      <c r="O253" s="197"/>
      <c r="P253" s="198">
        <f>SUM(P254:P255)</f>
        <v>0</v>
      </c>
      <c r="Q253" s="197"/>
      <c r="R253" s="198">
        <f>SUM(R254:R255)</f>
        <v>0.042</v>
      </c>
      <c r="S253" s="197"/>
      <c r="T253" s="199">
        <f>SUM(T254:T255)</f>
        <v>0</v>
      </c>
      <c r="U253" s="12"/>
      <c r="V253" s="12"/>
      <c r="W253" s="12"/>
      <c r="X253" s="12"/>
      <c r="Y253" s="12"/>
      <c r="Z253" s="12"/>
      <c r="AA253" s="12"/>
      <c r="AB253" s="12"/>
      <c r="AC253" s="12"/>
      <c r="AD253" s="12"/>
      <c r="AE253" s="12"/>
      <c r="AR253" s="200" t="s">
        <v>79</v>
      </c>
      <c r="AT253" s="201" t="s">
        <v>68</v>
      </c>
      <c r="AU253" s="201" t="s">
        <v>77</v>
      </c>
      <c r="AY253" s="200" t="s">
        <v>133</v>
      </c>
      <c r="BK253" s="202">
        <f>SUM(BK254:BK255)</f>
        <v>0</v>
      </c>
    </row>
    <row r="254" spans="1:65" s="2" customFormat="1" ht="24.15" customHeight="1">
      <c r="A254" s="39"/>
      <c r="B254" s="40"/>
      <c r="C254" s="205" t="s">
        <v>614</v>
      </c>
      <c r="D254" s="205" t="s">
        <v>136</v>
      </c>
      <c r="E254" s="206" t="s">
        <v>733</v>
      </c>
      <c r="F254" s="207" t="s">
        <v>734</v>
      </c>
      <c r="G254" s="208" t="s">
        <v>139</v>
      </c>
      <c r="H254" s="209">
        <v>200</v>
      </c>
      <c r="I254" s="210"/>
      <c r="J254" s="211">
        <f>ROUND(I254*H254,2)</f>
        <v>0</v>
      </c>
      <c r="K254" s="207" t="s">
        <v>140</v>
      </c>
      <c r="L254" s="45"/>
      <c r="M254" s="212" t="s">
        <v>19</v>
      </c>
      <c r="N254" s="213" t="s">
        <v>40</v>
      </c>
      <c r="O254" s="85"/>
      <c r="P254" s="214">
        <f>O254*H254</f>
        <v>0</v>
      </c>
      <c r="Q254" s="214">
        <v>0.00021</v>
      </c>
      <c r="R254" s="214">
        <f>Q254*H254</f>
        <v>0.042</v>
      </c>
      <c r="S254" s="214">
        <v>0</v>
      </c>
      <c r="T254" s="215">
        <f>S254*H254</f>
        <v>0</v>
      </c>
      <c r="U254" s="39"/>
      <c r="V254" s="39"/>
      <c r="W254" s="39"/>
      <c r="X254" s="39"/>
      <c r="Y254" s="39"/>
      <c r="Z254" s="39"/>
      <c r="AA254" s="39"/>
      <c r="AB254" s="39"/>
      <c r="AC254" s="39"/>
      <c r="AD254" s="39"/>
      <c r="AE254" s="39"/>
      <c r="AR254" s="216" t="s">
        <v>229</v>
      </c>
      <c r="AT254" s="216" t="s">
        <v>136</v>
      </c>
      <c r="AU254" s="216" t="s">
        <v>79</v>
      </c>
      <c r="AY254" s="18" t="s">
        <v>133</v>
      </c>
      <c r="BE254" s="217">
        <f>IF(N254="základní",J254,0)</f>
        <v>0</v>
      </c>
      <c r="BF254" s="217">
        <f>IF(N254="snížená",J254,0)</f>
        <v>0</v>
      </c>
      <c r="BG254" s="217">
        <f>IF(N254="zákl. přenesená",J254,0)</f>
        <v>0</v>
      </c>
      <c r="BH254" s="217">
        <f>IF(N254="sníž. přenesená",J254,0)</f>
        <v>0</v>
      </c>
      <c r="BI254" s="217">
        <f>IF(N254="nulová",J254,0)</f>
        <v>0</v>
      </c>
      <c r="BJ254" s="18" t="s">
        <v>77</v>
      </c>
      <c r="BK254" s="217">
        <f>ROUND(I254*H254,2)</f>
        <v>0</v>
      </c>
      <c r="BL254" s="18" t="s">
        <v>229</v>
      </c>
      <c r="BM254" s="216" t="s">
        <v>927</v>
      </c>
    </row>
    <row r="255" spans="1:47" s="2" customFormat="1" ht="12">
      <c r="A255" s="39"/>
      <c r="B255" s="40"/>
      <c r="C255" s="41"/>
      <c r="D255" s="218" t="s">
        <v>143</v>
      </c>
      <c r="E255" s="41"/>
      <c r="F255" s="219" t="s">
        <v>736</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143</v>
      </c>
      <c r="AU255" s="18" t="s">
        <v>79</v>
      </c>
    </row>
    <row r="256" spans="1:63" s="12" customFormat="1" ht="22.8" customHeight="1">
      <c r="A256" s="12"/>
      <c r="B256" s="189"/>
      <c r="C256" s="190"/>
      <c r="D256" s="191" t="s">
        <v>68</v>
      </c>
      <c r="E256" s="203" t="s">
        <v>737</v>
      </c>
      <c r="F256" s="203" t="s">
        <v>738</v>
      </c>
      <c r="G256" s="190"/>
      <c r="H256" s="190"/>
      <c r="I256" s="193"/>
      <c r="J256" s="204">
        <f>BK256</f>
        <v>0</v>
      </c>
      <c r="K256" s="190"/>
      <c r="L256" s="195"/>
      <c r="M256" s="196"/>
      <c r="N256" s="197"/>
      <c r="O256" s="197"/>
      <c r="P256" s="198">
        <f>SUM(P257:P271)</f>
        <v>0</v>
      </c>
      <c r="Q256" s="197"/>
      <c r="R256" s="198">
        <f>SUM(R257:R271)</f>
        <v>1.9157039399999998</v>
      </c>
      <c r="S256" s="197"/>
      <c r="T256" s="199">
        <f>SUM(T257:T271)</f>
        <v>0</v>
      </c>
      <c r="U256" s="12"/>
      <c r="V256" s="12"/>
      <c r="W256" s="12"/>
      <c r="X256" s="12"/>
      <c r="Y256" s="12"/>
      <c r="Z256" s="12"/>
      <c r="AA256" s="12"/>
      <c r="AB256" s="12"/>
      <c r="AC256" s="12"/>
      <c r="AD256" s="12"/>
      <c r="AE256" s="12"/>
      <c r="AR256" s="200" t="s">
        <v>79</v>
      </c>
      <c r="AT256" s="201" t="s">
        <v>68</v>
      </c>
      <c r="AU256" s="201" t="s">
        <v>77</v>
      </c>
      <c r="AY256" s="200" t="s">
        <v>133</v>
      </c>
      <c r="BK256" s="202">
        <f>SUM(BK257:BK271)</f>
        <v>0</v>
      </c>
    </row>
    <row r="257" spans="1:65" s="2" customFormat="1" ht="16.5" customHeight="1">
      <c r="A257" s="39"/>
      <c r="B257" s="40"/>
      <c r="C257" s="205" t="s">
        <v>619</v>
      </c>
      <c r="D257" s="205" t="s">
        <v>136</v>
      </c>
      <c r="E257" s="206" t="s">
        <v>740</v>
      </c>
      <c r="F257" s="207" t="s">
        <v>741</v>
      </c>
      <c r="G257" s="208" t="s">
        <v>139</v>
      </c>
      <c r="H257" s="209">
        <v>1800</v>
      </c>
      <c r="I257" s="210"/>
      <c r="J257" s="211">
        <f>ROUND(I257*H257,2)</f>
        <v>0</v>
      </c>
      <c r="K257" s="207" t="s">
        <v>140</v>
      </c>
      <c r="L257" s="45"/>
      <c r="M257" s="212" t="s">
        <v>19</v>
      </c>
      <c r="N257" s="213" t="s">
        <v>40</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229</v>
      </c>
      <c r="AT257" s="216" t="s">
        <v>136</v>
      </c>
      <c r="AU257" s="216" t="s">
        <v>79</v>
      </c>
      <c r="AY257" s="18" t="s">
        <v>133</v>
      </c>
      <c r="BE257" s="217">
        <f>IF(N257="základní",J257,0)</f>
        <v>0</v>
      </c>
      <c r="BF257" s="217">
        <f>IF(N257="snížená",J257,0)</f>
        <v>0</v>
      </c>
      <c r="BG257" s="217">
        <f>IF(N257="zákl. přenesená",J257,0)</f>
        <v>0</v>
      </c>
      <c r="BH257" s="217">
        <f>IF(N257="sníž. přenesená",J257,0)</f>
        <v>0</v>
      </c>
      <c r="BI257" s="217">
        <f>IF(N257="nulová",J257,0)</f>
        <v>0</v>
      </c>
      <c r="BJ257" s="18" t="s">
        <v>77</v>
      </c>
      <c r="BK257" s="217">
        <f>ROUND(I257*H257,2)</f>
        <v>0</v>
      </c>
      <c r="BL257" s="18" t="s">
        <v>229</v>
      </c>
      <c r="BM257" s="216" t="s">
        <v>928</v>
      </c>
    </row>
    <row r="258" spans="1:47" s="2" customFormat="1" ht="12">
      <c r="A258" s="39"/>
      <c r="B258" s="40"/>
      <c r="C258" s="41"/>
      <c r="D258" s="218" t="s">
        <v>143</v>
      </c>
      <c r="E258" s="41"/>
      <c r="F258" s="219" t="s">
        <v>743</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143</v>
      </c>
      <c r="AU258" s="18" t="s">
        <v>79</v>
      </c>
    </row>
    <row r="259" spans="1:51" s="14" customFormat="1" ht="12">
      <c r="A259" s="14"/>
      <c r="B259" s="234"/>
      <c r="C259" s="235"/>
      <c r="D259" s="225" t="s">
        <v>145</v>
      </c>
      <c r="E259" s="236" t="s">
        <v>19</v>
      </c>
      <c r="F259" s="237" t="s">
        <v>929</v>
      </c>
      <c r="G259" s="235"/>
      <c r="H259" s="238">
        <v>1800</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145</v>
      </c>
      <c r="AU259" s="244" t="s">
        <v>79</v>
      </c>
      <c r="AV259" s="14" t="s">
        <v>79</v>
      </c>
      <c r="AW259" s="14" t="s">
        <v>31</v>
      </c>
      <c r="AX259" s="14" t="s">
        <v>77</v>
      </c>
      <c r="AY259" s="244" t="s">
        <v>133</v>
      </c>
    </row>
    <row r="260" spans="1:65" s="2" customFormat="1" ht="21.75" customHeight="1">
      <c r="A260" s="39"/>
      <c r="B260" s="40"/>
      <c r="C260" s="205" t="s">
        <v>623</v>
      </c>
      <c r="D260" s="205" t="s">
        <v>136</v>
      </c>
      <c r="E260" s="206" t="s">
        <v>746</v>
      </c>
      <c r="F260" s="207" t="s">
        <v>747</v>
      </c>
      <c r="G260" s="208" t="s">
        <v>139</v>
      </c>
      <c r="H260" s="209">
        <v>320.083</v>
      </c>
      <c r="I260" s="210"/>
      <c r="J260" s="211">
        <f>ROUND(I260*H260,2)</f>
        <v>0</v>
      </c>
      <c r="K260" s="207" t="s">
        <v>140</v>
      </c>
      <c r="L260" s="45"/>
      <c r="M260" s="212" t="s">
        <v>19</v>
      </c>
      <c r="N260" s="213" t="s">
        <v>40</v>
      </c>
      <c r="O260" s="85"/>
      <c r="P260" s="214">
        <f>O260*H260</f>
        <v>0</v>
      </c>
      <c r="Q260" s="214">
        <v>0.00318</v>
      </c>
      <c r="R260" s="214">
        <f>Q260*H260</f>
        <v>1.01786394</v>
      </c>
      <c r="S260" s="214">
        <v>0</v>
      </c>
      <c r="T260" s="215">
        <f>S260*H260</f>
        <v>0</v>
      </c>
      <c r="U260" s="39"/>
      <c r="V260" s="39"/>
      <c r="W260" s="39"/>
      <c r="X260" s="39"/>
      <c r="Y260" s="39"/>
      <c r="Z260" s="39"/>
      <c r="AA260" s="39"/>
      <c r="AB260" s="39"/>
      <c r="AC260" s="39"/>
      <c r="AD260" s="39"/>
      <c r="AE260" s="39"/>
      <c r="AR260" s="216" t="s">
        <v>229</v>
      </c>
      <c r="AT260" s="216" t="s">
        <v>136</v>
      </c>
      <c r="AU260" s="216" t="s">
        <v>79</v>
      </c>
      <c r="AY260" s="18" t="s">
        <v>133</v>
      </c>
      <c r="BE260" s="217">
        <f>IF(N260="základní",J260,0)</f>
        <v>0</v>
      </c>
      <c r="BF260" s="217">
        <f>IF(N260="snížená",J260,0)</f>
        <v>0</v>
      </c>
      <c r="BG260" s="217">
        <f>IF(N260="zákl. přenesená",J260,0)</f>
        <v>0</v>
      </c>
      <c r="BH260" s="217">
        <f>IF(N260="sníž. přenesená",J260,0)</f>
        <v>0</v>
      </c>
      <c r="BI260" s="217">
        <f>IF(N260="nulová",J260,0)</f>
        <v>0</v>
      </c>
      <c r="BJ260" s="18" t="s">
        <v>77</v>
      </c>
      <c r="BK260" s="217">
        <f>ROUND(I260*H260,2)</f>
        <v>0</v>
      </c>
      <c r="BL260" s="18" t="s">
        <v>229</v>
      </c>
      <c r="BM260" s="216" t="s">
        <v>930</v>
      </c>
    </row>
    <row r="261" spans="1:47" s="2" customFormat="1" ht="12">
      <c r="A261" s="39"/>
      <c r="B261" s="40"/>
      <c r="C261" s="41"/>
      <c r="D261" s="218" t="s">
        <v>143</v>
      </c>
      <c r="E261" s="41"/>
      <c r="F261" s="219" t="s">
        <v>749</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143</v>
      </c>
      <c r="AU261" s="18" t="s">
        <v>79</v>
      </c>
    </row>
    <row r="262" spans="1:51" s="14" customFormat="1" ht="12">
      <c r="A262" s="14"/>
      <c r="B262" s="234"/>
      <c r="C262" s="235"/>
      <c r="D262" s="225" t="s">
        <v>145</v>
      </c>
      <c r="E262" s="236" t="s">
        <v>19</v>
      </c>
      <c r="F262" s="237" t="s">
        <v>931</v>
      </c>
      <c r="G262" s="235"/>
      <c r="H262" s="238">
        <v>320.083</v>
      </c>
      <c r="I262" s="239"/>
      <c r="J262" s="235"/>
      <c r="K262" s="235"/>
      <c r="L262" s="240"/>
      <c r="M262" s="241"/>
      <c r="N262" s="242"/>
      <c r="O262" s="242"/>
      <c r="P262" s="242"/>
      <c r="Q262" s="242"/>
      <c r="R262" s="242"/>
      <c r="S262" s="242"/>
      <c r="T262" s="243"/>
      <c r="U262" s="14"/>
      <c r="V262" s="14"/>
      <c r="W262" s="14"/>
      <c r="X262" s="14"/>
      <c r="Y262" s="14"/>
      <c r="Z262" s="14"/>
      <c r="AA262" s="14"/>
      <c r="AB262" s="14"/>
      <c r="AC262" s="14"/>
      <c r="AD262" s="14"/>
      <c r="AE262" s="14"/>
      <c r="AT262" s="244" t="s">
        <v>145</v>
      </c>
      <c r="AU262" s="244" t="s">
        <v>79</v>
      </c>
      <c r="AV262" s="14" t="s">
        <v>79</v>
      </c>
      <c r="AW262" s="14" t="s">
        <v>31</v>
      </c>
      <c r="AX262" s="14" t="s">
        <v>77</v>
      </c>
      <c r="AY262" s="244" t="s">
        <v>133</v>
      </c>
    </row>
    <row r="263" spans="1:65" s="2" customFormat="1" ht="16.5" customHeight="1">
      <c r="A263" s="39"/>
      <c r="B263" s="40"/>
      <c r="C263" s="205" t="s">
        <v>627</v>
      </c>
      <c r="D263" s="205" t="s">
        <v>136</v>
      </c>
      <c r="E263" s="206" t="s">
        <v>752</v>
      </c>
      <c r="F263" s="207" t="s">
        <v>753</v>
      </c>
      <c r="G263" s="208" t="s">
        <v>139</v>
      </c>
      <c r="H263" s="209">
        <v>1920.5</v>
      </c>
      <c r="I263" s="210"/>
      <c r="J263" s="211">
        <f>ROUND(I263*H263,2)</f>
        <v>0</v>
      </c>
      <c r="K263" s="207" t="s">
        <v>140</v>
      </c>
      <c r="L263" s="45"/>
      <c r="M263" s="212" t="s">
        <v>19</v>
      </c>
      <c r="N263" s="213" t="s">
        <v>40</v>
      </c>
      <c r="O263" s="85"/>
      <c r="P263" s="214">
        <f>O263*H263</f>
        <v>0</v>
      </c>
      <c r="Q263" s="214">
        <v>0.0002</v>
      </c>
      <c r="R263" s="214">
        <f>Q263*H263</f>
        <v>0.3841</v>
      </c>
      <c r="S263" s="214">
        <v>0</v>
      </c>
      <c r="T263" s="215">
        <f>S263*H263</f>
        <v>0</v>
      </c>
      <c r="U263" s="39"/>
      <c r="V263" s="39"/>
      <c r="W263" s="39"/>
      <c r="X263" s="39"/>
      <c r="Y263" s="39"/>
      <c r="Z263" s="39"/>
      <c r="AA263" s="39"/>
      <c r="AB263" s="39"/>
      <c r="AC263" s="39"/>
      <c r="AD263" s="39"/>
      <c r="AE263" s="39"/>
      <c r="AR263" s="216" t="s">
        <v>229</v>
      </c>
      <c r="AT263" s="216" t="s">
        <v>136</v>
      </c>
      <c r="AU263" s="216" t="s">
        <v>79</v>
      </c>
      <c r="AY263" s="18" t="s">
        <v>133</v>
      </c>
      <c r="BE263" s="217">
        <f>IF(N263="základní",J263,0)</f>
        <v>0</v>
      </c>
      <c r="BF263" s="217">
        <f>IF(N263="snížená",J263,0)</f>
        <v>0</v>
      </c>
      <c r="BG263" s="217">
        <f>IF(N263="zákl. přenesená",J263,0)</f>
        <v>0</v>
      </c>
      <c r="BH263" s="217">
        <f>IF(N263="sníž. přenesená",J263,0)</f>
        <v>0</v>
      </c>
      <c r="BI263" s="217">
        <f>IF(N263="nulová",J263,0)</f>
        <v>0</v>
      </c>
      <c r="BJ263" s="18" t="s">
        <v>77</v>
      </c>
      <c r="BK263" s="217">
        <f>ROUND(I263*H263,2)</f>
        <v>0</v>
      </c>
      <c r="BL263" s="18" t="s">
        <v>229</v>
      </c>
      <c r="BM263" s="216" t="s">
        <v>932</v>
      </c>
    </row>
    <row r="264" spans="1:47" s="2" customFormat="1" ht="12">
      <c r="A264" s="39"/>
      <c r="B264" s="40"/>
      <c r="C264" s="41"/>
      <c r="D264" s="218" t="s">
        <v>143</v>
      </c>
      <c r="E264" s="41"/>
      <c r="F264" s="219" t="s">
        <v>755</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143</v>
      </c>
      <c r="AU264" s="18" t="s">
        <v>79</v>
      </c>
    </row>
    <row r="265" spans="1:51" s="14" customFormat="1" ht="12">
      <c r="A265" s="14"/>
      <c r="B265" s="234"/>
      <c r="C265" s="235"/>
      <c r="D265" s="225" t="s">
        <v>145</v>
      </c>
      <c r="E265" s="236" t="s">
        <v>19</v>
      </c>
      <c r="F265" s="237" t="s">
        <v>933</v>
      </c>
      <c r="G265" s="235"/>
      <c r="H265" s="238">
        <v>1920.5</v>
      </c>
      <c r="I265" s="239"/>
      <c r="J265" s="235"/>
      <c r="K265" s="235"/>
      <c r="L265" s="240"/>
      <c r="M265" s="241"/>
      <c r="N265" s="242"/>
      <c r="O265" s="242"/>
      <c r="P265" s="242"/>
      <c r="Q265" s="242"/>
      <c r="R265" s="242"/>
      <c r="S265" s="242"/>
      <c r="T265" s="243"/>
      <c r="U265" s="14"/>
      <c r="V265" s="14"/>
      <c r="W265" s="14"/>
      <c r="X265" s="14"/>
      <c r="Y265" s="14"/>
      <c r="Z265" s="14"/>
      <c r="AA265" s="14"/>
      <c r="AB265" s="14"/>
      <c r="AC265" s="14"/>
      <c r="AD265" s="14"/>
      <c r="AE265" s="14"/>
      <c r="AT265" s="244" t="s">
        <v>145</v>
      </c>
      <c r="AU265" s="244" t="s">
        <v>79</v>
      </c>
      <c r="AV265" s="14" t="s">
        <v>79</v>
      </c>
      <c r="AW265" s="14" t="s">
        <v>31</v>
      </c>
      <c r="AX265" s="14" t="s">
        <v>77</v>
      </c>
      <c r="AY265" s="244" t="s">
        <v>133</v>
      </c>
    </row>
    <row r="266" spans="1:65" s="2" customFormat="1" ht="24.15" customHeight="1">
      <c r="A266" s="39"/>
      <c r="B266" s="40"/>
      <c r="C266" s="205" t="s">
        <v>631</v>
      </c>
      <c r="D266" s="205" t="s">
        <v>136</v>
      </c>
      <c r="E266" s="206" t="s">
        <v>758</v>
      </c>
      <c r="F266" s="207" t="s">
        <v>759</v>
      </c>
      <c r="G266" s="208" t="s">
        <v>139</v>
      </c>
      <c r="H266" s="209">
        <v>1720.5</v>
      </c>
      <c r="I266" s="210"/>
      <c r="J266" s="211">
        <f>ROUND(I266*H266,2)</f>
        <v>0</v>
      </c>
      <c r="K266" s="207" t="s">
        <v>140</v>
      </c>
      <c r="L266" s="45"/>
      <c r="M266" s="212" t="s">
        <v>19</v>
      </c>
      <c r="N266" s="213" t="s">
        <v>40</v>
      </c>
      <c r="O266" s="85"/>
      <c r="P266" s="214">
        <f>O266*H266</f>
        <v>0</v>
      </c>
      <c r="Q266" s="214">
        <v>0.00028</v>
      </c>
      <c r="R266" s="214">
        <f>Q266*H266</f>
        <v>0.48173999999999995</v>
      </c>
      <c r="S266" s="214">
        <v>0</v>
      </c>
      <c r="T266" s="215">
        <f>S266*H266</f>
        <v>0</v>
      </c>
      <c r="U266" s="39"/>
      <c r="V266" s="39"/>
      <c r="W266" s="39"/>
      <c r="X266" s="39"/>
      <c r="Y266" s="39"/>
      <c r="Z266" s="39"/>
      <c r="AA266" s="39"/>
      <c r="AB266" s="39"/>
      <c r="AC266" s="39"/>
      <c r="AD266" s="39"/>
      <c r="AE266" s="39"/>
      <c r="AR266" s="216" t="s">
        <v>229</v>
      </c>
      <c r="AT266" s="216" t="s">
        <v>136</v>
      </c>
      <c r="AU266" s="216" t="s">
        <v>79</v>
      </c>
      <c r="AY266" s="18" t="s">
        <v>133</v>
      </c>
      <c r="BE266" s="217">
        <f>IF(N266="základní",J266,0)</f>
        <v>0</v>
      </c>
      <c r="BF266" s="217">
        <f>IF(N266="snížená",J266,0)</f>
        <v>0</v>
      </c>
      <c r="BG266" s="217">
        <f>IF(N266="zákl. přenesená",J266,0)</f>
        <v>0</v>
      </c>
      <c r="BH266" s="217">
        <f>IF(N266="sníž. přenesená",J266,0)</f>
        <v>0</v>
      </c>
      <c r="BI266" s="217">
        <f>IF(N266="nulová",J266,0)</f>
        <v>0</v>
      </c>
      <c r="BJ266" s="18" t="s">
        <v>77</v>
      </c>
      <c r="BK266" s="217">
        <f>ROUND(I266*H266,2)</f>
        <v>0</v>
      </c>
      <c r="BL266" s="18" t="s">
        <v>229</v>
      </c>
      <c r="BM266" s="216" t="s">
        <v>934</v>
      </c>
    </row>
    <row r="267" spans="1:47" s="2" customFormat="1" ht="12">
      <c r="A267" s="39"/>
      <c r="B267" s="40"/>
      <c r="C267" s="41"/>
      <c r="D267" s="218" t="s">
        <v>143</v>
      </c>
      <c r="E267" s="41"/>
      <c r="F267" s="219" t="s">
        <v>761</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143</v>
      </c>
      <c r="AU267" s="18" t="s">
        <v>79</v>
      </c>
    </row>
    <row r="268" spans="1:51" s="14" customFormat="1" ht="12">
      <c r="A268" s="14"/>
      <c r="B268" s="234"/>
      <c r="C268" s="235"/>
      <c r="D268" s="225" t="s">
        <v>145</v>
      </c>
      <c r="E268" s="236" t="s">
        <v>19</v>
      </c>
      <c r="F268" s="237" t="s">
        <v>935</v>
      </c>
      <c r="G268" s="235"/>
      <c r="H268" s="238">
        <v>1720.5</v>
      </c>
      <c r="I268" s="239"/>
      <c r="J268" s="235"/>
      <c r="K268" s="235"/>
      <c r="L268" s="240"/>
      <c r="M268" s="241"/>
      <c r="N268" s="242"/>
      <c r="O268" s="242"/>
      <c r="P268" s="242"/>
      <c r="Q268" s="242"/>
      <c r="R268" s="242"/>
      <c r="S268" s="242"/>
      <c r="T268" s="243"/>
      <c r="U268" s="14"/>
      <c r="V268" s="14"/>
      <c r="W268" s="14"/>
      <c r="X268" s="14"/>
      <c r="Y268" s="14"/>
      <c r="Z268" s="14"/>
      <c r="AA268" s="14"/>
      <c r="AB268" s="14"/>
      <c r="AC268" s="14"/>
      <c r="AD268" s="14"/>
      <c r="AE268" s="14"/>
      <c r="AT268" s="244" t="s">
        <v>145</v>
      </c>
      <c r="AU268" s="244" t="s">
        <v>79</v>
      </c>
      <c r="AV268" s="14" t="s">
        <v>79</v>
      </c>
      <c r="AW268" s="14" t="s">
        <v>31</v>
      </c>
      <c r="AX268" s="14" t="s">
        <v>77</v>
      </c>
      <c r="AY268" s="244" t="s">
        <v>133</v>
      </c>
    </row>
    <row r="269" spans="1:65" s="2" customFormat="1" ht="24.15" customHeight="1">
      <c r="A269" s="39"/>
      <c r="B269" s="40"/>
      <c r="C269" s="205" t="s">
        <v>635</v>
      </c>
      <c r="D269" s="205" t="s">
        <v>136</v>
      </c>
      <c r="E269" s="206" t="s">
        <v>764</v>
      </c>
      <c r="F269" s="207" t="s">
        <v>765</v>
      </c>
      <c r="G269" s="208" t="s">
        <v>139</v>
      </c>
      <c r="H269" s="209">
        <v>1600</v>
      </c>
      <c r="I269" s="210"/>
      <c r="J269" s="211">
        <f>ROUND(I269*H269,2)</f>
        <v>0</v>
      </c>
      <c r="K269" s="207" t="s">
        <v>140</v>
      </c>
      <c r="L269" s="45"/>
      <c r="M269" s="212" t="s">
        <v>19</v>
      </c>
      <c r="N269" s="213" t="s">
        <v>40</v>
      </c>
      <c r="O269" s="85"/>
      <c r="P269" s="214">
        <f>O269*H269</f>
        <v>0</v>
      </c>
      <c r="Q269" s="214">
        <v>2E-05</v>
      </c>
      <c r="R269" s="214">
        <f>Q269*H269</f>
        <v>0.032</v>
      </c>
      <c r="S269" s="214">
        <v>0</v>
      </c>
      <c r="T269" s="215">
        <f>S269*H269</f>
        <v>0</v>
      </c>
      <c r="U269" s="39"/>
      <c r="V269" s="39"/>
      <c r="W269" s="39"/>
      <c r="X269" s="39"/>
      <c r="Y269" s="39"/>
      <c r="Z269" s="39"/>
      <c r="AA269" s="39"/>
      <c r="AB269" s="39"/>
      <c r="AC269" s="39"/>
      <c r="AD269" s="39"/>
      <c r="AE269" s="39"/>
      <c r="AR269" s="216" t="s">
        <v>229</v>
      </c>
      <c r="AT269" s="216" t="s">
        <v>136</v>
      </c>
      <c r="AU269" s="216" t="s">
        <v>79</v>
      </c>
      <c r="AY269" s="18" t="s">
        <v>133</v>
      </c>
      <c r="BE269" s="217">
        <f>IF(N269="základní",J269,0)</f>
        <v>0</v>
      </c>
      <c r="BF269" s="217">
        <f>IF(N269="snížená",J269,0)</f>
        <v>0</v>
      </c>
      <c r="BG269" s="217">
        <f>IF(N269="zákl. přenesená",J269,0)</f>
        <v>0</v>
      </c>
      <c r="BH269" s="217">
        <f>IF(N269="sníž. přenesená",J269,0)</f>
        <v>0</v>
      </c>
      <c r="BI269" s="217">
        <f>IF(N269="nulová",J269,0)</f>
        <v>0</v>
      </c>
      <c r="BJ269" s="18" t="s">
        <v>77</v>
      </c>
      <c r="BK269" s="217">
        <f>ROUND(I269*H269,2)</f>
        <v>0</v>
      </c>
      <c r="BL269" s="18" t="s">
        <v>229</v>
      </c>
      <c r="BM269" s="216" t="s">
        <v>936</v>
      </c>
    </row>
    <row r="270" spans="1:47" s="2" customFormat="1" ht="12">
      <c r="A270" s="39"/>
      <c r="B270" s="40"/>
      <c r="C270" s="41"/>
      <c r="D270" s="218" t="s">
        <v>143</v>
      </c>
      <c r="E270" s="41"/>
      <c r="F270" s="219" t="s">
        <v>767</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143</v>
      </c>
      <c r="AU270" s="18" t="s">
        <v>79</v>
      </c>
    </row>
    <row r="271" spans="1:51" s="14" customFormat="1" ht="12">
      <c r="A271" s="14"/>
      <c r="B271" s="234"/>
      <c r="C271" s="235"/>
      <c r="D271" s="225" t="s">
        <v>145</v>
      </c>
      <c r="E271" s="236" t="s">
        <v>19</v>
      </c>
      <c r="F271" s="237" t="s">
        <v>937</v>
      </c>
      <c r="G271" s="235"/>
      <c r="H271" s="238">
        <v>1600</v>
      </c>
      <c r="I271" s="239"/>
      <c r="J271" s="235"/>
      <c r="K271" s="235"/>
      <c r="L271" s="240"/>
      <c r="M271" s="267"/>
      <c r="N271" s="268"/>
      <c r="O271" s="268"/>
      <c r="P271" s="268"/>
      <c r="Q271" s="268"/>
      <c r="R271" s="268"/>
      <c r="S271" s="268"/>
      <c r="T271" s="269"/>
      <c r="U271" s="14"/>
      <c r="V271" s="14"/>
      <c r="W271" s="14"/>
      <c r="X271" s="14"/>
      <c r="Y271" s="14"/>
      <c r="Z271" s="14"/>
      <c r="AA271" s="14"/>
      <c r="AB271" s="14"/>
      <c r="AC271" s="14"/>
      <c r="AD271" s="14"/>
      <c r="AE271" s="14"/>
      <c r="AT271" s="244" t="s">
        <v>145</v>
      </c>
      <c r="AU271" s="244" t="s">
        <v>79</v>
      </c>
      <c r="AV271" s="14" t="s">
        <v>79</v>
      </c>
      <c r="AW271" s="14" t="s">
        <v>31</v>
      </c>
      <c r="AX271" s="14" t="s">
        <v>77</v>
      </c>
      <c r="AY271" s="244" t="s">
        <v>133</v>
      </c>
    </row>
    <row r="272" spans="1:31" s="2" customFormat="1" ht="6.95" customHeight="1">
      <c r="A272" s="39"/>
      <c r="B272" s="60"/>
      <c r="C272" s="61"/>
      <c r="D272" s="61"/>
      <c r="E272" s="61"/>
      <c r="F272" s="61"/>
      <c r="G272" s="61"/>
      <c r="H272" s="61"/>
      <c r="I272" s="61"/>
      <c r="J272" s="61"/>
      <c r="K272" s="61"/>
      <c r="L272" s="45"/>
      <c r="M272" s="39"/>
      <c r="O272" s="39"/>
      <c r="P272" s="39"/>
      <c r="Q272" s="39"/>
      <c r="R272" s="39"/>
      <c r="S272" s="39"/>
      <c r="T272" s="39"/>
      <c r="U272" s="39"/>
      <c r="V272" s="39"/>
      <c r="W272" s="39"/>
      <c r="X272" s="39"/>
      <c r="Y272" s="39"/>
      <c r="Z272" s="39"/>
      <c r="AA272" s="39"/>
      <c r="AB272" s="39"/>
      <c r="AC272" s="39"/>
      <c r="AD272" s="39"/>
      <c r="AE272" s="39"/>
    </row>
  </sheetData>
  <sheetProtection password="CC35" sheet="1" objects="1" scenarios="1" formatColumns="0" formatRows="0" autoFilter="0"/>
  <autoFilter ref="C88:K271"/>
  <mergeCells count="9">
    <mergeCell ref="E7:H7"/>
    <mergeCell ref="E9:H9"/>
    <mergeCell ref="E18:H18"/>
    <mergeCell ref="E27:H27"/>
    <mergeCell ref="E48:H48"/>
    <mergeCell ref="E50:H50"/>
    <mergeCell ref="E79:H79"/>
    <mergeCell ref="E81:H81"/>
    <mergeCell ref="L2:V2"/>
  </mergeCells>
  <hyperlinks>
    <hyperlink ref="F93" r:id="rId1" display="https://podminky.urs.cz/item/CS_URS_2022_02/611315121"/>
    <hyperlink ref="F96" r:id="rId2" display="https://podminky.urs.cz/item/CS_URS_2022_02/612135101"/>
    <hyperlink ref="F98" r:id="rId3" display="https://podminky.urs.cz/item/CS_URS_2022_02/612315121"/>
    <hyperlink ref="F102" r:id="rId4" display="https://podminky.urs.cz/item/CS_URS_2022_02/971033561"/>
    <hyperlink ref="F104" r:id="rId5" display="https://podminky.urs.cz/item/CS_URS_2022_02/974082113"/>
    <hyperlink ref="F107" r:id="rId6" display="https://podminky.urs.cz/item/CS_URS_2022_02/974082115"/>
    <hyperlink ref="F110" r:id="rId7" display="https://podminky.urs.cz/item/CS_URS_2022_02/974082116"/>
    <hyperlink ref="F112" r:id="rId8" display="https://podminky.urs.cz/item/CS_URS_2022_02/974082173"/>
    <hyperlink ref="F115" r:id="rId9" display="https://podminky.urs.cz/item/CS_URS_2022_02/974082175"/>
    <hyperlink ref="F119" r:id="rId10" display="https://podminky.urs.cz/item/CS_URS_2022_02/997013153"/>
    <hyperlink ref="F121" r:id="rId11" display="https://podminky.urs.cz/item/CS_URS_2022_02/997013501"/>
    <hyperlink ref="F123" r:id="rId12" display="https://podminky.urs.cz/item/CS_URS_2022_02/997013509"/>
    <hyperlink ref="F126" r:id="rId13" display="https://podminky.urs.cz/item/CS_URS_2022_02/997013601"/>
    <hyperlink ref="F129" r:id="rId14" display="https://podminky.urs.cz/item/CS_URS_2022_02/998011002"/>
    <hyperlink ref="F133" r:id="rId15" display="https://podminky.urs.cz/item/CS_URS_2022_02/741110511"/>
    <hyperlink ref="F138" r:id="rId16" display="https://podminky.urs.cz/item/CS_URS_2022_02/741112061"/>
    <hyperlink ref="F143" r:id="rId17" display="https://podminky.urs.cz/item/CS_URS_2022_02/741112063"/>
    <hyperlink ref="F148" r:id="rId18" display="https://podminky.urs.cz/item/CS_URS_2022_02/741122011"/>
    <hyperlink ref="F155" r:id="rId19" display="https://podminky.urs.cz/item/CS_URS_2022_02/741122015"/>
    <hyperlink ref="F161" r:id="rId20" display="https://podminky.urs.cz/item/CS_URS_2022_02/741122016"/>
    <hyperlink ref="F165" r:id="rId21" display="https://podminky.urs.cz/item/CS_URS_2022_02/741122031"/>
    <hyperlink ref="F170" r:id="rId22" display="https://podminky.urs.cz/item/CS_URS_2022_02/741210102"/>
    <hyperlink ref="F174" r:id="rId23" display="https://podminky.urs.cz/item/CS_URS_2022_02/741310101"/>
    <hyperlink ref="F181" r:id="rId24" display="https://podminky.urs.cz/item/CS_URS_2022_02/741310121"/>
    <hyperlink ref="F187" r:id="rId25" display="https://podminky.urs.cz/item/CS_URS_2022_02/741310122"/>
    <hyperlink ref="F190" r:id="rId26" display="https://podminky.urs.cz/item/CS_URS_2022_02/741310126"/>
    <hyperlink ref="F193" r:id="rId27" display="https://podminky.urs.cz/item/CS_URS_2022_02/741313001"/>
    <hyperlink ref="F199" r:id="rId28" display="https://podminky.urs.cz/item/CS_URS_2022_02/741313052"/>
    <hyperlink ref="F202" r:id="rId29" display="https://podminky.urs.cz/item/CS_URS_2022_02/741372022"/>
    <hyperlink ref="F223" r:id="rId30" display="https://podminky.urs.cz/item/CS_URS_2022_02/741910613"/>
    <hyperlink ref="F229" r:id="rId31" display="https://podminky.urs.cz/item/CS_URS_2022_02/998741202"/>
    <hyperlink ref="F244" r:id="rId32" display="https://podminky.urs.cz/item/CS_URS_2022_02/763131411"/>
    <hyperlink ref="F246" r:id="rId33" display="https://podminky.urs.cz/item/CS_URS_2022_02/763131714"/>
    <hyperlink ref="F248" r:id="rId34" display="https://podminky.urs.cz/item/CS_URS_2022_02/763131771"/>
    <hyperlink ref="F250" r:id="rId35" display="https://podminky.urs.cz/item/CS_URS_2022_02/998763101"/>
    <hyperlink ref="F252" r:id="rId36" display="https://podminky.urs.cz/item/CS_URS_2022_02/998763181"/>
    <hyperlink ref="F255" r:id="rId37" display="https://podminky.urs.cz/item/CS_URS_2022_02/783817121"/>
    <hyperlink ref="F258" r:id="rId38" display="https://podminky.urs.cz/item/CS_URS_2022_02/784111001"/>
    <hyperlink ref="F261" r:id="rId39" display="https://podminky.urs.cz/item/CS_URS_2022_02/784161411"/>
    <hyperlink ref="F264" r:id="rId40" display="https://podminky.urs.cz/item/CS_URS_2022_02/784181101"/>
    <hyperlink ref="F267" r:id="rId41" display="https://podminky.urs.cz/item/CS_URS_2022_02/784211121"/>
    <hyperlink ref="F270" r:id="rId42" display="https://podminky.urs.cz/item/CS_URS_2022_02/78421116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3"/>
</worksheet>
</file>

<file path=xl/worksheets/sheet4.xml><?xml version="1.0" encoding="utf-8"?>
<worksheet xmlns="http://schemas.openxmlformats.org/spreadsheetml/2006/main" xmlns:r="http://schemas.openxmlformats.org/officeDocument/2006/relationships">
  <sheetPr>
    <pageSetUpPr fitToPage="1"/>
  </sheetPr>
  <dimension ref="A2:BM2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938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ROUND((SUM(BE90:BE288)),2)</f>
        <v>0</v>
      </c>
      <c r="G33" s="39"/>
      <c r="H33" s="39"/>
      <c r="I33" s="149">
        <v>0.21</v>
      </c>
      <c r="J33" s="148">
        <f>ROUND(((SUM(BE90:BE288))*I33),2)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ROUND((SUM(BF90:BF288)),2)</f>
        <v>0</v>
      </c>
      <c r="G34" s="39"/>
      <c r="H34" s="39"/>
      <c r="I34" s="149">
        <v>0.15</v>
      </c>
      <c r="J34" s="148">
        <f>ROUND(((SUM(BF90:BF288))*I34),2)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ROUND((SUM(BG90:BG288)),2)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ROUND((SUM(BH90:BH288)),2)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ROUND((SUM(BI90:BI288)),2)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3E - Elektroinstalace 3 etapa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105</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J101</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109</v>
      </c>
      <c r="E63" s="175"/>
      <c r="F63" s="175"/>
      <c r="G63" s="175"/>
      <c r="H63" s="175"/>
      <c r="I63" s="175"/>
      <c r="J63" s="176">
        <f>J118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110</v>
      </c>
      <c r="E64" s="175"/>
      <c r="F64" s="175"/>
      <c r="G64" s="175"/>
      <c r="H64" s="175"/>
      <c r="I64" s="175"/>
      <c r="J64" s="176">
        <f>J128</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111</v>
      </c>
      <c r="E65" s="169"/>
      <c r="F65" s="169"/>
      <c r="G65" s="169"/>
      <c r="H65" s="169"/>
      <c r="I65" s="169"/>
      <c r="J65" s="170">
        <f>J131</f>
        <v>0</v>
      </c>
      <c r="K65" s="167"/>
      <c r="L65" s="171"/>
      <c r="S65" s="9"/>
      <c r="T65" s="9"/>
      <c r="U65" s="9"/>
      <c r="V65" s="9"/>
      <c r="W65" s="9"/>
      <c r="X65" s="9"/>
      <c r="Y65" s="9"/>
      <c r="Z65" s="9"/>
      <c r="AA65" s="9"/>
      <c r="AB65" s="9"/>
      <c r="AC65" s="9"/>
      <c r="AD65" s="9"/>
      <c r="AE65" s="9"/>
    </row>
    <row r="66" spans="1:31" s="10" customFormat="1" ht="19.9" customHeight="1">
      <c r="A66" s="10"/>
      <c r="B66" s="172"/>
      <c r="C66" s="173"/>
      <c r="D66" s="174" t="s">
        <v>112</v>
      </c>
      <c r="E66" s="175"/>
      <c r="F66" s="175"/>
      <c r="G66" s="175"/>
      <c r="H66" s="175"/>
      <c r="I66" s="175"/>
      <c r="J66" s="176">
        <f>J132</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114</v>
      </c>
      <c r="E67" s="175"/>
      <c r="F67" s="175"/>
      <c r="G67" s="175"/>
      <c r="H67" s="175"/>
      <c r="I67" s="175"/>
      <c r="J67" s="176">
        <f>J253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115</v>
      </c>
      <c r="E68" s="175"/>
      <c r="F68" s="175"/>
      <c r="G68" s="175"/>
      <c r="H68" s="175"/>
      <c r="I68" s="175"/>
      <c r="J68" s="176">
        <f>J259</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116</v>
      </c>
      <c r="E69" s="175"/>
      <c r="F69" s="175"/>
      <c r="G69" s="175"/>
      <c r="H69" s="175"/>
      <c r="I69" s="175"/>
      <c r="J69" s="176">
        <f>J270</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117</v>
      </c>
      <c r="E70" s="175"/>
      <c r="F70" s="175"/>
      <c r="G70" s="175"/>
      <c r="H70" s="175"/>
      <c r="I70" s="175"/>
      <c r="J70" s="176">
        <f>J273</f>
        <v>0</v>
      </c>
      <c r="K70" s="173"/>
      <c r="L70" s="177"/>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118</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161" t="str">
        <f>E7</f>
        <v>REHOS Nejdek, Elektroinstalace</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99</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3E - Elektroinstalace 3 etapa</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 xml:space="preserve"> </v>
      </c>
      <c r="G84" s="41"/>
      <c r="H84" s="41"/>
      <c r="I84" s="33" t="s">
        <v>23</v>
      </c>
      <c r="J84" s="73" t="str">
        <f>IF(J12="","",J12)</f>
        <v>13. 10. 2022</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 xml:space="preserve"> </v>
      </c>
      <c r="G86" s="41"/>
      <c r="H86" s="41"/>
      <c r="I86" s="33" t="s">
        <v>30</v>
      </c>
      <c r="J86" s="37" t="str">
        <f>E21</f>
        <v xml:space="preserve"> </v>
      </c>
      <c r="K86" s="41"/>
      <c r="L86" s="135"/>
      <c r="S86" s="39"/>
      <c r="T86" s="39"/>
      <c r="U86" s="39"/>
      <c r="V86" s="39"/>
      <c r="W86" s="39"/>
      <c r="X86" s="39"/>
      <c r="Y86" s="39"/>
      <c r="Z86" s="39"/>
      <c r="AA86" s="39"/>
      <c r="AB86" s="39"/>
      <c r="AC86" s="39"/>
      <c r="AD86" s="39"/>
      <c r="AE86" s="39"/>
    </row>
    <row r="87" spans="1:31" s="2" customFormat="1" ht="15.15" customHeight="1">
      <c r="A87" s="39"/>
      <c r="B87" s="40"/>
      <c r="C87" s="33" t="s">
        <v>28</v>
      </c>
      <c r="D87" s="41"/>
      <c r="E87" s="41"/>
      <c r="F87" s="28" t="str">
        <f>IF(E18="","",E18)</f>
        <v>Vyplň údaj</v>
      </c>
      <c r="G87" s="41"/>
      <c r="H87" s="41"/>
      <c r="I87" s="33" t="s">
        <v>32</v>
      </c>
      <c r="J87" s="37" t="str">
        <f>E24</f>
        <v xml:space="preserve"> </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119</v>
      </c>
      <c r="D89" s="181" t="s">
        <v>54</v>
      </c>
      <c r="E89" s="181" t="s">
        <v>50</v>
      </c>
      <c r="F89" s="181" t="s">
        <v>51</v>
      </c>
      <c r="G89" s="181" t="s">
        <v>120</v>
      </c>
      <c r="H89" s="181" t="s">
        <v>121</v>
      </c>
      <c r="I89" s="181" t="s">
        <v>122</v>
      </c>
      <c r="J89" s="181" t="s">
        <v>103</v>
      </c>
      <c r="K89" s="182" t="s">
        <v>123</v>
      </c>
      <c r="L89" s="183"/>
      <c r="M89" s="93" t="s">
        <v>19</v>
      </c>
      <c r="N89" s="94" t="s">
        <v>39</v>
      </c>
      <c r="O89" s="94" t="s">
        <v>124</v>
      </c>
      <c r="P89" s="94" t="s">
        <v>125</v>
      </c>
      <c r="Q89" s="94" t="s">
        <v>126</v>
      </c>
      <c r="R89" s="94" t="s">
        <v>127</v>
      </c>
      <c r="S89" s="94" t="s">
        <v>128</v>
      </c>
      <c r="T89" s="95" t="s">
        <v>129</v>
      </c>
      <c r="U89" s="178"/>
      <c r="V89" s="178"/>
      <c r="W89" s="178"/>
      <c r="X89" s="178"/>
      <c r="Y89" s="178"/>
      <c r="Z89" s="178"/>
      <c r="AA89" s="178"/>
      <c r="AB89" s="178"/>
      <c r="AC89" s="178"/>
      <c r="AD89" s="178"/>
      <c r="AE89" s="178"/>
    </row>
    <row r="90" spans="1:63" s="2" customFormat="1" ht="22.8" customHeight="1">
      <c r="A90" s="39"/>
      <c r="B90" s="40"/>
      <c r="C90" s="100" t="s">
        <v>130</v>
      </c>
      <c r="D90" s="41"/>
      <c r="E90" s="41"/>
      <c r="F90" s="41"/>
      <c r="G90" s="41"/>
      <c r="H90" s="41"/>
      <c r="I90" s="41"/>
      <c r="J90" s="184">
        <f>BK90</f>
        <v>0</v>
      </c>
      <c r="K90" s="41"/>
      <c r="L90" s="45"/>
      <c r="M90" s="96"/>
      <c r="N90" s="185"/>
      <c r="O90" s="97"/>
      <c r="P90" s="186">
        <f>P91+P131</f>
        <v>0</v>
      </c>
      <c r="Q90" s="97"/>
      <c r="R90" s="186">
        <f>R91+R131</f>
        <v>10.7060825</v>
      </c>
      <c r="S90" s="97"/>
      <c r="T90" s="187">
        <f>T91+T131</f>
        <v>4.919999999999999</v>
      </c>
      <c r="U90" s="39"/>
      <c r="V90" s="39"/>
      <c r="W90" s="39"/>
      <c r="X90" s="39"/>
      <c r="Y90" s="39"/>
      <c r="Z90" s="39"/>
      <c r="AA90" s="39"/>
      <c r="AB90" s="39"/>
      <c r="AC90" s="39"/>
      <c r="AD90" s="39"/>
      <c r="AE90" s="39"/>
      <c r="AT90" s="18" t="s">
        <v>68</v>
      </c>
      <c r="AU90" s="18" t="s">
        <v>104</v>
      </c>
      <c r="BK90" s="188">
        <f>BK91+BK131</f>
        <v>0</v>
      </c>
    </row>
    <row r="91" spans="1:63" s="12" customFormat="1" ht="25.9" customHeight="1">
      <c r="A91" s="12"/>
      <c r="B91" s="189"/>
      <c r="C91" s="190"/>
      <c r="D91" s="191" t="s">
        <v>68</v>
      </c>
      <c r="E91" s="192" t="s">
        <v>131</v>
      </c>
      <c r="F91" s="192" t="s">
        <v>132</v>
      </c>
      <c r="G91" s="190"/>
      <c r="H91" s="190"/>
      <c r="I91" s="193"/>
      <c r="J91" s="194">
        <f>BK91</f>
        <v>0</v>
      </c>
      <c r="K91" s="190"/>
      <c r="L91" s="195"/>
      <c r="M91" s="196"/>
      <c r="N91" s="197"/>
      <c r="O91" s="197"/>
      <c r="P91" s="198">
        <f>P92+P101+P118+P128</f>
        <v>0</v>
      </c>
      <c r="Q91" s="197"/>
      <c r="R91" s="198">
        <f>R92+R101+R118+R128</f>
        <v>6.853549999999999</v>
      </c>
      <c r="S91" s="197"/>
      <c r="T91" s="199">
        <f>T92+T101+T118+T128</f>
        <v>4.919999999999999</v>
      </c>
      <c r="U91" s="12"/>
      <c r="V91" s="12"/>
      <c r="W91" s="12"/>
      <c r="X91" s="12"/>
      <c r="Y91" s="12"/>
      <c r="Z91" s="12"/>
      <c r="AA91" s="12"/>
      <c r="AB91" s="12"/>
      <c r="AC91" s="12"/>
      <c r="AD91" s="12"/>
      <c r="AE91" s="12"/>
      <c r="AR91" s="200" t="s">
        <v>77</v>
      </c>
      <c r="AT91" s="201" t="s">
        <v>68</v>
      </c>
      <c r="AU91" s="201" t="s">
        <v>69</v>
      </c>
      <c r="AY91" s="200" t="s">
        <v>133</v>
      </c>
      <c r="BK91" s="202">
        <f>BK92+BK101+BK118+BK128</f>
        <v>0</v>
      </c>
    </row>
    <row r="92" spans="1:63" s="12" customFormat="1" ht="22.8" customHeight="1">
      <c r="A92" s="12"/>
      <c r="B92" s="189"/>
      <c r="C92" s="190"/>
      <c r="D92" s="191" t="s">
        <v>68</v>
      </c>
      <c r="E92" s="203" t="s">
        <v>147</v>
      </c>
      <c r="F92" s="203" t="s">
        <v>148</v>
      </c>
      <c r="G92" s="190"/>
      <c r="H92" s="190"/>
      <c r="I92" s="193"/>
      <c r="J92" s="204">
        <f>BK92</f>
        <v>0</v>
      </c>
      <c r="K92" s="190"/>
      <c r="L92" s="195"/>
      <c r="M92" s="196"/>
      <c r="N92" s="197"/>
      <c r="O92" s="197"/>
      <c r="P92" s="198">
        <f>SUM(P93:P100)</f>
        <v>0</v>
      </c>
      <c r="Q92" s="197"/>
      <c r="R92" s="198">
        <f>SUM(R93:R100)</f>
        <v>6.853549999999999</v>
      </c>
      <c r="S92" s="197"/>
      <c r="T92" s="199">
        <f>SUM(T93:T100)</f>
        <v>0</v>
      </c>
      <c r="U92" s="12"/>
      <c r="V92" s="12"/>
      <c r="W92" s="12"/>
      <c r="X92" s="12"/>
      <c r="Y92" s="12"/>
      <c r="Z92" s="12"/>
      <c r="AA92" s="12"/>
      <c r="AB92" s="12"/>
      <c r="AC92" s="12"/>
      <c r="AD92" s="12"/>
      <c r="AE92" s="12"/>
      <c r="AR92" s="200" t="s">
        <v>77</v>
      </c>
      <c r="AT92" s="201" t="s">
        <v>68</v>
      </c>
      <c r="AU92" s="201" t="s">
        <v>77</v>
      </c>
      <c r="AY92" s="200" t="s">
        <v>133</v>
      </c>
      <c r="BK92" s="202">
        <f>SUM(BK93:BK100)</f>
        <v>0</v>
      </c>
    </row>
    <row r="93" spans="1:65" s="2" customFormat="1" ht="16.5" customHeight="1">
      <c r="A93" s="39"/>
      <c r="B93" s="40"/>
      <c r="C93" s="205" t="s">
        <v>79</v>
      </c>
      <c r="D93" s="205" t="s">
        <v>136</v>
      </c>
      <c r="E93" s="206" t="s">
        <v>149</v>
      </c>
      <c r="F93" s="207" t="s">
        <v>150</v>
      </c>
      <c r="G93" s="208" t="s">
        <v>139</v>
      </c>
      <c r="H93" s="209">
        <v>28.333</v>
      </c>
      <c r="I93" s="210"/>
      <c r="J93" s="211">
        <f>ROUND(I93*H93,2)</f>
        <v>0</v>
      </c>
      <c r="K93" s="207" t="s">
        <v>140</v>
      </c>
      <c r="L93" s="45"/>
      <c r="M93" s="212" t="s">
        <v>19</v>
      </c>
      <c r="N93" s="213" t="s">
        <v>40</v>
      </c>
      <c r="O93" s="85"/>
      <c r="P93" s="214">
        <f>O93*H93</f>
        <v>0</v>
      </c>
      <c r="Q93" s="214">
        <v>0.04063</v>
      </c>
      <c r="R93" s="214">
        <f>Q93*H93</f>
        <v>1.15116979</v>
      </c>
      <c r="S93" s="214">
        <v>0</v>
      </c>
      <c r="T93" s="215">
        <f>S93*H93</f>
        <v>0</v>
      </c>
      <c r="U93" s="39"/>
      <c r="V93" s="39"/>
      <c r="W93" s="39"/>
      <c r="X93" s="39"/>
      <c r="Y93" s="39"/>
      <c r="Z93" s="39"/>
      <c r="AA93" s="39"/>
      <c r="AB93" s="39"/>
      <c r="AC93" s="39"/>
      <c r="AD93" s="39"/>
      <c r="AE93" s="39"/>
      <c r="AR93" s="216" t="s">
        <v>141</v>
      </c>
      <c r="AT93" s="216" t="s">
        <v>136</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141</v>
      </c>
      <c r="BM93" s="216" t="s">
        <v>939</v>
      </c>
    </row>
    <row r="94" spans="1:47" s="2" customFormat="1" ht="12">
      <c r="A94" s="39"/>
      <c r="B94" s="40"/>
      <c r="C94" s="41"/>
      <c r="D94" s="218" t="s">
        <v>143</v>
      </c>
      <c r="E94" s="41"/>
      <c r="F94" s="219" t="s">
        <v>152</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143</v>
      </c>
      <c r="AU94" s="18" t="s">
        <v>79</v>
      </c>
    </row>
    <row r="95" spans="1:51" s="14" customFormat="1" ht="12">
      <c r="A95" s="14"/>
      <c r="B95" s="234"/>
      <c r="C95" s="235"/>
      <c r="D95" s="225" t="s">
        <v>145</v>
      </c>
      <c r="E95" s="236" t="s">
        <v>19</v>
      </c>
      <c r="F95" s="237" t="s">
        <v>940</v>
      </c>
      <c r="G95" s="235"/>
      <c r="H95" s="238">
        <v>28.333</v>
      </c>
      <c r="I95" s="239"/>
      <c r="J95" s="235"/>
      <c r="K95" s="235"/>
      <c r="L95" s="240"/>
      <c r="M95" s="241"/>
      <c r="N95" s="242"/>
      <c r="O95" s="242"/>
      <c r="P95" s="242"/>
      <c r="Q95" s="242"/>
      <c r="R95" s="242"/>
      <c r="S95" s="242"/>
      <c r="T95" s="243"/>
      <c r="U95" s="14"/>
      <c r="V95" s="14"/>
      <c r="W95" s="14"/>
      <c r="X95" s="14"/>
      <c r="Y95" s="14"/>
      <c r="Z95" s="14"/>
      <c r="AA95" s="14"/>
      <c r="AB95" s="14"/>
      <c r="AC95" s="14"/>
      <c r="AD95" s="14"/>
      <c r="AE95" s="14"/>
      <c r="AT95" s="244" t="s">
        <v>145</v>
      </c>
      <c r="AU95" s="244" t="s">
        <v>79</v>
      </c>
      <c r="AV95" s="14" t="s">
        <v>79</v>
      </c>
      <c r="AW95" s="14" t="s">
        <v>31</v>
      </c>
      <c r="AX95" s="14" t="s">
        <v>77</v>
      </c>
      <c r="AY95" s="244" t="s">
        <v>133</v>
      </c>
    </row>
    <row r="96" spans="1:65" s="2" customFormat="1" ht="16.5" customHeight="1">
      <c r="A96" s="39"/>
      <c r="B96" s="40"/>
      <c r="C96" s="205" t="s">
        <v>77</v>
      </c>
      <c r="D96" s="205" t="s">
        <v>136</v>
      </c>
      <c r="E96" s="206" t="s">
        <v>154</v>
      </c>
      <c r="F96" s="207" t="s">
        <v>155</v>
      </c>
      <c r="G96" s="208" t="s">
        <v>139</v>
      </c>
      <c r="H96" s="209">
        <v>85</v>
      </c>
      <c r="I96" s="210"/>
      <c r="J96" s="211">
        <f>ROUND(I96*H96,2)</f>
        <v>0</v>
      </c>
      <c r="K96" s="207" t="s">
        <v>140</v>
      </c>
      <c r="L96" s="45"/>
      <c r="M96" s="212" t="s">
        <v>19</v>
      </c>
      <c r="N96" s="213" t="s">
        <v>40</v>
      </c>
      <c r="O96" s="85"/>
      <c r="P96" s="214">
        <f>O96*H96</f>
        <v>0</v>
      </c>
      <c r="Q96" s="214">
        <v>0.04</v>
      </c>
      <c r="R96" s="214">
        <f>Q96*H96</f>
        <v>3.4</v>
      </c>
      <c r="S96" s="214">
        <v>0</v>
      </c>
      <c r="T96" s="215">
        <f>S96*H96</f>
        <v>0</v>
      </c>
      <c r="U96" s="39"/>
      <c r="V96" s="39"/>
      <c r="W96" s="39"/>
      <c r="X96" s="39"/>
      <c r="Y96" s="39"/>
      <c r="Z96" s="39"/>
      <c r="AA96" s="39"/>
      <c r="AB96" s="39"/>
      <c r="AC96" s="39"/>
      <c r="AD96" s="39"/>
      <c r="AE96" s="39"/>
      <c r="AR96" s="216" t="s">
        <v>141</v>
      </c>
      <c r="AT96" s="216" t="s">
        <v>136</v>
      </c>
      <c r="AU96" s="216" t="s">
        <v>79</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141</v>
      </c>
      <c r="BM96" s="216" t="s">
        <v>941</v>
      </c>
    </row>
    <row r="97" spans="1:47" s="2" customFormat="1" ht="12">
      <c r="A97" s="39"/>
      <c r="B97" s="40"/>
      <c r="C97" s="41"/>
      <c r="D97" s="218" t="s">
        <v>143</v>
      </c>
      <c r="E97" s="41"/>
      <c r="F97" s="219" t="s">
        <v>157</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143</v>
      </c>
      <c r="AU97" s="18" t="s">
        <v>79</v>
      </c>
    </row>
    <row r="98" spans="1:65" s="2" customFormat="1" ht="16.5" customHeight="1">
      <c r="A98" s="39"/>
      <c r="B98" s="40"/>
      <c r="C98" s="205" t="s">
        <v>134</v>
      </c>
      <c r="D98" s="205" t="s">
        <v>136</v>
      </c>
      <c r="E98" s="206" t="s">
        <v>158</v>
      </c>
      <c r="F98" s="207" t="s">
        <v>159</v>
      </c>
      <c r="G98" s="208" t="s">
        <v>139</v>
      </c>
      <c r="H98" s="209">
        <v>56.667</v>
      </c>
      <c r="I98" s="210"/>
      <c r="J98" s="211">
        <f>ROUND(I98*H98,2)</f>
        <v>0</v>
      </c>
      <c r="K98" s="207" t="s">
        <v>140</v>
      </c>
      <c r="L98" s="45"/>
      <c r="M98" s="212" t="s">
        <v>19</v>
      </c>
      <c r="N98" s="213" t="s">
        <v>40</v>
      </c>
      <c r="O98" s="85"/>
      <c r="P98" s="214">
        <f>O98*H98</f>
        <v>0</v>
      </c>
      <c r="Q98" s="214">
        <v>0.04063</v>
      </c>
      <c r="R98" s="214">
        <f>Q98*H98</f>
        <v>2.30238021</v>
      </c>
      <c r="S98" s="214">
        <v>0</v>
      </c>
      <c r="T98" s="215">
        <f>S98*H98</f>
        <v>0</v>
      </c>
      <c r="U98" s="39"/>
      <c r="V98" s="39"/>
      <c r="W98" s="39"/>
      <c r="X98" s="39"/>
      <c r="Y98" s="39"/>
      <c r="Z98" s="39"/>
      <c r="AA98" s="39"/>
      <c r="AB98" s="39"/>
      <c r="AC98" s="39"/>
      <c r="AD98" s="39"/>
      <c r="AE98" s="39"/>
      <c r="AR98" s="216" t="s">
        <v>141</v>
      </c>
      <c r="AT98" s="216" t="s">
        <v>136</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141</v>
      </c>
      <c r="BM98" s="216" t="s">
        <v>942</v>
      </c>
    </row>
    <row r="99" spans="1:47" s="2" customFormat="1" ht="12">
      <c r="A99" s="39"/>
      <c r="B99" s="40"/>
      <c r="C99" s="41"/>
      <c r="D99" s="218" t="s">
        <v>143</v>
      </c>
      <c r="E99" s="41"/>
      <c r="F99" s="219" t="s">
        <v>161</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143</v>
      </c>
      <c r="AU99" s="18" t="s">
        <v>79</v>
      </c>
    </row>
    <row r="100" spans="1:51" s="14" customFormat="1" ht="12">
      <c r="A100" s="14"/>
      <c r="B100" s="234"/>
      <c r="C100" s="235"/>
      <c r="D100" s="225" t="s">
        <v>145</v>
      </c>
      <c r="E100" s="236" t="s">
        <v>19</v>
      </c>
      <c r="F100" s="237" t="s">
        <v>943</v>
      </c>
      <c r="G100" s="235"/>
      <c r="H100" s="238">
        <v>56.667</v>
      </c>
      <c r="I100" s="239"/>
      <c r="J100" s="235"/>
      <c r="K100" s="235"/>
      <c r="L100" s="240"/>
      <c r="M100" s="241"/>
      <c r="N100" s="242"/>
      <c r="O100" s="242"/>
      <c r="P100" s="242"/>
      <c r="Q100" s="242"/>
      <c r="R100" s="242"/>
      <c r="S100" s="242"/>
      <c r="T100" s="243"/>
      <c r="U100" s="14"/>
      <c r="V100" s="14"/>
      <c r="W100" s="14"/>
      <c r="X100" s="14"/>
      <c r="Y100" s="14"/>
      <c r="Z100" s="14"/>
      <c r="AA100" s="14"/>
      <c r="AB100" s="14"/>
      <c r="AC100" s="14"/>
      <c r="AD100" s="14"/>
      <c r="AE100" s="14"/>
      <c r="AT100" s="244" t="s">
        <v>145</v>
      </c>
      <c r="AU100" s="244" t="s">
        <v>79</v>
      </c>
      <c r="AV100" s="14" t="s">
        <v>79</v>
      </c>
      <c r="AW100" s="14" t="s">
        <v>31</v>
      </c>
      <c r="AX100" s="14" t="s">
        <v>77</v>
      </c>
      <c r="AY100" s="244" t="s">
        <v>133</v>
      </c>
    </row>
    <row r="101" spans="1:63" s="12" customFormat="1" ht="22.8" customHeight="1">
      <c r="A101" s="12"/>
      <c r="B101" s="189"/>
      <c r="C101" s="190"/>
      <c r="D101" s="191" t="s">
        <v>68</v>
      </c>
      <c r="E101" s="203" t="s">
        <v>168</v>
      </c>
      <c r="F101" s="203" t="s">
        <v>169</v>
      </c>
      <c r="G101" s="190"/>
      <c r="H101" s="190"/>
      <c r="I101" s="193"/>
      <c r="J101" s="204">
        <f>BK101</f>
        <v>0</v>
      </c>
      <c r="K101" s="190"/>
      <c r="L101" s="195"/>
      <c r="M101" s="196"/>
      <c r="N101" s="197"/>
      <c r="O101" s="197"/>
      <c r="P101" s="198">
        <f>SUM(P102:P117)</f>
        <v>0</v>
      </c>
      <c r="Q101" s="197"/>
      <c r="R101" s="198">
        <f>SUM(R102:R117)</f>
        <v>0</v>
      </c>
      <c r="S101" s="197"/>
      <c r="T101" s="199">
        <f>SUM(T102:T117)</f>
        <v>4.919999999999999</v>
      </c>
      <c r="U101" s="12"/>
      <c r="V101" s="12"/>
      <c r="W101" s="12"/>
      <c r="X101" s="12"/>
      <c r="Y101" s="12"/>
      <c r="Z101" s="12"/>
      <c r="AA101" s="12"/>
      <c r="AB101" s="12"/>
      <c r="AC101" s="12"/>
      <c r="AD101" s="12"/>
      <c r="AE101" s="12"/>
      <c r="AR101" s="200" t="s">
        <v>77</v>
      </c>
      <c r="AT101" s="201" t="s">
        <v>68</v>
      </c>
      <c r="AU101" s="201" t="s">
        <v>77</v>
      </c>
      <c r="AY101" s="200" t="s">
        <v>133</v>
      </c>
      <c r="BK101" s="202">
        <f>SUM(BK102:BK117)</f>
        <v>0</v>
      </c>
    </row>
    <row r="102" spans="1:65" s="2" customFormat="1" ht="24.15" customHeight="1">
      <c r="A102" s="39"/>
      <c r="B102" s="40"/>
      <c r="C102" s="205" t="s">
        <v>141</v>
      </c>
      <c r="D102" s="205" t="s">
        <v>136</v>
      </c>
      <c r="E102" s="206" t="s">
        <v>170</v>
      </c>
      <c r="F102" s="207" t="s">
        <v>171</v>
      </c>
      <c r="G102" s="208" t="s">
        <v>172</v>
      </c>
      <c r="H102" s="209">
        <v>1</v>
      </c>
      <c r="I102" s="210"/>
      <c r="J102" s="211">
        <f>ROUND(I102*H102,2)</f>
        <v>0</v>
      </c>
      <c r="K102" s="207" t="s">
        <v>140</v>
      </c>
      <c r="L102" s="45"/>
      <c r="M102" s="212" t="s">
        <v>19</v>
      </c>
      <c r="N102" s="213" t="s">
        <v>40</v>
      </c>
      <c r="O102" s="85"/>
      <c r="P102" s="214">
        <f>O102*H102</f>
        <v>0</v>
      </c>
      <c r="Q102" s="214">
        <v>0</v>
      </c>
      <c r="R102" s="214">
        <f>Q102*H102</f>
        <v>0</v>
      </c>
      <c r="S102" s="214">
        <v>1.8</v>
      </c>
      <c r="T102" s="215">
        <f>S102*H102</f>
        <v>1.8</v>
      </c>
      <c r="U102" s="39"/>
      <c r="V102" s="39"/>
      <c r="W102" s="39"/>
      <c r="X102" s="39"/>
      <c r="Y102" s="39"/>
      <c r="Z102" s="39"/>
      <c r="AA102" s="39"/>
      <c r="AB102" s="39"/>
      <c r="AC102" s="39"/>
      <c r="AD102" s="39"/>
      <c r="AE102" s="39"/>
      <c r="AR102" s="216" t="s">
        <v>141</v>
      </c>
      <c r="AT102" s="216" t="s">
        <v>136</v>
      </c>
      <c r="AU102" s="216" t="s">
        <v>79</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141</v>
      </c>
      <c r="BM102" s="216" t="s">
        <v>944</v>
      </c>
    </row>
    <row r="103" spans="1:47" s="2" customFormat="1" ht="12">
      <c r="A103" s="39"/>
      <c r="B103" s="40"/>
      <c r="C103" s="41"/>
      <c r="D103" s="218" t="s">
        <v>143</v>
      </c>
      <c r="E103" s="41"/>
      <c r="F103" s="219" t="s">
        <v>174</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143</v>
      </c>
      <c r="AU103" s="18" t="s">
        <v>79</v>
      </c>
    </row>
    <row r="104" spans="1:65" s="2" customFormat="1" ht="16.5" customHeight="1">
      <c r="A104" s="39"/>
      <c r="B104" s="40"/>
      <c r="C104" s="205" t="s">
        <v>163</v>
      </c>
      <c r="D104" s="205" t="s">
        <v>136</v>
      </c>
      <c r="E104" s="206" t="s">
        <v>176</v>
      </c>
      <c r="F104" s="207" t="s">
        <v>177</v>
      </c>
      <c r="G104" s="208" t="s">
        <v>178</v>
      </c>
      <c r="H104" s="209">
        <v>813.75</v>
      </c>
      <c r="I104" s="210"/>
      <c r="J104" s="211">
        <f>ROUND(I104*H104,2)</f>
        <v>0</v>
      </c>
      <c r="K104" s="207" t="s">
        <v>140</v>
      </c>
      <c r="L104" s="45"/>
      <c r="M104" s="212" t="s">
        <v>19</v>
      </c>
      <c r="N104" s="213" t="s">
        <v>40</v>
      </c>
      <c r="O104" s="85"/>
      <c r="P104" s="214">
        <f>O104*H104</f>
        <v>0</v>
      </c>
      <c r="Q104" s="214">
        <v>0</v>
      </c>
      <c r="R104" s="214">
        <f>Q104*H104</f>
        <v>0</v>
      </c>
      <c r="S104" s="214">
        <v>0.002</v>
      </c>
      <c r="T104" s="215">
        <f>S104*H104</f>
        <v>1.6275</v>
      </c>
      <c r="U104" s="39"/>
      <c r="V104" s="39"/>
      <c r="W104" s="39"/>
      <c r="X104" s="39"/>
      <c r="Y104" s="39"/>
      <c r="Z104" s="39"/>
      <c r="AA104" s="39"/>
      <c r="AB104" s="39"/>
      <c r="AC104" s="39"/>
      <c r="AD104" s="39"/>
      <c r="AE104" s="39"/>
      <c r="AR104" s="216" t="s">
        <v>141</v>
      </c>
      <c r="AT104" s="216" t="s">
        <v>136</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141</v>
      </c>
      <c r="BM104" s="216" t="s">
        <v>945</v>
      </c>
    </row>
    <row r="105" spans="1:47" s="2" customFormat="1" ht="12">
      <c r="A105" s="39"/>
      <c r="B105" s="40"/>
      <c r="C105" s="41"/>
      <c r="D105" s="218" t="s">
        <v>143</v>
      </c>
      <c r="E105" s="41"/>
      <c r="F105" s="219" t="s">
        <v>180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143</v>
      </c>
      <c r="AU105" s="18" t="s">
        <v>79</v>
      </c>
    </row>
    <row r="106" spans="1:51" s="14" customFormat="1" ht="12">
      <c r="A106" s="14"/>
      <c r="B106" s="234"/>
      <c r="C106" s="235"/>
      <c r="D106" s="225" t="s">
        <v>145</v>
      </c>
      <c r="E106" s="236" t="s">
        <v>19</v>
      </c>
      <c r="F106" s="237" t="s">
        <v>946</v>
      </c>
      <c r="G106" s="235"/>
      <c r="H106" s="238">
        <v>813.75</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145</v>
      </c>
      <c r="AU106" s="244" t="s">
        <v>79</v>
      </c>
      <c r="AV106" s="14" t="s">
        <v>79</v>
      </c>
      <c r="AW106" s="14" t="s">
        <v>31</v>
      </c>
      <c r="AX106" s="14" t="s">
        <v>77</v>
      </c>
      <c r="AY106" s="244" t="s">
        <v>133</v>
      </c>
    </row>
    <row r="107" spans="1:65" s="2" customFormat="1" ht="21.75" customHeight="1">
      <c r="A107" s="39"/>
      <c r="B107" s="40"/>
      <c r="C107" s="205" t="s">
        <v>147</v>
      </c>
      <c r="D107" s="205" t="s">
        <v>136</v>
      </c>
      <c r="E107" s="206" t="s">
        <v>183</v>
      </c>
      <c r="F107" s="207" t="s">
        <v>184</v>
      </c>
      <c r="G107" s="208" t="s">
        <v>178</v>
      </c>
      <c r="H107" s="209">
        <v>112.5</v>
      </c>
      <c r="I107" s="210"/>
      <c r="J107" s="211">
        <f>ROUND(I107*H107,2)</f>
        <v>0</v>
      </c>
      <c r="K107" s="207" t="s">
        <v>140</v>
      </c>
      <c r="L107" s="45"/>
      <c r="M107" s="212" t="s">
        <v>19</v>
      </c>
      <c r="N107" s="213" t="s">
        <v>40</v>
      </c>
      <c r="O107" s="85"/>
      <c r="P107" s="214">
        <f>O107*H107</f>
        <v>0</v>
      </c>
      <c r="Q107" s="214">
        <v>0</v>
      </c>
      <c r="R107" s="214">
        <f>Q107*H107</f>
        <v>0</v>
      </c>
      <c r="S107" s="214">
        <v>0.003</v>
      </c>
      <c r="T107" s="215">
        <f>S107*H107</f>
        <v>0.3375</v>
      </c>
      <c r="U107" s="39"/>
      <c r="V107" s="39"/>
      <c r="W107" s="39"/>
      <c r="X107" s="39"/>
      <c r="Y107" s="39"/>
      <c r="Z107" s="39"/>
      <c r="AA107" s="39"/>
      <c r="AB107" s="39"/>
      <c r="AC107" s="39"/>
      <c r="AD107" s="39"/>
      <c r="AE107" s="39"/>
      <c r="AR107" s="216" t="s">
        <v>141</v>
      </c>
      <c r="AT107" s="216" t="s">
        <v>136</v>
      </c>
      <c r="AU107" s="216" t="s">
        <v>79</v>
      </c>
      <c r="AY107" s="18" t="s">
        <v>133</v>
      </c>
      <c r="BE107" s="217">
        <f>IF(N107="základní",J107,0)</f>
        <v>0</v>
      </c>
      <c r="BF107" s="217">
        <f>IF(N107="snížená",J107,0)</f>
        <v>0</v>
      </c>
      <c r="BG107" s="217">
        <f>IF(N107="zákl. přenesená",J107,0)</f>
        <v>0</v>
      </c>
      <c r="BH107" s="217">
        <f>IF(N107="sníž. přenesená",J107,0)</f>
        <v>0</v>
      </c>
      <c r="BI107" s="217">
        <f>IF(N107="nulová",J107,0)</f>
        <v>0</v>
      </c>
      <c r="BJ107" s="18" t="s">
        <v>77</v>
      </c>
      <c r="BK107" s="217">
        <f>ROUND(I107*H107,2)</f>
        <v>0</v>
      </c>
      <c r="BL107" s="18" t="s">
        <v>141</v>
      </c>
      <c r="BM107" s="216" t="s">
        <v>947</v>
      </c>
    </row>
    <row r="108" spans="1:47" s="2" customFormat="1" ht="12">
      <c r="A108" s="39"/>
      <c r="B108" s="40"/>
      <c r="C108" s="41"/>
      <c r="D108" s="218" t="s">
        <v>143</v>
      </c>
      <c r="E108" s="41"/>
      <c r="F108" s="219" t="s">
        <v>186</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143</v>
      </c>
      <c r="AU108" s="18" t="s">
        <v>79</v>
      </c>
    </row>
    <row r="109" spans="1:51" s="14" customFormat="1" ht="12">
      <c r="A109" s="14"/>
      <c r="B109" s="234"/>
      <c r="C109" s="235"/>
      <c r="D109" s="225" t="s">
        <v>145</v>
      </c>
      <c r="E109" s="236" t="s">
        <v>19</v>
      </c>
      <c r="F109" s="237" t="s">
        <v>779</v>
      </c>
      <c r="G109" s="235"/>
      <c r="H109" s="238">
        <v>112.5</v>
      </c>
      <c r="I109" s="239"/>
      <c r="J109" s="235"/>
      <c r="K109" s="235"/>
      <c r="L109" s="240"/>
      <c r="M109" s="241"/>
      <c r="N109" s="242"/>
      <c r="O109" s="242"/>
      <c r="P109" s="242"/>
      <c r="Q109" s="242"/>
      <c r="R109" s="242"/>
      <c r="S109" s="242"/>
      <c r="T109" s="243"/>
      <c r="U109" s="14"/>
      <c r="V109" s="14"/>
      <c r="W109" s="14"/>
      <c r="X109" s="14"/>
      <c r="Y109" s="14"/>
      <c r="Z109" s="14"/>
      <c r="AA109" s="14"/>
      <c r="AB109" s="14"/>
      <c r="AC109" s="14"/>
      <c r="AD109" s="14"/>
      <c r="AE109" s="14"/>
      <c r="AT109" s="244" t="s">
        <v>145</v>
      </c>
      <c r="AU109" s="244" t="s">
        <v>79</v>
      </c>
      <c r="AV109" s="14" t="s">
        <v>79</v>
      </c>
      <c r="AW109" s="14" t="s">
        <v>31</v>
      </c>
      <c r="AX109" s="14" t="s">
        <v>77</v>
      </c>
      <c r="AY109" s="244" t="s">
        <v>133</v>
      </c>
    </row>
    <row r="110" spans="1:65" s="2" customFormat="1" ht="21.75" customHeight="1">
      <c r="A110" s="39"/>
      <c r="B110" s="40"/>
      <c r="C110" s="205" t="s">
        <v>175</v>
      </c>
      <c r="D110" s="205" t="s">
        <v>136</v>
      </c>
      <c r="E110" s="206" t="s">
        <v>188</v>
      </c>
      <c r="F110" s="207" t="s">
        <v>189</v>
      </c>
      <c r="G110" s="208" t="s">
        <v>178</v>
      </c>
      <c r="H110" s="209">
        <v>100</v>
      </c>
      <c r="I110" s="210"/>
      <c r="J110" s="211">
        <f>ROUND(I110*H110,2)</f>
        <v>0</v>
      </c>
      <c r="K110" s="207" t="s">
        <v>140</v>
      </c>
      <c r="L110" s="45"/>
      <c r="M110" s="212" t="s">
        <v>19</v>
      </c>
      <c r="N110" s="213" t="s">
        <v>40</v>
      </c>
      <c r="O110" s="85"/>
      <c r="P110" s="214">
        <f>O110*H110</f>
        <v>0</v>
      </c>
      <c r="Q110" s="214">
        <v>0</v>
      </c>
      <c r="R110" s="214">
        <f>Q110*H110</f>
        <v>0</v>
      </c>
      <c r="S110" s="214">
        <v>0.005</v>
      </c>
      <c r="T110" s="215">
        <f>S110*H110</f>
        <v>0.5</v>
      </c>
      <c r="U110" s="39"/>
      <c r="V110" s="39"/>
      <c r="W110" s="39"/>
      <c r="X110" s="39"/>
      <c r="Y110" s="39"/>
      <c r="Z110" s="39"/>
      <c r="AA110" s="39"/>
      <c r="AB110" s="39"/>
      <c r="AC110" s="39"/>
      <c r="AD110" s="39"/>
      <c r="AE110" s="39"/>
      <c r="AR110" s="216" t="s">
        <v>141</v>
      </c>
      <c r="AT110" s="216" t="s">
        <v>136</v>
      </c>
      <c r="AU110" s="216" t="s">
        <v>79</v>
      </c>
      <c r="AY110" s="18" t="s">
        <v>133</v>
      </c>
      <c r="BE110" s="217">
        <f>IF(N110="základní",J110,0)</f>
        <v>0</v>
      </c>
      <c r="BF110" s="217">
        <f>IF(N110="snížená",J110,0)</f>
        <v>0</v>
      </c>
      <c r="BG110" s="217">
        <f>IF(N110="zákl. přenesená",J110,0)</f>
        <v>0</v>
      </c>
      <c r="BH110" s="217">
        <f>IF(N110="sníž. přenesená",J110,0)</f>
        <v>0</v>
      </c>
      <c r="BI110" s="217">
        <f>IF(N110="nulová",J110,0)</f>
        <v>0</v>
      </c>
      <c r="BJ110" s="18" t="s">
        <v>77</v>
      </c>
      <c r="BK110" s="217">
        <f>ROUND(I110*H110,2)</f>
        <v>0</v>
      </c>
      <c r="BL110" s="18" t="s">
        <v>141</v>
      </c>
      <c r="BM110" s="216" t="s">
        <v>948</v>
      </c>
    </row>
    <row r="111" spans="1:47" s="2" customFormat="1" ht="12">
      <c r="A111" s="39"/>
      <c r="B111" s="40"/>
      <c r="C111" s="41"/>
      <c r="D111" s="218" t="s">
        <v>143</v>
      </c>
      <c r="E111" s="41"/>
      <c r="F111" s="219" t="s">
        <v>191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143</v>
      </c>
      <c r="AU111" s="18" t="s">
        <v>79</v>
      </c>
    </row>
    <row r="112" spans="1:65" s="2" customFormat="1" ht="21.75" customHeight="1">
      <c r="A112" s="39"/>
      <c r="B112" s="40"/>
      <c r="C112" s="205" t="s">
        <v>182</v>
      </c>
      <c r="D112" s="205" t="s">
        <v>136</v>
      </c>
      <c r="E112" s="206" t="s">
        <v>193</v>
      </c>
      <c r="F112" s="207" t="s">
        <v>194</v>
      </c>
      <c r="G112" s="208" t="s">
        <v>178</v>
      </c>
      <c r="H112" s="209">
        <v>271.25</v>
      </c>
      <c r="I112" s="210"/>
      <c r="J112" s="211">
        <f>ROUND(I112*H112,2)</f>
        <v>0</v>
      </c>
      <c r="K112" s="207" t="s">
        <v>140</v>
      </c>
      <c r="L112" s="45"/>
      <c r="M112" s="212" t="s">
        <v>19</v>
      </c>
      <c r="N112" s="213" t="s">
        <v>40</v>
      </c>
      <c r="O112" s="85"/>
      <c r="P112" s="214">
        <f>O112*H112</f>
        <v>0</v>
      </c>
      <c r="Q112" s="214">
        <v>0</v>
      </c>
      <c r="R112" s="214">
        <f>Q112*H112</f>
        <v>0</v>
      </c>
      <c r="S112" s="214">
        <v>0.002</v>
      </c>
      <c r="T112" s="215">
        <f>S112*H112</f>
        <v>0.5425</v>
      </c>
      <c r="U112" s="39"/>
      <c r="V112" s="39"/>
      <c r="W112" s="39"/>
      <c r="X112" s="39"/>
      <c r="Y112" s="39"/>
      <c r="Z112" s="39"/>
      <c r="AA112" s="39"/>
      <c r="AB112" s="39"/>
      <c r="AC112" s="39"/>
      <c r="AD112" s="39"/>
      <c r="AE112" s="39"/>
      <c r="AR112" s="216" t="s">
        <v>141</v>
      </c>
      <c r="AT112" s="216" t="s">
        <v>136</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141</v>
      </c>
      <c r="BM112" s="216" t="s">
        <v>949</v>
      </c>
    </row>
    <row r="113" spans="1:47" s="2" customFormat="1" ht="12">
      <c r="A113" s="39"/>
      <c r="B113" s="40"/>
      <c r="C113" s="41"/>
      <c r="D113" s="218" t="s">
        <v>143</v>
      </c>
      <c r="E113" s="41"/>
      <c r="F113" s="219" t="s">
        <v>196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143</v>
      </c>
      <c r="AU113" s="18" t="s">
        <v>79</v>
      </c>
    </row>
    <row r="114" spans="1:51" s="14" customFormat="1" ht="12">
      <c r="A114" s="14"/>
      <c r="B114" s="234"/>
      <c r="C114" s="235"/>
      <c r="D114" s="225" t="s">
        <v>145</v>
      </c>
      <c r="E114" s="236" t="s">
        <v>19</v>
      </c>
      <c r="F114" s="237" t="s">
        <v>950</v>
      </c>
      <c r="G114" s="235"/>
      <c r="H114" s="238">
        <v>271.25</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145</v>
      </c>
      <c r="AU114" s="244" t="s">
        <v>79</v>
      </c>
      <c r="AV114" s="14" t="s">
        <v>79</v>
      </c>
      <c r="AW114" s="14" t="s">
        <v>31</v>
      </c>
      <c r="AX114" s="14" t="s">
        <v>77</v>
      </c>
      <c r="AY114" s="244" t="s">
        <v>133</v>
      </c>
    </row>
    <row r="115" spans="1:65" s="2" customFormat="1" ht="24.15" customHeight="1">
      <c r="A115" s="39"/>
      <c r="B115" s="40"/>
      <c r="C115" s="205" t="s">
        <v>168</v>
      </c>
      <c r="D115" s="205" t="s">
        <v>136</v>
      </c>
      <c r="E115" s="206" t="s">
        <v>199</v>
      </c>
      <c r="F115" s="207" t="s">
        <v>200</v>
      </c>
      <c r="G115" s="208" t="s">
        <v>178</v>
      </c>
      <c r="H115" s="209">
        <v>37.5</v>
      </c>
      <c r="I115" s="210"/>
      <c r="J115" s="211">
        <f>ROUND(I115*H115,2)</f>
        <v>0</v>
      </c>
      <c r="K115" s="207" t="s">
        <v>140</v>
      </c>
      <c r="L115" s="45"/>
      <c r="M115" s="212" t="s">
        <v>19</v>
      </c>
      <c r="N115" s="213" t="s">
        <v>40</v>
      </c>
      <c r="O115" s="85"/>
      <c r="P115" s="214">
        <f>O115*H115</f>
        <v>0</v>
      </c>
      <c r="Q115" s="214">
        <v>0</v>
      </c>
      <c r="R115" s="214">
        <f>Q115*H115</f>
        <v>0</v>
      </c>
      <c r="S115" s="214">
        <v>0.003</v>
      </c>
      <c r="T115" s="215">
        <f>S115*H115</f>
        <v>0.1125</v>
      </c>
      <c r="U115" s="39"/>
      <c r="V115" s="39"/>
      <c r="W115" s="39"/>
      <c r="X115" s="39"/>
      <c r="Y115" s="39"/>
      <c r="Z115" s="39"/>
      <c r="AA115" s="39"/>
      <c r="AB115" s="39"/>
      <c r="AC115" s="39"/>
      <c r="AD115" s="39"/>
      <c r="AE115" s="39"/>
      <c r="AR115" s="216" t="s">
        <v>141</v>
      </c>
      <c r="AT115" s="216" t="s">
        <v>136</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141</v>
      </c>
      <c r="BM115" s="216" t="s">
        <v>951</v>
      </c>
    </row>
    <row r="116" spans="1:47" s="2" customFormat="1" ht="12">
      <c r="A116" s="39"/>
      <c r="B116" s="40"/>
      <c r="C116" s="41"/>
      <c r="D116" s="218" t="s">
        <v>143</v>
      </c>
      <c r="E116" s="41"/>
      <c r="F116" s="219" t="s">
        <v>202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143</v>
      </c>
      <c r="AU116" s="18" t="s">
        <v>79</v>
      </c>
    </row>
    <row r="117" spans="1:51" s="14" customFormat="1" ht="12">
      <c r="A117" s="14"/>
      <c r="B117" s="234"/>
      <c r="C117" s="235"/>
      <c r="D117" s="225" t="s">
        <v>145</v>
      </c>
      <c r="E117" s="236" t="s">
        <v>19</v>
      </c>
      <c r="F117" s="237" t="s">
        <v>784</v>
      </c>
      <c r="G117" s="235"/>
      <c r="H117" s="238">
        <v>37.5</v>
      </c>
      <c r="I117" s="239"/>
      <c r="J117" s="235"/>
      <c r="K117" s="235"/>
      <c r="L117" s="240"/>
      <c r="M117" s="241"/>
      <c r="N117" s="242"/>
      <c r="O117" s="242"/>
      <c r="P117" s="242"/>
      <c r="Q117" s="242"/>
      <c r="R117" s="242"/>
      <c r="S117" s="242"/>
      <c r="T117" s="243"/>
      <c r="U117" s="14"/>
      <c r="V117" s="14"/>
      <c r="W117" s="14"/>
      <c r="X117" s="14"/>
      <c r="Y117" s="14"/>
      <c r="Z117" s="14"/>
      <c r="AA117" s="14"/>
      <c r="AB117" s="14"/>
      <c r="AC117" s="14"/>
      <c r="AD117" s="14"/>
      <c r="AE117" s="14"/>
      <c r="AT117" s="244" t="s">
        <v>145</v>
      </c>
      <c r="AU117" s="244" t="s">
        <v>79</v>
      </c>
      <c r="AV117" s="14" t="s">
        <v>79</v>
      </c>
      <c r="AW117" s="14" t="s">
        <v>31</v>
      </c>
      <c r="AX117" s="14" t="s">
        <v>77</v>
      </c>
      <c r="AY117" s="244" t="s">
        <v>133</v>
      </c>
    </row>
    <row r="118" spans="1:63" s="12" customFormat="1" ht="22.8" customHeight="1">
      <c r="A118" s="12"/>
      <c r="B118" s="189"/>
      <c r="C118" s="190"/>
      <c r="D118" s="191" t="s">
        <v>68</v>
      </c>
      <c r="E118" s="203" t="s">
        <v>204</v>
      </c>
      <c r="F118" s="203" t="s">
        <v>205</v>
      </c>
      <c r="G118" s="190"/>
      <c r="H118" s="190"/>
      <c r="I118" s="193"/>
      <c r="J118" s="204">
        <f>BK118</f>
        <v>0</v>
      </c>
      <c r="K118" s="190"/>
      <c r="L118" s="195"/>
      <c r="M118" s="196"/>
      <c r="N118" s="197"/>
      <c r="O118" s="197"/>
      <c r="P118" s="198">
        <f>SUM(P119:P127)</f>
        <v>0</v>
      </c>
      <c r="Q118" s="197"/>
      <c r="R118" s="198">
        <f>SUM(R119:R127)</f>
        <v>0</v>
      </c>
      <c r="S118" s="197"/>
      <c r="T118" s="199">
        <f>SUM(T119:T127)</f>
        <v>0</v>
      </c>
      <c r="U118" s="12"/>
      <c r="V118" s="12"/>
      <c r="W118" s="12"/>
      <c r="X118" s="12"/>
      <c r="Y118" s="12"/>
      <c r="Z118" s="12"/>
      <c r="AA118" s="12"/>
      <c r="AB118" s="12"/>
      <c r="AC118" s="12"/>
      <c r="AD118" s="12"/>
      <c r="AE118" s="12"/>
      <c r="AR118" s="200" t="s">
        <v>77</v>
      </c>
      <c r="AT118" s="201" t="s">
        <v>68</v>
      </c>
      <c r="AU118" s="201" t="s">
        <v>77</v>
      </c>
      <c r="AY118" s="200" t="s">
        <v>133</v>
      </c>
      <c r="BK118" s="202">
        <f>SUM(BK119:BK127)</f>
        <v>0</v>
      </c>
    </row>
    <row r="119" spans="1:65" s="2" customFormat="1" ht="24.15" customHeight="1">
      <c r="A119" s="39"/>
      <c r="B119" s="40"/>
      <c r="C119" s="205" t="s">
        <v>192</v>
      </c>
      <c r="D119" s="205" t="s">
        <v>136</v>
      </c>
      <c r="E119" s="206" t="s">
        <v>207</v>
      </c>
      <c r="F119" s="207" t="s">
        <v>208</v>
      </c>
      <c r="G119" s="208" t="s">
        <v>209</v>
      </c>
      <c r="H119" s="209">
        <v>4.92</v>
      </c>
      <c r="I119" s="210"/>
      <c r="J119" s="211">
        <f>ROUND(I119*H119,2)</f>
        <v>0</v>
      </c>
      <c r="K119" s="207" t="s">
        <v>140</v>
      </c>
      <c r="L119" s="45"/>
      <c r="M119" s="212" t="s">
        <v>19</v>
      </c>
      <c r="N119" s="213" t="s">
        <v>40</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141</v>
      </c>
      <c r="AT119" s="216" t="s">
        <v>136</v>
      </c>
      <c r="AU119" s="216" t="s">
        <v>79</v>
      </c>
      <c r="AY119" s="18" t="s">
        <v>133</v>
      </c>
      <c r="BE119" s="217">
        <f>IF(N119="základní",J119,0)</f>
        <v>0</v>
      </c>
      <c r="BF119" s="217">
        <f>IF(N119="snížená",J119,0)</f>
        <v>0</v>
      </c>
      <c r="BG119" s="217">
        <f>IF(N119="zákl. přenesená",J119,0)</f>
        <v>0</v>
      </c>
      <c r="BH119" s="217">
        <f>IF(N119="sníž. přenesená",J119,0)</f>
        <v>0</v>
      </c>
      <c r="BI119" s="217">
        <f>IF(N119="nulová",J119,0)</f>
        <v>0</v>
      </c>
      <c r="BJ119" s="18" t="s">
        <v>77</v>
      </c>
      <c r="BK119" s="217">
        <f>ROUND(I119*H119,2)</f>
        <v>0</v>
      </c>
      <c r="BL119" s="18" t="s">
        <v>141</v>
      </c>
      <c r="BM119" s="216" t="s">
        <v>952</v>
      </c>
    </row>
    <row r="120" spans="1:47" s="2" customFormat="1" ht="12">
      <c r="A120" s="39"/>
      <c r="B120" s="40"/>
      <c r="C120" s="41"/>
      <c r="D120" s="218" t="s">
        <v>143</v>
      </c>
      <c r="E120" s="41"/>
      <c r="F120" s="219" t="s">
        <v>211</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143</v>
      </c>
      <c r="AU120" s="18" t="s">
        <v>79</v>
      </c>
    </row>
    <row r="121" spans="1:65" s="2" customFormat="1" ht="21.75" customHeight="1">
      <c r="A121" s="39"/>
      <c r="B121" s="40"/>
      <c r="C121" s="205" t="s">
        <v>198</v>
      </c>
      <c r="D121" s="205" t="s">
        <v>136</v>
      </c>
      <c r="E121" s="206" t="s">
        <v>213</v>
      </c>
      <c r="F121" s="207" t="s">
        <v>214</v>
      </c>
      <c r="G121" s="208" t="s">
        <v>209</v>
      </c>
      <c r="H121" s="209">
        <v>4.92</v>
      </c>
      <c r="I121" s="210"/>
      <c r="J121" s="211">
        <f>ROUND(I121*H121,2)</f>
        <v>0</v>
      </c>
      <c r="K121" s="207" t="s">
        <v>140</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141</v>
      </c>
      <c r="AT121" s="216" t="s">
        <v>136</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141</v>
      </c>
      <c r="BM121" s="216" t="s">
        <v>953</v>
      </c>
    </row>
    <row r="122" spans="1:47" s="2" customFormat="1" ht="12">
      <c r="A122" s="39"/>
      <c r="B122" s="40"/>
      <c r="C122" s="41"/>
      <c r="D122" s="218" t="s">
        <v>143</v>
      </c>
      <c r="E122" s="41"/>
      <c r="F122" s="219" t="s">
        <v>216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143</v>
      </c>
      <c r="AU122" s="18" t="s">
        <v>79</v>
      </c>
    </row>
    <row r="123" spans="1:65" s="2" customFormat="1" ht="24.15" customHeight="1">
      <c r="A123" s="39"/>
      <c r="B123" s="40"/>
      <c r="C123" s="205" t="s">
        <v>206</v>
      </c>
      <c r="D123" s="205" t="s">
        <v>136</v>
      </c>
      <c r="E123" s="206" t="s">
        <v>218</v>
      </c>
      <c r="F123" s="207" t="s">
        <v>219</v>
      </c>
      <c r="G123" s="208" t="s">
        <v>209</v>
      </c>
      <c r="H123" s="209">
        <v>241.08</v>
      </c>
      <c r="I123" s="210"/>
      <c r="J123" s="211">
        <f>ROUND(I123*H123,2)</f>
        <v>0</v>
      </c>
      <c r="K123" s="207" t="s">
        <v>140</v>
      </c>
      <c r="L123" s="45"/>
      <c r="M123" s="212" t="s">
        <v>19</v>
      </c>
      <c r="N123" s="213" t="s">
        <v>40</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141</v>
      </c>
      <c r="AT123" s="216" t="s">
        <v>136</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141</v>
      </c>
      <c r="BM123" s="216" t="s">
        <v>954</v>
      </c>
    </row>
    <row r="124" spans="1:47" s="2" customFormat="1" ht="12">
      <c r="A124" s="39"/>
      <c r="B124" s="40"/>
      <c r="C124" s="41"/>
      <c r="D124" s="218" t="s">
        <v>143</v>
      </c>
      <c r="E124" s="41"/>
      <c r="F124" s="219" t="s">
        <v>221</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143</v>
      </c>
      <c r="AU124" s="18" t="s">
        <v>79</v>
      </c>
    </row>
    <row r="125" spans="1:51" s="14" customFormat="1" ht="12">
      <c r="A125" s="14"/>
      <c r="B125" s="234"/>
      <c r="C125" s="235"/>
      <c r="D125" s="225" t="s">
        <v>145</v>
      </c>
      <c r="E125" s="235"/>
      <c r="F125" s="237" t="s">
        <v>955</v>
      </c>
      <c r="G125" s="235"/>
      <c r="H125" s="238">
        <v>241.08</v>
      </c>
      <c r="I125" s="239"/>
      <c r="J125" s="235"/>
      <c r="K125" s="235"/>
      <c r="L125" s="240"/>
      <c r="M125" s="241"/>
      <c r="N125" s="242"/>
      <c r="O125" s="242"/>
      <c r="P125" s="242"/>
      <c r="Q125" s="242"/>
      <c r="R125" s="242"/>
      <c r="S125" s="242"/>
      <c r="T125" s="243"/>
      <c r="U125" s="14"/>
      <c r="V125" s="14"/>
      <c r="W125" s="14"/>
      <c r="X125" s="14"/>
      <c r="Y125" s="14"/>
      <c r="Z125" s="14"/>
      <c r="AA125" s="14"/>
      <c r="AB125" s="14"/>
      <c r="AC125" s="14"/>
      <c r="AD125" s="14"/>
      <c r="AE125" s="14"/>
      <c r="AT125" s="244" t="s">
        <v>145</v>
      </c>
      <c r="AU125" s="244" t="s">
        <v>79</v>
      </c>
      <c r="AV125" s="14" t="s">
        <v>79</v>
      </c>
      <c r="AW125" s="14" t="s">
        <v>4</v>
      </c>
      <c r="AX125" s="14" t="s">
        <v>77</v>
      </c>
      <c r="AY125" s="244" t="s">
        <v>133</v>
      </c>
    </row>
    <row r="126" spans="1:65" s="2" customFormat="1" ht="24.15" customHeight="1">
      <c r="A126" s="39"/>
      <c r="B126" s="40"/>
      <c r="C126" s="205" t="s">
        <v>212</v>
      </c>
      <c r="D126" s="205" t="s">
        <v>136</v>
      </c>
      <c r="E126" s="206" t="s">
        <v>223</v>
      </c>
      <c r="F126" s="207" t="s">
        <v>224</v>
      </c>
      <c r="G126" s="208" t="s">
        <v>209</v>
      </c>
      <c r="H126" s="209">
        <v>4.92</v>
      </c>
      <c r="I126" s="210"/>
      <c r="J126" s="211">
        <f>ROUND(I126*H126,2)</f>
        <v>0</v>
      </c>
      <c r="K126" s="207" t="s">
        <v>140</v>
      </c>
      <c r="L126" s="45"/>
      <c r="M126" s="212" t="s">
        <v>19</v>
      </c>
      <c r="N126" s="213" t="s">
        <v>40</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141</v>
      </c>
      <c r="AT126" s="216" t="s">
        <v>136</v>
      </c>
      <c r="AU126" s="216" t="s">
        <v>79</v>
      </c>
      <c r="AY126" s="18" t="s">
        <v>133</v>
      </c>
      <c r="BE126" s="217">
        <f>IF(N126="základní",J126,0)</f>
        <v>0</v>
      </c>
      <c r="BF126" s="217">
        <f>IF(N126="snížená",J126,0)</f>
        <v>0</v>
      </c>
      <c r="BG126" s="217">
        <f>IF(N126="zákl. přenesená",J126,0)</f>
        <v>0</v>
      </c>
      <c r="BH126" s="217">
        <f>IF(N126="sníž. přenesená",J126,0)</f>
        <v>0</v>
      </c>
      <c r="BI126" s="217">
        <f>IF(N126="nulová",J126,0)</f>
        <v>0</v>
      </c>
      <c r="BJ126" s="18" t="s">
        <v>77</v>
      </c>
      <c r="BK126" s="217">
        <f>ROUND(I126*H126,2)</f>
        <v>0</v>
      </c>
      <c r="BL126" s="18" t="s">
        <v>141</v>
      </c>
      <c r="BM126" s="216" t="s">
        <v>956</v>
      </c>
    </row>
    <row r="127" spans="1:47" s="2" customFormat="1" ht="12">
      <c r="A127" s="39"/>
      <c r="B127" s="40"/>
      <c r="C127" s="41"/>
      <c r="D127" s="218" t="s">
        <v>143</v>
      </c>
      <c r="E127" s="41"/>
      <c r="F127" s="219" t="s">
        <v>226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143</v>
      </c>
      <c r="AU127" s="18" t="s">
        <v>79</v>
      </c>
    </row>
    <row r="128" spans="1:63" s="12" customFormat="1" ht="22.8" customHeight="1">
      <c r="A128" s="12"/>
      <c r="B128" s="189"/>
      <c r="C128" s="190"/>
      <c r="D128" s="191" t="s">
        <v>68</v>
      </c>
      <c r="E128" s="203" t="s">
        <v>227</v>
      </c>
      <c r="F128" s="203" t="s">
        <v>228</v>
      </c>
      <c r="G128" s="190"/>
      <c r="H128" s="190"/>
      <c r="I128" s="193"/>
      <c r="J128" s="204">
        <f>BK128</f>
        <v>0</v>
      </c>
      <c r="K128" s="190"/>
      <c r="L128" s="195"/>
      <c r="M128" s="196"/>
      <c r="N128" s="197"/>
      <c r="O128" s="197"/>
      <c r="P128" s="198">
        <f>SUM(P129:P130)</f>
        <v>0</v>
      </c>
      <c r="Q128" s="197"/>
      <c r="R128" s="198">
        <f>SUM(R129:R130)</f>
        <v>0</v>
      </c>
      <c r="S128" s="197"/>
      <c r="T128" s="199">
        <f>SUM(T129:T130)</f>
        <v>0</v>
      </c>
      <c r="U128" s="12"/>
      <c r="V128" s="12"/>
      <c r="W128" s="12"/>
      <c r="X128" s="12"/>
      <c r="Y128" s="12"/>
      <c r="Z128" s="12"/>
      <c r="AA128" s="12"/>
      <c r="AB128" s="12"/>
      <c r="AC128" s="12"/>
      <c r="AD128" s="12"/>
      <c r="AE128" s="12"/>
      <c r="AR128" s="200" t="s">
        <v>77</v>
      </c>
      <c r="AT128" s="201" t="s">
        <v>68</v>
      </c>
      <c r="AU128" s="201" t="s">
        <v>77</v>
      </c>
      <c r="AY128" s="200" t="s">
        <v>133</v>
      </c>
      <c r="BK128" s="202">
        <f>SUM(BK129:BK130)</f>
        <v>0</v>
      </c>
    </row>
    <row r="129" spans="1:65" s="2" customFormat="1" ht="33" customHeight="1">
      <c r="A129" s="39"/>
      <c r="B129" s="40"/>
      <c r="C129" s="205" t="s">
        <v>217</v>
      </c>
      <c r="D129" s="205" t="s">
        <v>136</v>
      </c>
      <c r="E129" s="206" t="s">
        <v>230</v>
      </c>
      <c r="F129" s="207" t="s">
        <v>231</v>
      </c>
      <c r="G129" s="208" t="s">
        <v>209</v>
      </c>
      <c r="H129" s="209">
        <v>6.854</v>
      </c>
      <c r="I129" s="210"/>
      <c r="J129" s="211">
        <f>ROUND(I129*H129,2)</f>
        <v>0</v>
      </c>
      <c r="K129" s="207" t="s">
        <v>140</v>
      </c>
      <c r="L129" s="45"/>
      <c r="M129" s="212" t="s">
        <v>19</v>
      </c>
      <c r="N129" s="213" t="s">
        <v>40</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141</v>
      </c>
      <c r="AT129" s="216" t="s">
        <v>136</v>
      </c>
      <c r="AU129" s="216" t="s">
        <v>79</v>
      </c>
      <c r="AY129" s="18" t="s">
        <v>133</v>
      </c>
      <c r="BE129" s="217">
        <f>IF(N129="základní",J129,0)</f>
        <v>0</v>
      </c>
      <c r="BF129" s="217">
        <f>IF(N129="snížená",J129,0)</f>
        <v>0</v>
      </c>
      <c r="BG129" s="217">
        <f>IF(N129="zákl. přenesená",J129,0)</f>
        <v>0</v>
      </c>
      <c r="BH129" s="217">
        <f>IF(N129="sníž. přenesená",J129,0)</f>
        <v>0</v>
      </c>
      <c r="BI129" s="217">
        <f>IF(N129="nulová",J129,0)</f>
        <v>0</v>
      </c>
      <c r="BJ129" s="18" t="s">
        <v>77</v>
      </c>
      <c r="BK129" s="217">
        <f>ROUND(I129*H129,2)</f>
        <v>0</v>
      </c>
      <c r="BL129" s="18" t="s">
        <v>141</v>
      </c>
      <c r="BM129" s="216" t="s">
        <v>957</v>
      </c>
    </row>
    <row r="130" spans="1:47" s="2" customFormat="1" ht="12">
      <c r="A130" s="39"/>
      <c r="B130" s="40"/>
      <c r="C130" s="41"/>
      <c r="D130" s="218" t="s">
        <v>143</v>
      </c>
      <c r="E130" s="41"/>
      <c r="F130" s="219" t="s">
        <v>233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143</v>
      </c>
      <c r="AU130" s="18" t="s">
        <v>79</v>
      </c>
    </row>
    <row r="131" spans="1:63" s="12" customFormat="1" ht="25.9" customHeight="1">
      <c r="A131" s="12"/>
      <c r="B131" s="189"/>
      <c r="C131" s="190"/>
      <c r="D131" s="191" t="s">
        <v>68</v>
      </c>
      <c r="E131" s="192" t="s">
        <v>234</v>
      </c>
      <c r="F131" s="192" t="s">
        <v>235</v>
      </c>
      <c r="G131" s="190"/>
      <c r="H131" s="190"/>
      <c r="I131" s="193"/>
      <c r="J131" s="194">
        <f>BK131</f>
        <v>0</v>
      </c>
      <c r="K131" s="190"/>
      <c r="L131" s="195"/>
      <c r="M131" s="196"/>
      <c r="N131" s="197"/>
      <c r="O131" s="197"/>
      <c r="P131" s="198">
        <f>P132+P253+P259+P270+P273</f>
        <v>0</v>
      </c>
      <c r="Q131" s="197"/>
      <c r="R131" s="198">
        <f>R132+R253+R259+R270+R273</f>
        <v>3.8525325000000006</v>
      </c>
      <c r="S131" s="197"/>
      <c r="T131" s="199">
        <f>T132+T253+T259+T270+T273</f>
        <v>0</v>
      </c>
      <c r="U131" s="12"/>
      <c r="V131" s="12"/>
      <c r="W131" s="12"/>
      <c r="X131" s="12"/>
      <c r="Y131" s="12"/>
      <c r="Z131" s="12"/>
      <c r="AA131" s="12"/>
      <c r="AB131" s="12"/>
      <c r="AC131" s="12"/>
      <c r="AD131" s="12"/>
      <c r="AE131" s="12"/>
      <c r="AR131" s="200" t="s">
        <v>79</v>
      </c>
      <c r="AT131" s="201" t="s">
        <v>68</v>
      </c>
      <c r="AU131" s="201" t="s">
        <v>69</v>
      </c>
      <c r="AY131" s="200" t="s">
        <v>133</v>
      </c>
      <c r="BK131" s="202">
        <f>BK132+BK253+BK259+BK270+BK273</f>
        <v>0</v>
      </c>
    </row>
    <row r="132" spans="1:63" s="12" customFormat="1" ht="22.8" customHeight="1">
      <c r="A132" s="12"/>
      <c r="B132" s="189"/>
      <c r="C132" s="190"/>
      <c r="D132" s="191" t="s">
        <v>68</v>
      </c>
      <c r="E132" s="203" t="s">
        <v>236</v>
      </c>
      <c r="F132" s="203" t="s">
        <v>237</v>
      </c>
      <c r="G132" s="190"/>
      <c r="H132" s="190"/>
      <c r="I132" s="193"/>
      <c r="J132" s="204">
        <f>BK132</f>
        <v>0</v>
      </c>
      <c r="K132" s="190"/>
      <c r="L132" s="195"/>
      <c r="M132" s="196"/>
      <c r="N132" s="197"/>
      <c r="O132" s="197"/>
      <c r="P132" s="198">
        <f>SUM(P133:P252)</f>
        <v>0</v>
      </c>
      <c r="Q132" s="197"/>
      <c r="R132" s="198">
        <f>SUM(R133:R252)</f>
        <v>0.0021025</v>
      </c>
      <c r="S132" s="197"/>
      <c r="T132" s="199">
        <f>SUM(T133:T252)</f>
        <v>0</v>
      </c>
      <c r="U132" s="12"/>
      <c r="V132" s="12"/>
      <c r="W132" s="12"/>
      <c r="X132" s="12"/>
      <c r="Y132" s="12"/>
      <c r="Z132" s="12"/>
      <c r="AA132" s="12"/>
      <c r="AB132" s="12"/>
      <c r="AC132" s="12"/>
      <c r="AD132" s="12"/>
      <c r="AE132" s="12"/>
      <c r="AR132" s="200" t="s">
        <v>79</v>
      </c>
      <c r="AT132" s="201" t="s">
        <v>68</v>
      </c>
      <c r="AU132" s="201" t="s">
        <v>77</v>
      </c>
      <c r="AY132" s="200" t="s">
        <v>133</v>
      </c>
      <c r="BK132" s="202">
        <f>SUM(BK133:BK252)</f>
        <v>0</v>
      </c>
    </row>
    <row r="133" spans="1:65" s="2" customFormat="1" ht="24.15" customHeight="1">
      <c r="A133" s="39"/>
      <c r="B133" s="40"/>
      <c r="C133" s="205" t="s">
        <v>8</v>
      </c>
      <c r="D133" s="205" t="s">
        <v>136</v>
      </c>
      <c r="E133" s="206" t="s">
        <v>791</v>
      </c>
      <c r="F133" s="207" t="s">
        <v>792</v>
      </c>
      <c r="G133" s="208" t="s">
        <v>178</v>
      </c>
      <c r="H133" s="209">
        <v>5</v>
      </c>
      <c r="I133" s="210"/>
      <c r="J133" s="211">
        <f>ROUND(I133*H133,2)</f>
        <v>0</v>
      </c>
      <c r="K133" s="207" t="s">
        <v>140</v>
      </c>
      <c r="L133" s="45"/>
      <c r="M133" s="212" t="s">
        <v>19</v>
      </c>
      <c r="N133" s="213" t="s">
        <v>40</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229</v>
      </c>
      <c r="AT133" s="216" t="s">
        <v>136</v>
      </c>
      <c r="AU133" s="216" t="s">
        <v>79</v>
      </c>
      <c r="AY133" s="18" t="s">
        <v>133</v>
      </c>
      <c r="BE133" s="217">
        <f>IF(N133="základní",J133,0)</f>
        <v>0</v>
      </c>
      <c r="BF133" s="217">
        <f>IF(N133="snížená",J133,0)</f>
        <v>0</v>
      </c>
      <c r="BG133" s="217">
        <f>IF(N133="zákl. přenesená",J133,0)</f>
        <v>0</v>
      </c>
      <c r="BH133" s="217">
        <f>IF(N133="sníž. přenesená",J133,0)</f>
        <v>0</v>
      </c>
      <c r="BI133" s="217">
        <f>IF(N133="nulová",J133,0)</f>
        <v>0</v>
      </c>
      <c r="BJ133" s="18" t="s">
        <v>77</v>
      </c>
      <c r="BK133" s="217">
        <f>ROUND(I133*H133,2)</f>
        <v>0</v>
      </c>
      <c r="BL133" s="18" t="s">
        <v>229</v>
      </c>
      <c r="BM133" s="216" t="s">
        <v>958</v>
      </c>
    </row>
    <row r="134" spans="1:47" s="2" customFormat="1" ht="12">
      <c r="A134" s="39"/>
      <c r="B134" s="40"/>
      <c r="C134" s="41"/>
      <c r="D134" s="218" t="s">
        <v>143</v>
      </c>
      <c r="E134" s="41"/>
      <c r="F134" s="219" t="s">
        <v>794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143</v>
      </c>
      <c r="AU134" s="18" t="s">
        <v>79</v>
      </c>
    </row>
    <row r="135" spans="1:65" s="2" customFormat="1" ht="16.5" customHeight="1">
      <c r="A135" s="39"/>
      <c r="B135" s="40"/>
      <c r="C135" s="245" t="s">
        <v>229</v>
      </c>
      <c r="D135" s="245" t="s">
        <v>246</v>
      </c>
      <c r="E135" s="246" t="s">
        <v>795</v>
      </c>
      <c r="F135" s="247" t="s">
        <v>796</v>
      </c>
      <c r="G135" s="248" t="s">
        <v>178</v>
      </c>
      <c r="H135" s="249">
        <v>5.25</v>
      </c>
      <c r="I135" s="250"/>
      <c r="J135" s="251">
        <f>ROUND(I135*H135,2)</f>
        <v>0</v>
      </c>
      <c r="K135" s="247" t="s">
        <v>140</v>
      </c>
      <c r="L135" s="252"/>
      <c r="M135" s="253" t="s">
        <v>19</v>
      </c>
      <c r="N135" s="254" t="s">
        <v>40</v>
      </c>
      <c r="O135" s="85"/>
      <c r="P135" s="214">
        <f>O135*H135</f>
        <v>0</v>
      </c>
      <c r="Q135" s="214">
        <v>0.00021</v>
      </c>
      <c r="R135" s="214">
        <f>Q135*H135</f>
        <v>0.0011025</v>
      </c>
      <c r="S135" s="214">
        <v>0</v>
      </c>
      <c r="T135" s="215">
        <f>S135*H135</f>
        <v>0</v>
      </c>
      <c r="U135" s="39"/>
      <c r="V135" s="39"/>
      <c r="W135" s="39"/>
      <c r="X135" s="39"/>
      <c r="Y135" s="39"/>
      <c r="Z135" s="39"/>
      <c r="AA135" s="39"/>
      <c r="AB135" s="39"/>
      <c r="AC135" s="39"/>
      <c r="AD135" s="39"/>
      <c r="AE135" s="39"/>
      <c r="AR135" s="216" t="s">
        <v>309</v>
      </c>
      <c r="AT135" s="216" t="s">
        <v>246</v>
      </c>
      <c r="AU135" s="216" t="s">
        <v>79</v>
      </c>
      <c r="AY135" s="18" t="s">
        <v>133</v>
      </c>
      <c r="BE135" s="217">
        <f>IF(N135="základní",J135,0)</f>
        <v>0</v>
      </c>
      <c r="BF135" s="217">
        <f>IF(N135="snížená",J135,0)</f>
        <v>0</v>
      </c>
      <c r="BG135" s="217">
        <f>IF(N135="zákl. přenesená",J135,0)</f>
        <v>0</v>
      </c>
      <c r="BH135" s="217">
        <f>IF(N135="sníž. přenesená",J135,0)</f>
        <v>0</v>
      </c>
      <c r="BI135" s="217">
        <f>IF(N135="nulová",J135,0)</f>
        <v>0</v>
      </c>
      <c r="BJ135" s="18" t="s">
        <v>77</v>
      </c>
      <c r="BK135" s="217">
        <f>ROUND(I135*H135,2)</f>
        <v>0</v>
      </c>
      <c r="BL135" s="18" t="s">
        <v>229</v>
      </c>
      <c r="BM135" s="216" t="s">
        <v>959</v>
      </c>
    </row>
    <row r="136" spans="1:51" s="14" customFormat="1" ht="12">
      <c r="A136" s="14"/>
      <c r="B136" s="234"/>
      <c r="C136" s="235"/>
      <c r="D136" s="225" t="s">
        <v>145</v>
      </c>
      <c r="E136" s="235"/>
      <c r="F136" s="237" t="s">
        <v>798</v>
      </c>
      <c r="G136" s="235"/>
      <c r="H136" s="238">
        <v>5.25</v>
      </c>
      <c r="I136" s="239"/>
      <c r="J136" s="235"/>
      <c r="K136" s="235"/>
      <c r="L136" s="240"/>
      <c r="M136" s="241"/>
      <c r="N136" s="242"/>
      <c r="O136" s="242"/>
      <c r="P136" s="242"/>
      <c r="Q136" s="242"/>
      <c r="R136" s="242"/>
      <c r="S136" s="242"/>
      <c r="T136" s="243"/>
      <c r="U136" s="14"/>
      <c r="V136" s="14"/>
      <c r="W136" s="14"/>
      <c r="X136" s="14"/>
      <c r="Y136" s="14"/>
      <c r="Z136" s="14"/>
      <c r="AA136" s="14"/>
      <c r="AB136" s="14"/>
      <c r="AC136" s="14"/>
      <c r="AD136" s="14"/>
      <c r="AE136" s="14"/>
      <c r="AT136" s="244" t="s">
        <v>145</v>
      </c>
      <c r="AU136" s="244" t="s">
        <v>79</v>
      </c>
      <c r="AV136" s="14" t="s">
        <v>79</v>
      </c>
      <c r="AW136" s="14" t="s">
        <v>4</v>
      </c>
      <c r="AX136" s="14" t="s">
        <v>77</v>
      </c>
      <c r="AY136" s="244" t="s">
        <v>133</v>
      </c>
    </row>
    <row r="137" spans="1:65" s="2" customFormat="1" ht="21.75" customHeight="1">
      <c r="A137" s="39"/>
      <c r="B137" s="40"/>
      <c r="C137" s="245" t="s">
        <v>238</v>
      </c>
      <c r="D137" s="245" t="s">
        <v>246</v>
      </c>
      <c r="E137" s="246" t="s">
        <v>799</v>
      </c>
      <c r="F137" s="247" t="s">
        <v>800</v>
      </c>
      <c r="G137" s="248" t="s">
        <v>249</v>
      </c>
      <c r="H137" s="249">
        <v>9</v>
      </c>
      <c r="I137" s="250"/>
      <c r="J137" s="251">
        <f>ROUND(I137*H137,2)</f>
        <v>0</v>
      </c>
      <c r="K137" s="247" t="s">
        <v>250</v>
      </c>
      <c r="L137" s="252"/>
      <c r="M137" s="253" t="s">
        <v>19</v>
      </c>
      <c r="N137" s="254"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182</v>
      </c>
      <c r="AT137" s="216" t="s">
        <v>246</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141</v>
      </c>
      <c r="BM137" s="216" t="s">
        <v>960</v>
      </c>
    </row>
    <row r="138" spans="1:65" s="2" customFormat="1" ht="24.15" customHeight="1">
      <c r="A138" s="39"/>
      <c r="B138" s="40"/>
      <c r="C138" s="205" t="s">
        <v>245</v>
      </c>
      <c r="D138" s="205" t="s">
        <v>136</v>
      </c>
      <c r="E138" s="206" t="s">
        <v>239</v>
      </c>
      <c r="F138" s="207" t="s">
        <v>240</v>
      </c>
      <c r="G138" s="208" t="s">
        <v>241</v>
      </c>
      <c r="H138" s="209">
        <v>296</v>
      </c>
      <c r="I138" s="210"/>
      <c r="J138" s="211">
        <f>ROUND(I138*H138,2)</f>
        <v>0</v>
      </c>
      <c r="K138" s="207" t="s">
        <v>140</v>
      </c>
      <c r="L138" s="45"/>
      <c r="M138" s="212" t="s">
        <v>19</v>
      </c>
      <c r="N138" s="213" t="s">
        <v>40</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229</v>
      </c>
      <c r="AT138" s="216" t="s">
        <v>136</v>
      </c>
      <c r="AU138" s="216" t="s">
        <v>79</v>
      </c>
      <c r="AY138" s="18" t="s">
        <v>133</v>
      </c>
      <c r="BE138" s="217">
        <f>IF(N138="základní",J138,0)</f>
        <v>0</v>
      </c>
      <c r="BF138" s="217">
        <f>IF(N138="snížená",J138,0)</f>
        <v>0</v>
      </c>
      <c r="BG138" s="217">
        <f>IF(N138="zákl. přenesená",J138,0)</f>
        <v>0</v>
      </c>
      <c r="BH138" s="217">
        <f>IF(N138="sníž. přenesená",J138,0)</f>
        <v>0</v>
      </c>
      <c r="BI138" s="217">
        <f>IF(N138="nulová",J138,0)</f>
        <v>0</v>
      </c>
      <c r="BJ138" s="18" t="s">
        <v>77</v>
      </c>
      <c r="BK138" s="217">
        <f>ROUND(I138*H138,2)</f>
        <v>0</v>
      </c>
      <c r="BL138" s="18" t="s">
        <v>229</v>
      </c>
      <c r="BM138" s="216" t="s">
        <v>961</v>
      </c>
    </row>
    <row r="139" spans="1:47" s="2" customFormat="1" ht="12">
      <c r="A139" s="39"/>
      <c r="B139" s="40"/>
      <c r="C139" s="41"/>
      <c r="D139" s="218" t="s">
        <v>143</v>
      </c>
      <c r="E139" s="41"/>
      <c r="F139" s="219" t="s">
        <v>243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143</v>
      </c>
      <c r="AU139" s="18" t="s">
        <v>79</v>
      </c>
    </row>
    <row r="140" spans="1:51" s="14" customFormat="1" ht="12">
      <c r="A140" s="14"/>
      <c r="B140" s="234"/>
      <c r="C140" s="235"/>
      <c r="D140" s="225" t="s">
        <v>145</v>
      </c>
      <c r="E140" s="236" t="s">
        <v>19</v>
      </c>
      <c r="F140" s="237" t="s">
        <v>962</v>
      </c>
      <c r="G140" s="235"/>
      <c r="H140" s="238">
        <v>296</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145</v>
      </c>
      <c r="AU140" s="244" t="s">
        <v>79</v>
      </c>
      <c r="AV140" s="14" t="s">
        <v>79</v>
      </c>
      <c r="AW140" s="14" t="s">
        <v>31</v>
      </c>
      <c r="AX140" s="14" t="s">
        <v>77</v>
      </c>
      <c r="AY140" s="244" t="s">
        <v>133</v>
      </c>
    </row>
    <row r="141" spans="1:65" s="2" customFormat="1" ht="16.5" customHeight="1">
      <c r="A141" s="39"/>
      <c r="B141" s="40"/>
      <c r="C141" s="245" t="s">
        <v>252</v>
      </c>
      <c r="D141" s="245" t="s">
        <v>246</v>
      </c>
      <c r="E141" s="246" t="s">
        <v>247</v>
      </c>
      <c r="F141" s="247" t="s">
        <v>248</v>
      </c>
      <c r="G141" s="248" t="s">
        <v>249</v>
      </c>
      <c r="H141" s="249">
        <v>246</v>
      </c>
      <c r="I141" s="250"/>
      <c r="J141" s="251">
        <f>ROUND(I141*H141,2)</f>
        <v>0</v>
      </c>
      <c r="K141" s="247" t="s">
        <v>250</v>
      </c>
      <c r="L141" s="252"/>
      <c r="M141" s="253" t="s">
        <v>19</v>
      </c>
      <c r="N141" s="254"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182</v>
      </c>
      <c r="AT141" s="216" t="s">
        <v>246</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141</v>
      </c>
      <c r="BM141" s="216" t="s">
        <v>963</v>
      </c>
    </row>
    <row r="142" spans="1:65" s="2" customFormat="1" ht="16.5" customHeight="1">
      <c r="A142" s="39"/>
      <c r="B142" s="40"/>
      <c r="C142" s="245" t="s">
        <v>256</v>
      </c>
      <c r="D142" s="245" t="s">
        <v>246</v>
      </c>
      <c r="E142" s="246" t="s">
        <v>253</v>
      </c>
      <c r="F142" s="247" t="s">
        <v>254</v>
      </c>
      <c r="G142" s="248" t="s">
        <v>249</v>
      </c>
      <c r="H142" s="249">
        <v>50</v>
      </c>
      <c r="I142" s="250"/>
      <c r="J142" s="251">
        <f>ROUND(I142*H142,2)</f>
        <v>0</v>
      </c>
      <c r="K142" s="247" t="s">
        <v>250</v>
      </c>
      <c r="L142" s="252"/>
      <c r="M142" s="253" t="s">
        <v>19</v>
      </c>
      <c r="N142" s="254"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182</v>
      </c>
      <c r="AT142" s="216" t="s">
        <v>246</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141</v>
      </c>
      <c r="BM142" s="216" t="s">
        <v>964</v>
      </c>
    </row>
    <row r="143" spans="1:65" s="2" customFormat="1" ht="24.15" customHeight="1">
      <c r="A143" s="39"/>
      <c r="B143" s="40"/>
      <c r="C143" s="205" t="s">
        <v>7</v>
      </c>
      <c r="D143" s="205" t="s">
        <v>136</v>
      </c>
      <c r="E143" s="206" t="s">
        <v>257</v>
      </c>
      <c r="F143" s="207" t="s">
        <v>258</v>
      </c>
      <c r="G143" s="208" t="s">
        <v>241</v>
      </c>
      <c r="H143" s="209">
        <v>47</v>
      </c>
      <c r="I143" s="210"/>
      <c r="J143" s="211">
        <f>ROUND(I143*H143,2)</f>
        <v>0</v>
      </c>
      <c r="K143" s="207" t="s">
        <v>140</v>
      </c>
      <c r="L143" s="45"/>
      <c r="M143" s="212" t="s">
        <v>19</v>
      </c>
      <c r="N143" s="213" t="s">
        <v>40</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229</v>
      </c>
      <c r="AT143" s="216" t="s">
        <v>136</v>
      </c>
      <c r="AU143" s="216" t="s">
        <v>79</v>
      </c>
      <c r="AY143" s="18" t="s">
        <v>133</v>
      </c>
      <c r="BE143" s="217">
        <f>IF(N143="základní",J143,0)</f>
        <v>0</v>
      </c>
      <c r="BF143" s="217">
        <f>IF(N143="snížená",J143,0)</f>
        <v>0</v>
      </c>
      <c r="BG143" s="217">
        <f>IF(N143="zákl. přenesená",J143,0)</f>
        <v>0</v>
      </c>
      <c r="BH143" s="217">
        <f>IF(N143="sníž. přenesená",J143,0)</f>
        <v>0</v>
      </c>
      <c r="BI143" s="217">
        <f>IF(N143="nulová",J143,0)</f>
        <v>0</v>
      </c>
      <c r="BJ143" s="18" t="s">
        <v>77</v>
      </c>
      <c r="BK143" s="217">
        <f>ROUND(I143*H143,2)</f>
        <v>0</v>
      </c>
      <c r="BL143" s="18" t="s">
        <v>229</v>
      </c>
      <c r="BM143" s="216" t="s">
        <v>965</v>
      </c>
    </row>
    <row r="144" spans="1:47" s="2" customFormat="1" ht="12">
      <c r="A144" s="39"/>
      <c r="B144" s="40"/>
      <c r="C144" s="41"/>
      <c r="D144" s="218" t="s">
        <v>143</v>
      </c>
      <c r="E144" s="41"/>
      <c r="F144" s="219" t="s">
        <v>260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143</v>
      </c>
      <c r="AU144" s="18" t="s">
        <v>79</v>
      </c>
    </row>
    <row r="145" spans="1:51" s="14" customFormat="1" ht="12">
      <c r="A145" s="14"/>
      <c r="B145" s="234"/>
      <c r="C145" s="235"/>
      <c r="D145" s="225" t="s">
        <v>145</v>
      </c>
      <c r="E145" s="236" t="s">
        <v>19</v>
      </c>
      <c r="F145" s="237" t="s">
        <v>807</v>
      </c>
      <c r="G145" s="235"/>
      <c r="H145" s="238">
        <v>47</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145</v>
      </c>
      <c r="AU145" s="244" t="s">
        <v>79</v>
      </c>
      <c r="AV145" s="14" t="s">
        <v>79</v>
      </c>
      <c r="AW145" s="14" t="s">
        <v>31</v>
      </c>
      <c r="AX145" s="14" t="s">
        <v>77</v>
      </c>
      <c r="AY145" s="244" t="s">
        <v>133</v>
      </c>
    </row>
    <row r="146" spans="1:65" s="2" customFormat="1" ht="37.8" customHeight="1">
      <c r="A146" s="39"/>
      <c r="B146" s="40"/>
      <c r="C146" s="245" t="s">
        <v>265</v>
      </c>
      <c r="D146" s="245" t="s">
        <v>246</v>
      </c>
      <c r="E146" s="246" t="s">
        <v>262</v>
      </c>
      <c r="F146" s="247" t="s">
        <v>808</v>
      </c>
      <c r="G146" s="248" t="s">
        <v>249</v>
      </c>
      <c r="H146" s="249">
        <v>30</v>
      </c>
      <c r="I146" s="250"/>
      <c r="J146" s="251">
        <f>ROUND(I146*H146,2)</f>
        <v>0</v>
      </c>
      <c r="K146" s="247" t="s">
        <v>250</v>
      </c>
      <c r="L146" s="252"/>
      <c r="M146" s="253" t="s">
        <v>19</v>
      </c>
      <c r="N146" s="254" t="s">
        <v>40</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182</v>
      </c>
      <c r="AT146" s="216" t="s">
        <v>246</v>
      </c>
      <c r="AU146" s="216" t="s">
        <v>79</v>
      </c>
      <c r="AY146" s="18" t="s">
        <v>133</v>
      </c>
      <c r="BE146" s="217">
        <f>IF(N146="základní",J146,0)</f>
        <v>0</v>
      </c>
      <c r="BF146" s="217">
        <f>IF(N146="snížená",J146,0)</f>
        <v>0</v>
      </c>
      <c r="BG146" s="217">
        <f>IF(N146="zákl. přenesená",J146,0)</f>
        <v>0</v>
      </c>
      <c r="BH146" s="217">
        <f>IF(N146="sníž. přenesená",J146,0)</f>
        <v>0</v>
      </c>
      <c r="BI146" s="217">
        <f>IF(N146="nulová",J146,0)</f>
        <v>0</v>
      </c>
      <c r="BJ146" s="18" t="s">
        <v>77</v>
      </c>
      <c r="BK146" s="217">
        <f>ROUND(I146*H146,2)</f>
        <v>0</v>
      </c>
      <c r="BL146" s="18" t="s">
        <v>141</v>
      </c>
      <c r="BM146" s="216" t="s">
        <v>966</v>
      </c>
    </row>
    <row r="147" spans="1:65" s="2" customFormat="1" ht="16.5" customHeight="1">
      <c r="A147" s="39"/>
      <c r="B147" s="40"/>
      <c r="C147" s="245" t="s">
        <v>269</v>
      </c>
      <c r="D147" s="245" t="s">
        <v>246</v>
      </c>
      <c r="E147" s="246" t="s">
        <v>266</v>
      </c>
      <c r="F147" s="247" t="s">
        <v>267</v>
      </c>
      <c r="G147" s="248" t="s">
        <v>249</v>
      </c>
      <c r="H147" s="249">
        <v>17</v>
      </c>
      <c r="I147" s="250"/>
      <c r="J147" s="251">
        <f>ROUND(I147*H147,2)</f>
        <v>0</v>
      </c>
      <c r="K147" s="247" t="s">
        <v>250</v>
      </c>
      <c r="L147" s="252"/>
      <c r="M147" s="253" t="s">
        <v>19</v>
      </c>
      <c r="N147" s="254"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182</v>
      </c>
      <c r="AT147" s="216" t="s">
        <v>246</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141</v>
      </c>
      <c r="BM147" s="216" t="s">
        <v>967</v>
      </c>
    </row>
    <row r="148" spans="1:65" s="2" customFormat="1" ht="24.15" customHeight="1">
      <c r="A148" s="39"/>
      <c r="B148" s="40"/>
      <c r="C148" s="205" t="s">
        <v>273</v>
      </c>
      <c r="D148" s="205" t="s">
        <v>136</v>
      </c>
      <c r="E148" s="206" t="s">
        <v>274</v>
      </c>
      <c r="F148" s="207" t="s">
        <v>275</v>
      </c>
      <c r="G148" s="208" t="s">
        <v>178</v>
      </c>
      <c r="H148" s="209">
        <v>2985</v>
      </c>
      <c r="I148" s="210"/>
      <c r="J148" s="211">
        <f>ROUND(I148*H148,2)</f>
        <v>0</v>
      </c>
      <c r="K148" s="207" t="s">
        <v>140</v>
      </c>
      <c r="L148" s="45"/>
      <c r="M148" s="212" t="s">
        <v>19</v>
      </c>
      <c r="N148" s="213"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229</v>
      </c>
      <c r="AT148" s="216" t="s">
        <v>136</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229</v>
      </c>
      <c r="BM148" s="216" t="s">
        <v>968</v>
      </c>
    </row>
    <row r="149" spans="1:47" s="2" customFormat="1" ht="12">
      <c r="A149" s="39"/>
      <c r="B149" s="40"/>
      <c r="C149" s="41"/>
      <c r="D149" s="218" t="s">
        <v>143</v>
      </c>
      <c r="E149" s="41"/>
      <c r="F149" s="219" t="s">
        <v>277</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143</v>
      </c>
      <c r="AU149" s="18" t="s">
        <v>79</v>
      </c>
    </row>
    <row r="150" spans="1:51" s="14" customFormat="1" ht="12">
      <c r="A150" s="14"/>
      <c r="B150" s="234"/>
      <c r="C150" s="235"/>
      <c r="D150" s="225" t="s">
        <v>145</v>
      </c>
      <c r="E150" s="236" t="s">
        <v>19</v>
      </c>
      <c r="F150" s="237" t="s">
        <v>812</v>
      </c>
      <c r="G150" s="235"/>
      <c r="H150" s="238">
        <v>2985</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145</v>
      </c>
      <c r="AU150" s="244" t="s">
        <v>79</v>
      </c>
      <c r="AV150" s="14" t="s">
        <v>79</v>
      </c>
      <c r="AW150" s="14" t="s">
        <v>31</v>
      </c>
      <c r="AX150" s="14" t="s">
        <v>77</v>
      </c>
      <c r="AY150" s="244" t="s">
        <v>133</v>
      </c>
    </row>
    <row r="151" spans="1:65" s="2" customFormat="1" ht="16.5" customHeight="1">
      <c r="A151" s="39"/>
      <c r="B151" s="40"/>
      <c r="C151" s="245" t="s">
        <v>281</v>
      </c>
      <c r="D151" s="245" t="s">
        <v>246</v>
      </c>
      <c r="E151" s="246" t="s">
        <v>290</v>
      </c>
      <c r="F151" s="247" t="s">
        <v>291</v>
      </c>
      <c r="G151" s="248" t="s">
        <v>178</v>
      </c>
      <c r="H151" s="249">
        <v>300</v>
      </c>
      <c r="I151" s="250"/>
      <c r="J151" s="251">
        <f>ROUND(I151*H151,2)</f>
        <v>0</v>
      </c>
      <c r="K151" s="247" t="s">
        <v>250</v>
      </c>
      <c r="L151" s="252"/>
      <c r="M151" s="253" t="s">
        <v>19</v>
      </c>
      <c r="N151" s="254" t="s">
        <v>40</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182</v>
      </c>
      <c r="AT151" s="216" t="s">
        <v>246</v>
      </c>
      <c r="AU151" s="216" t="s">
        <v>79</v>
      </c>
      <c r="AY151" s="18" t="s">
        <v>133</v>
      </c>
      <c r="BE151" s="217">
        <f>IF(N151="základní",J151,0)</f>
        <v>0</v>
      </c>
      <c r="BF151" s="217">
        <f>IF(N151="snížená",J151,0)</f>
        <v>0</v>
      </c>
      <c r="BG151" s="217">
        <f>IF(N151="zákl. přenesená",J151,0)</f>
        <v>0</v>
      </c>
      <c r="BH151" s="217">
        <f>IF(N151="sníž. přenesená",J151,0)</f>
        <v>0</v>
      </c>
      <c r="BI151" s="217">
        <f>IF(N151="nulová",J151,0)</f>
        <v>0</v>
      </c>
      <c r="BJ151" s="18" t="s">
        <v>77</v>
      </c>
      <c r="BK151" s="217">
        <f>ROUND(I151*H151,2)</f>
        <v>0</v>
      </c>
      <c r="BL151" s="18" t="s">
        <v>141</v>
      </c>
      <c r="BM151" s="216" t="s">
        <v>969</v>
      </c>
    </row>
    <row r="152" spans="1:65" s="2" customFormat="1" ht="16.5" customHeight="1">
      <c r="A152" s="39"/>
      <c r="B152" s="40"/>
      <c r="C152" s="245" t="s">
        <v>285</v>
      </c>
      <c r="D152" s="245" t="s">
        <v>246</v>
      </c>
      <c r="E152" s="246" t="s">
        <v>298</v>
      </c>
      <c r="F152" s="247" t="s">
        <v>814</v>
      </c>
      <c r="G152" s="248" t="s">
        <v>178</v>
      </c>
      <c r="H152" s="249">
        <v>450</v>
      </c>
      <c r="I152" s="250"/>
      <c r="J152" s="251">
        <f>ROUND(I152*H152,2)</f>
        <v>0</v>
      </c>
      <c r="K152" s="247" t="s">
        <v>250</v>
      </c>
      <c r="L152" s="252"/>
      <c r="M152" s="253" t="s">
        <v>19</v>
      </c>
      <c r="N152" s="254"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182</v>
      </c>
      <c r="AT152" s="216" t="s">
        <v>246</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141</v>
      </c>
      <c r="BM152" s="216" t="s">
        <v>970</v>
      </c>
    </row>
    <row r="153" spans="1:65" s="2" customFormat="1" ht="16.5" customHeight="1">
      <c r="A153" s="39"/>
      <c r="B153" s="40"/>
      <c r="C153" s="245" t="s">
        <v>289</v>
      </c>
      <c r="D153" s="245" t="s">
        <v>246</v>
      </c>
      <c r="E153" s="246" t="s">
        <v>302</v>
      </c>
      <c r="F153" s="247" t="s">
        <v>303</v>
      </c>
      <c r="G153" s="248" t="s">
        <v>178</v>
      </c>
      <c r="H153" s="249">
        <v>2035</v>
      </c>
      <c r="I153" s="250"/>
      <c r="J153" s="251">
        <f>ROUND(I153*H153,2)</f>
        <v>0</v>
      </c>
      <c r="K153" s="247" t="s">
        <v>250</v>
      </c>
      <c r="L153" s="252"/>
      <c r="M153" s="253" t="s">
        <v>19</v>
      </c>
      <c r="N153" s="254"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182</v>
      </c>
      <c r="AT153" s="216" t="s">
        <v>246</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141</v>
      </c>
      <c r="BM153" s="216" t="s">
        <v>971</v>
      </c>
    </row>
    <row r="154" spans="1:65" s="2" customFormat="1" ht="16.5" customHeight="1">
      <c r="A154" s="39"/>
      <c r="B154" s="40"/>
      <c r="C154" s="245" t="s">
        <v>293</v>
      </c>
      <c r="D154" s="245" t="s">
        <v>246</v>
      </c>
      <c r="E154" s="246" t="s">
        <v>306</v>
      </c>
      <c r="F154" s="247" t="s">
        <v>307</v>
      </c>
      <c r="G154" s="248" t="s">
        <v>178</v>
      </c>
      <c r="H154" s="249">
        <v>200</v>
      </c>
      <c r="I154" s="250"/>
      <c r="J154" s="251">
        <f>ROUND(I154*H154,2)</f>
        <v>0</v>
      </c>
      <c r="K154" s="247" t="s">
        <v>250</v>
      </c>
      <c r="L154" s="252"/>
      <c r="M154" s="253" t="s">
        <v>19</v>
      </c>
      <c r="N154" s="254"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182</v>
      </c>
      <c r="AT154" s="216" t="s">
        <v>246</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141</v>
      </c>
      <c r="BM154" s="216" t="s">
        <v>972</v>
      </c>
    </row>
    <row r="155" spans="1:65" s="2" customFormat="1" ht="24.15" customHeight="1">
      <c r="A155" s="39"/>
      <c r="B155" s="40"/>
      <c r="C155" s="205" t="s">
        <v>297</v>
      </c>
      <c r="D155" s="205" t="s">
        <v>136</v>
      </c>
      <c r="E155" s="206" t="s">
        <v>310</v>
      </c>
      <c r="F155" s="207" t="s">
        <v>311</v>
      </c>
      <c r="G155" s="208" t="s">
        <v>178</v>
      </c>
      <c r="H155" s="209">
        <v>1390</v>
      </c>
      <c r="I155" s="210"/>
      <c r="J155" s="211">
        <f>ROUND(I155*H155,2)</f>
        <v>0</v>
      </c>
      <c r="K155" s="207" t="s">
        <v>140</v>
      </c>
      <c r="L155" s="45"/>
      <c r="M155" s="212" t="s">
        <v>19</v>
      </c>
      <c r="N155" s="213" t="s">
        <v>40</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229</v>
      </c>
      <c r="AT155" s="216" t="s">
        <v>136</v>
      </c>
      <c r="AU155" s="216" t="s">
        <v>79</v>
      </c>
      <c r="AY155" s="18" t="s">
        <v>133</v>
      </c>
      <c r="BE155" s="217">
        <f>IF(N155="základní",J155,0)</f>
        <v>0</v>
      </c>
      <c r="BF155" s="217">
        <f>IF(N155="snížená",J155,0)</f>
        <v>0</v>
      </c>
      <c r="BG155" s="217">
        <f>IF(N155="zákl. přenesená",J155,0)</f>
        <v>0</v>
      </c>
      <c r="BH155" s="217">
        <f>IF(N155="sníž. přenesená",J155,0)</f>
        <v>0</v>
      </c>
      <c r="BI155" s="217">
        <f>IF(N155="nulová",J155,0)</f>
        <v>0</v>
      </c>
      <c r="BJ155" s="18" t="s">
        <v>77</v>
      </c>
      <c r="BK155" s="217">
        <f>ROUND(I155*H155,2)</f>
        <v>0</v>
      </c>
      <c r="BL155" s="18" t="s">
        <v>229</v>
      </c>
      <c r="BM155" s="216" t="s">
        <v>973</v>
      </c>
    </row>
    <row r="156" spans="1:47" s="2" customFormat="1" ht="12">
      <c r="A156" s="39"/>
      <c r="B156" s="40"/>
      <c r="C156" s="41"/>
      <c r="D156" s="218" t="s">
        <v>143</v>
      </c>
      <c r="E156" s="41"/>
      <c r="F156" s="219" t="s">
        <v>313</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143</v>
      </c>
      <c r="AU156" s="18" t="s">
        <v>79</v>
      </c>
    </row>
    <row r="157" spans="1:51" s="14" customFormat="1" ht="12">
      <c r="A157" s="14"/>
      <c r="B157" s="234"/>
      <c r="C157" s="235"/>
      <c r="D157" s="225" t="s">
        <v>145</v>
      </c>
      <c r="E157" s="236" t="s">
        <v>19</v>
      </c>
      <c r="F157" s="237" t="s">
        <v>974</v>
      </c>
      <c r="G157" s="235"/>
      <c r="H157" s="238">
        <v>1390</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145</v>
      </c>
      <c r="AU157" s="244" t="s">
        <v>79</v>
      </c>
      <c r="AV157" s="14" t="s">
        <v>79</v>
      </c>
      <c r="AW157" s="14" t="s">
        <v>31</v>
      </c>
      <c r="AX157" s="14" t="s">
        <v>77</v>
      </c>
      <c r="AY157" s="244" t="s">
        <v>133</v>
      </c>
    </row>
    <row r="158" spans="1:65" s="2" customFormat="1" ht="16.5" customHeight="1">
      <c r="A158" s="39"/>
      <c r="B158" s="40"/>
      <c r="C158" s="245" t="s">
        <v>301</v>
      </c>
      <c r="D158" s="245" t="s">
        <v>246</v>
      </c>
      <c r="E158" s="246" t="s">
        <v>316</v>
      </c>
      <c r="F158" s="247" t="s">
        <v>317</v>
      </c>
      <c r="G158" s="248" t="s">
        <v>178</v>
      </c>
      <c r="H158" s="249">
        <v>115</v>
      </c>
      <c r="I158" s="250"/>
      <c r="J158" s="251">
        <f>ROUND(I158*H158,2)</f>
        <v>0</v>
      </c>
      <c r="K158" s="247" t="s">
        <v>250</v>
      </c>
      <c r="L158" s="252"/>
      <c r="M158" s="253" t="s">
        <v>19</v>
      </c>
      <c r="N158" s="254"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182</v>
      </c>
      <c r="AT158" s="216" t="s">
        <v>246</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141</v>
      </c>
      <c r="BM158" s="216" t="s">
        <v>975</v>
      </c>
    </row>
    <row r="159" spans="1:65" s="2" customFormat="1" ht="16.5" customHeight="1">
      <c r="A159" s="39"/>
      <c r="B159" s="40"/>
      <c r="C159" s="245" t="s">
        <v>305</v>
      </c>
      <c r="D159" s="245" t="s">
        <v>246</v>
      </c>
      <c r="E159" s="246" t="s">
        <v>320</v>
      </c>
      <c r="F159" s="247" t="s">
        <v>321</v>
      </c>
      <c r="G159" s="248" t="s">
        <v>178</v>
      </c>
      <c r="H159" s="249">
        <v>1110</v>
      </c>
      <c r="I159" s="250"/>
      <c r="J159" s="251">
        <f>ROUND(I159*H159,2)</f>
        <v>0</v>
      </c>
      <c r="K159" s="247" t="s">
        <v>250</v>
      </c>
      <c r="L159" s="252"/>
      <c r="M159" s="253" t="s">
        <v>19</v>
      </c>
      <c r="N159" s="254"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182</v>
      </c>
      <c r="AT159" s="216" t="s">
        <v>246</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141</v>
      </c>
      <c r="BM159" s="216" t="s">
        <v>976</v>
      </c>
    </row>
    <row r="160" spans="1:65" s="2" customFormat="1" ht="16.5" customHeight="1">
      <c r="A160" s="39"/>
      <c r="B160" s="40"/>
      <c r="C160" s="245" t="s">
        <v>309</v>
      </c>
      <c r="D160" s="245" t="s">
        <v>246</v>
      </c>
      <c r="E160" s="246" t="s">
        <v>324</v>
      </c>
      <c r="F160" s="247" t="s">
        <v>325</v>
      </c>
      <c r="G160" s="248" t="s">
        <v>178</v>
      </c>
      <c r="H160" s="249">
        <v>165</v>
      </c>
      <c r="I160" s="250"/>
      <c r="J160" s="251">
        <f>ROUND(I160*H160,2)</f>
        <v>0</v>
      </c>
      <c r="K160" s="247" t="s">
        <v>250</v>
      </c>
      <c r="L160" s="252"/>
      <c r="M160" s="253" t="s">
        <v>19</v>
      </c>
      <c r="N160" s="254"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182</v>
      </c>
      <c r="AT160" s="216" t="s">
        <v>246</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141</v>
      </c>
      <c r="BM160" s="216" t="s">
        <v>977</v>
      </c>
    </row>
    <row r="161" spans="1:65" s="2" customFormat="1" ht="24.15" customHeight="1">
      <c r="A161" s="39"/>
      <c r="B161" s="40"/>
      <c r="C161" s="205" t="s">
        <v>315</v>
      </c>
      <c r="D161" s="205" t="s">
        <v>136</v>
      </c>
      <c r="E161" s="206" t="s">
        <v>328</v>
      </c>
      <c r="F161" s="207" t="s">
        <v>329</v>
      </c>
      <c r="G161" s="208" t="s">
        <v>178</v>
      </c>
      <c r="H161" s="209">
        <v>2640</v>
      </c>
      <c r="I161" s="210"/>
      <c r="J161" s="211">
        <f>ROUND(I161*H161,2)</f>
        <v>0</v>
      </c>
      <c r="K161" s="207" t="s">
        <v>140</v>
      </c>
      <c r="L161" s="45"/>
      <c r="M161" s="212" t="s">
        <v>19</v>
      </c>
      <c r="N161" s="213"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229</v>
      </c>
      <c r="AT161" s="216" t="s">
        <v>136</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229</v>
      </c>
      <c r="BM161" s="216" t="s">
        <v>978</v>
      </c>
    </row>
    <row r="162" spans="1:47" s="2" customFormat="1" ht="12">
      <c r="A162" s="39"/>
      <c r="B162" s="40"/>
      <c r="C162" s="41"/>
      <c r="D162" s="218" t="s">
        <v>143</v>
      </c>
      <c r="E162" s="41"/>
      <c r="F162" s="219" t="s">
        <v>331</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143</v>
      </c>
      <c r="AU162" s="18" t="s">
        <v>79</v>
      </c>
    </row>
    <row r="163" spans="1:51" s="14" customFormat="1" ht="12">
      <c r="A163" s="14"/>
      <c r="B163" s="234"/>
      <c r="C163" s="235"/>
      <c r="D163" s="225" t="s">
        <v>145</v>
      </c>
      <c r="E163" s="236" t="s">
        <v>19</v>
      </c>
      <c r="F163" s="237" t="s">
        <v>824</v>
      </c>
      <c r="G163" s="235"/>
      <c r="H163" s="238">
        <v>2640</v>
      </c>
      <c r="I163" s="239"/>
      <c r="J163" s="235"/>
      <c r="K163" s="235"/>
      <c r="L163" s="240"/>
      <c r="M163" s="241"/>
      <c r="N163" s="242"/>
      <c r="O163" s="242"/>
      <c r="P163" s="242"/>
      <c r="Q163" s="242"/>
      <c r="R163" s="242"/>
      <c r="S163" s="242"/>
      <c r="T163" s="243"/>
      <c r="U163" s="14"/>
      <c r="V163" s="14"/>
      <c r="W163" s="14"/>
      <c r="X163" s="14"/>
      <c r="Y163" s="14"/>
      <c r="Z163" s="14"/>
      <c r="AA163" s="14"/>
      <c r="AB163" s="14"/>
      <c r="AC163" s="14"/>
      <c r="AD163" s="14"/>
      <c r="AE163" s="14"/>
      <c r="AT163" s="244" t="s">
        <v>145</v>
      </c>
      <c r="AU163" s="244" t="s">
        <v>79</v>
      </c>
      <c r="AV163" s="14" t="s">
        <v>79</v>
      </c>
      <c r="AW163" s="14" t="s">
        <v>31</v>
      </c>
      <c r="AX163" s="14" t="s">
        <v>77</v>
      </c>
      <c r="AY163" s="244" t="s">
        <v>133</v>
      </c>
    </row>
    <row r="164" spans="1:65" s="2" customFormat="1" ht="16.5" customHeight="1">
      <c r="A164" s="39"/>
      <c r="B164" s="40"/>
      <c r="C164" s="245" t="s">
        <v>319</v>
      </c>
      <c r="D164" s="245" t="s">
        <v>246</v>
      </c>
      <c r="E164" s="246" t="s">
        <v>338</v>
      </c>
      <c r="F164" s="247" t="s">
        <v>339</v>
      </c>
      <c r="G164" s="248" t="s">
        <v>178</v>
      </c>
      <c r="H164" s="249">
        <v>2640</v>
      </c>
      <c r="I164" s="250"/>
      <c r="J164" s="251">
        <f>ROUND(I164*H164,2)</f>
        <v>0</v>
      </c>
      <c r="K164" s="247" t="s">
        <v>250</v>
      </c>
      <c r="L164" s="252"/>
      <c r="M164" s="253" t="s">
        <v>19</v>
      </c>
      <c r="N164" s="254" t="s">
        <v>40</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182</v>
      </c>
      <c r="AT164" s="216" t="s">
        <v>246</v>
      </c>
      <c r="AU164" s="216" t="s">
        <v>79</v>
      </c>
      <c r="AY164" s="18" t="s">
        <v>133</v>
      </c>
      <c r="BE164" s="217">
        <f>IF(N164="základní",J164,0)</f>
        <v>0</v>
      </c>
      <c r="BF164" s="217">
        <f>IF(N164="snížená",J164,0)</f>
        <v>0</v>
      </c>
      <c r="BG164" s="217">
        <f>IF(N164="zákl. přenesená",J164,0)</f>
        <v>0</v>
      </c>
      <c r="BH164" s="217">
        <f>IF(N164="sníž. přenesená",J164,0)</f>
        <v>0</v>
      </c>
      <c r="BI164" s="217">
        <f>IF(N164="nulová",J164,0)</f>
        <v>0</v>
      </c>
      <c r="BJ164" s="18" t="s">
        <v>77</v>
      </c>
      <c r="BK164" s="217">
        <f>ROUND(I164*H164,2)</f>
        <v>0</v>
      </c>
      <c r="BL164" s="18" t="s">
        <v>141</v>
      </c>
      <c r="BM164" s="216" t="s">
        <v>979</v>
      </c>
    </row>
    <row r="165" spans="1:65" s="2" customFormat="1" ht="24.15" customHeight="1">
      <c r="A165" s="39"/>
      <c r="B165" s="40"/>
      <c r="C165" s="205" t="s">
        <v>323</v>
      </c>
      <c r="D165" s="205" t="s">
        <v>136</v>
      </c>
      <c r="E165" s="206" t="s">
        <v>342</v>
      </c>
      <c r="F165" s="207" t="s">
        <v>343</v>
      </c>
      <c r="G165" s="208" t="s">
        <v>178</v>
      </c>
      <c r="H165" s="209">
        <v>730</v>
      </c>
      <c r="I165" s="210"/>
      <c r="J165" s="211">
        <f>ROUND(I165*H165,2)</f>
        <v>0</v>
      </c>
      <c r="K165" s="207" t="s">
        <v>140</v>
      </c>
      <c r="L165" s="45"/>
      <c r="M165" s="212" t="s">
        <v>19</v>
      </c>
      <c r="N165" s="213"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229</v>
      </c>
      <c r="AT165" s="216" t="s">
        <v>136</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229</v>
      </c>
      <c r="BM165" s="216" t="s">
        <v>980</v>
      </c>
    </row>
    <row r="166" spans="1:47" s="2" customFormat="1" ht="12">
      <c r="A166" s="39"/>
      <c r="B166" s="40"/>
      <c r="C166" s="41"/>
      <c r="D166" s="218" t="s">
        <v>143</v>
      </c>
      <c r="E166" s="41"/>
      <c r="F166" s="219" t="s">
        <v>345</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143</v>
      </c>
      <c r="AU166" s="18" t="s">
        <v>79</v>
      </c>
    </row>
    <row r="167" spans="1:51" s="14" customFormat="1" ht="12">
      <c r="A167" s="14"/>
      <c r="B167" s="234"/>
      <c r="C167" s="235"/>
      <c r="D167" s="225" t="s">
        <v>145</v>
      </c>
      <c r="E167" s="236" t="s">
        <v>19</v>
      </c>
      <c r="F167" s="237" t="s">
        <v>981</v>
      </c>
      <c r="G167" s="235"/>
      <c r="H167" s="238">
        <v>730</v>
      </c>
      <c r="I167" s="239"/>
      <c r="J167" s="235"/>
      <c r="K167" s="235"/>
      <c r="L167" s="240"/>
      <c r="M167" s="241"/>
      <c r="N167" s="242"/>
      <c r="O167" s="242"/>
      <c r="P167" s="242"/>
      <c r="Q167" s="242"/>
      <c r="R167" s="242"/>
      <c r="S167" s="242"/>
      <c r="T167" s="243"/>
      <c r="U167" s="14"/>
      <c r="V167" s="14"/>
      <c r="W167" s="14"/>
      <c r="X167" s="14"/>
      <c r="Y167" s="14"/>
      <c r="Z167" s="14"/>
      <c r="AA167" s="14"/>
      <c r="AB167" s="14"/>
      <c r="AC167" s="14"/>
      <c r="AD167" s="14"/>
      <c r="AE167" s="14"/>
      <c r="AT167" s="244" t="s">
        <v>145</v>
      </c>
      <c r="AU167" s="244" t="s">
        <v>79</v>
      </c>
      <c r="AV167" s="14" t="s">
        <v>79</v>
      </c>
      <c r="AW167" s="14" t="s">
        <v>31</v>
      </c>
      <c r="AX167" s="14" t="s">
        <v>77</v>
      </c>
      <c r="AY167" s="244" t="s">
        <v>133</v>
      </c>
    </row>
    <row r="168" spans="1:65" s="2" customFormat="1" ht="16.5" customHeight="1">
      <c r="A168" s="39"/>
      <c r="B168" s="40"/>
      <c r="C168" s="245" t="s">
        <v>327</v>
      </c>
      <c r="D168" s="245" t="s">
        <v>246</v>
      </c>
      <c r="E168" s="246" t="s">
        <v>348</v>
      </c>
      <c r="F168" s="247" t="s">
        <v>828</v>
      </c>
      <c r="G168" s="248" t="s">
        <v>178</v>
      </c>
      <c r="H168" s="249">
        <v>80</v>
      </c>
      <c r="I168" s="250"/>
      <c r="J168" s="251">
        <f>ROUND(I168*H168,2)</f>
        <v>0</v>
      </c>
      <c r="K168" s="247" t="s">
        <v>250</v>
      </c>
      <c r="L168" s="252"/>
      <c r="M168" s="253" t="s">
        <v>19</v>
      </c>
      <c r="N168" s="254"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182</v>
      </c>
      <c r="AT168" s="216" t="s">
        <v>246</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141</v>
      </c>
      <c r="BM168" s="216" t="s">
        <v>982</v>
      </c>
    </row>
    <row r="169" spans="1:65" s="2" customFormat="1" ht="16.5" customHeight="1">
      <c r="A169" s="39"/>
      <c r="B169" s="40"/>
      <c r="C169" s="245" t="s">
        <v>333</v>
      </c>
      <c r="D169" s="245" t="s">
        <v>246</v>
      </c>
      <c r="E169" s="246" t="s">
        <v>352</v>
      </c>
      <c r="F169" s="247" t="s">
        <v>353</v>
      </c>
      <c r="G169" s="248" t="s">
        <v>178</v>
      </c>
      <c r="H169" s="249">
        <v>650</v>
      </c>
      <c r="I169" s="250"/>
      <c r="J169" s="251">
        <f>ROUND(I169*H169,2)</f>
        <v>0</v>
      </c>
      <c r="K169" s="247" t="s">
        <v>250</v>
      </c>
      <c r="L169" s="252"/>
      <c r="M169" s="253" t="s">
        <v>19</v>
      </c>
      <c r="N169" s="254"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182</v>
      </c>
      <c r="AT169" s="216" t="s">
        <v>246</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141</v>
      </c>
      <c r="BM169" s="216" t="s">
        <v>983</v>
      </c>
    </row>
    <row r="170" spans="1:65" s="2" customFormat="1" ht="24.15" customHeight="1">
      <c r="A170" s="39"/>
      <c r="B170" s="40"/>
      <c r="C170" s="205" t="s">
        <v>337</v>
      </c>
      <c r="D170" s="205" t="s">
        <v>136</v>
      </c>
      <c r="E170" s="206" t="s">
        <v>356</v>
      </c>
      <c r="F170" s="207" t="s">
        <v>357</v>
      </c>
      <c r="G170" s="208" t="s">
        <v>178</v>
      </c>
      <c r="H170" s="209">
        <v>80</v>
      </c>
      <c r="I170" s="210"/>
      <c r="J170" s="211">
        <f>ROUND(I170*H170,2)</f>
        <v>0</v>
      </c>
      <c r="K170" s="207" t="s">
        <v>140</v>
      </c>
      <c r="L170" s="45"/>
      <c r="M170" s="212" t="s">
        <v>19</v>
      </c>
      <c r="N170" s="213" t="s">
        <v>40</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229</v>
      </c>
      <c r="AT170" s="216" t="s">
        <v>136</v>
      </c>
      <c r="AU170" s="216" t="s">
        <v>79</v>
      </c>
      <c r="AY170" s="18" t="s">
        <v>133</v>
      </c>
      <c r="BE170" s="217">
        <f>IF(N170="základní",J170,0)</f>
        <v>0</v>
      </c>
      <c r="BF170" s="217">
        <f>IF(N170="snížená",J170,0)</f>
        <v>0</v>
      </c>
      <c r="BG170" s="217">
        <f>IF(N170="zákl. přenesená",J170,0)</f>
        <v>0</v>
      </c>
      <c r="BH170" s="217">
        <f>IF(N170="sníž. přenesená",J170,0)</f>
        <v>0</v>
      </c>
      <c r="BI170" s="217">
        <f>IF(N170="nulová",J170,0)</f>
        <v>0</v>
      </c>
      <c r="BJ170" s="18" t="s">
        <v>77</v>
      </c>
      <c r="BK170" s="217">
        <f>ROUND(I170*H170,2)</f>
        <v>0</v>
      </c>
      <c r="BL170" s="18" t="s">
        <v>229</v>
      </c>
      <c r="BM170" s="216" t="s">
        <v>984</v>
      </c>
    </row>
    <row r="171" spans="1:47" s="2" customFormat="1" ht="12">
      <c r="A171" s="39"/>
      <c r="B171" s="40"/>
      <c r="C171" s="41"/>
      <c r="D171" s="218" t="s">
        <v>143</v>
      </c>
      <c r="E171" s="41"/>
      <c r="F171" s="219" t="s">
        <v>359</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143</v>
      </c>
      <c r="AU171" s="18" t="s">
        <v>79</v>
      </c>
    </row>
    <row r="172" spans="1:65" s="2" customFormat="1" ht="16.5" customHeight="1">
      <c r="A172" s="39"/>
      <c r="B172" s="40"/>
      <c r="C172" s="245" t="s">
        <v>341</v>
      </c>
      <c r="D172" s="245" t="s">
        <v>246</v>
      </c>
      <c r="E172" s="246" t="s">
        <v>366</v>
      </c>
      <c r="F172" s="247" t="s">
        <v>367</v>
      </c>
      <c r="G172" s="248" t="s">
        <v>178</v>
      </c>
      <c r="H172" s="249">
        <v>80</v>
      </c>
      <c r="I172" s="250"/>
      <c r="J172" s="251">
        <f>ROUND(I172*H172,2)</f>
        <v>0</v>
      </c>
      <c r="K172" s="247" t="s">
        <v>250</v>
      </c>
      <c r="L172" s="252"/>
      <c r="M172" s="253" t="s">
        <v>19</v>
      </c>
      <c r="N172" s="254"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182</v>
      </c>
      <c r="AT172" s="216" t="s">
        <v>246</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141</v>
      </c>
      <c r="BM172" s="216" t="s">
        <v>985</v>
      </c>
    </row>
    <row r="173" spans="1:65" s="2" customFormat="1" ht="21.75" customHeight="1">
      <c r="A173" s="39"/>
      <c r="B173" s="40"/>
      <c r="C173" s="205" t="s">
        <v>392</v>
      </c>
      <c r="D173" s="205" t="s">
        <v>136</v>
      </c>
      <c r="E173" s="206" t="s">
        <v>393</v>
      </c>
      <c r="F173" s="207" t="s">
        <v>394</v>
      </c>
      <c r="G173" s="208" t="s">
        <v>241</v>
      </c>
      <c r="H173" s="209">
        <v>2</v>
      </c>
      <c r="I173" s="210"/>
      <c r="J173" s="211">
        <f>ROUND(I173*H173,2)</f>
        <v>0</v>
      </c>
      <c r="K173" s="207" t="s">
        <v>140</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229</v>
      </c>
      <c r="AT173" s="216" t="s">
        <v>136</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229</v>
      </c>
      <c r="BM173" s="216" t="s">
        <v>986</v>
      </c>
    </row>
    <row r="174" spans="1:47" s="2" customFormat="1" ht="12">
      <c r="A174" s="39"/>
      <c r="B174" s="40"/>
      <c r="C174" s="41"/>
      <c r="D174" s="218" t="s">
        <v>143</v>
      </c>
      <c r="E174" s="41"/>
      <c r="F174" s="219" t="s">
        <v>396</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143</v>
      </c>
      <c r="AU174" s="18" t="s">
        <v>79</v>
      </c>
    </row>
    <row r="175" spans="1:65" s="2" customFormat="1" ht="16.5" customHeight="1">
      <c r="A175" s="39"/>
      <c r="B175" s="40"/>
      <c r="C175" s="245" t="s">
        <v>397</v>
      </c>
      <c r="D175" s="245" t="s">
        <v>246</v>
      </c>
      <c r="E175" s="246" t="s">
        <v>987</v>
      </c>
      <c r="F175" s="247" t="s">
        <v>988</v>
      </c>
      <c r="G175" s="248" t="s">
        <v>241</v>
      </c>
      <c r="H175" s="249">
        <v>1</v>
      </c>
      <c r="I175" s="250"/>
      <c r="J175" s="251">
        <f>ROUND(I175*H175,2)</f>
        <v>0</v>
      </c>
      <c r="K175" s="247" t="s">
        <v>250</v>
      </c>
      <c r="L175" s="252"/>
      <c r="M175" s="253" t="s">
        <v>19</v>
      </c>
      <c r="N175" s="254" t="s">
        <v>40</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309</v>
      </c>
      <c r="AT175" s="216" t="s">
        <v>246</v>
      </c>
      <c r="AU175" s="216" t="s">
        <v>79</v>
      </c>
      <c r="AY175" s="18" t="s">
        <v>133</v>
      </c>
      <c r="BE175" s="217">
        <f>IF(N175="základní",J175,0)</f>
        <v>0</v>
      </c>
      <c r="BF175" s="217">
        <f>IF(N175="snížená",J175,0)</f>
        <v>0</v>
      </c>
      <c r="BG175" s="217">
        <f>IF(N175="zákl. přenesená",J175,0)</f>
        <v>0</v>
      </c>
      <c r="BH175" s="217">
        <f>IF(N175="sníž. přenesená",J175,0)</f>
        <v>0</v>
      </c>
      <c r="BI175" s="217">
        <f>IF(N175="nulová",J175,0)</f>
        <v>0</v>
      </c>
      <c r="BJ175" s="18" t="s">
        <v>77</v>
      </c>
      <c r="BK175" s="217">
        <f>ROUND(I175*H175,2)</f>
        <v>0</v>
      </c>
      <c r="BL175" s="18" t="s">
        <v>229</v>
      </c>
      <c r="BM175" s="216" t="s">
        <v>989</v>
      </c>
    </row>
    <row r="176" spans="1:65" s="2" customFormat="1" ht="16.5" customHeight="1">
      <c r="A176" s="39"/>
      <c r="B176" s="40"/>
      <c r="C176" s="245" t="s">
        <v>401</v>
      </c>
      <c r="D176" s="245" t="s">
        <v>246</v>
      </c>
      <c r="E176" s="246" t="s">
        <v>835</v>
      </c>
      <c r="F176" s="247" t="s">
        <v>836</v>
      </c>
      <c r="G176" s="248" t="s">
        <v>241</v>
      </c>
      <c r="H176" s="249">
        <v>1</v>
      </c>
      <c r="I176" s="250"/>
      <c r="J176" s="251">
        <f>ROUND(I176*H176,2)</f>
        <v>0</v>
      </c>
      <c r="K176" s="247" t="s">
        <v>250</v>
      </c>
      <c r="L176" s="252"/>
      <c r="M176" s="253" t="s">
        <v>19</v>
      </c>
      <c r="N176" s="254"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309</v>
      </c>
      <c r="AT176" s="216" t="s">
        <v>246</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229</v>
      </c>
      <c r="BM176" s="216" t="s">
        <v>990</v>
      </c>
    </row>
    <row r="177" spans="1:65" s="2" customFormat="1" ht="24.15" customHeight="1">
      <c r="A177" s="39"/>
      <c r="B177" s="40"/>
      <c r="C177" s="205" t="s">
        <v>405</v>
      </c>
      <c r="D177" s="205" t="s">
        <v>136</v>
      </c>
      <c r="E177" s="206" t="s">
        <v>426</v>
      </c>
      <c r="F177" s="207" t="s">
        <v>427</v>
      </c>
      <c r="G177" s="208" t="s">
        <v>241</v>
      </c>
      <c r="H177" s="209">
        <v>65</v>
      </c>
      <c r="I177" s="210"/>
      <c r="J177" s="211">
        <f>ROUND(I177*H177,2)</f>
        <v>0</v>
      </c>
      <c r="K177" s="207" t="s">
        <v>140</v>
      </c>
      <c r="L177" s="45"/>
      <c r="M177" s="212" t="s">
        <v>19</v>
      </c>
      <c r="N177" s="213"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229</v>
      </c>
      <c r="AT177" s="216" t="s">
        <v>136</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229</v>
      </c>
      <c r="BM177" s="216" t="s">
        <v>991</v>
      </c>
    </row>
    <row r="178" spans="1:47" s="2" customFormat="1" ht="12">
      <c r="A178" s="39"/>
      <c r="B178" s="40"/>
      <c r="C178" s="41"/>
      <c r="D178" s="218" t="s">
        <v>143</v>
      </c>
      <c r="E178" s="41"/>
      <c r="F178" s="219" t="s">
        <v>429</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143</v>
      </c>
      <c r="AU178" s="18" t="s">
        <v>79</v>
      </c>
    </row>
    <row r="179" spans="1:51" s="14" customFormat="1" ht="12">
      <c r="A179" s="14"/>
      <c r="B179" s="234"/>
      <c r="C179" s="235"/>
      <c r="D179" s="225" t="s">
        <v>145</v>
      </c>
      <c r="E179" s="236" t="s">
        <v>19</v>
      </c>
      <c r="F179" s="237" t="s">
        <v>992</v>
      </c>
      <c r="G179" s="235"/>
      <c r="H179" s="238">
        <v>65</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145</v>
      </c>
      <c r="AU179" s="244" t="s">
        <v>79</v>
      </c>
      <c r="AV179" s="14" t="s">
        <v>79</v>
      </c>
      <c r="AW179" s="14" t="s">
        <v>31</v>
      </c>
      <c r="AX179" s="14" t="s">
        <v>77</v>
      </c>
      <c r="AY179" s="244" t="s">
        <v>133</v>
      </c>
    </row>
    <row r="180" spans="1:65" s="2" customFormat="1" ht="16.5" customHeight="1">
      <c r="A180" s="39"/>
      <c r="B180" s="40"/>
      <c r="C180" s="245" t="s">
        <v>409</v>
      </c>
      <c r="D180" s="245" t="s">
        <v>246</v>
      </c>
      <c r="E180" s="246" t="s">
        <v>432</v>
      </c>
      <c r="F180" s="247" t="s">
        <v>433</v>
      </c>
      <c r="G180" s="248" t="s">
        <v>249</v>
      </c>
      <c r="H180" s="249">
        <v>14</v>
      </c>
      <c r="I180" s="250"/>
      <c r="J180" s="251">
        <f>ROUND(I180*H180,2)</f>
        <v>0</v>
      </c>
      <c r="K180" s="247" t="s">
        <v>250</v>
      </c>
      <c r="L180" s="252"/>
      <c r="M180" s="253" t="s">
        <v>19</v>
      </c>
      <c r="N180" s="254" t="s">
        <v>40</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182</v>
      </c>
      <c r="AT180" s="216" t="s">
        <v>246</v>
      </c>
      <c r="AU180" s="216" t="s">
        <v>79</v>
      </c>
      <c r="AY180" s="18" t="s">
        <v>133</v>
      </c>
      <c r="BE180" s="217">
        <f>IF(N180="základní",J180,0)</f>
        <v>0</v>
      </c>
      <c r="BF180" s="217">
        <f>IF(N180="snížená",J180,0)</f>
        <v>0</v>
      </c>
      <c r="BG180" s="217">
        <f>IF(N180="zákl. přenesená",J180,0)</f>
        <v>0</v>
      </c>
      <c r="BH180" s="217">
        <f>IF(N180="sníž. přenesená",J180,0)</f>
        <v>0</v>
      </c>
      <c r="BI180" s="217">
        <f>IF(N180="nulová",J180,0)</f>
        <v>0</v>
      </c>
      <c r="BJ180" s="18" t="s">
        <v>77</v>
      </c>
      <c r="BK180" s="217">
        <f>ROUND(I180*H180,2)</f>
        <v>0</v>
      </c>
      <c r="BL180" s="18" t="s">
        <v>141</v>
      </c>
      <c r="BM180" s="216" t="s">
        <v>993</v>
      </c>
    </row>
    <row r="181" spans="1:65" s="2" customFormat="1" ht="16.5" customHeight="1">
      <c r="A181" s="39"/>
      <c r="B181" s="40"/>
      <c r="C181" s="245" t="s">
        <v>413</v>
      </c>
      <c r="D181" s="245" t="s">
        <v>246</v>
      </c>
      <c r="E181" s="246" t="s">
        <v>436</v>
      </c>
      <c r="F181" s="247" t="s">
        <v>437</v>
      </c>
      <c r="G181" s="248" t="s">
        <v>249</v>
      </c>
      <c r="H181" s="249">
        <v>32</v>
      </c>
      <c r="I181" s="250"/>
      <c r="J181" s="251">
        <f>ROUND(I181*H181,2)</f>
        <v>0</v>
      </c>
      <c r="K181" s="247" t="s">
        <v>250</v>
      </c>
      <c r="L181" s="252"/>
      <c r="M181" s="253" t="s">
        <v>19</v>
      </c>
      <c r="N181" s="254"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182</v>
      </c>
      <c r="AT181" s="216" t="s">
        <v>246</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141</v>
      </c>
      <c r="BM181" s="216" t="s">
        <v>994</v>
      </c>
    </row>
    <row r="182" spans="1:65" s="2" customFormat="1" ht="16.5" customHeight="1">
      <c r="A182" s="39"/>
      <c r="B182" s="40"/>
      <c r="C182" s="245" t="s">
        <v>417</v>
      </c>
      <c r="D182" s="245" t="s">
        <v>246</v>
      </c>
      <c r="E182" s="246" t="s">
        <v>440</v>
      </c>
      <c r="F182" s="247" t="s">
        <v>441</v>
      </c>
      <c r="G182" s="248" t="s">
        <v>249</v>
      </c>
      <c r="H182" s="249">
        <v>18</v>
      </c>
      <c r="I182" s="250"/>
      <c r="J182" s="251">
        <f>ROUND(I182*H182,2)</f>
        <v>0</v>
      </c>
      <c r="K182" s="247" t="s">
        <v>250</v>
      </c>
      <c r="L182" s="252"/>
      <c r="M182" s="253" t="s">
        <v>19</v>
      </c>
      <c r="N182" s="254" t="s">
        <v>40</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182</v>
      </c>
      <c r="AT182" s="216" t="s">
        <v>246</v>
      </c>
      <c r="AU182" s="216" t="s">
        <v>79</v>
      </c>
      <c r="AY182" s="18" t="s">
        <v>133</v>
      </c>
      <c r="BE182" s="217">
        <f>IF(N182="základní",J182,0)</f>
        <v>0</v>
      </c>
      <c r="BF182" s="217">
        <f>IF(N182="snížená",J182,0)</f>
        <v>0</v>
      </c>
      <c r="BG182" s="217">
        <f>IF(N182="zákl. přenesená",J182,0)</f>
        <v>0</v>
      </c>
      <c r="BH182" s="217">
        <f>IF(N182="sníž. přenesená",J182,0)</f>
        <v>0</v>
      </c>
      <c r="BI182" s="217">
        <f>IF(N182="nulová",J182,0)</f>
        <v>0</v>
      </c>
      <c r="BJ182" s="18" t="s">
        <v>77</v>
      </c>
      <c r="BK182" s="217">
        <f>ROUND(I182*H182,2)</f>
        <v>0</v>
      </c>
      <c r="BL182" s="18" t="s">
        <v>141</v>
      </c>
      <c r="BM182" s="216" t="s">
        <v>995</v>
      </c>
    </row>
    <row r="183" spans="1:65" s="2" customFormat="1" ht="24.15" customHeight="1">
      <c r="A183" s="39"/>
      <c r="B183" s="40"/>
      <c r="C183" s="245" t="s">
        <v>421</v>
      </c>
      <c r="D183" s="245" t="s">
        <v>246</v>
      </c>
      <c r="E183" s="246" t="s">
        <v>843</v>
      </c>
      <c r="F183" s="247" t="s">
        <v>844</v>
      </c>
      <c r="G183" s="248" t="s">
        <v>249</v>
      </c>
      <c r="H183" s="249">
        <v>1</v>
      </c>
      <c r="I183" s="250"/>
      <c r="J183" s="251">
        <f>ROUND(I183*H183,2)</f>
        <v>0</v>
      </c>
      <c r="K183" s="247" t="s">
        <v>250</v>
      </c>
      <c r="L183" s="252"/>
      <c r="M183" s="253" t="s">
        <v>19</v>
      </c>
      <c r="N183" s="254"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182</v>
      </c>
      <c r="AT183" s="216" t="s">
        <v>246</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141</v>
      </c>
      <c r="BM183" s="216" t="s">
        <v>996</v>
      </c>
    </row>
    <row r="184" spans="1:65" s="2" customFormat="1" ht="24.15" customHeight="1">
      <c r="A184" s="39"/>
      <c r="B184" s="40"/>
      <c r="C184" s="205" t="s">
        <v>435</v>
      </c>
      <c r="D184" s="205" t="s">
        <v>136</v>
      </c>
      <c r="E184" s="206" t="s">
        <v>444</v>
      </c>
      <c r="F184" s="207" t="s">
        <v>445</v>
      </c>
      <c r="G184" s="208" t="s">
        <v>241</v>
      </c>
      <c r="H184" s="209">
        <v>30</v>
      </c>
      <c r="I184" s="210"/>
      <c r="J184" s="211">
        <f>ROUND(I184*H184,2)</f>
        <v>0</v>
      </c>
      <c r="K184" s="207" t="s">
        <v>140</v>
      </c>
      <c r="L184" s="45"/>
      <c r="M184" s="212" t="s">
        <v>19</v>
      </c>
      <c r="N184" s="213" t="s">
        <v>40</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229</v>
      </c>
      <c r="AT184" s="216" t="s">
        <v>136</v>
      </c>
      <c r="AU184" s="216" t="s">
        <v>79</v>
      </c>
      <c r="AY184" s="18" t="s">
        <v>133</v>
      </c>
      <c r="BE184" s="217">
        <f>IF(N184="základní",J184,0)</f>
        <v>0</v>
      </c>
      <c r="BF184" s="217">
        <f>IF(N184="snížená",J184,0)</f>
        <v>0</v>
      </c>
      <c r="BG184" s="217">
        <f>IF(N184="zákl. přenesená",J184,0)</f>
        <v>0</v>
      </c>
      <c r="BH184" s="217">
        <f>IF(N184="sníž. přenesená",J184,0)</f>
        <v>0</v>
      </c>
      <c r="BI184" s="217">
        <f>IF(N184="nulová",J184,0)</f>
        <v>0</v>
      </c>
      <c r="BJ184" s="18" t="s">
        <v>77</v>
      </c>
      <c r="BK184" s="217">
        <f>ROUND(I184*H184,2)</f>
        <v>0</v>
      </c>
      <c r="BL184" s="18" t="s">
        <v>229</v>
      </c>
      <c r="BM184" s="216" t="s">
        <v>997</v>
      </c>
    </row>
    <row r="185" spans="1:47" s="2" customFormat="1" ht="12">
      <c r="A185" s="39"/>
      <c r="B185" s="40"/>
      <c r="C185" s="41"/>
      <c r="D185" s="218" t="s">
        <v>143</v>
      </c>
      <c r="E185" s="41"/>
      <c r="F185" s="219" t="s">
        <v>447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143</v>
      </c>
      <c r="AU185" s="18" t="s">
        <v>79</v>
      </c>
    </row>
    <row r="186" spans="1:51" s="14" customFormat="1" ht="12">
      <c r="A186" s="14"/>
      <c r="B186" s="234"/>
      <c r="C186" s="235"/>
      <c r="D186" s="225" t="s">
        <v>145</v>
      </c>
      <c r="E186" s="236" t="s">
        <v>19</v>
      </c>
      <c r="F186" s="237" t="s">
        <v>847</v>
      </c>
      <c r="G186" s="235"/>
      <c r="H186" s="238">
        <v>30</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145</v>
      </c>
      <c r="AU186" s="244" t="s">
        <v>79</v>
      </c>
      <c r="AV186" s="14" t="s">
        <v>79</v>
      </c>
      <c r="AW186" s="14" t="s">
        <v>31</v>
      </c>
      <c r="AX186" s="14" t="s">
        <v>77</v>
      </c>
      <c r="AY186" s="244" t="s">
        <v>133</v>
      </c>
    </row>
    <row r="187" spans="1:65" s="2" customFormat="1" ht="16.5" customHeight="1">
      <c r="A187" s="39"/>
      <c r="B187" s="40"/>
      <c r="C187" s="245" t="s">
        <v>439</v>
      </c>
      <c r="D187" s="245" t="s">
        <v>246</v>
      </c>
      <c r="E187" s="246" t="s">
        <v>449</v>
      </c>
      <c r="F187" s="247" t="s">
        <v>450</v>
      </c>
      <c r="G187" s="248" t="s">
        <v>249</v>
      </c>
      <c r="H187" s="249">
        <v>29</v>
      </c>
      <c r="I187" s="250"/>
      <c r="J187" s="251">
        <f>ROUND(I187*H187,2)</f>
        <v>0</v>
      </c>
      <c r="K187" s="247" t="s">
        <v>250</v>
      </c>
      <c r="L187" s="252"/>
      <c r="M187" s="253" t="s">
        <v>19</v>
      </c>
      <c r="N187" s="254" t="s">
        <v>40</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182</v>
      </c>
      <c r="AT187" s="216" t="s">
        <v>246</v>
      </c>
      <c r="AU187" s="216" t="s">
        <v>79</v>
      </c>
      <c r="AY187" s="18" t="s">
        <v>133</v>
      </c>
      <c r="BE187" s="217">
        <f>IF(N187="základní",J187,0)</f>
        <v>0</v>
      </c>
      <c r="BF187" s="217">
        <f>IF(N187="snížená",J187,0)</f>
        <v>0</v>
      </c>
      <c r="BG187" s="217">
        <f>IF(N187="zákl. přenesená",J187,0)</f>
        <v>0</v>
      </c>
      <c r="BH187" s="217">
        <f>IF(N187="sníž. přenesená",J187,0)</f>
        <v>0</v>
      </c>
      <c r="BI187" s="217">
        <f>IF(N187="nulová",J187,0)</f>
        <v>0</v>
      </c>
      <c r="BJ187" s="18" t="s">
        <v>77</v>
      </c>
      <c r="BK187" s="217">
        <f>ROUND(I187*H187,2)</f>
        <v>0</v>
      </c>
      <c r="BL187" s="18" t="s">
        <v>141</v>
      </c>
      <c r="BM187" s="216" t="s">
        <v>998</v>
      </c>
    </row>
    <row r="188" spans="1:65" s="2" customFormat="1" ht="16.5" customHeight="1">
      <c r="A188" s="39"/>
      <c r="B188" s="40"/>
      <c r="C188" s="245" t="s">
        <v>443</v>
      </c>
      <c r="D188" s="245" t="s">
        <v>246</v>
      </c>
      <c r="E188" s="246" t="s">
        <v>849</v>
      </c>
      <c r="F188" s="247" t="s">
        <v>850</v>
      </c>
      <c r="G188" s="248" t="s">
        <v>249</v>
      </c>
      <c r="H188" s="249">
        <v>1</v>
      </c>
      <c r="I188" s="250"/>
      <c r="J188" s="251">
        <f>ROUND(I188*H188,2)</f>
        <v>0</v>
      </c>
      <c r="K188" s="247" t="s">
        <v>250</v>
      </c>
      <c r="L188" s="252"/>
      <c r="M188" s="253" t="s">
        <v>19</v>
      </c>
      <c r="N188" s="254"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182</v>
      </c>
      <c r="AT188" s="216" t="s">
        <v>246</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141</v>
      </c>
      <c r="BM188" s="216" t="s">
        <v>999</v>
      </c>
    </row>
    <row r="189" spans="1:65" s="2" customFormat="1" ht="16.5" customHeight="1">
      <c r="A189" s="39"/>
      <c r="B189" s="40"/>
      <c r="C189" s="245" t="s">
        <v>448</v>
      </c>
      <c r="D189" s="245" t="s">
        <v>246</v>
      </c>
      <c r="E189" s="246" t="s">
        <v>852</v>
      </c>
      <c r="F189" s="247" t="s">
        <v>853</v>
      </c>
      <c r="G189" s="248" t="s">
        <v>249</v>
      </c>
      <c r="H189" s="249">
        <v>1</v>
      </c>
      <c r="I189" s="250"/>
      <c r="J189" s="251">
        <f>ROUND(I189*H189,2)</f>
        <v>0</v>
      </c>
      <c r="K189" s="247" t="s">
        <v>250</v>
      </c>
      <c r="L189" s="252"/>
      <c r="M189" s="253" t="s">
        <v>19</v>
      </c>
      <c r="N189" s="254"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182</v>
      </c>
      <c r="AT189" s="216" t="s">
        <v>246</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141</v>
      </c>
      <c r="BM189" s="216" t="s">
        <v>1000</v>
      </c>
    </row>
    <row r="190" spans="1:65" s="2" customFormat="1" ht="24.15" customHeight="1">
      <c r="A190" s="39"/>
      <c r="B190" s="40"/>
      <c r="C190" s="205" t="s">
        <v>452</v>
      </c>
      <c r="D190" s="205" t="s">
        <v>136</v>
      </c>
      <c r="E190" s="206" t="s">
        <v>453</v>
      </c>
      <c r="F190" s="207" t="s">
        <v>454</v>
      </c>
      <c r="G190" s="208" t="s">
        <v>241</v>
      </c>
      <c r="H190" s="209">
        <v>2</v>
      </c>
      <c r="I190" s="210"/>
      <c r="J190" s="211">
        <f>ROUND(I190*H190,2)</f>
        <v>0</v>
      </c>
      <c r="K190" s="207" t="s">
        <v>140</v>
      </c>
      <c r="L190" s="45"/>
      <c r="M190" s="212" t="s">
        <v>19</v>
      </c>
      <c r="N190" s="213" t="s">
        <v>40</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229</v>
      </c>
      <c r="AT190" s="216" t="s">
        <v>136</v>
      </c>
      <c r="AU190" s="216" t="s">
        <v>79</v>
      </c>
      <c r="AY190" s="18" t="s">
        <v>133</v>
      </c>
      <c r="BE190" s="217">
        <f>IF(N190="základní",J190,0)</f>
        <v>0</v>
      </c>
      <c r="BF190" s="217">
        <f>IF(N190="snížená",J190,0)</f>
        <v>0</v>
      </c>
      <c r="BG190" s="217">
        <f>IF(N190="zákl. přenesená",J190,0)</f>
        <v>0</v>
      </c>
      <c r="BH190" s="217">
        <f>IF(N190="sníž. přenesená",J190,0)</f>
        <v>0</v>
      </c>
      <c r="BI190" s="217">
        <f>IF(N190="nulová",J190,0)</f>
        <v>0</v>
      </c>
      <c r="BJ190" s="18" t="s">
        <v>77</v>
      </c>
      <c r="BK190" s="217">
        <f>ROUND(I190*H190,2)</f>
        <v>0</v>
      </c>
      <c r="BL190" s="18" t="s">
        <v>229</v>
      </c>
      <c r="BM190" s="216" t="s">
        <v>1001</v>
      </c>
    </row>
    <row r="191" spans="1:47" s="2" customFormat="1" ht="12">
      <c r="A191" s="39"/>
      <c r="B191" s="40"/>
      <c r="C191" s="41"/>
      <c r="D191" s="218" t="s">
        <v>143</v>
      </c>
      <c r="E191" s="41"/>
      <c r="F191" s="219" t="s">
        <v>456</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143</v>
      </c>
      <c r="AU191" s="18" t="s">
        <v>79</v>
      </c>
    </row>
    <row r="192" spans="1:65" s="2" customFormat="1" ht="16.5" customHeight="1">
      <c r="A192" s="39"/>
      <c r="B192" s="40"/>
      <c r="C192" s="245" t="s">
        <v>457</v>
      </c>
      <c r="D192" s="245" t="s">
        <v>246</v>
      </c>
      <c r="E192" s="246" t="s">
        <v>458</v>
      </c>
      <c r="F192" s="247" t="s">
        <v>459</v>
      </c>
      <c r="G192" s="248" t="s">
        <v>249</v>
      </c>
      <c r="H192" s="249">
        <v>2</v>
      </c>
      <c r="I192" s="250"/>
      <c r="J192" s="251">
        <f>ROUND(I192*H192,2)</f>
        <v>0</v>
      </c>
      <c r="K192" s="247" t="s">
        <v>250</v>
      </c>
      <c r="L192" s="252"/>
      <c r="M192" s="253" t="s">
        <v>19</v>
      </c>
      <c r="N192" s="254" t="s">
        <v>40</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182</v>
      </c>
      <c r="AT192" s="216" t="s">
        <v>246</v>
      </c>
      <c r="AU192" s="216" t="s">
        <v>79</v>
      </c>
      <c r="AY192" s="18" t="s">
        <v>133</v>
      </c>
      <c r="BE192" s="217">
        <f>IF(N192="základní",J192,0)</f>
        <v>0</v>
      </c>
      <c r="BF192" s="217">
        <f>IF(N192="snížená",J192,0)</f>
        <v>0</v>
      </c>
      <c r="BG192" s="217">
        <f>IF(N192="zákl. přenesená",J192,0)</f>
        <v>0</v>
      </c>
      <c r="BH192" s="217">
        <f>IF(N192="sníž. přenesená",J192,0)</f>
        <v>0</v>
      </c>
      <c r="BI192" s="217">
        <f>IF(N192="nulová",J192,0)</f>
        <v>0</v>
      </c>
      <c r="BJ192" s="18" t="s">
        <v>77</v>
      </c>
      <c r="BK192" s="217">
        <f>ROUND(I192*H192,2)</f>
        <v>0</v>
      </c>
      <c r="BL192" s="18" t="s">
        <v>141</v>
      </c>
      <c r="BM192" s="216" t="s">
        <v>1002</v>
      </c>
    </row>
    <row r="193" spans="1:65" s="2" customFormat="1" ht="24.15" customHeight="1">
      <c r="A193" s="39"/>
      <c r="B193" s="40"/>
      <c r="C193" s="205" t="s">
        <v>425</v>
      </c>
      <c r="D193" s="205" t="s">
        <v>136</v>
      </c>
      <c r="E193" s="206" t="s">
        <v>462</v>
      </c>
      <c r="F193" s="207" t="s">
        <v>463</v>
      </c>
      <c r="G193" s="208" t="s">
        <v>241</v>
      </c>
      <c r="H193" s="209">
        <v>10</v>
      </c>
      <c r="I193" s="210"/>
      <c r="J193" s="211">
        <f>ROUND(I193*H193,2)</f>
        <v>0</v>
      </c>
      <c r="K193" s="207" t="s">
        <v>140</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229</v>
      </c>
      <c r="AT193" s="216" t="s">
        <v>136</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229</v>
      </c>
      <c r="BM193" s="216" t="s">
        <v>1003</v>
      </c>
    </row>
    <row r="194" spans="1:47" s="2" customFormat="1" ht="12">
      <c r="A194" s="39"/>
      <c r="B194" s="40"/>
      <c r="C194" s="41"/>
      <c r="D194" s="218" t="s">
        <v>143</v>
      </c>
      <c r="E194" s="41"/>
      <c r="F194" s="219" t="s">
        <v>465</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143</v>
      </c>
      <c r="AU194" s="18" t="s">
        <v>79</v>
      </c>
    </row>
    <row r="195" spans="1:65" s="2" customFormat="1" ht="16.5" customHeight="1">
      <c r="A195" s="39"/>
      <c r="B195" s="40"/>
      <c r="C195" s="245" t="s">
        <v>431</v>
      </c>
      <c r="D195" s="245" t="s">
        <v>246</v>
      </c>
      <c r="E195" s="246" t="s">
        <v>467</v>
      </c>
      <c r="F195" s="247" t="s">
        <v>468</v>
      </c>
      <c r="G195" s="248" t="s">
        <v>249</v>
      </c>
      <c r="H195" s="249">
        <v>2</v>
      </c>
      <c r="I195" s="250"/>
      <c r="J195" s="251">
        <f>ROUND(I195*H195,2)</f>
        <v>0</v>
      </c>
      <c r="K195" s="247" t="s">
        <v>250</v>
      </c>
      <c r="L195" s="252"/>
      <c r="M195" s="253" t="s">
        <v>19</v>
      </c>
      <c r="N195" s="254"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182</v>
      </c>
      <c r="AT195" s="216" t="s">
        <v>246</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141</v>
      </c>
      <c r="BM195" s="216" t="s">
        <v>1004</v>
      </c>
    </row>
    <row r="196" spans="1:65" s="2" customFormat="1" ht="24.15" customHeight="1">
      <c r="A196" s="39"/>
      <c r="B196" s="40"/>
      <c r="C196" s="205" t="s">
        <v>461</v>
      </c>
      <c r="D196" s="205" t="s">
        <v>136</v>
      </c>
      <c r="E196" s="206" t="s">
        <v>471</v>
      </c>
      <c r="F196" s="207" t="s">
        <v>472</v>
      </c>
      <c r="G196" s="208" t="s">
        <v>241</v>
      </c>
      <c r="H196" s="209">
        <v>1</v>
      </c>
      <c r="I196" s="210"/>
      <c r="J196" s="211">
        <f>ROUND(I196*H196,2)</f>
        <v>0</v>
      </c>
      <c r="K196" s="207" t="s">
        <v>140</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229</v>
      </c>
      <c r="AT196" s="216" t="s">
        <v>136</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229</v>
      </c>
      <c r="BM196" s="216" t="s">
        <v>1005</v>
      </c>
    </row>
    <row r="197" spans="1:47" s="2" customFormat="1" ht="12">
      <c r="A197" s="39"/>
      <c r="B197" s="40"/>
      <c r="C197" s="41"/>
      <c r="D197" s="218" t="s">
        <v>143</v>
      </c>
      <c r="E197" s="41"/>
      <c r="F197" s="219" t="s">
        <v>474</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143</v>
      </c>
      <c r="AU197" s="18" t="s">
        <v>79</v>
      </c>
    </row>
    <row r="198" spans="1:65" s="2" customFormat="1" ht="16.5" customHeight="1">
      <c r="A198" s="39"/>
      <c r="B198" s="40"/>
      <c r="C198" s="245" t="s">
        <v>466</v>
      </c>
      <c r="D198" s="245" t="s">
        <v>246</v>
      </c>
      <c r="E198" s="246" t="s">
        <v>476</v>
      </c>
      <c r="F198" s="247" t="s">
        <v>477</v>
      </c>
      <c r="G198" s="248" t="s">
        <v>249</v>
      </c>
      <c r="H198" s="249">
        <v>1</v>
      </c>
      <c r="I198" s="250"/>
      <c r="J198" s="251">
        <f>ROUND(I198*H198,2)</f>
        <v>0</v>
      </c>
      <c r="K198" s="247" t="s">
        <v>250</v>
      </c>
      <c r="L198" s="252"/>
      <c r="M198" s="253" t="s">
        <v>19</v>
      </c>
      <c r="N198" s="254" t="s">
        <v>40</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182</v>
      </c>
      <c r="AT198" s="216" t="s">
        <v>246</v>
      </c>
      <c r="AU198" s="216" t="s">
        <v>79</v>
      </c>
      <c r="AY198" s="18" t="s">
        <v>133</v>
      </c>
      <c r="BE198" s="217">
        <f>IF(N198="základní",J198,0)</f>
        <v>0</v>
      </c>
      <c r="BF198" s="217">
        <f>IF(N198="snížená",J198,0)</f>
        <v>0</v>
      </c>
      <c r="BG198" s="217">
        <f>IF(N198="zákl. přenesená",J198,0)</f>
        <v>0</v>
      </c>
      <c r="BH198" s="217">
        <f>IF(N198="sníž. přenesená",J198,0)</f>
        <v>0</v>
      </c>
      <c r="BI198" s="217">
        <f>IF(N198="nulová",J198,0)</f>
        <v>0</v>
      </c>
      <c r="BJ198" s="18" t="s">
        <v>77</v>
      </c>
      <c r="BK198" s="217">
        <f>ROUND(I198*H198,2)</f>
        <v>0</v>
      </c>
      <c r="BL198" s="18" t="s">
        <v>141</v>
      </c>
      <c r="BM198" s="216" t="s">
        <v>1006</v>
      </c>
    </row>
    <row r="199" spans="1:65" s="2" customFormat="1" ht="24.15" customHeight="1">
      <c r="A199" s="39"/>
      <c r="B199" s="40"/>
      <c r="C199" s="205" t="s">
        <v>470</v>
      </c>
      <c r="D199" s="205" t="s">
        <v>136</v>
      </c>
      <c r="E199" s="206" t="s">
        <v>480</v>
      </c>
      <c r="F199" s="207" t="s">
        <v>481</v>
      </c>
      <c r="G199" s="208" t="s">
        <v>241</v>
      </c>
      <c r="H199" s="209">
        <v>147</v>
      </c>
      <c r="I199" s="210"/>
      <c r="J199" s="211">
        <f>ROUND(I199*H199,2)</f>
        <v>0</v>
      </c>
      <c r="K199" s="207" t="s">
        <v>140</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229</v>
      </c>
      <c r="AT199" s="216" t="s">
        <v>136</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229</v>
      </c>
      <c r="BM199" s="216" t="s">
        <v>1007</v>
      </c>
    </row>
    <row r="200" spans="1:47" s="2" customFormat="1" ht="12">
      <c r="A200" s="39"/>
      <c r="B200" s="40"/>
      <c r="C200" s="41"/>
      <c r="D200" s="218" t="s">
        <v>143</v>
      </c>
      <c r="E200" s="41"/>
      <c r="F200" s="219" t="s">
        <v>483</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143</v>
      </c>
      <c r="AU200" s="18" t="s">
        <v>79</v>
      </c>
    </row>
    <row r="201" spans="1:51" s="14" customFormat="1" ht="12">
      <c r="A201" s="14"/>
      <c r="B201" s="234"/>
      <c r="C201" s="235"/>
      <c r="D201" s="225" t="s">
        <v>145</v>
      </c>
      <c r="E201" s="236" t="s">
        <v>19</v>
      </c>
      <c r="F201" s="237" t="s">
        <v>1008</v>
      </c>
      <c r="G201" s="235"/>
      <c r="H201" s="238">
        <v>147</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145</v>
      </c>
      <c r="AU201" s="244" t="s">
        <v>79</v>
      </c>
      <c r="AV201" s="14" t="s">
        <v>79</v>
      </c>
      <c r="AW201" s="14" t="s">
        <v>31</v>
      </c>
      <c r="AX201" s="14" t="s">
        <v>77</v>
      </c>
      <c r="AY201" s="244" t="s">
        <v>133</v>
      </c>
    </row>
    <row r="202" spans="1:65" s="2" customFormat="1" ht="16.5" customHeight="1">
      <c r="A202" s="39"/>
      <c r="B202" s="40"/>
      <c r="C202" s="245" t="s">
        <v>475</v>
      </c>
      <c r="D202" s="245" t="s">
        <v>246</v>
      </c>
      <c r="E202" s="246" t="s">
        <v>486</v>
      </c>
      <c r="F202" s="247" t="s">
        <v>487</v>
      </c>
      <c r="G202" s="248" t="s">
        <v>249</v>
      </c>
      <c r="H202" s="249">
        <v>108</v>
      </c>
      <c r="I202" s="250"/>
      <c r="J202" s="251">
        <f>ROUND(I202*H202,2)</f>
        <v>0</v>
      </c>
      <c r="K202" s="247" t="s">
        <v>250</v>
      </c>
      <c r="L202" s="252"/>
      <c r="M202" s="253" t="s">
        <v>19</v>
      </c>
      <c r="N202" s="254" t="s">
        <v>40</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182</v>
      </c>
      <c r="AT202" s="216" t="s">
        <v>246</v>
      </c>
      <c r="AU202" s="216" t="s">
        <v>79</v>
      </c>
      <c r="AY202" s="18" t="s">
        <v>133</v>
      </c>
      <c r="BE202" s="217">
        <f>IF(N202="základní",J202,0)</f>
        <v>0</v>
      </c>
      <c r="BF202" s="217">
        <f>IF(N202="snížená",J202,0)</f>
        <v>0</v>
      </c>
      <c r="BG202" s="217">
        <f>IF(N202="zákl. přenesená",J202,0)</f>
        <v>0</v>
      </c>
      <c r="BH202" s="217">
        <f>IF(N202="sníž. přenesená",J202,0)</f>
        <v>0</v>
      </c>
      <c r="BI202" s="217">
        <f>IF(N202="nulová",J202,0)</f>
        <v>0</v>
      </c>
      <c r="BJ202" s="18" t="s">
        <v>77</v>
      </c>
      <c r="BK202" s="217">
        <f>ROUND(I202*H202,2)</f>
        <v>0</v>
      </c>
      <c r="BL202" s="18" t="s">
        <v>141</v>
      </c>
      <c r="BM202" s="216" t="s">
        <v>1009</v>
      </c>
    </row>
    <row r="203" spans="1:65" s="2" customFormat="1" ht="16.5" customHeight="1">
      <c r="A203" s="39"/>
      <c r="B203" s="40"/>
      <c r="C203" s="245" t="s">
        <v>479</v>
      </c>
      <c r="D203" s="245" t="s">
        <v>246</v>
      </c>
      <c r="E203" s="246" t="s">
        <v>490</v>
      </c>
      <c r="F203" s="247" t="s">
        <v>491</v>
      </c>
      <c r="G203" s="248" t="s">
        <v>249</v>
      </c>
      <c r="H203" s="249">
        <v>19</v>
      </c>
      <c r="I203" s="250"/>
      <c r="J203" s="251">
        <f>ROUND(I203*H203,2)</f>
        <v>0</v>
      </c>
      <c r="K203" s="247" t="s">
        <v>250</v>
      </c>
      <c r="L203" s="252"/>
      <c r="M203" s="253" t="s">
        <v>19</v>
      </c>
      <c r="N203" s="254" t="s">
        <v>40</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182</v>
      </c>
      <c r="AT203" s="216" t="s">
        <v>246</v>
      </c>
      <c r="AU203" s="216" t="s">
        <v>79</v>
      </c>
      <c r="AY203" s="18" t="s">
        <v>133</v>
      </c>
      <c r="BE203" s="217">
        <f>IF(N203="základní",J203,0)</f>
        <v>0</v>
      </c>
      <c r="BF203" s="217">
        <f>IF(N203="snížená",J203,0)</f>
        <v>0</v>
      </c>
      <c r="BG203" s="217">
        <f>IF(N203="zákl. přenesená",J203,0)</f>
        <v>0</v>
      </c>
      <c r="BH203" s="217">
        <f>IF(N203="sníž. přenesená",J203,0)</f>
        <v>0</v>
      </c>
      <c r="BI203" s="217">
        <f>IF(N203="nulová",J203,0)</f>
        <v>0</v>
      </c>
      <c r="BJ203" s="18" t="s">
        <v>77</v>
      </c>
      <c r="BK203" s="217">
        <f>ROUND(I203*H203,2)</f>
        <v>0</v>
      </c>
      <c r="BL203" s="18" t="s">
        <v>141</v>
      </c>
      <c r="BM203" s="216" t="s">
        <v>1010</v>
      </c>
    </row>
    <row r="204" spans="1:65" s="2" customFormat="1" ht="16.5" customHeight="1">
      <c r="A204" s="39"/>
      <c r="B204" s="40"/>
      <c r="C204" s="245" t="s">
        <v>485</v>
      </c>
      <c r="D204" s="245" t="s">
        <v>246</v>
      </c>
      <c r="E204" s="246" t="s">
        <v>494</v>
      </c>
      <c r="F204" s="247" t="s">
        <v>495</v>
      </c>
      <c r="G204" s="248" t="s">
        <v>249</v>
      </c>
      <c r="H204" s="249">
        <v>20</v>
      </c>
      <c r="I204" s="250"/>
      <c r="J204" s="251">
        <f>ROUND(I204*H204,2)</f>
        <v>0</v>
      </c>
      <c r="K204" s="247" t="s">
        <v>250</v>
      </c>
      <c r="L204" s="252"/>
      <c r="M204" s="253" t="s">
        <v>19</v>
      </c>
      <c r="N204" s="254" t="s">
        <v>40</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182</v>
      </c>
      <c r="AT204" s="216" t="s">
        <v>246</v>
      </c>
      <c r="AU204" s="216" t="s">
        <v>79</v>
      </c>
      <c r="AY204" s="18" t="s">
        <v>133</v>
      </c>
      <c r="BE204" s="217">
        <f>IF(N204="základní",J204,0)</f>
        <v>0</v>
      </c>
      <c r="BF204" s="217">
        <f>IF(N204="snížená",J204,0)</f>
        <v>0</v>
      </c>
      <c r="BG204" s="217">
        <f>IF(N204="zákl. přenesená",J204,0)</f>
        <v>0</v>
      </c>
      <c r="BH204" s="217">
        <f>IF(N204="sníž. přenesená",J204,0)</f>
        <v>0</v>
      </c>
      <c r="BI204" s="217">
        <f>IF(N204="nulová",J204,0)</f>
        <v>0</v>
      </c>
      <c r="BJ204" s="18" t="s">
        <v>77</v>
      </c>
      <c r="BK204" s="217">
        <f>ROUND(I204*H204,2)</f>
        <v>0</v>
      </c>
      <c r="BL204" s="18" t="s">
        <v>141</v>
      </c>
      <c r="BM204" s="216" t="s">
        <v>1011</v>
      </c>
    </row>
    <row r="205" spans="1:65" s="2" customFormat="1" ht="24.15" customHeight="1">
      <c r="A205" s="39"/>
      <c r="B205" s="40"/>
      <c r="C205" s="205" t="s">
        <v>489</v>
      </c>
      <c r="D205" s="205" t="s">
        <v>136</v>
      </c>
      <c r="E205" s="206" t="s">
        <v>498</v>
      </c>
      <c r="F205" s="207" t="s">
        <v>499</v>
      </c>
      <c r="G205" s="208" t="s">
        <v>241</v>
      </c>
      <c r="H205" s="209">
        <v>1</v>
      </c>
      <c r="I205" s="210"/>
      <c r="J205" s="211">
        <f>ROUND(I205*H205,2)</f>
        <v>0</v>
      </c>
      <c r="K205" s="207" t="s">
        <v>140</v>
      </c>
      <c r="L205" s="45"/>
      <c r="M205" s="212" t="s">
        <v>19</v>
      </c>
      <c r="N205" s="213" t="s">
        <v>40</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229</v>
      </c>
      <c r="AT205" s="216" t="s">
        <v>136</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229</v>
      </c>
      <c r="BM205" s="216" t="s">
        <v>1012</v>
      </c>
    </row>
    <row r="206" spans="1:47" s="2" customFormat="1" ht="12">
      <c r="A206" s="39"/>
      <c r="B206" s="40"/>
      <c r="C206" s="41"/>
      <c r="D206" s="218" t="s">
        <v>143</v>
      </c>
      <c r="E206" s="41"/>
      <c r="F206" s="219" t="s">
        <v>501</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143</v>
      </c>
      <c r="AU206" s="18" t="s">
        <v>79</v>
      </c>
    </row>
    <row r="207" spans="1:65" s="2" customFormat="1" ht="16.5" customHeight="1">
      <c r="A207" s="39"/>
      <c r="B207" s="40"/>
      <c r="C207" s="245" t="s">
        <v>493</v>
      </c>
      <c r="D207" s="245" t="s">
        <v>246</v>
      </c>
      <c r="E207" s="246" t="s">
        <v>503</v>
      </c>
      <c r="F207" s="247" t="s">
        <v>504</v>
      </c>
      <c r="G207" s="248" t="s">
        <v>249</v>
      </c>
      <c r="H207" s="249">
        <v>1</v>
      </c>
      <c r="I207" s="250"/>
      <c r="J207" s="251">
        <f>ROUND(I207*H207,2)</f>
        <v>0</v>
      </c>
      <c r="K207" s="247" t="s">
        <v>250</v>
      </c>
      <c r="L207" s="252"/>
      <c r="M207" s="253" t="s">
        <v>19</v>
      </c>
      <c r="N207" s="254" t="s">
        <v>40</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182</v>
      </c>
      <c r="AT207" s="216" t="s">
        <v>246</v>
      </c>
      <c r="AU207" s="216" t="s">
        <v>79</v>
      </c>
      <c r="AY207" s="18" t="s">
        <v>133</v>
      </c>
      <c r="BE207" s="217">
        <f>IF(N207="základní",J207,0)</f>
        <v>0</v>
      </c>
      <c r="BF207" s="217">
        <f>IF(N207="snížená",J207,0)</f>
        <v>0</v>
      </c>
      <c r="BG207" s="217">
        <f>IF(N207="zákl. přenesená",J207,0)</f>
        <v>0</v>
      </c>
      <c r="BH207" s="217">
        <f>IF(N207="sníž. přenesená",J207,0)</f>
        <v>0</v>
      </c>
      <c r="BI207" s="217">
        <f>IF(N207="nulová",J207,0)</f>
        <v>0</v>
      </c>
      <c r="BJ207" s="18" t="s">
        <v>77</v>
      </c>
      <c r="BK207" s="217">
        <f>ROUND(I207*H207,2)</f>
        <v>0</v>
      </c>
      <c r="BL207" s="18" t="s">
        <v>141</v>
      </c>
      <c r="BM207" s="216" t="s">
        <v>1013</v>
      </c>
    </row>
    <row r="208" spans="1:65" s="2" customFormat="1" ht="24.15" customHeight="1">
      <c r="A208" s="39"/>
      <c r="B208" s="40"/>
      <c r="C208" s="205" t="s">
        <v>519</v>
      </c>
      <c r="D208" s="205" t="s">
        <v>136</v>
      </c>
      <c r="E208" s="206" t="s">
        <v>507</v>
      </c>
      <c r="F208" s="207" t="s">
        <v>508</v>
      </c>
      <c r="G208" s="208" t="s">
        <v>241</v>
      </c>
      <c r="H208" s="209">
        <v>98</v>
      </c>
      <c r="I208" s="210"/>
      <c r="J208" s="211">
        <f>ROUND(I208*H208,2)</f>
        <v>0</v>
      </c>
      <c r="K208" s="207" t="s">
        <v>140</v>
      </c>
      <c r="L208" s="45"/>
      <c r="M208" s="212" t="s">
        <v>19</v>
      </c>
      <c r="N208" s="213"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229</v>
      </c>
      <c r="AT208" s="216" t="s">
        <v>136</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229</v>
      </c>
      <c r="BM208" s="216" t="s">
        <v>1014</v>
      </c>
    </row>
    <row r="209" spans="1:47" s="2" customFormat="1" ht="12">
      <c r="A209" s="39"/>
      <c r="B209" s="40"/>
      <c r="C209" s="41"/>
      <c r="D209" s="218" t="s">
        <v>143</v>
      </c>
      <c r="E209" s="41"/>
      <c r="F209" s="219" t="s">
        <v>510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143</v>
      </c>
      <c r="AU209" s="18" t="s">
        <v>79</v>
      </c>
    </row>
    <row r="210" spans="1:65" s="2" customFormat="1" ht="24.15" customHeight="1">
      <c r="A210" s="39"/>
      <c r="B210" s="40"/>
      <c r="C210" s="245" t="s">
        <v>523</v>
      </c>
      <c r="D210" s="245" t="s">
        <v>246</v>
      </c>
      <c r="E210" s="246" t="s">
        <v>512</v>
      </c>
      <c r="F210" s="247" t="s">
        <v>513</v>
      </c>
      <c r="G210" s="248" t="s">
        <v>241</v>
      </c>
      <c r="H210" s="249">
        <v>8</v>
      </c>
      <c r="I210" s="250"/>
      <c r="J210" s="251">
        <f>ROUND(I210*H210,2)</f>
        <v>0</v>
      </c>
      <c r="K210" s="247" t="s">
        <v>250</v>
      </c>
      <c r="L210" s="252"/>
      <c r="M210" s="253" t="s">
        <v>19</v>
      </c>
      <c r="N210" s="254" t="s">
        <v>40</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309</v>
      </c>
      <c r="AT210" s="216" t="s">
        <v>246</v>
      </c>
      <c r="AU210" s="216" t="s">
        <v>79</v>
      </c>
      <c r="AY210" s="18" t="s">
        <v>133</v>
      </c>
      <c r="BE210" s="217">
        <f>IF(N210="základní",J210,0)</f>
        <v>0</v>
      </c>
      <c r="BF210" s="217">
        <f>IF(N210="snížená",J210,0)</f>
        <v>0</v>
      </c>
      <c r="BG210" s="217">
        <f>IF(N210="zákl. přenesená",J210,0)</f>
        <v>0</v>
      </c>
      <c r="BH210" s="217">
        <f>IF(N210="sníž. přenesená",J210,0)</f>
        <v>0</v>
      </c>
      <c r="BI210" s="217">
        <f>IF(N210="nulová",J210,0)</f>
        <v>0</v>
      </c>
      <c r="BJ210" s="18" t="s">
        <v>77</v>
      </c>
      <c r="BK210" s="217">
        <f>ROUND(I210*H210,2)</f>
        <v>0</v>
      </c>
      <c r="BL210" s="18" t="s">
        <v>229</v>
      </c>
      <c r="BM210" s="216" t="s">
        <v>1015</v>
      </c>
    </row>
    <row r="211" spans="1:65" s="2" customFormat="1" ht="24.15" customHeight="1">
      <c r="A211" s="39"/>
      <c r="B211" s="40"/>
      <c r="C211" s="245" t="s">
        <v>527</v>
      </c>
      <c r="D211" s="245" t="s">
        <v>246</v>
      </c>
      <c r="E211" s="246" t="s">
        <v>516</v>
      </c>
      <c r="F211" s="247" t="s">
        <v>517</v>
      </c>
      <c r="G211" s="248" t="s">
        <v>241</v>
      </c>
      <c r="H211" s="249">
        <v>2</v>
      </c>
      <c r="I211" s="250"/>
      <c r="J211" s="251">
        <f>ROUND(I211*H211,2)</f>
        <v>0</v>
      </c>
      <c r="K211" s="247" t="s">
        <v>250</v>
      </c>
      <c r="L211" s="252"/>
      <c r="M211" s="253" t="s">
        <v>19</v>
      </c>
      <c r="N211" s="254" t="s">
        <v>40</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309</v>
      </c>
      <c r="AT211" s="216" t="s">
        <v>246</v>
      </c>
      <c r="AU211" s="216" t="s">
        <v>79</v>
      </c>
      <c r="AY211" s="18" t="s">
        <v>133</v>
      </c>
      <c r="BE211" s="217">
        <f>IF(N211="základní",J211,0)</f>
        <v>0</v>
      </c>
      <c r="BF211" s="217">
        <f>IF(N211="snížená",J211,0)</f>
        <v>0</v>
      </c>
      <c r="BG211" s="217">
        <f>IF(N211="zákl. přenesená",J211,0)</f>
        <v>0</v>
      </c>
      <c r="BH211" s="217">
        <f>IF(N211="sníž. přenesená",J211,0)</f>
        <v>0</v>
      </c>
      <c r="BI211" s="217">
        <f>IF(N211="nulová",J211,0)</f>
        <v>0</v>
      </c>
      <c r="BJ211" s="18" t="s">
        <v>77</v>
      </c>
      <c r="BK211" s="217">
        <f>ROUND(I211*H211,2)</f>
        <v>0</v>
      </c>
      <c r="BL211" s="18" t="s">
        <v>229</v>
      </c>
      <c r="BM211" s="216" t="s">
        <v>1016</v>
      </c>
    </row>
    <row r="212" spans="1:65" s="2" customFormat="1" ht="24.15" customHeight="1">
      <c r="A212" s="39"/>
      <c r="B212" s="40"/>
      <c r="C212" s="245" t="s">
        <v>531</v>
      </c>
      <c r="D212" s="245" t="s">
        <v>246</v>
      </c>
      <c r="E212" s="246" t="s">
        <v>520</v>
      </c>
      <c r="F212" s="247" t="s">
        <v>521</v>
      </c>
      <c r="G212" s="248" t="s">
        <v>241</v>
      </c>
      <c r="H212" s="249">
        <v>1</v>
      </c>
      <c r="I212" s="250"/>
      <c r="J212" s="251">
        <f>ROUND(I212*H212,2)</f>
        <v>0</v>
      </c>
      <c r="K212" s="247" t="s">
        <v>250</v>
      </c>
      <c r="L212" s="252"/>
      <c r="M212" s="253" t="s">
        <v>19</v>
      </c>
      <c r="N212" s="254" t="s">
        <v>40</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309</v>
      </c>
      <c r="AT212" s="216" t="s">
        <v>246</v>
      </c>
      <c r="AU212" s="216" t="s">
        <v>79</v>
      </c>
      <c r="AY212" s="18" t="s">
        <v>133</v>
      </c>
      <c r="BE212" s="217">
        <f>IF(N212="základní",J212,0)</f>
        <v>0</v>
      </c>
      <c r="BF212" s="217">
        <f>IF(N212="snížená",J212,0)</f>
        <v>0</v>
      </c>
      <c r="BG212" s="217">
        <f>IF(N212="zákl. přenesená",J212,0)</f>
        <v>0</v>
      </c>
      <c r="BH212" s="217">
        <f>IF(N212="sníž. přenesená",J212,0)</f>
        <v>0</v>
      </c>
      <c r="BI212" s="217">
        <f>IF(N212="nulová",J212,0)</f>
        <v>0</v>
      </c>
      <c r="BJ212" s="18" t="s">
        <v>77</v>
      </c>
      <c r="BK212" s="217">
        <f>ROUND(I212*H212,2)</f>
        <v>0</v>
      </c>
      <c r="BL212" s="18" t="s">
        <v>229</v>
      </c>
      <c r="BM212" s="216" t="s">
        <v>1017</v>
      </c>
    </row>
    <row r="213" spans="1:65" s="2" customFormat="1" ht="24.15" customHeight="1">
      <c r="A213" s="39"/>
      <c r="B213" s="40"/>
      <c r="C213" s="245" t="s">
        <v>535</v>
      </c>
      <c r="D213" s="245" t="s">
        <v>246</v>
      </c>
      <c r="E213" s="246" t="s">
        <v>524</v>
      </c>
      <c r="F213" s="247" t="s">
        <v>525</v>
      </c>
      <c r="G213" s="248" t="s">
        <v>241</v>
      </c>
      <c r="H213" s="249">
        <v>8</v>
      </c>
      <c r="I213" s="250"/>
      <c r="J213" s="251">
        <f>ROUND(I213*H213,2)</f>
        <v>0</v>
      </c>
      <c r="K213" s="247" t="s">
        <v>250</v>
      </c>
      <c r="L213" s="252"/>
      <c r="M213" s="253" t="s">
        <v>19</v>
      </c>
      <c r="N213" s="254" t="s">
        <v>40</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309</v>
      </c>
      <c r="AT213" s="216" t="s">
        <v>246</v>
      </c>
      <c r="AU213" s="216" t="s">
        <v>79</v>
      </c>
      <c r="AY213" s="18" t="s">
        <v>133</v>
      </c>
      <c r="BE213" s="217">
        <f>IF(N213="základní",J213,0)</f>
        <v>0</v>
      </c>
      <c r="BF213" s="217">
        <f>IF(N213="snížená",J213,0)</f>
        <v>0</v>
      </c>
      <c r="BG213" s="217">
        <f>IF(N213="zákl. přenesená",J213,0)</f>
        <v>0</v>
      </c>
      <c r="BH213" s="217">
        <f>IF(N213="sníž. přenesená",J213,0)</f>
        <v>0</v>
      </c>
      <c r="BI213" s="217">
        <f>IF(N213="nulová",J213,0)</f>
        <v>0</v>
      </c>
      <c r="BJ213" s="18" t="s">
        <v>77</v>
      </c>
      <c r="BK213" s="217">
        <f>ROUND(I213*H213,2)</f>
        <v>0</v>
      </c>
      <c r="BL213" s="18" t="s">
        <v>229</v>
      </c>
      <c r="BM213" s="216" t="s">
        <v>1018</v>
      </c>
    </row>
    <row r="214" spans="1:65" s="2" customFormat="1" ht="24.15" customHeight="1">
      <c r="A214" s="39"/>
      <c r="B214" s="40"/>
      <c r="C214" s="245" t="s">
        <v>539</v>
      </c>
      <c r="D214" s="245" t="s">
        <v>246</v>
      </c>
      <c r="E214" s="246" t="s">
        <v>528</v>
      </c>
      <c r="F214" s="247" t="s">
        <v>529</v>
      </c>
      <c r="G214" s="248" t="s">
        <v>241</v>
      </c>
      <c r="H214" s="249">
        <v>4</v>
      </c>
      <c r="I214" s="250"/>
      <c r="J214" s="251">
        <f>ROUND(I214*H214,2)</f>
        <v>0</v>
      </c>
      <c r="K214" s="247" t="s">
        <v>250</v>
      </c>
      <c r="L214" s="252"/>
      <c r="M214" s="253" t="s">
        <v>19</v>
      </c>
      <c r="N214" s="254" t="s">
        <v>40</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309</v>
      </c>
      <c r="AT214" s="216" t="s">
        <v>246</v>
      </c>
      <c r="AU214" s="216" t="s">
        <v>79</v>
      </c>
      <c r="AY214" s="18" t="s">
        <v>133</v>
      </c>
      <c r="BE214" s="217">
        <f>IF(N214="základní",J214,0)</f>
        <v>0</v>
      </c>
      <c r="BF214" s="217">
        <f>IF(N214="snížená",J214,0)</f>
        <v>0</v>
      </c>
      <c r="BG214" s="217">
        <f>IF(N214="zákl. přenesená",J214,0)</f>
        <v>0</v>
      </c>
      <c r="BH214" s="217">
        <f>IF(N214="sníž. přenesená",J214,0)</f>
        <v>0</v>
      </c>
      <c r="BI214" s="217">
        <f>IF(N214="nulová",J214,0)</f>
        <v>0</v>
      </c>
      <c r="BJ214" s="18" t="s">
        <v>77</v>
      </c>
      <c r="BK214" s="217">
        <f>ROUND(I214*H214,2)</f>
        <v>0</v>
      </c>
      <c r="BL214" s="18" t="s">
        <v>229</v>
      </c>
      <c r="BM214" s="216" t="s">
        <v>1019</v>
      </c>
    </row>
    <row r="215" spans="1:65" s="2" customFormat="1" ht="24.15" customHeight="1">
      <c r="A215" s="39"/>
      <c r="B215" s="40"/>
      <c r="C215" s="245" t="s">
        <v>543</v>
      </c>
      <c r="D215" s="245" t="s">
        <v>246</v>
      </c>
      <c r="E215" s="246" t="s">
        <v>532</v>
      </c>
      <c r="F215" s="247" t="s">
        <v>533</v>
      </c>
      <c r="G215" s="248" t="s">
        <v>241</v>
      </c>
      <c r="H215" s="249">
        <v>15</v>
      </c>
      <c r="I215" s="250"/>
      <c r="J215" s="251">
        <f>ROUND(I215*H215,2)</f>
        <v>0</v>
      </c>
      <c r="K215" s="247" t="s">
        <v>250</v>
      </c>
      <c r="L215" s="252"/>
      <c r="M215" s="253" t="s">
        <v>19</v>
      </c>
      <c r="N215" s="254" t="s">
        <v>40</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309</v>
      </c>
      <c r="AT215" s="216" t="s">
        <v>246</v>
      </c>
      <c r="AU215" s="216" t="s">
        <v>79</v>
      </c>
      <c r="AY215" s="18" t="s">
        <v>133</v>
      </c>
      <c r="BE215" s="217">
        <f>IF(N215="základní",J215,0)</f>
        <v>0</v>
      </c>
      <c r="BF215" s="217">
        <f>IF(N215="snížená",J215,0)</f>
        <v>0</v>
      </c>
      <c r="BG215" s="217">
        <f>IF(N215="zákl. přenesená",J215,0)</f>
        <v>0</v>
      </c>
      <c r="BH215" s="217">
        <f>IF(N215="sníž. přenesená",J215,0)</f>
        <v>0</v>
      </c>
      <c r="BI215" s="217">
        <f>IF(N215="nulová",J215,0)</f>
        <v>0</v>
      </c>
      <c r="BJ215" s="18" t="s">
        <v>77</v>
      </c>
      <c r="BK215" s="217">
        <f>ROUND(I215*H215,2)</f>
        <v>0</v>
      </c>
      <c r="BL215" s="18" t="s">
        <v>229</v>
      </c>
      <c r="BM215" s="216" t="s">
        <v>1020</v>
      </c>
    </row>
    <row r="216" spans="1:65" s="2" customFormat="1" ht="24.15" customHeight="1">
      <c r="A216" s="39"/>
      <c r="B216" s="40"/>
      <c r="C216" s="245" t="s">
        <v>547</v>
      </c>
      <c r="D216" s="245" t="s">
        <v>246</v>
      </c>
      <c r="E216" s="246" t="s">
        <v>536</v>
      </c>
      <c r="F216" s="247" t="s">
        <v>537</v>
      </c>
      <c r="G216" s="248" t="s">
        <v>241</v>
      </c>
      <c r="H216" s="249">
        <v>3</v>
      </c>
      <c r="I216" s="250"/>
      <c r="J216" s="251">
        <f>ROUND(I216*H216,2)</f>
        <v>0</v>
      </c>
      <c r="K216" s="247" t="s">
        <v>250</v>
      </c>
      <c r="L216" s="252"/>
      <c r="M216" s="253" t="s">
        <v>19</v>
      </c>
      <c r="N216" s="254" t="s">
        <v>40</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309</v>
      </c>
      <c r="AT216" s="216" t="s">
        <v>246</v>
      </c>
      <c r="AU216" s="216" t="s">
        <v>79</v>
      </c>
      <c r="AY216" s="18" t="s">
        <v>133</v>
      </c>
      <c r="BE216" s="217">
        <f>IF(N216="základní",J216,0)</f>
        <v>0</v>
      </c>
      <c r="BF216" s="217">
        <f>IF(N216="snížená",J216,0)</f>
        <v>0</v>
      </c>
      <c r="BG216" s="217">
        <f>IF(N216="zákl. přenesená",J216,0)</f>
        <v>0</v>
      </c>
      <c r="BH216" s="217">
        <f>IF(N216="sníž. přenesená",J216,0)</f>
        <v>0</v>
      </c>
      <c r="BI216" s="217">
        <f>IF(N216="nulová",J216,0)</f>
        <v>0</v>
      </c>
      <c r="BJ216" s="18" t="s">
        <v>77</v>
      </c>
      <c r="BK216" s="217">
        <f>ROUND(I216*H216,2)</f>
        <v>0</v>
      </c>
      <c r="BL216" s="18" t="s">
        <v>229</v>
      </c>
      <c r="BM216" s="216" t="s">
        <v>1021</v>
      </c>
    </row>
    <row r="217" spans="1:65" s="2" customFormat="1" ht="24.15" customHeight="1">
      <c r="A217" s="39"/>
      <c r="B217" s="40"/>
      <c r="C217" s="245" t="s">
        <v>551</v>
      </c>
      <c r="D217" s="245" t="s">
        <v>246</v>
      </c>
      <c r="E217" s="246" t="s">
        <v>1022</v>
      </c>
      <c r="F217" s="247" t="s">
        <v>1023</v>
      </c>
      <c r="G217" s="248" t="s">
        <v>241</v>
      </c>
      <c r="H217" s="249">
        <v>1</v>
      </c>
      <c r="I217" s="250"/>
      <c r="J217" s="251">
        <f>ROUND(I217*H217,2)</f>
        <v>0</v>
      </c>
      <c r="K217" s="247" t="s">
        <v>250</v>
      </c>
      <c r="L217" s="252"/>
      <c r="M217" s="253" t="s">
        <v>19</v>
      </c>
      <c r="N217" s="254" t="s">
        <v>40</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309</v>
      </c>
      <c r="AT217" s="216" t="s">
        <v>246</v>
      </c>
      <c r="AU217" s="216" t="s">
        <v>79</v>
      </c>
      <c r="AY217" s="18" t="s">
        <v>133</v>
      </c>
      <c r="BE217" s="217">
        <f>IF(N217="základní",J217,0)</f>
        <v>0</v>
      </c>
      <c r="BF217" s="217">
        <f>IF(N217="snížená",J217,0)</f>
        <v>0</v>
      </c>
      <c r="BG217" s="217">
        <f>IF(N217="zákl. přenesená",J217,0)</f>
        <v>0</v>
      </c>
      <c r="BH217" s="217">
        <f>IF(N217="sníž. přenesená",J217,0)</f>
        <v>0</v>
      </c>
      <c r="BI217" s="217">
        <f>IF(N217="nulová",J217,0)</f>
        <v>0</v>
      </c>
      <c r="BJ217" s="18" t="s">
        <v>77</v>
      </c>
      <c r="BK217" s="217">
        <f>ROUND(I217*H217,2)</f>
        <v>0</v>
      </c>
      <c r="BL217" s="18" t="s">
        <v>229</v>
      </c>
      <c r="BM217" s="216" t="s">
        <v>1024</v>
      </c>
    </row>
    <row r="218" spans="1:65" s="2" customFormat="1" ht="24.15" customHeight="1">
      <c r="A218" s="39"/>
      <c r="B218" s="40"/>
      <c r="C218" s="245" t="s">
        <v>555</v>
      </c>
      <c r="D218" s="245" t="s">
        <v>246</v>
      </c>
      <c r="E218" s="246" t="s">
        <v>875</v>
      </c>
      <c r="F218" s="247" t="s">
        <v>876</v>
      </c>
      <c r="G218" s="248" t="s">
        <v>241</v>
      </c>
      <c r="H218" s="249">
        <v>2</v>
      </c>
      <c r="I218" s="250"/>
      <c r="J218" s="251">
        <f>ROUND(I218*H218,2)</f>
        <v>0</v>
      </c>
      <c r="K218" s="247" t="s">
        <v>250</v>
      </c>
      <c r="L218" s="252"/>
      <c r="M218" s="253" t="s">
        <v>19</v>
      </c>
      <c r="N218" s="254" t="s">
        <v>40</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309</v>
      </c>
      <c r="AT218" s="216" t="s">
        <v>246</v>
      </c>
      <c r="AU218" s="216" t="s">
        <v>79</v>
      </c>
      <c r="AY218" s="18" t="s">
        <v>133</v>
      </c>
      <c r="BE218" s="217">
        <f>IF(N218="základní",J218,0)</f>
        <v>0</v>
      </c>
      <c r="BF218" s="217">
        <f>IF(N218="snížená",J218,0)</f>
        <v>0</v>
      </c>
      <c r="BG218" s="217">
        <f>IF(N218="zákl. přenesená",J218,0)</f>
        <v>0</v>
      </c>
      <c r="BH218" s="217">
        <f>IF(N218="sníž. přenesená",J218,0)</f>
        <v>0</v>
      </c>
      <c r="BI218" s="217">
        <f>IF(N218="nulová",J218,0)</f>
        <v>0</v>
      </c>
      <c r="BJ218" s="18" t="s">
        <v>77</v>
      </c>
      <c r="BK218" s="217">
        <f>ROUND(I218*H218,2)</f>
        <v>0</v>
      </c>
      <c r="BL218" s="18" t="s">
        <v>229</v>
      </c>
      <c r="BM218" s="216" t="s">
        <v>1025</v>
      </c>
    </row>
    <row r="219" spans="1:65" s="2" customFormat="1" ht="24.15" customHeight="1">
      <c r="A219" s="39"/>
      <c r="B219" s="40"/>
      <c r="C219" s="245" t="s">
        <v>559</v>
      </c>
      <c r="D219" s="245" t="s">
        <v>246</v>
      </c>
      <c r="E219" s="246" t="s">
        <v>878</v>
      </c>
      <c r="F219" s="247" t="s">
        <v>879</v>
      </c>
      <c r="G219" s="248" t="s">
        <v>241</v>
      </c>
      <c r="H219" s="249">
        <v>2</v>
      </c>
      <c r="I219" s="250"/>
      <c r="J219" s="251">
        <f>ROUND(I219*H219,2)</f>
        <v>0</v>
      </c>
      <c r="K219" s="247" t="s">
        <v>250</v>
      </c>
      <c r="L219" s="252"/>
      <c r="M219" s="253" t="s">
        <v>19</v>
      </c>
      <c r="N219" s="254" t="s">
        <v>40</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309</v>
      </c>
      <c r="AT219" s="216" t="s">
        <v>246</v>
      </c>
      <c r="AU219" s="216" t="s">
        <v>79</v>
      </c>
      <c r="AY219" s="18" t="s">
        <v>133</v>
      </c>
      <c r="BE219" s="217">
        <f>IF(N219="základní",J219,0)</f>
        <v>0</v>
      </c>
      <c r="BF219" s="217">
        <f>IF(N219="snížená",J219,0)</f>
        <v>0</v>
      </c>
      <c r="BG219" s="217">
        <f>IF(N219="zákl. přenesená",J219,0)</f>
        <v>0</v>
      </c>
      <c r="BH219" s="217">
        <f>IF(N219="sníž. přenesená",J219,0)</f>
        <v>0</v>
      </c>
      <c r="BI219" s="217">
        <f>IF(N219="nulová",J219,0)</f>
        <v>0</v>
      </c>
      <c r="BJ219" s="18" t="s">
        <v>77</v>
      </c>
      <c r="BK219" s="217">
        <f>ROUND(I219*H219,2)</f>
        <v>0</v>
      </c>
      <c r="BL219" s="18" t="s">
        <v>229</v>
      </c>
      <c r="BM219" s="216" t="s">
        <v>1026</v>
      </c>
    </row>
    <row r="220" spans="1:65" s="2" customFormat="1" ht="24.15" customHeight="1">
      <c r="A220" s="39"/>
      <c r="B220" s="40"/>
      <c r="C220" s="245" t="s">
        <v>563</v>
      </c>
      <c r="D220" s="245" t="s">
        <v>246</v>
      </c>
      <c r="E220" s="246" t="s">
        <v>552</v>
      </c>
      <c r="F220" s="247" t="s">
        <v>553</v>
      </c>
      <c r="G220" s="248" t="s">
        <v>241</v>
      </c>
      <c r="H220" s="249">
        <v>1</v>
      </c>
      <c r="I220" s="250"/>
      <c r="J220" s="251">
        <f>ROUND(I220*H220,2)</f>
        <v>0</v>
      </c>
      <c r="K220" s="247" t="s">
        <v>250</v>
      </c>
      <c r="L220" s="252"/>
      <c r="M220" s="253" t="s">
        <v>19</v>
      </c>
      <c r="N220" s="254" t="s">
        <v>40</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309</v>
      </c>
      <c r="AT220" s="216" t="s">
        <v>246</v>
      </c>
      <c r="AU220" s="216" t="s">
        <v>79</v>
      </c>
      <c r="AY220" s="18" t="s">
        <v>133</v>
      </c>
      <c r="BE220" s="217">
        <f>IF(N220="základní",J220,0)</f>
        <v>0</v>
      </c>
      <c r="BF220" s="217">
        <f>IF(N220="snížená",J220,0)</f>
        <v>0</v>
      </c>
      <c r="BG220" s="217">
        <f>IF(N220="zákl. přenesená",J220,0)</f>
        <v>0</v>
      </c>
      <c r="BH220" s="217">
        <f>IF(N220="sníž. přenesená",J220,0)</f>
        <v>0</v>
      </c>
      <c r="BI220" s="217">
        <f>IF(N220="nulová",J220,0)</f>
        <v>0</v>
      </c>
      <c r="BJ220" s="18" t="s">
        <v>77</v>
      </c>
      <c r="BK220" s="217">
        <f>ROUND(I220*H220,2)</f>
        <v>0</v>
      </c>
      <c r="BL220" s="18" t="s">
        <v>229</v>
      </c>
      <c r="BM220" s="216" t="s">
        <v>1027</v>
      </c>
    </row>
    <row r="221" spans="1:65" s="2" customFormat="1" ht="33" customHeight="1">
      <c r="A221" s="39"/>
      <c r="B221" s="40"/>
      <c r="C221" s="245" t="s">
        <v>567</v>
      </c>
      <c r="D221" s="245" t="s">
        <v>246</v>
      </c>
      <c r="E221" s="246" t="s">
        <v>1028</v>
      </c>
      <c r="F221" s="247" t="s">
        <v>1029</v>
      </c>
      <c r="G221" s="248" t="s">
        <v>241</v>
      </c>
      <c r="H221" s="249">
        <v>1</v>
      </c>
      <c r="I221" s="250"/>
      <c r="J221" s="251">
        <f>ROUND(I221*H221,2)</f>
        <v>0</v>
      </c>
      <c r="K221" s="247" t="s">
        <v>250</v>
      </c>
      <c r="L221" s="252"/>
      <c r="M221" s="253" t="s">
        <v>19</v>
      </c>
      <c r="N221" s="254" t="s">
        <v>40</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309</v>
      </c>
      <c r="AT221" s="216" t="s">
        <v>246</v>
      </c>
      <c r="AU221" s="216" t="s">
        <v>79</v>
      </c>
      <c r="AY221" s="18" t="s">
        <v>133</v>
      </c>
      <c r="BE221" s="217">
        <f>IF(N221="základní",J221,0)</f>
        <v>0</v>
      </c>
      <c r="BF221" s="217">
        <f>IF(N221="snížená",J221,0)</f>
        <v>0</v>
      </c>
      <c r="BG221" s="217">
        <f>IF(N221="zákl. přenesená",J221,0)</f>
        <v>0</v>
      </c>
      <c r="BH221" s="217">
        <f>IF(N221="sníž. přenesená",J221,0)</f>
        <v>0</v>
      </c>
      <c r="BI221" s="217">
        <f>IF(N221="nulová",J221,0)</f>
        <v>0</v>
      </c>
      <c r="BJ221" s="18" t="s">
        <v>77</v>
      </c>
      <c r="BK221" s="217">
        <f>ROUND(I221*H221,2)</f>
        <v>0</v>
      </c>
      <c r="BL221" s="18" t="s">
        <v>229</v>
      </c>
      <c r="BM221" s="216" t="s">
        <v>1030</v>
      </c>
    </row>
    <row r="222" spans="1:65" s="2" customFormat="1" ht="24.15" customHeight="1">
      <c r="A222" s="39"/>
      <c r="B222" s="40"/>
      <c r="C222" s="245" t="s">
        <v>571</v>
      </c>
      <c r="D222" s="245" t="s">
        <v>246</v>
      </c>
      <c r="E222" s="246" t="s">
        <v>884</v>
      </c>
      <c r="F222" s="247" t="s">
        <v>885</v>
      </c>
      <c r="G222" s="248" t="s">
        <v>241</v>
      </c>
      <c r="H222" s="249">
        <v>18</v>
      </c>
      <c r="I222" s="250"/>
      <c r="J222" s="251">
        <f>ROUND(I222*H222,2)</f>
        <v>0</v>
      </c>
      <c r="K222" s="247" t="s">
        <v>250</v>
      </c>
      <c r="L222" s="252"/>
      <c r="M222" s="253" t="s">
        <v>19</v>
      </c>
      <c r="N222" s="254" t="s">
        <v>40</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309</v>
      </c>
      <c r="AT222" s="216" t="s">
        <v>246</v>
      </c>
      <c r="AU222" s="216" t="s">
        <v>79</v>
      </c>
      <c r="AY222" s="18" t="s">
        <v>133</v>
      </c>
      <c r="BE222" s="217">
        <f>IF(N222="základní",J222,0)</f>
        <v>0</v>
      </c>
      <c r="BF222" s="217">
        <f>IF(N222="snížená",J222,0)</f>
        <v>0</v>
      </c>
      <c r="BG222" s="217">
        <f>IF(N222="zákl. přenesená",J222,0)</f>
        <v>0</v>
      </c>
      <c r="BH222" s="217">
        <f>IF(N222="sníž. přenesená",J222,0)</f>
        <v>0</v>
      </c>
      <c r="BI222" s="217">
        <f>IF(N222="nulová",J222,0)</f>
        <v>0</v>
      </c>
      <c r="BJ222" s="18" t="s">
        <v>77</v>
      </c>
      <c r="BK222" s="217">
        <f>ROUND(I222*H222,2)</f>
        <v>0</v>
      </c>
      <c r="BL222" s="18" t="s">
        <v>229</v>
      </c>
      <c r="BM222" s="216" t="s">
        <v>1031</v>
      </c>
    </row>
    <row r="223" spans="1:65" s="2" customFormat="1" ht="33" customHeight="1">
      <c r="A223" s="39"/>
      <c r="B223" s="40"/>
      <c r="C223" s="245" t="s">
        <v>575</v>
      </c>
      <c r="D223" s="245" t="s">
        <v>246</v>
      </c>
      <c r="E223" s="246" t="s">
        <v>887</v>
      </c>
      <c r="F223" s="247" t="s">
        <v>888</v>
      </c>
      <c r="G223" s="248" t="s">
        <v>241</v>
      </c>
      <c r="H223" s="249">
        <v>12</v>
      </c>
      <c r="I223" s="250"/>
      <c r="J223" s="251">
        <f>ROUND(I223*H223,2)</f>
        <v>0</v>
      </c>
      <c r="K223" s="247" t="s">
        <v>250</v>
      </c>
      <c r="L223" s="252"/>
      <c r="M223" s="253" t="s">
        <v>19</v>
      </c>
      <c r="N223" s="254" t="s">
        <v>40</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309</v>
      </c>
      <c r="AT223" s="216" t="s">
        <v>246</v>
      </c>
      <c r="AU223" s="216" t="s">
        <v>79</v>
      </c>
      <c r="AY223" s="18" t="s">
        <v>133</v>
      </c>
      <c r="BE223" s="217">
        <f>IF(N223="základní",J223,0)</f>
        <v>0</v>
      </c>
      <c r="BF223" s="217">
        <f>IF(N223="snížená",J223,0)</f>
        <v>0</v>
      </c>
      <c r="BG223" s="217">
        <f>IF(N223="zákl. přenesená",J223,0)</f>
        <v>0</v>
      </c>
      <c r="BH223" s="217">
        <f>IF(N223="sníž. přenesená",J223,0)</f>
        <v>0</v>
      </c>
      <c r="BI223" s="217">
        <f>IF(N223="nulová",J223,0)</f>
        <v>0</v>
      </c>
      <c r="BJ223" s="18" t="s">
        <v>77</v>
      </c>
      <c r="BK223" s="217">
        <f>ROUND(I223*H223,2)</f>
        <v>0</v>
      </c>
      <c r="BL223" s="18" t="s">
        <v>229</v>
      </c>
      <c r="BM223" s="216" t="s">
        <v>1032</v>
      </c>
    </row>
    <row r="224" spans="1:65" s="2" customFormat="1" ht="24.15" customHeight="1">
      <c r="A224" s="39"/>
      <c r="B224" s="40"/>
      <c r="C224" s="245" t="s">
        <v>579</v>
      </c>
      <c r="D224" s="245" t="s">
        <v>246</v>
      </c>
      <c r="E224" s="246" t="s">
        <v>556</v>
      </c>
      <c r="F224" s="247" t="s">
        <v>557</v>
      </c>
      <c r="G224" s="248" t="s">
        <v>241</v>
      </c>
      <c r="H224" s="249">
        <v>4</v>
      </c>
      <c r="I224" s="250"/>
      <c r="J224" s="251">
        <f>ROUND(I224*H224,2)</f>
        <v>0</v>
      </c>
      <c r="K224" s="247" t="s">
        <v>250</v>
      </c>
      <c r="L224" s="252"/>
      <c r="M224" s="253" t="s">
        <v>19</v>
      </c>
      <c r="N224" s="254" t="s">
        <v>40</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309</v>
      </c>
      <c r="AT224" s="216" t="s">
        <v>246</v>
      </c>
      <c r="AU224" s="216" t="s">
        <v>79</v>
      </c>
      <c r="AY224" s="18" t="s">
        <v>133</v>
      </c>
      <c r="BE224" s="217">
        <f>IF(N224="základní",J224,0)</f>
        <v>0</v>
      </c>
      <c r="BF224" s="217">
        <f>IF(N224="snížená",J224,0)</f>
        <v>0</v>
      </c>
      <c r="BG224" s="217">
        <f>IF(N224="zákl. přenesená",J224,0)</f>
        <v>0</v>
      </c>
      <c r="BH224" s="217">
        <f>IF(N224="sníž. přenesená",J224,0)</f>
        <v>0</v>
      </c>
      <c r="BI224" s="217">
        <f>IF(N224="nulová",J224,0)</f>
        <v>0</v>
      </c>
      <c r="BJ224" s="18" t="s">
        <v>77</v>
      </c>
      <c r="BK224" s="217">
        <f>ROUND(I224*H224,2)</f>
        <v>0</v>
      </c>
      <c r="BL224" s="18" t="s">
        <v>229</v>
      </c>
      <c r="BM224" s="216" t="s">
        <v>1033</v>
      </c>
    </row>
    <row r="225" spans="1:65" s="2" customFormat="1" ht="33" customHeight="1">
      <c r="A225" s="39"/>
      <c r="B225" s="40"/>
      <c r="C225" s="245" t="s">
        <v>584</v>
      </c>
      <c r="D225" s="245" t="s">
        <v>246</v>
      </c>
      <c r="E225" s="246" t="s">
        <v>560</v>
      </c>
      <c r="F225" s="247" t="s">
        <v>561</v>
      </c>
      <c r="G225" s="248" t="s">
        <v>241</v>
      </c>
      <c r="H225" s="249">
        <v>3</v>
      </c>
      <c r="I225" s="250"/>
      <c r="J225" s="251">
        <f>ROUND(I225*H225,2)</f>
        <v>0</v>
      </c>
      <c r="K225" s="247" t="s">
        <v>250</v>
      </c>
      <c r="L225" s="252"/>
      <c r="M225" s="253" t="s">
        <v>19</v>
      </c>
      <c r="N225" s="254" t="s">
        <v>40</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309</v>
      </c>
      <c r="AT225" s="216" t="s">
        <v>246</v>
      </c>
      <c r="AU225" s="216" t="s">
        <v>79</v>
      </c>
      <c r="AY225" s="18" t="s">
        <v>133</v>
      </c>
      <c r="BE225" s="217">
        <f>IF(N225="základní",J225,0)</f>
        <v>0</v>
      </c>
      <c r="BF225" s="217">
        <f>IF(N225="snížená",J225,0)</f>
        <v>0</v>
      </c>
      <c r="BG225" s="217">
        <f>IF(N225="zákl. přenesená",J225,0)</f>
        <v>0</v>
      </c>
      <c r="BH225" s="217">
        <f>IF(N225="sníž. přenesená",J225,0)</f>
        <v>0</v>
      </c>
      <c r="BI225" s="217">
        <f>IF(N225="nulová",J225,0)</f>
        <v>0</v>
      </c>
      <c r="BJ225" s="18" t="s">
        <v>77</v>
      </c>
      <c r="BK225" s="217">
        <f>ROUND(I225*H225,2)</f>
        <v>0</v>
      </c>
      <c r="BL225" s="18" t="s">
        <v>229</v>
      </c>
      <c r="BM225" s="216" t="s">
        <v>1034</v>
      </c>
    </row>
    <row r="226" spans="1:65" s="2" customFormat="1" ht="24.15" customHeight="1">
      <c r="A226" s="39"/>
      <c r="B226" s="40"/>
      <c r="C226" s="245" t="s">
        <v>590</v>
      </c>
      <c r="D226" s="245" t="s">
        <v>246</v>
      </c>
      <c r="E226" s="246" t="s">
        <v>892</v>
      </c>
      <c r="F226" s="247" t="s">
        <v>893</v>
      </c>
      <c r="G226" s="248" t="s">
        <v>241</v>
      </c>
      <c r="H226" s="249">
        <v>1</v>
      </c>
      <c r="I226" s="250"/>
      <c r="J226" s="251">
        <f>ROUND(I226*H226,2)</f>
        <v>0</v>
      </c>
      <c r="K226" s="247" t="s">
        <v>250</v>
      </c>
      <c r="L226" s="252"/>
      <c r="M226" s="253" t="s">
        <v>19</v>
      </c>
      <c r="N226" s="254" t="s">
        <v>40</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309</v>
      </c>
      <c r="AT226" s="216" t="s">
        <v>246</v>
      </c>
      <c r="AU226" s="216" t="s">
        <v>79</v>
      </c>
      <c r="AY226" s="18" t="s">
        <v>133</v>
      </c>
      <c r="BE226" s="217">
        <f>IF(N226="základní",J226,0)</f>
        <v>0</v>
      </c>
      <c r="BF226" s="217">
        <f>IF(N226="snížená",J226,0)</f>
        <v>0</v>
      </c>
      <c r="BG226" s="217">
        <f>IF(N226="zákl. přenesená",J226,0)</f>
        <v>0</v>
      </c>
      <c r="BH226" s="217">
        <f>IF(N226="sníž. přenesená",J226,0)</f>
        <v>0</v>
      </c>
      <c r="BI226" s="217">
        <f>IF(N226="nulová",J226,0)</f>
        <v>0</v>
      </c>
      <c r="BJ226" s="18" t="s">
        <v>77</v>
      </c>
      <c r="BK226" s="217">
        <f>ROUND(I226*H226,2)</f>
        <v>0</v>
      </c>
      <c r="BL226" s="18" t="s">
        <v>229</v>
      </c>
      <c r="BM226" s="216" t="s">
        <v>1035</v>
      </c>
    </row>
    <row r="227" spans="1:65" s="2" customFormat="1" ht="44.25" customHeight="1">
      <c r="A227" s="39"/>
      <c r="B227" s="40"/>
      <c r="C227" s="245" t="s">
        <v>595</v>
      </c>
      <c r="D227" s="245" t="s">
        <v>246</v>
      </c>
      <c r="E227" s="246" t="s">
        <v>895</v>
      </c>
      <c r="F227" s="247" t="s">
        <v>896</v>
      </c>
      <c r="G227" s="248" t="s">
        <v>241</v>
      </c>
      <c r="H227" s="249">
        <v>4</v>
      </c>
      <c r="I227" s="250"/>
      <c r="J227" s="251">
        <f>ROUND(I227*H227,2)</f>
        <v>0</v>
      </c>
      <c r="K227" s="247" t="s">
        <v>250</v>
      </c>
      <c r="L227" s="252"/>
      <c r="M227" s="253" t="s">
        <v>19</v>
      </c>
      <c r="N227" s="254" t="s">
        <v>40</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309</v>
      </c>
      <c r="AT227" s="216" t="s">
        <v>246</v>
      </c>
      <c r="AU227" s="216" t="s">
        <v>79</v>
      </c>
      <c r="AY227" s="18" t="s">
        <v>133</v>
      </c>
      <c r="BE227" s="217">
        <f>IF(N227="základní",J227,0)</f>
        <v>0</v>
      </c>
      <c r="BF227" s="217">
        <f>IF(N227="snížená",J227,0)</f>
        <v>0</v>
      </c>
      <c r="BG227" s="217">
        <f>IF(N227="zákl. přenesená",J227,0)</f>
        <v>0</v>
      </c>
      <c r="BH227" s="217">
        <f>IF(N227="sníž. přenesená",J227,0)</f>
        <v>0</v>
      </c>
      <c r="BI227" s="217">
        <f>IF(N227="nulová",J227,0)</f>
        <v>0</v>
      </c>
      <c r="BJ227" s="18" t="s">
        <v>77</v>
      </c>
      <c r="BK227" s="217">
        <f>ROUND(I227*H227,2)</f>
        <v>0</v>
      </c>
      <c r="BL227" s="18" t="s">
        <v>229</v>
      </c>
      <c r="BM227" s="216" t="s">
        <v>1036</v>
      </c>
    </row>
    <row r="228" spans="1:65" s="2" customFormat="1" ht="21.75" customHeight="1">
      <c r="A228" s="39"/>
      <c r="B228" s="40"/>
      <c r="C228" s="245" t="s">
        <v>599</v>
      </c>
      <c r="D228" s="245" t="s">
        <v>246</v>
      </c>
      <c r="E228" s="246" t="s">
        <v>568</v>
      </c>
      <c r="F228" s="247" t="s">
        <v>569</v>
      </c>
      <c r="G228" s="248" t="s">
        <v>241</v>
      </c>
      <c r="H228" s="249">
        <v>1</v>
      </c>
      <c r="I228" s="250"/>
      <c r="J228" s="251">
        <f>ROUND(I228*H228,2)</f>
        <v>0</v>
      </c>
      <c r="K228" s="247" t="s">
        <v>250</v>
      </c>
      <c r="L228" s="252"/>
      <c r="M228" s="253" t="s">
        <v>19</v>
      </c>
      <c r="N228" s="254"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309</v>
      </c>
      <c r="AT228" s="216" t="s">
        <v>246</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229</v>
      </c>
      <c r="BM228" s="216" t="s">
        <v>1037</v>
      </c>
    </row>
    <row r="229" spans="1:65" s="2" customFormat="1" ht="21.75" customHeight="1">
      <c r="A229" s="39"/>
      <c r="B229" s="40"/>
      <c r="C229" s="245" t="s">
        <v>603</v>
      </c>
      <c r="D229" s="245" t="s">
        <v>246</v>
      </c>
      <c r="E229" s="246" t="s">
        <v>572</v>
      </c>
      <c r="F229" s="247" t="s">
        <v>573</v>
      </c>
      <c r="G229" s="248" t="s">
        <v>241</v>
      </c>
      <c r="H229" s="249">
        <v>5</v>
      </c>
      <c r="I229" s="250"/>
      <c r="J229" s="251">
        <f>ROUND(I229*H229,2)</f>
        <v>0</v>
      </c>
      <c r="K229" s="247" t="s">
        <v>250</v>
      </c>
      <c r="L229" s="252"/>
      <c r="M229" s="253" t="s">
        <v>19</v>
      </c>
      <c r="N229" s="254" t="s">
        <v>40</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309</v>
      </c>
      <c r="AT229" s="216" t="s">
        <v>246</v>
      </c>
      <c r="AU229" s="216" t="s">
        <v>79</v>
      </c>
      <c r="AY229" s="18" t="s">
        <v>133</v>
      </c>
      <c r="BE229" s="217">
        <f>IF(N229="základní",J229,0)</f>
        <v>0</v>
      </c>
      <c r="BF229" s="217">
        <f>IF(N229="snížená",J229,0)</f>
        <v>0</v>
      </c>
      <c r="BG229" s="217">
        <f>IF(N229="zákl. přenesená",J229,0)</f>
        <v>0</v>
      </c>
      <c r="BH229" s="217">
        <f>IF(N229="sníž. přenesená",J229,0)</f>
        <v>0</v>
      </c>
      <c r="BI229" s="217">
        <f>IF(N229="nulová",J229,0)</f>
        <v>0</v>
      </c>
      <c r="BJ229" s="18" t="s">
        <v>77</v>
      </c>
      <c r="BK229" s="217">
        <f>ROUND(I229*H229,2)</f>
        <v>0</v>
      </c>
      <c r="BL229" s="18" t="s">
        <v>229</v>
      </c>
      <c r="BM229" s="216" t="s">
        <v>1038</v>
      </c>
    </row>
    <row r="230" spans="1:65" s="2" customFormat="1" ht="21.75" customHeight="1">
      <c r="A230" s="39"/>
      <c r="B230" s="40"/>
      <c r="C230" s="205" t="s">
        <v>347</v>
      </c>
      <c r="D230" s="205" t="s">
        <v>136</v>
      </c>
      <c r="E230" s="206" t="s">
        <v>591</v>
      </c>
      <c r="F230" s="207" t="s">
        <v>592</v>
      </c>
      <c r="G230" s="208" t="s">
        <v>241</v>
      </c>
      <c r="H230" s="209">
        <v>285</v>
      </c>
      <c r="I230" s="210"/>
      <c r="J230" s="211">
        <f>ROUND(I230*H230,2)</f>
        <v>0</v>
      </c>
      <c r="K230" s="207" t="s">
        <v>140</v>
      </c>
      <c r="L230" s="45"/>
      <c r="M230" s="212" t="s">
        <v>19</v>
      </c>
      <c r="N230" s="213" t="s">
        <v>40</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229</v>
      </c>
      <c r="AT230" s="216" t="s">
        <v>136</v>
      </c>
      <c r="AU230" s="216" t="s">
        <v>79</v>
      </c>
      <c r="AY230" s="18" t="s">
        <v>133</v>
      </c>
      <c r="BE230" s="217">
        <f>IF(N230="základní",J230,0)</f>
        <v>0</v>
      </c>
      <c r="BF230" s="217">
        <f>IF(N230="snížená",J230,0)</f>
        <v>0</v>
      </c>
      <c r="BG230" s="217">
        <f>IF(N230="zákl. přenesená",J230,0)</f>
        <v>0</v>
      </c>
      <c r="BH230" s="217">
        <f>IF(N230="sníž. přenesená",J230,0)</f>
        <v>0</v>
      </c>
      <c r="BI230" s="217">
        <f>IF(N230="nulová",J230,0)</f>
        <v>0</v>
      </c>
      <c r="BJ230" s="18" t="s">
        <v>77</v>
      </c>
      <c r="BK230" s="217">
        <f>ROUND(I230*H230,2)</f>
        <v>0</v>
      </c>
      <c r="BL230" s="18" t="s">
        <v>229</v>
      </c>
      <c r="BM230" s="216" t="s">
        <v>1039</v>
      </c>
    </row>
    <row r="231" spans="1:47" s="2" customFormat="1" ht="12">
      <c r="A231" s="39"/>
      <c r="B231" s="40"/>
      <c r="C231" s="41"/>
      <c r="D231" s="218" t="s">
        <v>143</v>
      </c>
      <c r="E231" s="41"/>
      <c r="F231" s="219" t="s">
        <v>594</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143</v>
      </c>
      <c r="AU231" s="18" t="s">
        <v>79</v>
      </c>
    </row>
    <row r="232" spans="1:65" s="2" customFormat="1" ht="21.75" customHeight="1">
      <c r="A232" s="39"/>
      <c r="B232" s="40"/>
      <c r="C232" s="245" t="s">
        <v>351</v>
      </c>
      <c r="D232" s="245" t="s">
        <v>246</v>
      </c>
      <c r="E232" s="246" t="s">
        <v>596</v>
      </c>
      <c r="F232" s="247" t="s">
        <v>597</v>
      </c>
      <c r="G232" s="248" t="s">
        <v>249</v>
      </c>
      <c r="H232" s="249">
        <v>285</v>
      </c>
      <c r="I232" s="250"/>
      <c r="J232" s="251">
        <f>ROUND(I232*H232,2)</f>
        <v>0</v>
      </c>
      <c r="K232" s="247" t="s">
        <v>250</v>
      </c>
      <c r="L232" s="252"/>
      <c r="M232" s="253" t="s">
        <v>19</v>
      </c>
      <c r="N232" s="254" t="s">
        <v>40</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182</v>
      </c>
      <c r="AT232" s="216" t="s">
        <v>246</v>
      </c>
      <c r="AU232" s="216" t="s">
        <v>79</v>
      </c>
      <c r="AY232" s="18" t="s">
        <v>133</v>
      </c>
      <c r="BE232" s="217">
        <f>IF(N232="základní",J232,0)</f>
        <v>0</v>
      </c>
      <c r="BF232" s="217">
        <f>IF(N232="snížená",J232,0)</f>
        <v>0</v>
      </c>
      <c r="BG232" s="217">
        <f>IF(N232="zákl. přenesená",J232,0)</f>
        <v>0</v>
      </c>
      <c r="BH232" s="217">
        <f>IF(N232="sníž. přenesená",J232,0)</f>
        <v>0</v>
      </c>
      <c r="BI232" s="217">
        <f>IF(N232="nulová",J232,0)</f>
        <v>0</v>
      </c>
      <c r="BJ232" s="18" t="s">
        <v>77</v>
      </c>
      <c r="BK232" s="217">
        <f>ROUND(I232*H232,2)</f>
        <v>0</v>
      </c>
      <c r="BL232" s="18" t="s">
        <v>141</v>
      </c>
      <c r="BM232" s="216" t="s">
        <v>1040</v>
      </c>
    </row>
    <row r="233" spans="1:65" s="2" customFormat="1" ht="16.5" customHeight="1">
      <c r="A233" s="39"/>
      <c r="B233" s="40"/>
      <c r="C233" s="245" t="s">
        <v>355</v>
      </c>
      <c r="D233" s="245" t="s">
        <v>246</v>
      </c>
      <c r="E233" s="246" t="s">
        <v>600</v>
      </c>
      <c r="F233" s="247" t="s">
        <v>601</v>
      </c>
      <c r="G233" s="248" t="s">
        <v>249</v>
      </c>
      <c r="H233" s="249">
        <v>200</v>
      </c>
      <c r="I233" s="250"/>
      <c r="J233" s="251">
        <f>ROUND(I233*H233,2)</f>
        <v>0</v>
      </c>
      <c r="K233" s="247" t="s">
        <v>250</v>
      </c>
      <c r="L233" s="252"/>
      <c r="M233" s="253" t="s">
        <v>19</v>
      </c>
      <c r="N233" s="254" t="s">
        <v>40</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182</v>
      </c>
      <c r="AT233" s="216" t="s">
        <v>246</v>
      </c>
      <c r="AU233" s="216" t="s">
        <v>79</v>
      </c>
      <c r="AY233" s="18" t="s">
        <v>133</v>
      </c>
      <c r="BE233" s="217">
        <f>IF(N233="základní",J233,0)</f>
        <v>0</v>
      </c>
      <c r="BF233" s="217">
        <f>IF(N233="snížená",J233,0)</f>
        <v>0</v>
      </c>
      <c r="BG233" s="217">
        <f>IF(N233="zákl. přenesená",J233,0)</f>
        <v>0</v>
      </c>
      <c r="BH233" s="217">
        <f>IF(N233="sníž. přenesená",J233,0)</f>
        <v>0</v>
      </c>
      <c r="BI233" s="217">
        <f>IF(N233="nulová",J233,0)</f>
        <v>0</v>
      </c>
      <c r="BJ233" s="18" t="s">
        <v>77</v>
      </c>
      <c r="BK233" s="217">
        <f>ROUND(I233*H233,2)</f>
        <v>0</v>
      </c>
      <c r="BL233" s="18" t="s">
        <v>141</v>
      </c>
      <c r="BM233" s="216" t="s">
        <v>1041</v>
      </c>
    </row>
    <row r="234" spans="1:65" s="2" customFormat="1" ht="24.15" customHeight="1">
      <c r="A234" s="39"/>
      <c r="B234" s="40"/>
      <c r="C234" s="205" t="s">
        <v>361</v>
      </c>
      <c r="D234" s="205" t="s">
        <v>136</v>
      </c>
      <c r="E234" s="206" t="s">
        <v>604</v>
      </c>
      <c r="F234" s="207" t="s">
        <v>605</v>
      </c>
      <c r="G234" s="208" t="s">
        <v>241</v>
      </c>
      <c r="H234" s="209">
        <v>1</v>
      </c>
      <c r="I234" s="210"/>
      <c r="J234" s="211">
        <f>ROUND(I234*H234,2)</f>
        <v>0</v>
      </c>
      <c r="K234" s="207" t="s">
        <v>140</v>
      </c>
      <c r="L234" s="45"/>
      <c r="M234" s="212" t="s">
        <v>19</v>
      </c>
      <c r="N234" s="213" t="s">
        <v>40</v>
      </c>
      <c r="O234" s="85"/>
      <c r="P234" s="214">
        <f>O234*H234</f>
        <v>0</v>
      </c>
      <c r="Q234" s="214">
        <v>0.001</v>
      </c>
      <c r="R234" s="214">
        <f>Q234*H234</f>
        <v>0.001</v>
      </c>
      <c r="S234" s="214">
        <v>0</v>
      </c>
      <c r="T234" s="215">
        <f>S234*H234</f>
        <v>0</v>
      </c>
      <c r="U234" s="39"/>
      <c r="V234" s="39"/>
      <c r="W234" s="39"/>
      <c r="X234" s="39"/>
      <c r="Y234" s="39"/>
      <c r="Z234" s="39"/>
      <c r="AA234" s="39"/>
      <c r="AB234" s="39"/>
      <c r="AC234" s="39"/>
      <c r="AD234" s="39"/>
      <c r="AE234" s="39"/>
      <c r="AR234" s="216" t="s">
        <v>229</v>
      </c>
      <c r="AT234" s="216" t="s">
        <v>136</v>
      </c>
      <c r="AU234" s="216" t="s">
        <v>79</v>
      </c>
      <c r="AY234" s="18" t="s">
        <v>133</v>
      </c>
      <c r="BE234" s="217">
        <f>IF(N234="základní",J234,0)</f>
        <v>0</v>
      </c>
      <c r="BF234" s="217">
        <f>IF(N234="snížená",J234,0)</f>
        <v>0</v>
      </c>
      <c r="BG234" s="217">
        <f>IF(N234="zákl. přenesená",J234,0)</f>
        <v>0</v>
      </c>
      <c r="BH234" s="217">
        <f>IF(N234="sníž. přenesená",J234,0)</f>
        <v>0</v>
      </c>
      <c r="BI234" s="217">
        <f>IF(N234="nulová",J234,0)</f>
        <v>0</v>
      </c>
      <c r="BJ234" s="18" t="s">
        <v>77</v>
      </c>
      <c r="BK234" s="217">
        <f>ROUND(I234*H234,2)</f>
        <v>0</v>
      </c>
      <c r="BL234" s="18" t="s">
        <v>229</v>
      </c>
      <c r="BM234" s="216" t="s">
        <v>1042</v>
      </c>
    </row>
    <row r="235" spans="1:47" s="2" customFormat="1" ht="12">
      <c r="A235" s="39"/>
      <c r="B235" s="40"/>
      <c r="C235" s="41"/>
      <c r="D235" s="218" t="s">
        <v>143</v>
      </c>
      <c r="E235" s="41"/>
      <c r="F235" s="219" t="s">
        <v>607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143</v>
      </c>
      <c r="AU235" s="18" t="s">
        <v>79</v>
      </c>
    </row>
    <row r="236" spans="1:65" s="2" customFormat="1" ht="16.5" customHeight="1">
      <c r="A236" s="39"/>
      <c r="B236" s="40"/>
      <c r="C236" s="205" t="s">
        <v>608</v>
      </c>
      <c r="D236" s="205" t="s">
        <v>136</v>
      </c>
      <c r="E236" s="206" t="s">
        <v>903</v>
      </c>
      <c r="F236" s="207" t="s">
        <v>904</v>
      </c>
      <c r="G236" s="208" t="s">
        <v>241</v>
      </c>
      <c r="H236" s="209">
        <v>31</v>
      </c>
      <c r="I236" s="210"/>
      <c r="J236" s="211">
        <f>ROUND(I236*H236,2)</f>
        <v>0</v>
      </c>
      <c r="K236" s="207" t="s">
        <v>250</v>
      </c>
      <c r="L236" s="45"/>
      <c r="M236" s="212" t="s">
        <v>19</v>
      </c>
      <c r="N236" s="213" t="s">
        <v>40</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229</v>
      </c>
      <c r="AT236" s="216" t="s">
        <v>136</v>
      </c>
      <c r="AU236" s="216" t="s">
        <v>79</v>
      </c>
      <c r="AY236" s="18" t="s">
        <v>133</v>
      </c>
      <c r="BE236" s="217">
        <f>IF(N236="základní",J236,0)</f>
        <v>0</v>
      </c>
      <c r="BF236" s="217">
        <f>IF(N236="snížená",J236,0)</f>
        <v>0</v>
      </c>
      <c r="BG236" s="217">
        <f>IF(N236="zákl. přenesená",J236,0)</f>
        <v>0</v>
      </c>
      <c r="BH236" s="217">
        <f>IF(N236="sníž. přenesená",J236,0)</f>
        <v>0</v>
      </c>
      <c r="BI236" s="217">
        <f>IF(N236="nulová",J236,0)</f>
        <v>0</v>
      </c>
      <c r="BJ236" s="18" t="s">
        <v>77</v>
      </c>
      <c r="BK236" s="217">
        <f>ROUND(I236*H236,2)</f>
        <v>0</v>
      </c>
      <c r="BL236" s="18" t="s">
        <v>229</v>
      </c>
      <c r="BM236" s="216" t="s">
        <v>1043</v>
      </c>
    </row>
    <row r="237" spans="1:65" s="2" customFormat="1" ht="55.5" customHeight="1">
      <c r="A237" s="39"/>
      <c r="B237" s="40"/>
      <c r="C237" s="245" t="s">
        <v>614</v>
      </c>
      <c r="D237" s="245" t="s">
        <v>246</v>
      </c>
      <c r="E237" s="246" t="s">
        <v>906</v>
      </c>
      <c r="F237" s="247" t="s">
        <v>907</v>
      </c>
      <c r="G237" s="248" t="s">
        <v>241</v>
      </c>
      <c r="H237" s="249">
        <v>31</v>
      </c>
      <c r="I237" s="250"/>
      <c r="J237" s="251">
        <f>ROUND(I237*H237,2)</f>
        <v>0</v>
      </c>
      <c r="K237" s="247" t="s">
        <v>250</v>
      </c>
      <c r="L237" s="252"/>
      <c r="M237" s="253" t="s">
        <v>19</v>
      </c>
      <c r="N237" s="254" t="s">
        <v>40</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309</v>
      </c>
      <c r="AT237" s="216" t="s">
        <v>246</v>
      </c>
      <c r="AU237" s="216" t="s">
        <v>79</v>
      </c>
      <c r="AY237" s="18" t="s">
        <v>133</v>
      </c>
      <c r="BE237" s="217">
        <f>IF(N237="základní",J237,0)</f>
        <v>0</v>
      </c>
      <c r="BF237" s="217">
        <f>IF(N237="snížená",J237,0)</f>
        <v>0</v>
      </c>
      <c r="BG237" s="217">
        <f>IF(N237="zákl. přenesená",J237,0)</f>
        <v>0</v>
      </c>
      <c r="BH237" s="217">
        <f>IF(N237="sníž. přenesená",J237,0)</f>
        <v>0</v>
      </c>
      <c r="BI237" s="217">
        <f>IF(N237="nulová",J237,0)</f>
        <v>0</v>
      </c>
      <c r="BJ237" s="18" t="s">
        <v>77</v>
      </c>
      <c r="BK237" s="217">
        <f>ROUND(I237*H237,2)</f>
        <v>0</v>
      </c>
      <c r="BL237" s="18" t="s">
        <v>229</v>
      </c>
      <c r="BM237" s="216" t="s">
        <v>1044</v>
      </c>
    </row>
    <row r="238" spans="1:65" s="2" customFormat="1" ht="24.15" customHeight="1">
      <c r="A238" s="39"/>
      <c r="B238" s="40"/>
      <c r="C238" s="205" t="s">
        <v>619</v>
      </c>
      <c r="D238" s="205" t="s">
        <v>136</v>
      </c>
      <c r="E238" s="206" t="s">
        <v>609</v>
      </c>
      <c r="F238" s="207" t="s">
        <v>610</v>
      </c>
      <c r="G238" s="208" t="s">
        <v>611</v>
      </c>
      <c r="H238" s="266"/>
      <c r="I238" s="210"/>
      <c r="J238" s="211">
        <f>ROUND(I238*H238,2)</f>
        <v>0</v>
      </c>
      <c r="K238" s="207" t="s">
        <v>140</v>
      </c>
      <c r="L238" s="45"/>
      <c r="M238" s="212" t="s">
        <v>19</v>
      </c>
      <c r="N238" s="213" t="s">
        <v>40</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229</v>
      </c>
      <c r="AT238" s="216" t="s">
        <v>136</v>
      </c>
      <c r="AU238" s="216" t="s">
        <v>79</v>
      </c>
      <c r="AY238" s="18" t="s">
        <v>133</v>
      </c>
      <c r="BE238" s="217">
        <f>IF(N238="základní",J238,0)</f>
        <v>0</v>
      </c>
      <c r="BF238" s="217">
        <f>IF(N238="snížená",J238,0)</f>
        <v>0</v>
      </c>
      <c r="BG238" s="217">
        <f>IF(N238="zákl. přenesená",J238,0)</f>
        <v>0</v>
      </c>
      <c r="BH238" s="217">
        <f>IF(N238="sníž. přenesená",J238,0)</f>
        <v>0</v>
      </c>
      <c r="BI238" s="217">
        <f>IF(N238="nulová",J238,0)</f>
        <v>0</v>
      </c>
      <c r="BJ238" s="18" t="s">
        <v>77</v>
      </c>
      <c r="BK238" s="217">
        <f>ROUND(I238*H238,2)</f>
        <v>0</v>
      </c>
      <c r="BL238" s="18" t="s">
        <v>229</v>
      </c>
      <c r="BM238" s="216" t="s">
        <v>1045</v>
      </c>
    </row>
    <row r="239" spans="1:47" s="2" customFormat="1" ht="12">
      <c r="A239" s="39"/>
      <c r="B239" s="40"/>
      <c r="C239" s="41"/>
      <c r="D239" s="218" t="s">
        <v>143</v>
      </c>
      <c r="E239" s="41"/>
      <c r="F239" s="219" t="s">
        <v>613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143</v>
      </c>
      <c r="AU239" s="18" t="s">
        <v>79</v>
      </c>
    </row>
    <row r="240" spans="1:65" s="2" customFormat="1" ht="16.5" customHeight="1">
      <c r="A240" s="39"/>
      <c r="B240" s="40"/>
      <c r="C240" s="205" t="s">
        <v>497</v>
      </c>
      <c r="D240" s="205" t="s">
        <v>136</v>
      </c>
      <c r="E240" s="206" t="s">
        <v>615</v>
      </c>
      <c r="F240" s="207" t="s">
        <v>616</v>
      </c>
      <c r="G240" s="208" t="s">
        <v>249</v>
      </c>
      <c r="H240" s="209">
        <v>151</v>
      </c>
      <c r="I240" s="210"/>
      <c r="J240" s="211">
        <f>ROUND(I240*H240,2)</f>
        <v>0</v>
      </c>
      <c r="K240" s="207" t="s">
        <v>250</v>
      </c>
      <c r="L240" s="45"/>
      <c r="M240" s="212" t="s">
        <v>19</v>
      </c>
      <c r="N240" s="213" t="s">
        <v>40</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141</v>
      </c>
      <c r="AT240" s="216" t="s">
        <v>136</v>
      </c>
      <c r="AU240" s="216" t="s">
        <v>79</v>
      </c>
      <c r="AY240" s="18" t="s">
        <v>133</v>
      </c>
      <c r="BE240" s="217">
        <f>IF(N240="základní",J240,0)</f>
        <v>0</v>
      </c>
      <c r="BF240" s="217">
        <f>IF(N240="snížená",J240,0)</f>
        <v>0</v>
      </c>
      <c r="BG240" s="217">
        <f>IF(N240="zákl. přenesená",J240,0)</f>
        <v>0</v>
      </c>
      <c r="BH240" s="217">
        <f>IF(N240="sníž. přenesená",J240,0)</f>
        <v>0</v>
      </c>
      <c r="BI240" s="217">
        <f>IF(N240="nulová",J240,0)</f>
        <v>0</v>
      </c>
      <c r="BJ240" s="18" t="s">
        <v>77</v>
      </c>
      <c r="BK240" s="217">
        <f>ROUND(I240*H240,2)</f>
        <v>0</v>
      </c>
      <c r="BL240" s="18" t="s">
        <v>141</v>
      </c>
      <c r="BM240" s="216" t="s">
        <v>1046</v>
      </c>
    </row>
    <row r="241" spans="1:51" s="14" customFormat="1" ht="12">
      <c r="A241" s="14"/>
      <c r="B241" s="234"/>
      <c r="C241" s="235"/>
      <c r="D241" s="225" t="s">
        <v>145</v>
      </c>
      <c r="E241" s="236" t="s">
        <v>19</v>
      </c>
      <c r="F241" s="237" t="s">
        <v>1047</v>
      </c>
      <c r="G241" s="235"/>
      <c r="H241" s="238">
        <v>151</v>
      </c>
      <c r="I241" s="239"/>
      <c r="J241" s="235"/>
      <c r="K241" s="235"/>
      <c r="L241" s="240"/>
      <c r="M241" s="241"/>
      <c r="N241" s="242"/>
      <c r="O241" s="242"/>
      <c r="P241" s="242"/>
      <c r="Q241" s="242"/>
      <c r="R241" s="242"/>
      <c r="S241" s="242"/>
      <c r="T241" s="243"/>
      <c r="U241" s="14"/>
      <c r="V241" s="14"/>
      <c r="W241" s="14"/>
      <c r="X241" s="14"/>
      <c r="Y241" s="14"/>
      <c r="Z241" s="14"/>
      <c r="AA241" s="14"/>
      <c r="AB241" s="14"/>
      <c r="AC241" s="14"/>
      <c r="AD241" s="14"/>
      <c r="AE241" s="14"/>
      <c r="AT241" s="244" t="s">
        <v>145</v>
      </c>
      <c r="AU241" s="244" t="s">
        <v>79</v>
      </c>
      <c r="AV241" s="14" t="s">
        <v>79</v>
      </c>
      <c r="AW241" s="14" t="s">
        <v>31</v>
      </c>
      <c r="AX241" s="14" t="s">
        <v>77</v>
      </c>
      <c r="AY241" s="244" t="s">
        <v>133</v>
      </c>
    </row>
    <row r="242" spans="1:65" s="2" customFormat="1" ht="16.5" customHeight="1">
      <c r="A242" s="39"/>
      <c r="B242" s="40"/>
      <c r="C242" s="245" t="s">
        <v>502</v>
      </c>
      <c r="D242" s="245" t="s">
        <v>246</v>
      </c>
      <c r="E242" s="246" t="s">
        <v>620</v>
      </c>
      <c r="F242" s="247" t="s">
        <v>621</v>
      </c>
      <c r="G242" s="248" t="s">
        <v>249</v>
      </c>
      <c r="H242" s="249">
        <v>102</v>
      </c>
      <c r="I242" s="250"/>
      <c r="J242" s="251">
        <f>ROUND(I242*H242,2)</f>
        <v>0</v>
      </c>
      <c r="K242" s="247" t="s">
        <v>250</v>
      </c>
      <c r="L242" s="252"/>
      <c r="M242" s="253" t="s">
        <v>19</v>
      </c>
      <c r="N242" s="254"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182</v>
      </c>
      <c r="AT242" s="216" t="s">
        <v>246</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141</v>
      </c>
      <c r="BM242" s="216" t="s">
        <v>1048</v>
      </c>
    </row>
    <row r="243" spans="1:65" s="2" customFormat="1" ht="16.5" customHeight="1">
      <c r="A243" s="39"/>
      <c r="B243" s="40"/>
      <c r="C243" s="245" t="s">
        <v>506</v>
      </c>
      <c r="D243" s="245" t="s">
        <v>246</v>
      </c>
      <c r="E243" s="246" t="s">
        <v>624</v>
      </c>
      <c r="F243" s="247" t="s">
        <v>625</v>
      </c>
      <c r="G243" s="248" t="s">
        <v>249</v>
      </c>
      <c r="H243" s="249">
        <v>45</v>
      </c>
      <c r="I243" s="250"/>
      <c r="J243" s="251">
        <f>ROUND(I243*H243,2)</f>
        <v>0</v>
      </c>
      <c r="K243" s="247" t="s">
        <v>250</v>
      </c>
      <c r="L243" s="252"/>
      <c r="M243" s="253" t="s">
        <v>19</v>
      </c>
      <c r="N243" s="254" t="s">
        <v>40</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182</v>
      </c>
      <c r="AT243" s="216" t="s">
        <v>246</v>
      </c>
      <c r="AU243" s="216" t="s">
        <v>79</v>
      </c>
      <c r="AY243" s="18" t="s">
        <v>133</v>
      </c>
      <c r="BE243" s="217">
        <f>IF(N243="základní",J243,0)</f>
        <v>0</v>
      </c>
      <c r="BF243" s="217">
        <f>IF(N243="snížená",J243,0)</f>
        <v>0</v>
      </c>
      <c r="BG243" s="217">
        <f>IF(N243="zákl. přenesená",J243,0)</f>
        <v>0</v>
      </c>
      <c r="BH243" s="217">
        <f>IF(N243="sníž. přenesená",J243,0)</f>
        <v>0</v>
      </c>
      <c r="BI243" s="217">
        <f>IF(N243="nulová",J243,0)</f>
        <v>0</v>
      </c>
      <c r="BJ243" s="18" t="s">
        <v>77</v>
      </c>
      <c r="BK243" s="217">
        <f>ROUND(I243*H243,2)</f>
        <v>0</v>
      </c>
      <c r="BL243" s="18" t="s">
        <v>141</v>
      </c>
      <c r="BM243" s="216" t="s">
        <v>1049</v>
      </c>
    </row>
    <row r="244" spans="1:65" s="2" customFormat="1" ht="16.5" customHeight="1">
      <c r="A244" s="39"/>
      <c r="B244" s="40"/>
      <c r="C244" s="245" t="s">
        <v>511</v>
      </c>
      <c r="D244" s="245" t="s">
        <v>246</v>
      </c>
      <c r="E244" s="246" t="s">
        <v>628</v>
      </c>
      <c r="F244" s="247" t="s">
        <v>629</v>
      </c>
      <c r="G244" s="248" t="s">
        <v>249</v>
      </c>
      <c r="H244" s="249">
        <v>1</v>
      </c>
      <c r="I244" s="250"/>
      <c r="J244" s="251">
        <f>ROUND(I244*H244,2)</f>
        <v>0</v>
      </c>
      <c r="K244" s="247" t="s">
        <v>250</v>
      </c>
      <c r="L244" s="252"/>
      <c r="M244" s="253" t="s">
        <v>19</v>
      </c>
      <c r="N244" s="254" t="s">
        <v>40</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182</v>
      </c>
      <c r="AT244" s="216" t="s">
        <v>246</v>
      </c>
      <c r="AU244" s="216" t="s">
        <v>79</v>
      </c>
      <c r="AY244" s="18" t="s">
        <v>133</v>
      </c>
      <c r="BE244" s="217">
        <f>IF(N244="základní",J244,0)</f>
        <v>0</v>
      </c>
      <c r="BF244" s="217">
        <f>IF(N244="snížená",J244,0)</f>
        <v>0</v>
      </c>
      <c r="BG244" s="217">
        <f>IF(N244="zákl. přenesená",J244,0)</f>
        <v>0</v>
      </c>
      <c r="BH244" s="217">
        <f>IF(N244="sníž. přenesená",J244,0)</f>
        <v>0</v>
      </c>
      <c r="BI244" s="217">
        <f>IF(N244="nulová",J244,0)</f>
        <v>0</v>
      </c>
      <c r="BJ244" s="18" t="s">
        <v>77</v>
      </c>
      <c r="BK244" s="217">
        <f>ROUND(I244*H244,2)</f>
        <v>0</v>
      </c>
      <c r="BL244" s="18" t="s">
        <v>141</v>
      </c>
      <c r="BM244" s="216" t="s">
        <v>1050</v>
      </c>
    </row>
    <row r="245" spans="1:65" s="2" customFormat="1" ht="16.5" customHeight="1">
      <c r="A245" s="39"/>
      <c r="B245" s="40"/>
      <c r="C245" s="245" t="s">
        <v>515</v>
      </c>
      <c r="D245" s="245" t="s">
        <v>246</v>
      </c>
      <c r="E245" s="246" t="s">
        <v>1051</v>
      </c>
      <c r="F245" s="247" t="s">
        <v>1052</v>
      </c>
      <c r="G245" s="248" t="s">
        <v>249</v>
      </c>
      <c r="H245" s="249">
        <v>3</v>
      </c>
      <c r="I245" s="250"/>
      <c r="J245" s="251">
        <f>ROUND(I245*H245,2)</f>
        <v>0</v>
      </c>
      <c r="K245" s="247" t="s">
        <v>250</v>
      </c>
      <c r="L245" s="252"/>
      <c r="M245" s="253" t="s">
        <v>19</v>
      </c>
      <c r="N245" s="254" t="s">
        <v>40</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182</v>
      </c>
      <c r="AT245" s="216" t="s">
        <v>246</v>
      </c>
      <c r="AU245" s="216" t="s">
        <v>79</v>
      </c>
      <c r="AY245" s="18" t="s">
        <v>133</v>
      </c>
      <c r="BE245" s="217">
        <f>IF(N245="základní",J245,0)</f>
        <v>0</v>
      </c>
      <c r="BF245" s="217">
        <f>IF(N245="snížená",J245,0)</f>
        <v>0</v>
      </c>
      <c r="BG245" s="217">
        <f>IF(N245="zákl. přenesená",J245,0)</f>
        <v>0</v>
      </c>
      <c r="BH245" s="217">
        <f>IF(N245="sníž. přenesená",J245,0)</f>
        <v>0</v>
      </c>
      <c r="BI245" s="217">
        <f>IF(N245="nulová",J245,0)</f>
        <v>0</v>
      </c>
      <c r="BJ245" s="18" t="s">
        <v>77</v>
      </c>
      <c r="BK245" s="217">
        <f>ROUND(I245*H245,2)</f>
        <v>0</v>
      </c>
      <c r="BL245" s="18" t="s">
        <v>141</v>
      </c>
      <c r="BM245" s="216" t="s">
        <v>1053</v>
      </c>
    </row>
    <row r="246" spans="1:65" s="2" customFormat="1" ht="16.5" customHeight="1">
      <c r="A246" s="39"/>
      <c r="B246" s="40"/>
      <c r="C246" s="205" t="s">
        <v>365</v>
      </c>
      <c r="D246" s="205" t="s">
        <v>136</v>
      </c>
      <c r="E246" s="206" t="s">
        <v>632</v>
      </c>
      <c r="F246" s="207" t="s">
        <v>633</v>
      </c>
      <c r="G246" s="208" t="s">
        <v>249</v>
      </c>
      <c r="H246" s="209">
        <v>145</v>
      </c>
      <c r="I246" s="210"/>
      <c r="J246" s="211">
        <f>ROUND(I246*H246,2)</f>
        <v>0</v>
      </c>
      <c r="K246" s="207" t="s">
        <v>250</v>
      </c>
      <c r="L246" s="45"/>
      <c r="M246" s="212" t="s">
        <v>19</v>
      </c>
      <c r="N246" s="213" t="s">
        <v>40</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141</v>
      </c>
      <c r="AT246" s="216" t="s">
        <v>136</v>
      </c>
      <c r="AU246" s="216" t="s">
        <v>79</v>
      </c>
      <c r="AY246" s="18" t="s">
        <v>133</v>
      </c>
      <c r="BE246" s="217">
        <f>IF(N246="základní",J246,0)</f>
        <v>0</v>
      </c>
      <c r="BF246" s="217">
        <f>IF(N246="snížená",J246,0)</f>
        <v>0</v>
      </c>
      <c r="BG246" s="217">
        <f>IF(N246="zákl. přenesená",J246,0)</f>
        <v>0</v>
      </c>
      <c r="BH246" s="217">
        <f>IF(N246="sníž. přenesená",J246,0)</f>
        <v>0</v>
      </c>
      <c r="BI246" s="217">
        <f>IF(N246="nulová",J246,0)</f>
        <v>0</v>
      </c>
      <c r="BJ246" s="18" t="s">
        <v>77</v>
      </c>
      <c r="BK246" s="217">
        <f>ROUND(I246*H246,2)</f>
        <v>0</v>
      </c>
      <c r="BL246" s="18" t="s">
        <v>141</v>
      </c>
      <c r="BM246" s="216" t="s">
        <v>1054</v>
      </c>
    </row>
    <row r="247" spans="1:51" s="14" customFormat="1" ht="12">
      <c r="A247" s="14"/>
      <c r="B247" s="234"/>
      <c r="C247" s="235"/>
      <c r="D247" s="225" t="s">
        <v>145</v>
      </c>
      <c r="E247" s="236" t="s">
        <v>19</v>
      </c>
      <c r="F247" s="237" t="s">
        <v>916</v>
      </c>
      <c r="G247" s="235"/>
      <c r="H247" s="238">
        <v>145</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145</v>
      </c>
      <c r="AU247" s="244" t="s">
        <v>79</v>
      </c>
      <c r="AV247" s="14" t="s">
        <v>79</v>
      </c>
      <c r="AW247" s="14" t="s">
        <v>31</v>
      </c>
      <c r="AX247" s="14" t="s">
        <v>77</v>
      </c>
      <c r="AY247" s="244" t="s">
        <v>133</v>
      </c>
    </row>
    <row r="248" spans="1:65" s="2" customFormat="1" ht="16.5" customHeight="1">
      <c r="A248" s="39"/>
      <c r="B248" s="40"/>
      <c r="C248" s="245" t="s">
        <v>369</v>
      </c>
      <c r="D248" s="245" t="s">
        <v>246</v>
      </c>
      <c r="E248" s="246" t="s">
        <v>636</v>
      </c>
      <c r="F248" s="247" t="s">
        <v>637</v>
      </c>
      <c r="G248" s="248" t="s">
        <v>249</v>
      </c>
      <c r="H248" s="249">
        <v>145</v>
      </c>
      <c r="I248" s="250"/>
      <c r="J248" s="251">
        <f>ROUND(I248*H248,2)</f>
        <v>0</v>
      </c>
      <c r="K248" s="247" t="s">
        <v>250</v>
      </c>
      <c r="L248" s="252"/>
      <c r="M248" s="253" t="s">
        <v>19</v>
      </c>
      <c r="N248" s="254" t="s">
        <v>40</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182</v>
      </c>
      <c r="AT248" s="216" t="s">
        <v>246</v>
      </c>
      <c r="AU248" s="216" t="s">
        <v>79</v>
      </c>
      <c r="AY248" s="18" t="s">
        <v>133</v>
      </c>
      <c r="BE248" s="217">
        <f>IF(N248="základní",J248,0)</f>
        <v>0</v>
      </c>
      <c r="BF248" s="217">
        <f>IF(N248="snížená",J248,0)</f>
        <v>0</v>
      </c>
      <c r="BG248" s="217">
        <f>IF(N248="zákl. přenesená",J248,0)</f>
        <v>0</v>
      </c>
      <c r="BH248" s="217">
        <f>IF(N248="sníž. přenesená",J248,0)</f>
        <v>0</v>
      </c>
      <c r="BI248" s="217">
        <f>IF(N248="nulová",J248,0)</f>
        <v>0</v>
      </c>
      <c r="BJ248" s="18" t="s">
        <v>77</v>
      </c>
      <c r="BK248" s="217">
        <f>ROUND(I248*H248,2)</f>
        <v>0</v>
      </c>
      <c r="BL248" s="18" t="s">
        <v>141</v>
      </c>
      <c r="BM248" s="216" t="s">
        <v>1055</v>
      </c>
    </row>
    <row r="249" spans="1:65" s="2" customFormat="1" ht="16.5" customHeight="1">
      <c r="A249" s="39"/>
      <c r="B249" s="40"/>
      <c r="C249" s="205" t="s">
        <v>375</v>
      </c>
      <c r="D249" s="205" t="s">
        <v>136</v>
      </c>
      <c r="E249" s="206" t="s">
        <v>640</v>
      </c>
      <c r="F249" s="207" t="s">
        <v>641</v>
      </c>
      <c r="G249" s="208" t="s">
        <v>178</v>
      </c>
      <c r="H249" s="209">
        <v>93</v>
      </c>
      <c r="I249" s="210"/>
      <c r="J249" s="211">
        <f>ROUND(I249*H249,2)</f>
        <v>0</v>
      </c>
      <c r="K249" s="207" t="s">
        <v>250</v>
      </c>
      <c r="L249" s="45"/>
      <c r="M249" s="212" t="s">
        <v>19</v>
      </c>
      <c r="N249" s="213" t="s">
        <v>40</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141</v>
      </c>
      <c r="AT249" s="216" t="s">
        <v>136</v>
      </c>
      <c r="AU249" s="216" t="s">
        <v>79</v>
      </c>
      <c r="AY249" s="18" t="s">
        <v>133</v>
      </c>
      <c r="BE249" s="217">
        <f>IF(N249="základní",J249,0)</f>
        <v>0</v>
      </c>
      <c r="BF249" s="217">
        <f>IF(N249="snížená",J249,0)</f>
        <v>0</v>
      </c>
      <c r="BG249" s="217">
        <f>IF(N249="zákl. přenesená",J249,0)</f>
        <v>0</v>
      </c>
      <c r="BH249" s="217">
        <f>IF(N249="sníž. přenesená",J249,0)</f>
        <v>0</v>
      </c>
      <c r="BI249" s="217">
        <f>IF(N249="nulová",J249,0)</f>
        <v>0</v>
      </c>
      <c r="BJ249" s="18" t="s">
        <v>77</v>
      </c>
      <c r="BK249" s="217">
        <f>ROUND(I249*H249,2)</f>
        <v>0</v>
      </c>
      <c r="BL249" s="18" t="s">
        <v>141</v>
      </c>
      <c r="BM249" s="216" t="s">
        <v>1056</v>
      </c>
    </row>
    <row r="250" spans="1:65" s="2" customFormat="1" ht="16.5" customHeight="1">
      <c r="A250" s="39"/>
      <c r="B250" s="40"/>
      <c r="C250" s="245" t="s">
        <v>379</v>
      </c>
      <c r="D250" s="245" t="s">
        <v>246</v>
      </c>
      <c r="E250" s="246" t="s">
        <v>644</v>
      </c>
      <c r="F250" s="247" t="s">
        <v>645</v>
      </c>
      <c r="G250" s="248" t="s">
        <v>178</v>
      </c>
      <c r="H250" s="249">
        <v>93</v>
      </c>
      <c r="I250" s="250"/>
      <c r="J250" s="251">
        <f>ROUND(I250*H250,2)</f>
        <v>0</v>
      </c>
      <c r="K250" s="247" t="s">
        <v>250</v>
      </c>
      <c r="L250" s="252"/>
      <c r="M250" s="253" t="s">
        <v>19</v>
      </c>
      <c r="N250" s="254" t="s">
        <v>40</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182</v>
      </c>
      <c r="AT250" s="216" t="s">
        <v>246</v>
      </c>
      <c r="AU250" s="216" t="s">
        <v>79</v>
      </c>
      <c r="AY250" s="18" t="s">
        <v>133</v>
      </c>
      <c r="BE250" s="217">
        <f>IF(N250="základní",J250,0)</f>
        <v>0</v>
      </c>
      <c r="BF250" s="217">
        <f>IF(N250="snížená",J250,0)</f>
        <v>0</v>
      </c>
      <c r="BG250" s="217">
        <f>IF(N250="zákl. přenesená",J250,0)</f>
        <v>0</v>
      </c>
      <c r="BH250" s="217">
        <f>IF(N250="sníž. přenesená",J250,0)</f>
        <v>0</v>
      </c>
      <c r="BI250" s="217">
        <f>IF(N250="nulová",J250,0)</f>
        <v>0</v>
      </c>
      <c r="BJ250" s="18" t="s">
        <v>77</v>
      </c>
      <c r="BK250" s="217">
        <f>ROUND(I250*H250,2)</f>
        <v>0</v>
      </c>
      <c r="BL250" s="18" t="s">
        <v>141</v>
      </c>
      <c r="BM250" s="216" t="s">
        <v>1057</v>
      </c>
    </row>
    <row r="251" spans="1:65" s="2" customFormat="1" ht="16.5" customHeight="1">
      <c r="A251" s="39"/>
      <c r="B251" s="40"/>
      <c r="C251" s="245" t="s">
        <v>383</v>
      </c>
      <c r="D251" s="245" t="s">
        <v>246</v>
      </c>
      <c r="E251" s="246" t="s">
        <v>648</v>
      </c>
      <c r="F251" s="247" t="s">
        <v>649</v>
      </c>
      <c r="G251" s="248" t="s">
        <v>249</v>
      </c>
      <c r="H251" s="249">
        <v>31</v>
      </c>
      <c r="I251" s="250"/>
      <c r="J251" s="251">
        <f>ROUND(I251*H251,2)</f>
        <v>0</v>
      </c>
      <c r="K251" s="247" t="s">
        <v>250</v>
      </c>
      <c r="L251" s="252"/>
      <c r="M251" s="253" t="s">
        <v>19</v>
      </c>
      <c r="N251" s="254" t="s">
        <v>40</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182</v>
      </c>
      <c r="AT251" s="216" t="s">
        <v>246</v>
      </c>
      <c r="AU251" s="216" t="s">
        <v>79</v>
      </c>
      <c r="AY251" s="18" t="s">
        <v>133</v>
      </c>
      <c r="BE251" s="217">
        <f>IF(N251="základní",J251,0)</f>
        <v>0</v>
      </c>
      <c r="BF251" s="217">
        <f>IF(N251="snížená",J251,0)</f>
        <v>0</v>
      </c>
      <c r="BG251" s="217">
        <f>IF(N251="zákl. přenesená",J251,0)</f>
        <v>0</v>
      </c>
      <c r="BH251" s="217">
        <f>IF(N251="sníž. přenesená",J251,0)</f>
        <v>0</v>
      </c>
      <c r="BI251" s="217">
        <f>IF(N251="nulová",J251,0)</f>
        <v>0</v>
      </c>
      <c r="BJ251" s="18" t="s">
        <v>77</v>
      </c>
      <c r="BK251" s="217">
        <f>ROUND(I251*H251,2)</f>
        <v>0</v>
      </c>
      <c r="BL251" s="18" t="s">
        <v>141</v>
      </c>
      <c r="BM251" s="216" t="s">
        <v>1058</v>
      </c>
    </row>
    <row r="252" spans="1:65" s="2" customFormat="1" ht="24.15" customHeight="1">
      <c r="A252" s="39"/>
      <c r="B252" s="40"/>
      <c r="C252" s="245" t="s">
        <v>388</v>
      </c>
      <c r="D252" s="245" t="s">
        <v>246</v>
      </c>
      <c r="E252" s="246" t="s">
        <v>652</v>
      </c>
      <c r="F252" s="247" t="s">
        <v>653</v>
      </c>
      <c r="G252" s="248" t="s">
        <v>249</v>
      </c>
      <c r="H252" s="249">
        <v>79</v>
      </c>
      <c r="I252" s="250"/>
      <c r="J252" s="251">
        <f>ROUND(I252*H252,2)</f>
        <v>0</v>
      </c>
      <c r="K252" s="247" t="s">
        <v>250</v>
      </c>
      <c r="L252" s="252"/>
      <c r="M252" s="253" t="s">
        <v>19</v>
      </c>
      <c r="N252" s="254" t="s">
        <v>40</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182</v>
      </c>
      <c r="AT252" s="216" t="s">
        <v>246</v>
      </c>
      <c r="AU252" s="216" t="s">
        <v>79</v>
      </c>
      <c r="AY252" s="18" t="s">
        <v>133</v>
      </c>
      <c r="BE252" s="217">
        <f>IF(N252="základní",J252,0)</f>
        <v>0</v>
      </c>
      <c r="BF252" s="217">
        <f>IF(N252="snížená",J252,0)</f>
        <v>0</v>
      </c>
      <c r="BG252" s="217">
        <f>IF(N252="zákl. přenesená",J252,0)</f>
        <v>0</v>
      </c>
      <c r="BH252" s="217">
        <f>IF(N252="sníž. přenesená",J252,0)</f>
        <v>0</v>
      </c>
      <c r="BI252" s="217">
        <f>IF(N252="nulová",J252,0)</f>
        <v>0</v>
      </c>
      <c r="BJ252" s="18" t="s">
        <v>77</v>
      </c>
      <c r="BK252" s="217">
        <f>ROUND(I252*H252,2)</f>
        <v>0</v>
      </c>
      <c r="BL252" s="18" t="s">
        <v>141</v>
      </c>
      <c r="BM252" s="216" t="s">
        <v>1059</v>
      </c>
    </row>
    <row r="253" spans="1:63" s="12" customFormat="1" ht="22.8" customHeight="1">
      <c r="A253" s="12"/>
      <c r="B253" s="189"/>
      <c r="C253" s="190"/>
      <c r="D253" s="191" t="s">
        <v>68</v>
      </c>
      <c r="E253" s="203" t="s">
        <v>687</v>
      </c>
      <c r="F253" s="203" t="s">
        <v>688</v>
      </c>
      <c r="G253" s="190"/>
      <c r="H253" s="190"/>
      <c r="I253" s="193"/>
      <c r="J253" s="204">
        <f>BK253</f>
        <v>0</v>
      </c>
      <c r="K253" s="190"/>
      <c r="L253" s="195"/>
      <c r="M253" s="196"/>
      <c r="N253" s="197"/>
      <c r="O253" s="197"/>
      <c r="P253" s="198">
        <f>SUM(P254:P258)</f>
        <v>0</v>
      </c>
      <c r="Q253" s="197"/>
      <c r="R253" s="198">
        <f>SUM(R254:R258)</f>
        <v>0.0004</v>
      </c>
      <c r="S253" s="197"/>
      <c r="T253" s="199">
        <f>SUM(T254:T258)</f>
        <v>0</v>
      </c>
      <c r="U253" s="12"/>
      <c r="V253" s="12"/>
      <c r="W253" s="12"/>
      <c r="X253" s="12"/>
      <c r="Y253" s="12"/>
      <c r="Z253" s="12"/>
      <c r="AA253" s="12"/>
      <c r="AB253" s="12"/>
      <c r="AC253" s="12"/>
      <c r="AD253" s="12"/>
      <c r="AE253" s="12"/>
      <c r="AR253" s="200" t="s">
        <v>79</v>
      </c>
      <c r="AT253" s="201" t="s">
        <v>68</v>
      </c>
      <c r="AU253" s="201" t="s">
        <v>77</v>
      </c>
      <c r="AY253" s="200" t="s">
        <v>133</v>
      </c>
      <c r="BK253" s="202">
        <f>SUM(BK254:BK258)</f>
        <v>0</v>
      </c>
    </row>
    <row r="254" spans="1:65" s="2" customFormat="1" ht="16.5" customHeight="1">
      <c r="A254" s="39"/>
      <c r="B254" s="40"/>
      <c r="C254" s="205" t="s">
        <v>623</v>
      </c>
      <c r="D254" s="205" t="s">
        <v>136</v>
      </c>
      <c r="E254" s="206" t="s">
        <v>690</v>
      </c>
      <c r="F254" s="207" t="s">
        <v>691</v>
      </c>
      <c r="G254" s="208" t="s">
        <v>241</v>
      </c>
      <c r="H254" s="209">
        <v>1</v>
      </c>
      <c r="I254" s="210"/>
      <c r="J254" s="211">
        <f>ROUND(I254*H254,2)</f>
        <v>0</v>
      </c>
      <c r="K254" s="207" t="s">
        <v>140</v>
      </c>
      <c r="L254" s="45"/>
      <c r="M254" s="212" t="s">
        <v>19</v>
      </c>
      <c r="N254" s="213" t="s">
        <v>40</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229</v>
      </c>
      <c r="AT254" s="216" t="s">
        <v>136</v>
      </c>
      <c r="AU254" s="216" t="s">
        <v>79</v>
      </c>
      <c r="AY254" s="18" t="s">
        <v>133</v>
      </c>
      <c r="BE254" s="217">
        <f>IF(N254="základní",J254,0)</f>
        <v>0</v>
      </c>
      <c r="BF254" s="217">
        <f>IF(N254="snížená",J254,0)</f>
        <v>0</v>
      </c>
      <c r="BG254" s="217">
        <f>IF(N254="zákl. přenesená",J254,0)</f>
        <v>0</v>
      </c>
      <c r="BH254" s="217">
        <f>IF(N254="sníž. přenesená",J254,0)</f>
        <v>0</v>
      </c>
      <c r="BI254" s="217">
        <f>IF(N254="nulová",J254,0)</f>
        <v>0</v>
      </c>
      <c r="BJ254" s="18" t="s">
        <v>77</v>
      </c>
      <c r="BK254" s="217">
        <f>ROUND(I254*H254,2)</f>
        <v>0</v>
      </c>
      <c r="BL254" s="18" t="s">
        <v>229</v>
      </c>
      <c r="BM254" s="216" t="s">
        <v>1060</v>
      </c>
    </row>
    <row r="255" spans="1:47" s="2" customFormat="1" ht="12">
      <c r="A255" s="39"/>
      <c r="B255" s="40"/>
      <c r="C255" s="41"/>
      <c r="D255" s="218" t="s">
        <v>143</v>
      </c>
      <c r="E255" s="41"/>
      <c r="F255" s="219" t="s">
        <v>693</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143</v>
      </c>
      <c r="AU255" s="18" t="s">
        <v>79</v>
      </c>
    </row>
    <row r="256" spans="1:65" s="2" customFormat="1" ht="16.5" customHeight="1">
      <c r="A256" s="39"/>
      <c r="B256" s="40"/>
      <c r="C256" s="245" t="s">
        <v>627</v>
      </c>
      <c r="D256" s="245" t="s">
        <v>246</v>
      </c>
      <c r="E256" s="246" t="s">
        <v>695</v>
      </c>
      <c r="F256" s="247" t="s">
        <v>696</v>
      </c>
      <c r="G256" s="248" t="s">
        <v>241</v>
      </c>
      <c r="H256" s="249">
        <v>1</v>
      </c>
      <c r="I256" s="250"/>
      <c r="J256" s="251">
        <f>ROUND(I256*H256,2)</f>
        <v>0</v>
      </c>
      <c r="K256" s="247" t="s">
        <v>140</v>
      </c>
      <c r="L256" s="252"/>
      <c r="M256" s="253" t="s">
        <v>19</v>
      </c>
      <c r="N256" s="254" t="s">
        <v>40</v>
      </c>
      <c r="O256" s="85"/>
      <c r="P256" s="214">
        <f>O256*H256</f>
        <v>0</v>
      </c>
      <c r="Q256" s="214">
        <v>0.0004</v>
      </c>
      <c r="R256" s="214">
        <f>Q256*H256</f>
        <v>0.0004</v>
      </c>
      <c r="S256" s="214">
        <v>0</v>
      </c>
      <c r="T256" s="215">
        <f>S256*H256</f>
        <v>0</v>
      </c>
      <c r="U256" s="39"/>
      <c r="V256" s="39"/>
      <c r="W256" s="39"/>
      <c r="X256" s="39"/>
      <c r="Y256" s="39"/>
      <c r="Z256" s="39"/>
      <c r="AA256" s="39"/>
      <c r="AB256" s="39"/>
      <c r="AC256" s="39"/>
      <c r="AD256" s="39"/>
      <c r="AE256" s="39"/>
      <c r="AR256" s="216" t="s">
        <v>309</v>
      </c>
      <c r="AT256" s="216" t="s">
        <v>246</v>
      </c>
      <c r="AU256" s="216" t="s">
        <v>79</v>
      </c>
      <c r="AY256" s="18" t="s">
        <v>133</v>
      </c>
      <c r="BE256" s="217">
        <f>IF(N256="základní",J256,0)</f>
        <v>0</v>
      </c>
      <c r="BF256" s="217">
        <f>IF(N256="snížená",J256,0)</f>
        <v>0</v>
      </c>
      <c r="BG256" s="217">
        <f>IF(N256="zákl. přenesená",J256,0)</f>
        <v>0</v>
      </c>
      <c r="BH256" s="217">
        <f>IF(N256="sníž. přenesená",J256,0)</f>
        <v>0</v>
      </c>
      <c r="BI256" s="217">
        <f>IF(N256="nulová",J256,0)</f>
        <v>0</v>
      </c>
      <c r="BJ256" s="18" t="s">
        <v>77</v>
      </c>
      <c r="BK256" s="217">
        <f>ROUND(I256*H256,2)</f>
        <v>0</v>
      </c>
      <c r="BL256" s="18" t="s">
        <v>229</v>
      </c>
      <c r="BM256" s="216" t="s">
        <v>1061</v>
      </c>
    </row>
    <row r="257" spans="1:65" s="2" customFormat="1" ht="24.15" customHeight="1">
      <c r="A257" s="39"/>
      <c r="B257" s="40"/>
      <c r="C257" s="205" t="s">
        <v>631</v>
      </c>
      <c r="D257" s="205" t="s">
        <v>136</v>
      </c>
      <c r="E257" s="206" t="s">
        <v>699</v>
      </c>
      <c r="F257" s="207" t="s">
        <v>700</v>
      </c>
      <c r="G257" s="208" t="s">
        <v>611</v>
      </c>
      <c r="H257" s="266"/>
      <c r="I257" s="210"/>
      <c r="J257" s="211">
        <f>ROUND(I257*H257,2)</f>
        <v>0</v>
      </c>
      <c r="K257" s="207" t="s">
        <v>140</v>
      </c>
      <c r="L257" s="45"/>
      <c r="M257" s="212" t="s">
        <v>19</v>
      </c>
      <c r="N257" s="213" t="s">
        <v>40</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229</v>
      </c>
      <c r="AT257" s="216" t="s">
        <v>136</v>
      </c>
      <c r="AU257" s="216" t="s">
        <v>79</v>
      </c>
      <c r="AY257" s="18" t="s">
        <v>133</v>
      </c>
      <c r="BE257" s="217">
        <f>IF(N257="základní",J257,0)</f>
        <v>0</v>
      </c>
      <c r="BF257" s="217">
        <f>IF(N257="snížená",J257,0)</f>
        <v>0</v>
      </c>
      <c r="BG257" s="217">
        <f>IF(N257="zákl. přenesená",J257,0)</f>
        <v>0</v>
      </c>
      <c r="BH257" s="217">
        <f>IF(N257="sníž. přenesená",J257,0)</f>
        <v>0</v>
      </c>
      <c r="BI257" s="217">
        <f>IF(N257="nulová",J257,0)</f>
        <v>0</v>
      </c>
      <c r="BJ257" s="18" t="s">
        <v>77</v>
      </c>
      <c r="BK257" s="217">
        <f>ROUND(I257*H257,2)</f>
        <v>0</v>
      </c>
      <c r="BL257" s="18" t="s">
        <v>229</v>
      </c>
      <c r="BM257" s="216" t="s">
        <v>1062</v>
      </c>
    </row>
    <row r="258" spans="1:47" s="2" customFormat="1" ht="12">
      <c r="A258" s="39"/>
      <c r="B258" s="40"/>
      <c r="C258" s="41"/>
      <c r="D258" s="218" t="s">
        <v>143</v>
      </c>
      <c r="E258" s="41"/>
      <c r="F258" s="219" t="s">
        <v>702</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143</v>
      </c>
      <c r="AU258" s="18" t="s">
        <v>79</v>
      </c>
    </row>
    <row r="259" spans="1:63" s="12" customFormat="1" ht="22.8" customHeight="1">
      <c r="A259" s="12"/>
      <c r="B259" s="189"/>
      <c r="C259" s="190"/>
      <c r="D259" s="191" t="s">
        <v>68</v>
      </c>
      <c r="E259" s="203" t="s">
        <v>703</v>
      </c>
      <c r="F259" s="203" t="s">
        <v>704</v>
      </c>
      <c r="G259" s="190"/>
      <c r="H259" s="190"/>
      <c r="I259" s="193"/>
      <c r="J259" s="204">
        <f>BK259</f>
        <v>0</v>
      </c>
      <c r="K259" s="190"/>
      <c r="L259" s="195"/>
      <c r="M259" s="196"/>
      <c r="N259" s="197"/>
      <c r="O259" s="197"/>
      <c r="P259" s="198">
        <f>SUM(P260:P269)</f>
        <v>0</v>
      </c>
      <c r="Q259" s="197"/>
      <c r="R259" s="198">
        <f>SUM(R260:R269)</f>
        <v>1.5730000000000002</v>
      </c>
      <c r="S259" s="197"/>
      <c r="T259" s="199">
        <f>SUM(T260:T269)</f>
        <v>0</v>
      </c>
      <c r="U259" s="12"/>
      <c r="V259" s="12"/>
      <c r="W259" s="12"/>
      <c r="X259" s="12"/>
      <c r="Y259" s="12"/>
      <c r="Z259" s="12"/>
      <c r="AA259" s="12"/>
      <c r="AB259" s="12"/>
      <c r="AC259" s="12"/>
      <c r="AD259" s="12"/>
      <c r="AE259" s="12"/>
      <c r="AR259" s="200" t="s">
        <v>79</v>
      </c>
      <c r="AT259" s="201" t="s">
        <v>68</v>
      </c>
      <c r="AU259" s="201" t="s">
        <v>77</v>
      </c>
      <c r="AY259" s="200" t="s">
        <v>133</v>
      </c>
      <c r="BK259" s="202">
        <f>SUM(BK260:BK269)</f>
        <v>0</v>
      </c>
    </row>
    <row r="260" spans="1:65" s="2" customFormat="1" ht="24.15" customHeight="1">
      <c r="A260" s="39"/>
      <c r="B260" s="40"/>
      <c r="C260" s="205" t="s">
        <v>635</v>
      </c>
      <c r="D260" s="205" t="s">
        <v>136</v>
      </c>
      <c r="E260" s="206" t="s">
        <v>706</v>
      </c>
      <c r="F260" s="207" t="s">
        <v>707</v>
      </c>
      <c r="G260" s="208" t="s">
        <v>139</v>
      </c>
      <c r="H260" s="209">
        <v>121</v>
      </c>
      <c r="I260" s="210"/>
      <c r="J260" s="211">
        <f>ROUND(I260*H260,2)</f>
        <v>0</v>
      </c>
      <c r="K260" s="207" t="s">
        <v>140</v>
      </c>
      <c r="L260" s="45"/>
      <c r="M260" s="212" t="s">
        <v>19</v>
      </c>
      <c r="N260" s="213" t="s">
        <v>40</v>
      </c>
      <c r="O260" s="85"/>
      <c r="P260" s="214">
        <f>O260*H260</f>
        <v>0</v>
      </c>
      <c r="Q260" s="214">
        <v>0.0122</v>
      </c>
      <c r="R260" s="214">
        <f>Q260*H260</f>
        <v>1.4762000000000002</v>
      </c>
      <c r="S260" s="214">
        <v>0</v>
      </c>
      <c r="T260" s="215">
        <f>S260*H260</f>
        <v>0</v>
      </c>
      <c r="U260" s="39"/>
      <c r="V260" s="39"/>
      <c r="W260" s="39"/>
      <c r="X260" s="39"/>
      <c r="Y260" s="39"/>
      <c r="Z260" s="39"/>
      <c r="AA260" s="39"/>
      <c r="AB260" s="39"/>
      <c r="AC260" s="39"/>
      <c r="AD260" s="39"/>
      <c r="AE260" s="39"/>
      <c r="AR260" s="216" t="s">
        <v>229</v>
      </c>
      <c r="AT260" s="216" t="s">
        <v>136</v>
      </c>
      <c r="AU260" s="216" t="s">
        <v>79</v>
      </c>
      <c r="AY260" s="18" t="s">
        <v>133</v>
      </c>
      <c r="BE260" s="217">
        <f>IF(N260="základní",J260,0)</f>
        <v>0</v>
      </c>
      <c r="BF260" s="217">
        <f>IF(N260="snížená",J260,0)</f>
        <v>0</v>
      </c>
      <c r="BG260" s="217">
        <f>IF(N260="zákl. přenesená",J260,0)</f>
        <v>0</v>
      </c>
      <c r="BH260" s="217">
        <f>IF(N260="sníž. přenesená",J260,0)</f>
        <v>0</v>
      </c>
      <c r="BI260" s="217">
        <f>IF(N260="nulová",J260,0)</f>
        <v>0</v>
      </c>
      <c r="BJ260" s="18" t="s">
        <v>77</v>
      </c>
      <c r="BK260" s="217">
        <f>ROUND(I260*H260,2)</f>
        <v>0</v>
      </c>
      <c r="BL260" s="18" t="s">
        <v>229</v>
      </c>
      <c r="BM260" s="216" t="s">
        <v>1063</v>
      </c>
    </row>
    <row r="261" spans="1:47" s="2" customFormat="1" ht="12">
      <c r="A261" s="39"/>
      <c r="B261" s="40"/>
      <c r="C261" s="41"/>
      <c r="D261" s="218" t="s">
        <v>143</v>
      </c>
      <c r="E261" s="41"/>
      <c r="F261" s="219" t="s">
        <v>709</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143</v>
      </c>
      <c r="AU261" s="18" t="s">
        <v>79</v>
      </c>
    </row>
    <row r="262" spans="1:65" s="2" customFormat="1" ht="24.15" customHeight="1">
      <c r="A262" s="39"/>
      <c r="B262" s="40"/>
      <c r="C262" s="205" t="s">
        <v>639</v>
      </c>
      <c r="D262" s="205" t="s">
        <v>136</v>
      </c>
      <c r="E262" s="206" t="s">
        <v>711</v>
      </c>
      <c r="F262" s="207" t="s">
        <v>712</v>
      </c>
      <c r="G262" s="208" t="s">
        <v>139</v>
      </c>
      <c r="H262" s="209">
        <v>121</v>
      </c>
      <c r="I262" s="210"/>
      <c r="J262" s="211">
        <f>ROUND(I262*H262,2)</f>
        <v>0</v>
      </c>
      <c r="K262" s="207" t="s">
        <v>140</v>
      </c>
      <c r="L262" s="45"/>
      <c r="M262" s="212" t="s">
        <v>19</v>
      </c>
      <c r="N262" s="213" t="s">
        <v>40</v>
      </c>
      <c r="O262" s="85"/>
      <c r="P262" s="214">
        <f>O262*H262</f>
        <v>0</v>
      </c>
      <c r="Q262" s="214">
        <v>0.0001</v>
      </c>
      <c r="R262" s="214">
        <f>Q262*H262</f>
        <v>0.012100000000000001</v>
      </c>
      <c r="S262" s="214">
        <v>0</v>
      </c>
      <c r="T262" s="215">
        <f>S262*H262</f>
        <v>0</v>
      </c>
      <c r="U262" s="39"/>
      <c r="V262" s="39"/>
      <c r="W262" s="39"/>
      <c r="X262" s="39"/>
      <c r="Y262" s="39"/>
      <c r="Z262" s="39"/>
      <c r="AA262" s="39"/>
      <c r="AB262" s="39"/>
      <c r="AC262" s="39"/>
      <c r="AD262" s="39"/>
      <c r="AE262" s="39"/>
      <c r="AR262" s="216" t="s">
        <v>229</v>
      </c>
      <c r="AT262" s="216" t="s">
        <v>136</v>
      </c>
      <c r="AU262" s="216" t="s">
        <v>79</v>
      </c>
      <c r="AY262" s="18" t="s">
        <v>133</v>
      </c>
      <c r="BE262" s="217">
        <f>IF(N262="základní",J262,0)</f>
        <v>0</v>
      </c>
      <c r="BF262" s="217">
        <f>IF(N262="snížená",J262,0)</f>
        <v>0</v>
      </c>
      <c r="BG262" s="217">
        <f>IF(N262="zákl. přenesená",J262,0)</f>
        <v>0</v>
      </c>
      <c r="BH262" s="217">
        <f>IF(N262="sníž. přenesená",J262,0)</f>
        <v>0</v>
      </c>
      <c r="BI262" s="217">
        <f>IF(N262="nulová",J262,0)</f>
        <v>0</v>
      </c>
      <c r="BJ262" s="18" t="s">
        <v>77</v>
      </c>
      <c r="BK262" s="217">
        <f>ROUND(I262*H262,2)</f>
        <v>0</v>
      </c>
      <c r="BL262" s="18" t="s">
        <v>229</v>
      </c>
      <c r="BM262" s="216" t="s">
        <v>1064</v>
      </c>
    </row>
    <row r="263" spans="1:47" s="2" customFormat="1" ht="12">
      <c r="A263" s="39"/>
      <c r="B263" s="40"/>
      <c r="C263" s="41"/>
      <c r="D263" s="218" t="s">
        <v>143</v>
      </c>
      <c r="E263" s="41"/>
      <c r="F263" s="219" t="s">
        <v>714</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143</v>
      </c>
      <c r="AU263" s="18" t="s">
        <v>79</v>
      </c>
    </row>
    <row r="264" spans="1:65" s="2" customFormat="1" ht="21.75" customHeight="1">
      <c r="A264" s="39"/>
      <c r="B264" s="40"/>
      <c r="C264" s="205" t="s">
        <v>643</v>
      </c>
      <c r="D264" s="205" t="s">
        <v>136</v>
      </c>
      <c r="E264" s="206" t="s">
        <v>716</v>
      </c>
      <c r="F264" s="207" t="s">
        <v>717</v>
      </c>
      <c r="G264" s="208" t="s">
        <v>139</v>
      </c>
      <c r="H264" s="209">
        <v>121</v>
      </c>
      <c r="I264" s="210"/>
      <c r="J264" s="211">
        <f>ROUND(I264*H264,2)</f>
        <v>0</v>
      </c>
      <c r="K264" s="207" t="s">
        <v>140</v>
      </c>
      <c r="L264" s="45"/>
      <c r="M264" s="212" t="s">
        <v>19</v>
      </c>
      <c r="N264" s="213" t="s">
        <v>40</v>
      </c>
      <c r="O264" s="85"/>
      <c r="P264" s="214">
        <f>O264*H264</f>
        <v>0</v>
      </c>
      <c r="Q264" s="214">
        <v>0.0007</v>
      </c>
      <c r="R264" s="214">
        <f>Q264*H264</f>
        <v>0.0847</v>
      </c>
      <c r="S264" s="214">
        <v>0</v>
      </c>
      <c r="T264" s="215">
        <f>S264*H264</f>
        <v>0</v>
      </c>
      <c r="U264" s="39"/>
      <c r="V264" s="39"/>
      <c r="W264" s="39"/>
      <c r="X264" s="39"/>
      <c r="Y264" s="39"/>
      <c r="Z264" s="39"/>
      <c r="AA264" s="39"/>
      <c r="AB264" s="39"/>
      <c r="AC264" s="39"/>
      <c r="AD264" s="39"/>
      <c r="AE264" s="39"/>
      <c r="AR264" s="216" t="s">
        <v>229</v>
      </c>
      <c r="AT264" s="216" t="s">
        <v>136</v>
      </c>
      <c r="AU264" s="216" t="s">
        <v>79</v>
      </c>
      <c r="AY264" s="18" t="s">
        <v>133</v>
      </c>
      <c r="BE264" s="217">
        <f>IF(N264="základní",J264,0)</f>
        <v>0</v>
      </c>
      <c r="BF264" s="217">
        <f>IF(N264="snížená",J264,0)</f>
        <v>0</v>
      </c>
      <c r="BG264" s="217">
        <f>IF(N264="zákl. přenesená",J264,0)</f>
        <v>0</v>
      </c>
      <c r="BH264" s="217">
        <f>IF(N264="sníž. přenesená",J264,0)</f>
        <v>0</v>
      </c>
      <c r="BI264" s="217">
        <f>IF(N264="nulová",J264,0)</f>
        <v>0</v>
      </c>
      <c r="BJ264" s="18" t="s">
        <v>77</v>
      </c>
      <c r="BK264" s="217">
        <f>ROUND(I264*H264,2)</f>
        <v>0</v>
      </c>
      <c r="BL264" s="18" t="s">
        <v>229</v>
      </c>
      <c r="BM264" s="216" t="s">
        <v>1065</v>
      </c>
    </row>
    <row r="265" spans="1:47" s="2" customFormat="1" ht="12">
      <c r="A265" s="39"/>
      <c r="B265" s="40"/>
      <c r="C265" s="41"/>
      <c r="D265" s="218" t="s">
        <v>143</v>
      </c>
      <c r="E265" s="41"/>
      <c r="F265" s="219" t="s">
        <v>719</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143</v>
      </c>
      <c r="AU265" s="18" t="s">
        <v>79</v>
      </c>
    </row>
    <row r="266" spans="1:65" s="2" customFormat="1" ht="24.15" customHeight="1">
      <c r="A266" s="39"/>
      <c r="B266" s="40"/>
      <c r="C266" s="205" t="s">
        <v>647</v>
      </c>
      <c r="D266" s="205" t="s">
        <v>136</v>
      </c>
      <c r="E266" s="206" t="s">
        <v>721</v>
      </c>
      <c r="F266" s="207" t="s">
        <v>722</v>
      </c>
      <c r="G266" s="208" t="s">
        <v>209</v>
      </c>
      <c r="H266" s="209">
        <v>1.573</v>
      </c>
      <c r="I266" s="210"/>
      <c r="J266" s="211">
        <f>ROUND(I266*H266,2)</f>
        <v>0</v>
      </c>
      <c r="K266" s="207" t="s">
        <v>140</v>
      </c>
      <c r="L266" s="45"/>
      <c r="M266" s="212" t="s">
        <v>19</v>
      </c>
      <c r="N266" s="213" t="s">
        <v>40</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229</v>
      </c>
      <c r="AT266" s="216" t="s">
        <v>136</v>
      </c>
      <c r="AU266" s="216" t="s">
        <v>79</v>
      </c>
      <c r="AY266" s="18" t="s">
        <v>133</v>
      </c>
      <c r="BE266" s="217">
        <f>IF(N266="základní",J266,0)</f>
        <v>0</v>
      </c>
      <c r="BF266" s="217">
        <f>IF(N266="snížená",J266,0)</f>
        <v>0</v>
      </c>
      <c r="BG266" s="217">
        <f>IF(N266="zákl. přenesená",J266,0)</f>
        <v>0</v>
      </c>
      <c r="BH266" s="217">
        <f>IF(N266="sníž. přenesená",J266,0)</f>
        <v>0</v>
      </c>
      <c r="BI266" s="217">
        <f>IF(N266="nulová",J266,0)</f>
        <v>0</v>
      </c>
      <c r="BJ266" s="18" t="s">
        <v>77</v>
      </c>
      <c r="BK266" s="217">
        <f>ROUND(I266*H266,2)</f>
        <v>0</v>
      </c>
      <c r="BL266" s="18" t="s">
        <v>229</v>
      </c>
      <c r="BM266" s="216" t="s">
        <v>1066</v>
      </c>
    </row>
    <row r="267" spans="1:47" s="2" customFormat="1" ht="12">
      <c r="A267" s="39"/>
      <c r="B267" s="40"/>
      <c r="C267" s="41"/>
      <c r="D267" s="218" t="s">
        <v>143</v>
      </c>
      <c r="E267" s="41"/>
      <c r="F267" s="219" t="s">
        <v>724</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143</v>
      </c>
      <c r="AU267" s="18" t="s">
        <v>79</v>
      </c>
    </row>
    <row r="268" spans="1:65" s="2" customFormat="1" ht="24.15" customHeight="1">
      <c r="A268" s="39"/>
      <c r="B268" s="40"/>
      <c r="C268" s="205" t="s">
        <v>651</v>
      </c>
      <c r="D268" s="205" t="s">
        <v>136</v>
      </c>
      <c r="E268" s="206" t="s">
        <v>726</v>
      </c>
      <c r="F268" s="207" t="s">
        <v>727</v>
      </c>
      <c r="G268" s="208" t="s">
        <v>209</v>
      </c>
      <c r="H268" s="209">
        <v>1.573</v>
      </c>
      <c r="I268" s="210"/>
      <c r="J268" s="211">
        <f>ROUND(I268*H268,2)</f>
        <v>0</v>
      </c>
      <c r="K268" s="207" t="s">
        <v>140</v>
      </c>
      <c r="L268" s="45"/>
      <c r="M268" s="212" t="s">
        <v>19</v>
      </c>
      <c r="N268" s="213" t="s">
        <v>40</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229</v>
      </c>
      <c r="AT268" s="216" t="s">
        <v>136</v>
      </c>
      <c r="AU268" s="216" t="s">
        <v>79</v>
      </c>
      <c r="AY268" s="18" t="s">
        <v>133</v>
      </c>
      <c r="BE268" s="217">
        <f>IF(N268="základní",J268,0)</f>
        <v>0</v>
      </c>
      <c r="BF268" s="217">
        <f>IF(N268="snížená",J268,0)</f>
        <v>0</v>
      </c>
      <c r="BG268" s="217">
        <f>IF(N268="zákl. přenesená",J268,0)</f>
        <v>0</v>
      </c>
      <c r="BH268" s="217">
        <f>IF(N268="sníž. přenesená",J268,0)</f>
        <v>0</v>
      </c>
      <c r="BI268" s="217">
        <f>IF(N268="nulová",J268,0)</f>
        <v>0</v>
      </c>
      <c r="BJ268" s="18" t="s">
        <v>77</v>
      </c>
      <c r="BK268" s="217">
        <f>ROUND(I268*H268,2)</f>
        <v>0</v>
      </c>
      <c r="BL268" s="18" t="s">
        <v>229</v>
      </c>
      <c r="BM268" s="216" t="s">
        <v>1067</v>
      </c>
    </row>
    <row r="269" spans="1:47" s="2" customFormat="1" ht="12">
      <c r="A269" s="39"/>
      <c r="B269" s="40"/>
      <c r="C269" s="41"/>
      <c r="D269" s="218" t="s">
        <v>143</v>
      </c>
      <c r="E269" s="41"/>
      <c r="F269" s="219" t="s">
        <v>729</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143</v>
      </c>
      <c r="AU269" s="18" t="s">
        <v>79</v>
      </c>
    </row>
    <row r="270" spans="1:63" s="12" customFormat="1" ht="22.8" customHeight="1">
      <c r="A270" s="12"/>
      <c r="B270" s="189"/>
      <c r="C270" s="190"/>
      <c r="D270" s="191" t="s">
        <v>68</v>
      </c>
      <c r="E270" s="203" t="s">
        <v>730</v>
      </c>
      <c r="F270" s="203" t="s">
        <v>731</v>
      </c>
      <c r="G270" s="190"/>
      <c r="H270" s="190"/>
      <c r="I270" s="193"/>
      <c r="J270" s="204">
        <f>BK270</f>
        <v>0</v>
      </c>
      <c r="K270" s="190"/>
      <c r="L270" s="195"/>
      <c r="M270" s="196"/>
      <c r="N270" s="197"/>
      <c r="O270" s="197"/>
      <c r="P270" s="198">
        <f>SUM(P271:P272)</f>
        <v>0</v>
      </c>
      <c r="Q270" s="197"/>
      <c r="R270" s="198">
        <f>SUM(R271:R272)</f>
        <v>0.042</v>
      </c>
      <c r="S270" s="197"/>
      <c r="T270" s="199">
        <f>SUM(T271:T272)</f>
        <v>0</v>
      </c>
      <c r="U270" s="12"/>
      <c r="V270" s="12"/>
      <c r="W270" s="12"/>
      <c r="X270" s="12"/>
      <c r="Y270" s="12"/>
      <c r="Z270" s="12"/>
      <c r="AA270" s="12"/>
      <c r="AB270" s="12"/>
      <c r="AC270" s="12"/>
      <c r="AD270" s="12"/>
      <c r="AE270" s="12"/>
      <c r="AR270" s="200" t="s">
        <v>79</v>
      </c>
      <c r="AT270" s="201" t="s">
        <v>68</v>
      </c>
      <c r="AU270" s="201" t="s">
        <v>77</v>
      </c>
      <c r="AY270" s="200" t="s">
        <v>133</v>
      </c>
      <c r="BK270" s="202">
        <f>SUM(BK271:BK272)</f>
        <v>0</v>
      </c>
    </row>
    <row r="271" spans="1:65" s="2" customFormat="1" ht="24.15" customHeight="1">
      <c r="A271" s="39"/>
      <c r="B271" s="40"/>
      <c r="C271" s="205" t="s">
        <v>655</v>
      </c>
      <c r="D271" s="205" t="s">
        <v>136</v>
      </c>
      <c r="E271" s="206" t="s">
        <v>733</v>
      </c>
      <c r="F271" s="207" t="s">
        <v>734</v>
      </c>
      <c r="G271" s="208" t="s">
        <v>139</v>
      </c>
      <c r="H271" s="209">
        <v>200</v>
      </c>
      <c r="I271" s="210"/>
      <c r="J271" s="211">
        <f>ROUND(I271*H271,2)</f>
        <v>0</v>
      </c>
      <c r="K271" s="207" t="s">
        <v>140</v>
      </c>
      <c r="L271" s="45"/>
      <c r="M271" s="212" t="s">
        <v>19</v>
      </c>
      <c r="N271" s="213" t="s">
        <v>40</v>
      </c>
      <c r="O271" s="85"/>
      <c r="P271" s="214">
        <f>O271*H271</f>
        <v>0</v>
      </c>
      <c r="Q271" s="214">
        <v>0.00021</v>
      </c>
      <c r="R271" s="214">
        <f>Q271*H271</f>
        <v>0.042</v>
      </c>
      <c r="S271" s="214">
        <v>0</v>
      </c>
      <c r="T271" s="215">
        <f>S271*H271</f>
        <v>0</v>
      </c>
      <c r="U271" s="39"/>
      <c r="V271" s="39"/>
      <c r="W271" s="39"/>
      <c r="X271" s="39"/>
      <c r="Y271" s="39"/>
      <c r="Z271" s="39"/>
      <c r="AA271" s="39"/>
      <c r="AB271" s="39"/>
      <c r="AC271" s="39"/>
      <c r="AD271" s="39"/>
      <c r="AE271" s="39"/>
      <c r="AR271" s="216" t="s">
        <v>229</v>
      </c>
      <c r="AT271" s="216" t="s">
        <v>136</v>
      </c>
      <c r="AU271" s="216" t="s">
        <v>79</v>
      </c>
      <c r="AY271" s="18" t="s">
        <v>133</v>
      </c>
      <c r="BE271" s="217">
        <f>IF(N271="základní",J271,0)</f>
        <v>0</v>
      </c>
      <c r="BF271" s="217">
        <f>IF(N271="snížená",J271,0)</f>
        <v>0</v>
      </c>
      <c r="BG271" s="217">
        <f>IF(N271="zákl. přenesená",J271,0)</f>
        <v>0</v>
      </c>
      <c r="BH271" s="217">
        <f>IF(N271="sníž. přenesená",J271,0)</f>
        <v>0</v>
      </c>
      <c r="BI271" s="217">
        <f>IF(N271="nulová",J271,0)</f>
        <v>0</v>
      </c>
      <c r="BJ271" s="18" t="s">
        <v>77</v>
      </c>
      <c r="BK271" s="217">
        <f>ROUND(I271*H271,2)</f>
        <v>0</v>
      </c>
      <c r="BL271" s="18" t="s">
        <v>229</v>
      </c>
      <c r="BM271" s="216" t="s">
        <v>1068</v>
      </c>
    </row>
    <row r="272" spans="1:47" s="2" customFormat="1" ht="12">
      <c r="A272" s="39"/>
      <c r="B272" s="40"/>
      <c r="C272" s="41"/>
      <c r="D272" s="218" t="s">
        <v>143</v>
      </c>
      <c r="E272" s="41"/>
      <c r="F272" s="219" t="s">
        <v>736</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143</v>
      </c>
      <c r="AU272" s="18" t="s">
        <v>79</v>
      </c>
    </row>
    <row r="273" spans="1:63" s="12" customFormat="1" ht="22.8" customHeight="1">
      <c r="A273" s="12"/>
      <c r="B273" s="189"/>
      <c r="C273" s="190"/>
      <c r="D273" s="191" t="s">
        <v>68</v>
      </c>
      <c r="E273" s="203" t="s">
        <v>737</v>
      </c>
      <c r="F273" s="203" t="s">
        <v>738</v>
      </c>
      <c r="G273" s="190"/>
      <c r="H273" s="190"/>
      <c r="I273" s="193"/>
      <c r="J273" s="204">
        <f>BK273</f>
        <v>0</v>
      </c>
      <c r="K273" s="190"/>
      <c r="L273" s="195"/>
      <c r="M273" s="196"/>
      <c r="N273" s="197"/>
      <c r="O273" s="197"/>
      <c r="P273" s="198">
        <f>SUM(P274:P288)</f>
        <v>0</v>
      </c>
      <c r="Q273" s="197"/>
      <c r="R273" s="198">
        <f>SUM(R274:R288)</f>
        <v>2.23503</v>
      </c>
      <c r="S273" s="197"/>
      <c r="T273" s="199">
        <f>SUM(T274:T288)</f>
        <v>0</v>
      </c>
      <c r="U273" s="12"/>
      <c r="V273" s="12"/>
      <c r="W273" s="12"/>
      <c r="X273" s="12"/>
      <c r="Y273" s="12"/>
      <c r="Z273" s="12"/>
      <c r="AA273" s="12"/>
      <c r="AB273" s="12"/>
      <c r="AC273" s="12"/>
      <c r="AD273" s="12"/>
      <c r="AE273" s="12"/>
      <c r="AR273" s="200" t="s">
        <v>79</v>
      </c>
      <c r="AT273" s="201" t="s">
        <v>68</v>
      </c>
      <c r="AU273" s="201" t="s">
        <v>77</v>
      </c>
      <c r="AY273" s="200" t="s">
        <v>133</v>
      </c>
      <c r="BK273" s="202">
        <f>SUM(BK274:BK288)</f>
        <v>0</v>
      </c>
    </row>
    <row r="274" spans="1:65" s="2" customFormat="1" ht="16.5" customHeight="1">
      <c r="A274" s="39"/>
      <c r="B274" s="40"/>
      <c r="C274" s="205" t="s">
        <v>659</v>
      </c>
      <c r="D274" s="205" t="s">
        <v>136</v>
      </c>
      <c r="E274" s="206" t="s">
        <v>740</v>
      </c>
      <c r="F274" s="207" t="s">
        <v>741</v>
      </c>
      <c r="G274" s="208" t="s">
        <v>139</v>
      </c>
      <c r="H274" s="209">
        <v>1800</v>
      </c>
      <c r="I274" s="210"/>
      <c r="J274" s="211">
        <f>ROUND(I274*H274,2)</f>
        <v>0</v>
      </c>
      <c r="K274" s="207" t="s">
        <v>140</v>
      </c>
      <c r="L274" s="45"/>
      <c r="M274" s="212" t="s">
        <v>19</v>
      </c>
      <c r="N274" s="213"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229</v>
      </c>
      <c r="AT274" s="216" t="s">
        <v>136</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229</v>
      </c>
      <c r="BM274" s="216" t="s">
        <v>1069</v>
      </c>
    </row>
    <row r="275" spans="1:47" s="2" customFormat="1" ht="12">
      <c r="A275" s="39"/>
      <c r="B275" s="40"/>
      <c r="C275" s="41"/>
      <c r="D275" s="218" t="s">
        <v>143</v>
      </c>
      <c r="E275" s="41"/>
      <c r="F275" s="219" t="s">
        <v>743</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143</v>
      </c>
      <c r="AU275" s="18" t="s">
        <v>79</v>
      </c>
    </row>
    <row r="276" spans="1:51" s="14" customFormat="1" ht="12">
      <c r="A276" s="14"/>
      <c r="B276" s="234"/>
      <c r="C276" s="235"/>
      <c r="D276" s="225" t="s">
        <v>145</v>
      </c>
      <c r="E276" s="236" t="s">
        <v>19</v>
      </c>
      <c r="F276" s="237" t="s">
        <v>929</v>
      </c>
      <c r="G276" s="235"/>
      <c r="H276" s="238">
        <v>1800</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145</v>
      </c>
      <c r="AU276" s="244" t="s">
        <v>79</v>
      </c>
      <c r="AV276" s="14" t="s">
        <v>79</v>
      </c>
      <c r="AW276" s="14" t="s">
        <v>31</v>
      </c>
      <c r="AX276" s="14" t="s">
        <v>77</v>
      </c>
      <c r="AY276" s="244" t="s">
        <v>133</v>
      </c>
    </row>
    <row r="277" spans="1:65" s="2" customFormat="1" ht="21.75" customHeight="1">
      <c r="A277" s="39"/>
      <c r="B277" s="40"/>
      <c r="C277" s="205" t="s">
        <v>663</v>
      </c>
      <c r="D277" s="205" t="s">
        <v>136</v>
      </c>
      <c r="E277" s="206" t="s">
        <v>746</v>
      </c>
      <c r="F277" s="207" t="s">
        <v>747</v>
      </c>
      <c r="G277" s="208" t="s">
        <v>139</v>
      </c>
      <c r="H277" s="209">
        <v>420.5</v>
      </c>
      <c r="I277" s="210"/>
      <c r="J277" s="211">
        <f>ROUND(I277*H277,2)</f>
        <v>0</v>
      </c>
      <c r="K277" s="207" t="s">
        <v>140</v>
      </c>
      <c r="L277" s="45"/>
      <c r="M277" s="212" t="s">
        <v>19</v>
      </c>
      <c r="N277" s="213" t="s">
        <v>40</v>
      </c>
      <c r="O277" s="85"/>
      <c r="P277" s="214">
        <f>O277*H277</f>
        <v>0</v>
      </c>
      <c r="Q277" s="214">
        <v>0.00318</v>
      </c>
      <c r="R277" s="214">
        <f>Q277*H277</f>
        <v>1.33719</v>
      </c>
      <c r="S277" s="214">
        <v>0</v>
      </c>
      <c r="T277" s="215">
        <f>S277*H277</f>
        <v>0</v>
      </c>
      <c r="U277" s="39"/>
      <c r="V277" s="39"/>
      <c r="W277" s="39"/>
      <c r="X277" s="39"/>
      <c r="Y277" s="39"/>
      <c r="Z277" s="39"/>
      <c r="AA277" s="39"/>
      <c r="AB277" s="39"/>
      <c r="AC277" s="39"/>
      <c r="AD277" s="39"/>
      <c r="AE277" s="39"/>
      <c r="AR277" s="216" t="s">
        <v>229</v>
      </c>
      <c r="AT277" s="216" t="s">
        <v>136</v>
      </c>
      <c r="AU277" s="216" t="s">
        <v>79</v>
      </c>
      <c r="AY277" s="18" t="s">
        <v>133</v>
      </c>
      <c r="BE277" s="217">
        <f>IF(N277="základní",J277,0)</f>
        <v>0</v>
      </c>
      <c r="BF277" s="217">
        <f>IF(N277="snížená",J277,0)</f>
        <v>0</v>
      </c>
      <c r="BG277" s="217">
        <f>IF(N277="zákl. přenesená",J277,0)</f>
        <v>0</v>
      </c>
      <c r="BH277" s="217">
        <f>IF(N277="sníž. přenesená",J277,0)</f>
        <v>0</v>
      </c>
      <c r="BI277" s="217">
        <f>IF(N277="nulová",J277,0)</f>
        <v>0</v>
      </c>
      <c r="BJ277" s="18" t="s">
        <v>77</v>
      </c>
      <c r="BK277" s="217">
        <f>ROUND(I277*H277,2)</f>
        <v>0</v>
      </c>
      <c r="BL277" s="18" t="s">
        <v>229</v>
      </c>
      <c r="BM277" s="216" t="s">
        <v>1070</v>
      </c>
    </row>
    <row r="278" spans="1:47" s="2" customFormat="1" ht="12">
      <c r="A278" s="39"/>
      <c r="B278" s="40"/>
      <c r="C278" s="41"/>
      <c r="D278" s="218" t="s">
        <v>143</v>
      </c>
      <c r="E278" s="41"/>
      <c r="F278" s="219" t="s">
        <v>749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143</v>
      </c>
      <c r="AU278" s="18" t="s">
        <v>79</v>
      </c>
    </row>
    <row r="279" spans="1:51" s="14" customFormat="1" ht="12">
      <c r="A279" s="14"/>
      <c r="B279" s="234"/>
      <c r="C279" s="235"/>
      <c r="D279" s="225" t="s">
        <v>145</v>
      </c>
      <c r="E279" s="236" t="s">
        <v>19</v>
      </c>
      <c r="F279" s="237" t="s">
        <v>1071</v>
      </c>
      <c r="G279" s="235"/>
      <c r="H279" s="238">
        <v>420.5</v>
      </c>
      <c r="I279" s="239"/>
      <c r="J279" s="235"/>
      <c r="K279" s="235"/>
      <c r="L279" s="240"/>
      <c r="M279" s="241"/>
      <c r="N279" s="242"/>
      <c r="O279" s="242"/>
      <c r="P279" s="242"/>
      <c r="Q279" s="242"/>
      <c r="R279" s="242"/>
      <c r="S279" s="242"/>
      <c r="T279" s="243"/>
      <c r="U279" s="14"/>
      <c r="V279" s="14"/>
      <c r="W279" s="14"/>
      <c r="X279" s="14"/>
      <c r="Y279" s="14"/>
      <c r="Z279" s="14"/>
      <c r="AA279" s="14"/>
      <c r="AB279" s="14"/>
      <c r="AC279" s="14"/>
      <c r="AD279" s="14"/>
      <c r="AE279" s="14"/>
      <c r="AT279" s="244" t="s">
        <v>145</v>
      </c>
      <c r="AU279" s="244" t="s">
        <v>79</v>
      </c>
      <c r="AV279" s="14" t="s">
        <v>79</v>
      </c>
      <c r="AW279" s="14" t="s">
        <v>31</v>
      </c>
      <c r="AX279" s="14" t="s">
        <v>77</v>
      </c>
      <c r="AY279" s="244" t="s">
        <v>133</v>
      </c>
    </row>
    <row r="280" spans="1:65" s="2" customFormat="1" ht="16.5" customHeight="1">
      <c r="A280" s="39"/>
      <c r="B280" s="40"/>
      <c r="C280" s="205" t="s">
        <v>667</v>
      </c>
      <c r="D280" s="205" t="s">
        <v>136</v>
      </c>
      <c r="E280" s="206" t="s">
        <v>752</v>
      </c>
      <c r="F280" s="207" t="s">
        <v>753</v>
      </c>
      <c r="G280" s="208" t="s">
        <v>139</v>
      </c>
      <c r="H280" s="209">
        <v>1920.5</v>
      </c>
      <c r="I280" s="210"/>
      <c r="J280" s="211">
        <f>ROUND(I280*H280,2)</f>
        <v>0</v>
      </c>
      <c r="K280" s="207" t="s">
        <v>140</v>
      </c>
      <c r="L280" s="45"/>
      <c r="M280" s="212" t="s">
        <v>19</v>
      </c>
      <c r="N280" s="213" t="s">
        <v>40</v>
      </c>
      <c r="O280" s="85"/>
      <c r="P280" s="214">
        <f>O280*H280</f>
        <v>0</v>
      </c>
      <c r="Q280" s="214">
        <v>0.0002</v>
      </c>
      <c r="R280" s="214">
        <f>Q280*H280</f>
        <v>0.3841</v>
      </c>
      <c r="S280" s="214">
        <v>0</v>
      </c>
      <c r="T280" s="215">
        <f>S280*H280</f>
        <v>0</v>
      </c>
      <c r="U280" s="39"/>
      <c r="V280" s="39"/>
      <c r="W280" s="39"/>
      <c r="X280" s="39"/>
      <c r="Y280" s="39"/>
      <c r="Z280" s="39"/>
      <c r="AA280" s="39"/>
      <c r="AB280" s="39"/>
      <c r="AC280" s="39"/>
      <c r="AD280" s="39"/>
      <c r="AE280" s="39"/>
      <c r="AR280" s="216" t="s">
        <v>229</v>
      </c>
      <c r="AT280" s="216" t="s">
        <v>136</v>
      </c>
      <c r="AU280" s="216" t="s">
        <v>79</v>
      </c>
      <c r="AY280" s="18" t="s">
        <v>133</v>
      </c>
      <c r="BE280" s="217">
        <f>IF(N280="základní",J280,0)</f>
        <v>0</v>
      </c>
      <c r="BF280" s="217">
        <f>IF(N280="snížená",J280,0)</f>
        <v>0</v>
      </c>
      <c r="BG280" s="217">
        <f>IF(N280="zákl. přenesená",J280,0)</f>
        <v>0</v>
      </c>
      <c r="BH280" s="217">
        <f>IF(N280="sníž. přenesená",J280,0)</f>
        <v>0</v>
      </c>
      <c r="BI280" s="217">
        <f>IF(N280="nulová",J280,0)</f>
        <v>0</v>
      </c>
      <c r="BJ280" s="18" t="s">
        <v>77</v>
      </c>
      <c r="BK280" s="217">
        <f>ROUND(I280*H280,2)</f>
        <v>0</v>
      </c>
      <c r="BL280" s="18" t="s">
        <v>229</v>
      </c>
      <c r="BM280" s="216" t="s">
        <v>1072</v>
      </c>
    </row>
    <row r="281" spans="1:47" s="2" customFormat="1" ht="12">
      <c r="A281" s="39"/>
      <c r="B281" s="40"/>
      <c r="C281" s="41"/>
      <c r="D281" s="218" t="s">
        <v>143</v>
      </c>
      <c r="E281" s="41"/>
      <c r="F281" s="219" t="s">
        <v>755</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143</v>
      </c>
      <c r="AU281" s="18" t="s">
        <v>79</v>
      </c>
    </row>
    <row r="282" spans="1:51" s="14" customFormat="1" ht="12">
      <c r="A282" s="14"/>
      <c r="B282" s="234"/>
      <c r="C282" s="235"/>
      <c r="D282" s="225" t="s">
        <v>145</v>
      </c>
      <c r="E282" s="236" t="s">
        <v>19</v>
      </c>
      <c r="F282" s="237" t="s">
        <v>933</v>
      </c>
      <c r="G282" s="235"/>
      <c r="H282" s="238">
        <v>1920.5</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145</v>
      </c>
      <c r="AU282" s="244" t="s">
        <v>79</v>
      </c>
      <c r="AV282" s="14" t="s">
        <v>79</v>
      </c>
      <c r="AW282" s="14" t="s">
        <v>31</v>
      </c>
      <c r="AX282" s="14" t="s">
        <v>77</v>
      </c>
      <c r="AY282" s="244" t="s">
        <v>133</v>
      </c>
    </row>
    <row r="283" spans="1:65" s="2" customFormat="1" ht="24.15" customHeight="1">
      <c r="A283" s="39"/>
      <c r="B283" s="40"/>
      <c r="C283" s="205" t="s">
        <v>673</v>
      </c>
      <c r="D283" s="205" t="s">
        <v>136</v>
      </c>
      <c r="E283" s="206" t="s">
        <v>758</v>
      </c>
      <c r="F283" s="207" t="s">
        <v>759</v>
      </c>
      <c r="G283" s="208" t="s">
        <v>139</v>
      </c>
      <c r="H283" s="209">
        <v>1720.5</v>
      </c>
      <c r="I283" s="210"/>
      <c r="J283" s="211">
        <f>ROUND(I283*H283,2)</f>
        <v>0</v>
      </c>
      <c r="K283" s="207" t="s">
        <v>140</v>
      </c>
      <c r="L283" s="45"/>
      <c r="M283" s="212" t="s">
        <v>19</v>
      </c>
      <c r="N283" s="213" t="s">
        <v>40</v>
      </c>
      <c r="O283" s="85"/>
      <c r="P283" s="214">
        <f>O283*H283</f>
        <v>0</v>
      </c>
      <c r="Q283" s="214">
        <v>0.00028</v>
      </c>
      <c r="R283" s="214">
        <f>Q283*H283</f>
        <v>0.48173999999999995</v>
      </c>
      <c r="S283" s="214">
        <v>0</v>
      </c>
      <c r="T283" s="215">
        <f>S283*H283</f>
        <v>0</v>
      </c>
      <c r="U283" s="39"/>
      <c r="V283" s="39"/>
      <c r="W283" s="39"/>
      <c r="X283" s="39"/>
      <c r="Y283" s="39"/>
      <c r="Z283" s="39"/>
      <c r="AA283" s="39"/>
      <c r="AB283" s="39"/>
      <c r="AC283" s="39"/>
      <c r="AD283" s="39"/>
      <c r="AE283" s="39"/>
      <c r="AR283" s="216" t="s">
        <v>229</v>
      </c>
      <c r="AT283" s="216" t="s">
        <v>136</v>
      </c>
      <c r="AU283" s="216" t="s">
        <v>79</v>
      </c>
      <c r="AY283" s="18" t="s">
        <v>133</v>
      </c>
      <c r="BE283" s="217">
        <f>IF(N283="základní",J283,0)</f>
        <v>0</v>
      </c>
      <c r="BF283" s="217">
        <f>IF(N283="snížená",J283,0)</f>
        <v>0</v>
      </c>
      <c r="BG283" s="217">
        <f>IF(N283="zákl. přenesená",J283,0)</f>
        <v>0</v>
      </c>
      <c r="BH283" s="217">
        <f>IF(N283="sníž. přenesená",J283,0)</f>
        <v>0</v>
      </c>
      <c r="BI283" s="217">
        <f>IF(N283="nulová",J283,0)</f>
        <v>0</v>
      </c>
      <c r="BJ283" s="18" t="s">
        <v>77</v>
      </c>
      <c r="BK283" s="217">
        <f>ROUND(I283*H283,2)</f>
        <v>0</v>
      </c>
      <c r="BL283" s="18" t="s">
        <v>229</v>
      </c>
      <c r="BM283" s="216" t="s">
        <v>1073</v>
      </c>
    </row>
    <row r="284" spans="1:47" s="2" customFormat="1" ht="12">
      <c r="A284" s="39"/>
      <c r="B284" s="40"/>
      <c r="C284" s="41"/>
      <c r="D284" s="218" t="s">
        <v>143</v>
      </c>
      <c r="E284" s="41"/>
      <c r="F284" s="219" t="s">
        <v>761</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143</v>
      </c>
      <c r="AU284" s="18" t="s">
        <v>79</v>
      </c>
    </row>
    <row r="285" spans="1:51" s="14" customFormat="1" ht="12">
      <c r="A285" s="14"/>
      <c r="B285" s="234"/>
      <c r="C285" s="235"/>
      <c r="D285" s="225" t="s">
        <v>145</v>
      </c>
      <c r="E285" s="236" t="s">
        <v>19</v>
      </c>
      <c r="F285" s="237" t="s">
        <v>935</v>
      </c>
      <c r="G285" s="235"/>
      <c r="H285" s="238">
        <v>1720.5</v>
      </c>
      <c r="I285" s="239"/>
      <c r="J285" s="235"/>
      <c r="K285" s="235"/>
      <c r="L285" s="240"/>
      <c r="M285" s="241"/>
      <c r="N285" s="242"/>
      <c r="O285" s="242"/>
      <c r="P285" s="242"/>
      <c r="Q285" s="242"/>
      <c r="R285" s="242"/>
      <c r="S285" s="242"/>
      <c r="T285" s="243"/>
      <c r="U285" s="14"/>
      <c r="V285" s="14"/>
      <c r="W285" s="14"/>
      <c r="X285" s="14"/>
      <c r="Y285" s="14"/>
      <c r="Z285" s="14"/>
      <c r="AA285" s="14"/>
      <c r="AB285" s="14"/>
      <c r="AC285" s="14"/>
      <c r="AD285" s="14"/>
      <c r="AE285" s="14"/>
      <c r="AT285" s="244" t="s">
        <v>145</v>
      </c>
      <c r="AU285" s="244" t="s">
        <v>79</v>
      </c>
      <c r="AV285" s="14" t="s">
        <v>79</v>
      </c>
      <c r="AW285" s="14" t="s">
        <v>31</v>
      </c>
      <c r="AX285" s="14" t="s">
        <v>77</v>
      </c>
      <c r="AY285" s="244" t="s">
        <v>133</v>
      </c>
    </row>
    <row r="286" spans="1:65" s="2" customFormat="1" ht="24.15" customHeight="1">
      <c r="A286" s="39"/>
      <c r="B286" s="40"/>
      <c r="C286" s="205" t="s">
        <v>678</v>
      </c>
      <c r="D286" s="205" t="s">
        <v>136</v>
      </c>
      <c r="E286" s="206" t="s">
        <v>764</v>
      </c>
      <c r="F286" s="207" t="s">
        <v>765</v>
      </c>
      <c r="G286" s="208" t="s">
        <v>139</v>
      </c>
      <c r="H286" s="209">
        <v>1600</v>
      </c>
      <c r="I286" s="210"/>
      <c r="J286" s="211">
        <f>ROUND(I286*H286,2)</f>
        <v>0</v>
      </c>
      <c r="K286" s="207" t="s">
        <v>140</v>
      </c>
      <c r="L286" s="45"/>
      <c r="M286" s="212" t="s">
        <v>19</v>
      </c>
      <c r="N286" s="213" t="s">
        <v>40</v>
      </c>
      <c r="O286" s="85"/>
      <c r="P286" s="214">
        <f>O286*H286</f>
        <v>0</v>
      </c>
      <c r="Q286" s="214">
        <v>2E-05</v>
      </c>
      <c r="R286" s="214">
        <f>Q286*H286</f>
        <v>0.032</v>
      </c>
      <c r="S286" s="214">
        <v>0</v>
      </c>
      <c r="T286" s="215">
        <f>S286*H286</f>
        <v>0</v>
      </c>
      <c r="U286" s="39"/>
      <c r="V286" s="39"/>
      <c r="W286" s="39"/>
      <c r="X286" s="39"/>
      <c r="Y286" s="39"/>
      <c r="Z286" s="39"/>
      <c r="AA286" s="39"/>
      <c r="AB286" s="39"/>
      <c r="AC286" s="39"/>
      <c r="AD286" s="39"/>
      <c r="AE286" s="39"/>
      <c r="AR286" s="216" t="s">
        <v>229</v>
      </c>
      <c r="AT286" s="216" t="s">
        <v>136</v>
      </c>
      <c r="AU286" s="216" t="s">
        <v>79</v>
      </c>
      <c r="AY286" s="18" t="s">
        <v>133</v>
      </c>
      <c r="BE286" s="217">
        <f>IF(N286="základní",J286,0)</f>
        <v>0</v>
      </c>
      <c r="BF286" s="217">
        <f>IF(N286="snížená",J286,0)</f>
        <v>0</v>
      </c>
      <c r="BG286" s="217">
        <f>IF(N286="zákl. přenesená",J286,0)</f>
        <v>0</v>
      </c>
      <c r="BH286" s="217">
        <f>IF(N286="sníž. přenesená",J286,0)</f>
        <v>0</v>
      </c>
      <c r="BI286" s="217">
        <f>IF(N286="nulová",J286,0)</f>
        <v>0</v>
      </c>
      <c r="BJ286" s="18" t="s">
        <v>77</v>
      </c>
      <c r="BK286" s="217">
        <f>ROUND(I286*H286,2)</f>
        <v>0</v>
      </c>
      <c r="BL286" s="18" t="s">
        <v>229</v>
      </c>
      <c r="BM286" s="216" t="s">
        <v>1074</v>
      </c>
    </row>
    <row r="287" spans="1:47" s="2" customFormat="1" ht="12">
      <c r="A287" s="39"/>
      <c r="B287" s="40"/>
      <c r="C287" s="41"/>
      <c r="D287" s="218" t="s">
        <v>143</v>
      </c>
      <c r="E287" s="41"/>
      <c r="F287" s="219" t="s">
        <v>767</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143</v>
      </c>
      <c r="AU287" s="18" t="s">
        <v>79</v>
      </c>
    </row>
    <row r="288" spans="1:51" s="14" customFormat="1" ht="12">
      <c r="A288" s="14"/>
      <c r="B288" s="234"/>
      <c r="C288" s="235"/>
      <c r="D288" s="225" t="s">
        <v>145</v>
      </c>
      <c r="E288" s="236" t="s">
        <v>19</v>
      </c>
      <c r="F288" s="237" t="s">
        <v>937</v>
      </c>
      <c r="G288" s="235"/>
      <c r="H288" s="238">
        <v>1600</v>
      </c>
      <c r="I288" s="239"/>
      <c r="J288" s="235"/>
      <c r="K288" s="235"/>
      <c r="L288" s="240"/>
      <c r="M288" s="267"/>
      <c r="N288" s="268"/>
      <c r="O288" s="268"/>
      <c r="P288" s="268"/>
      <c r="Q288" s="268"/>
      <c r="R288" s="268"/>
      <c r="S288" s="268"/>
      <c r="T288" s="269"/>
      <c r="U288" s="14"/>
      <c r="V288" s="14"/>
      <c r="W288" s="14"/>
      <c r="X288" s="14"/>
      <c r="Y288" s="14"/>
      <c r="Z288" s="14"/>
      <c r="AA288" s="14"/>
      <c r="AB288" s="14"/>
      <c r="AC288" s="14"/>
      <c r="AD288" s="14"/>
      <c r="AE288" s="14"/>
      <c r="AT288" s="244" t="s">
        <v>145</v>
      </c>
      <c r="AU288" s="244" t="s">
        <v>79</v>
      </c>
      <c r="AV288" s="14" t="s">
        <v>79</v>
      </c>
      <c r="AW288" s="14" t="s">
        <v>31</v>
      </c>
      <c r="AX288" s="14" t="s">
        <v>77</v>
      </c>
      <c r="AY288" s="244" t="s">
        <v>133</v>
      </c>
    </row>
    <row r="289" spans="1:31" s="2" customFormat="1" ht="6.95" customHeight="1">
      <c r="A289" s="39"/>
      <c r="B289" s="60"/>
      <c r="C289" s="61"/>
      <c r="D289" s="61"/>
      <c r="E289" s="61"/>
      <c r="F289" s="61"/>
      <c r="G289" s="61"/>
      <c r="H289" s="61"/>
      <c r="I289" s="61"/>
      <c r="J289" s="61"/>
      <c r="K289" s="61"/>
      <c r="L289" s="45"/>
      <c r="M289" s="39"/>
      <c r="O289" s="39"/>
      <c r="P289" s="39"/>
      <c r="Q289" s="39"/>
      <c r="R289" s="39"/>
      <c r="S289" s="39"/>
      <c r="T289" s="39"/>
      <c r="U289" s="39"/>
      <c r="V289" s="39"/>
      <c r="W289" s="39"/>
      <c r="X289" s="39"/>
      <c r="Y289" s="39"/>
      <c r="Z289" s="39"/>
      <c r="AA289" s="39"/>
      <c r="AB289" s="39"/>
      <c r="AC289" s="39"/>
      <c r="AD289" s="39"/>
      <c r="AE289" s="39"/>
    </row>
  </sheetData>
  <sheetProtection password="CC35" sheet="1" objects="1" scenarios="1" formatColumns="0" formatRows="0" autoFilter="0"/>
  <autoFilter ref="C89:K288"/>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2/611315121"/>
    <hyperlink ref="F97" r:id="rId2" display="https://podminky.urs.cz/item/CS_URS_2022_02/612135101"/>
    <hyperlink ref="F99" r:id="rId3" display="https://podminky.urs.cz/item/CS_URS_2022_02/612315121"/>
    <hyperlink ref="F103" r:id="rId4" display="https://podminky.urs.cz/item/CS_URS_2022_02/971033561"/>
    <hyperlink ref="F105" r:id="rId5" display="https://podminky.urs.cz/item/CS_URS_2022_02/974082113"/>
    <hyperlink ref="F108" r:id="rId6" display="https://podminky.urs.cz/item/CS_URS_2022_02/974082115"/>
    <hyperlink ref="F111" r:id="rId7" display="https://podminky.urs.cz/item/CS_URS_2022_02/974082116"/>
    <hyperlink ref="F113" r:id="rId8" display="https://podminky.urs.cz/item/CS_URS_2022_02/974082173"/>
    <hyperlink ref="F116" r:id="rId9" display="https://podminky.urs.cz/item/CS_URS_2022_02/974082175"/>
    <hyperlink ref="F120" r:id="rId10" display="https://podminky.urs.cz/item/CS_URS_2022_02/997013153"/>
    <hyperlink ref="F122" r:id="rId11" display="https://podminky.urs.cz/item/CS_URS_2022_02/997013501"/>
    <hyperlink ref="F124" r:id="rId12" display="https://podminky.urs.cz/item/CS_URS_2022_02/997013509"/>
    <hyperlink ref="F127" r:id="rId13" display="https://podminky.urs.cz/item/CS_URS_2022_02/997013601"/>
    <hyperlink ref="F130" r:id="rId14" display="https://podminky.urs.cz/item/CS_URS_2022_02/998011002"/>
    <hyperlink ref="F134" r:id="rId15" display="https://podminky.urs.cz/item/CS_URS_2022_02/741110511"/>
    <hyperlink ref="F139" r:id="rId16" display="https://podminky.urs.cz/item/CS_URS_2022_02/741112061"/>
    <hyperlink ref="F144" r:id="rId17" display="https://podminky.urs.cz/item/CS_URS_2022_02/741112063"/>
    <hyperlink ref="F149" r:id="rId18" display="https://podminky.urs.cz/item/CS_URS_2022_02/741122011"/>
    <hyperlink ref="F156" r:id="rId19" display="https://podminky.urs.cz/item/CS_URS_2022_02/741122015"/>
    <hyperlink ref="F162" r:id="rId20" display="https://podminky.urs.cz/item/CS_URS_2022_02/741122016"/>
    <hyperlink ref="F166" r:id="rId21" display="https://podminky.urs.cz/item/CS_URS_2022_02/741122031"/>
    <hyperlink ref="F171" r:id="rId22" display="https://podminky.urs.cz/item/CS_URS_2022_02/741122032"/>
    <hyperlink ref="F174" r:id="rId23" display="https://podminky.urs.cz/item/CS_URS_2022_02/741210102"/>
    <hyperlink ref="F178" r:id="rId24" display="https://podminky.urs.cz/item/CS_URS_2022_02/741310101"/>
    <hyperlink ref="F185" r:id="rId25" display="https://podminky.urs.cz/item/CS_URS_2022_02/741310121"/>
    <hyperlink ref="F191" r:id="rId26" display="https://podminky.urs.cz/item/CS_URS_2022_02/741310122"/>
    <hyperlink ref="F194" r:id="rId27" display="https://podminky.urs.cz/item/CS_URS_2022_02/741310125"/>
    <hyperlink ref="F197" r:id="rId28" display="https://podminky.urs.cz/item/CS_URS_2022_02/741310126"/>
    <hyperlink ref="F200" r:id="rId29" display="https://podminky.urs.cz/item/CS_URS_2022_02/741313001"/>
    <hyperlink ref="F206" r:id="rId30" display="https://podminky.urs.cz/item/CS_URS_2022_02/741313052"/>
    <hyperlink ref="F209" r:id="rId31" display="https://podminky.urs.cz/item/CS_URS_2022_02/741372022"/>
    <hyperlink ref="F231" r:id="rId32" display="https://podminky.urs.cz/item/CS_URS_2022_02/741910613"/>
    <hyperlink ref="F235" r:id="rId33" display="https://podminky.urs.cz/item/CS_URS_2022_02/741920301"/>
    <hyperlink ref="F239" r:id="rId34" display="https://podminky.urs.cz/item/CS_URS_2022_02/998741202"/>
    <hyperlink ref="F255" r:id="rId35" display="https://podminky.urs.cz/item/CS_URS_2022_02/751111012"/>
    <hyperlink ref="F258" r:id="rId36" display="https://podminky.urs.cz/item/CS_URS_2022_02/998751201"/>
    <hyperlink ref="F261" r:id="rId37" display="https://podminky.urs.cz/item/CS_URS_2022_02/763131411"/>
    <hyperlink ref="F263" r:id="rId38" display="https://podminky.urs.cz/item/CS_URS_2022_02/763131714"/>
    <hyperlink ref="F265" r:id="rId39" display="https://podminky.urs.cz/item/CS_URS_2022_02/763131771"/>
    <hyperlink ref="F267" r:id="rId40" display="https://podminky.urs.cz/item/CS_URS_2022_02/998763101"/>
    <hyperlink ref="F269" r:id="rId41" display="https://podminky.urs.cz/item/CS_URS_2022_02/998763181"/>
    <hyperlink ref="F272" r:id="rId42" display="https://podminky.urs.cz/item/CS_URS_2022_02/783817121"/>
    <hyperlink ref="F275" r:id="rId43" display="https://podminky.urs.cz/item/CS_URS_2022_02/784111001"/>
    <hyperlink ref="F278" r:id="rId44" display="https://podminky.urs.cz/item/CS_URS_2022_02/784161411"/>
    <hyperlink ref="F281" r:id="rId45" display="https://podminky.urs.cz/item/CS_URS_2022_02/784181101"/>
    <hyperlink ref="F284" r:id="rId46" display="https://podminky.urs.cz/item/CS_URS_2022_02/784211121"/>
    <hyperlink ref="F287" r:id="rId47" display="https://podminky.urs.cz/item/CS_URS_2022_02/78421116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1075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ROUND((SUM(BE87:BE210)),2)</f>
        <v>0</v>
      </c>
      <c r="G33" s="39"/>
      <c r="H33" s="39"/>
      <c r="I33" s="149">
        <v>0.21</v>
      </c>
      <c r="J33" s="148">
        <f>ROUND(((SUM(BE87:BE210))*I33),2)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ROUND((SUM(BF87:BF210)),2)</f>
        <v>0</v>
      </c>
      <c r="G34" s="39"/>
      <c r="H34" s="39"/>
      <c r="I34" s="149">
        <v>0.15</v>
      </c>
      <c r="J34" s="148">
        <f>ROUND(((SUM(BF87:BF210))*I34),2)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ROUND((SUM(BG87:BG210)),2)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ROUND((SUM(BH87:BH210)),2)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ROUND((SUM(BI87:BI210)),2)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4E - Elektroinstalace 4 etepa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105</v>
      </c>
      <c r="E60" s="169"/>
      <c r="F60" s="169"/>
      <c r="G60" s="169"/>
      <c r="H60" s="169"/>
      <c r="I60" s="169"/>
      <c r="J60" s="170">
        <f>J88</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J89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J98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109</v>
      </c>
      <c r="E63" s="175"/>
      <c r="F63" s="175"/>
      <c r="G63" s="175"/>
      <c r="H63" s="175"/>
      <c r="I63" s="175"/>
      <c r="J63" s="176">
        <f>J115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110</v>
      </c>
      <c r="E64" s="175"/>
      <c r="F64" s="175"/>
      <c r="G64" s="175"/>
      <c r="H64" s="175"/>
      <c r="I64" s="175"/>
      <c r="J64" s="176">
        <f>J125</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111</v>
      </c>
      <c r="E65" s="169"/>
      <c r="F65" s="169"/>
      <c r="G65" s="169"/>
      <c r="H65" s="169"/>
      <c r="I65" s="169"/>
      <c r="J65" s="170">
        <f>J128</f>
        <v>0</v>
      </c>
      <c r="K65" s="167"/>
      <c r="L65" s="171"/>
      <c r="S65" s="9"/>
      <c r="T65" s="9"/>
      <c r="U65" s="9"/>
      <c r="V65" s="9"/>
      <c r="W65" s="9"/>
      <c r="X65" s="9"/>
      <c r="Y65" s="9"/>
      <c r="Z65" s="9"/>
      <c r="AA65" s="9"/>
      <c r="AB65" s="9"/>
      <c r="AC65" s="9"/>
      <c r="AD65" s="9"/>
      <c r="AE65" s="9"/>
    </row>
    <row r="66" spans="1:31" s="10" customFormat="1" ht="19.9" customHeight="1">
      <c r="A66" s="10"/>
      <c r="B66" s="172"/>
      <c r="C66" s="173"/>
      <c r="D66" s="174" t="s">
        <v>112</v>
      </c>
      <c r="E66" s="175"/>
      <c r="F66" s="175"/>
      <c r="G66" s="175"/>
      <c r="H66" s="175"/>
      <c r="I66" s="175"/>
      <c r="J66" s="176">
        <f>J129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117</v>
      </c>
      <c r="E67" s="175"/>
      <c r="F67" s="175"/>
      <c r="G67" s="175"/>
      <c r="H67" s="175"/>
      <c r="I67" s="175"/>
      <c r="J67" s="176">
        <f>J199</f>
        <v>0</v>
      </c>
      <c r="K67" s="173"/>
      <c r="L67" s="177"/>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pans="1:31" s="2" customFormat="1" ht="24.95" customHeight="1">
      <c r="A74" s="39"/>
      <c r="B74" s="40"/>
      <c r="C74" s="24" t="s">
        <v>118</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161" t="str">
        <f>E7</f>
        <v>REHOS Nejdek, Elektroinstalace</v>
      </c>
      <c r="F77" s="33"/>
      <c r="G77" s="33"/>
      <c r="H77" s="33"/>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99</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70" t="str">
        <f>E9</f>
        <v>4E - Elektroinstalace 4 etepa</v>
      </c>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33" t="s">
        <v>23</v>
      </c>
      <c r="J81" s="73" t="str">
        <f>IF(J12="","",J12)</f>
        <v>13. 10. 2022</v>
      </c>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 xml:space="preserve"> </v>
      </c>
      <c r="G83" s="41"/>
      <c r="H83" s="41"/>
      <c r="I83" s="33" t="s">
        <v>30</v>
      </c>
      <c r="J83" s="37" t="str">
        <f>E21</f>
        <v xml:space="preserve"> </v>
      </c>
      <c r="K83" s="41"/>
      <c r="L83" s="135"/>
      <c r="S83" s="39"/>
      <c r="T83" s="39"/>
      <c r="U83" s="39"/>
      <c r="V83" s="39"/>
      <c r="W83" s="39"/>
      <c r="X83" s="39"/>
      <c r="Y83" s="39"/>
      <c r="Z83" s="39"/>
      <c r="AA83" s="39"/>
      <c r="AB83" s="39"/>
      <c r="AC83" s="39"/>
      <c r="AD83" s="39"/>
      <c r="AE83" s="39"/>
    </row>
    <row r="84" spans="1:31" s="2" customFormat="1" ht="15.15" customHeight="1">
      <c r="A84" s="39"/>
      <c r="B84" s="40"/>
      <c r="C84" s="33" t="s">
        <v>28</v>
      </c>
      <c r="D84" s="41"/>
      <c r="E84" s="41"/>
      <c r="F84" s="28" t="str">
        <f>IF(E18="","",E18)</f>
        <v>Vyplň údaj</v>
      </c>
      <c r="G84" s="41"/>
      <c r="H84" s="41"/>
      <c r="I84" s="33" t="s">
        <v>32</v>
      </c>
      <c r="J84" s="37" t="str">
        <f>E24</f>
        <v xml:space="preserve"> </v>
      </c>
      <c r="K84" s="41"/>
      <c r="L84" s="13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11" customFormat="1" ht="29.25" customHeight="1">
      <c r="A86" s="178"/>
      <c r="B86" s="179"/>
      <c r="C86" s="180" t="s">
        <v>119</v>
      </c>
      <c r="D86" s="181" t="s">
        <v>54</v>
      </c>
      <c r="E86" s="181" t="s">
        <v>50</v>
      </c>
      <c r="F86" s="181" t="s">
        <v>51</v>
      </c>
      <c r="G86" s="181" t="s">
        <v>120</v>
      </c>
      <c r="H86" s="181" t="s">
        <v>121</v>
      </c>
      <c r="I86" s="181" t="s">
        <v>122</v>
      </c>
      <c r="J86" s="181" t="s">
        <v>103</v>
      </c>
      <c r="K86" s="182" t="s">
        <v>123</v>
      </c>
      <c r="L86" s="183"/>
      <c r="M86" s="93" t="s">
        <v>19</v>
      </c>
      <c r="N86" s="94" t="s">
        <v>39</v>
      </c>
      <c r="O86" s="94" t="s">
        <v>124</v>
      </c>
      <c r="P86" s="94" t="s">
        <v>125</v>
      </c>
      <c r="Q86" s="94" t="s">
        <v>126</v>
      </c>
      <c r="R86" s="94" t="s">
        <v>127</v>
      </c>
      <c r="S86" s="94" t="s">
        <v>128</v>
      </c>
      <c r="T86" s="95" t="s">
        <v>129</v>
      </c>
      <c r="U86" s="178"/>
      <c r="V86" s="178"/>
      <c r="W86" s="178"/>
      <c r="X86" s="178"/>
      <c r="Y86" s="178"/>
      <c r="Z86" s="178"/>
      <c r="AA86" s="178"/>
      <c r="AB86" s="178"/>
      <c r="AC86" s="178"/>
      <c r="AD86" s="178"/>
      <c r="AE86" s="178"/>
    </row>
    <row r="87" spans="1:63" s="2" customFormat="1" ht="22.8" customHeight="1">
      <c r="A87" s="39"/>
      <c r="B87" s="40"/>
      <c r="C87" s="100" t="s">
        <v>130</v>
      </c>
      <c r="D87" s="41"/>
      <c r="E87" s="41"/>
      <c r="F87" s="41"/>
      <c r="G87" s="41"/>
      <c r="H87" s="41"/>
      <c r="I87" s="41"/>
      <c r="J87" s="184">
        <f>BK87</f>
        <v>0</v>
      </c>
      <c r="K87" s="41"/>
      <c r="L87" s="45"/>
      <c r="M87" s="96"/>
      <c r="N87" s="185"/>
      <c r="O87" s="97"/>
      <c r="P87" s="186">
        <f>P88+P128</f>
        <v>0</v>
      </c>
      <c r="Q87" s="97"/>
      <c r="R87" s="186">
        <f>R88+R128</f>
        <v>3.92892606</v>
      </c>
      <c r="S87" s="97"/>
      <c r="T87" s="187">
        <f>T88+T128</f>
        <v>2.97</v>
      </c>
      <c r="U87" s="39"/>
      <c r="V87" s="39"/>
      <c r="W87" s="39"/>
      <c r="X87" s="39"/>
      <c r="Y87" s="39"/>
      <c r="Z87" s="39"/>
      <c r="AA87" s="39"/>
      <c r="AB87" s="39"/>
      <c r="AC87" s="39"/>
      <c r="AD87" s="39"/>
      <c r="AE87" s="39"/>
      <c r="AT87" s="18" t="s">
        <v>68</v>
      </c>
      <c r="AU87" s="18" t="s">
        <v>104</v>
      </c>
      <c r="BK87" s="188">
        <f>BK88+BK128</f>
        <v>0</v>
      </c>
    </row>
    <row r="88" spans="1:63" s="12" customFormat="1" ht="25.9" customHeight="1">
      <c r="A88" s="12"/>
      <c r="B88" s="189"/>
      <c r="C88" s="190"/>
      <c r="D88" s="191" t="s">
        <v>68</v>
      </c>
      <c r="E88" s="192" t="s">
        <v>131</v>
      </c>
      <c r="F88" s="192" t="s">
        <v>132</v>
      </c>
      <c r="G88" s="190"/>
      <c r="H88" s="190"/>
      <c r="I88" s="193"/>
      <c r="J88" s="194">
        <f>BK88</f>
        <v>0</v>
      </c>
      <c r="K88" s="190"/>
      <c r="L88" s="195"/>
      <c r="M88" s="196"/>
      <c r="N88" s="197"/>
      <c r="O88" s="197"/>
      <c r="P88" s="198">
        <f>P89+P98+P115+P125</f>
        <v>0</v>
      </c>
      <c r="Q88" s="197"/>
      <c r="R88" s="198">
        <f>R89+R98+R115+R125</f>
        <v>2.5801600000000002</v>
      </c>
      <c r="S88" s="197"/>
      <c r="T88" s="199">
        <f>T89+T98+T115+T125</f>
        <v>2.97</v>
      </c>
      <c r="U88" s="12"/>
      <c r="V88" s="12"/>
      <c r="W88" s="12"/>
      <c r="X88" s="12"/>
      <c r="Y88" s="12"/>
      <c r="Z88" s="12"/>
      <c r="AA88" s="12"/>
      <c r="AB88" s="12"/>
      <c r="AC88" s="12"/>
      <c r="AD88" s="12"/>
      <c r="AE88" s="12"/>
      <c r="AR88" s="200" t="s">
        <v>77</v>
      </c>
      <c r="AT88" s="201" t="s">
        <v>68</v>
      </c>
      <c r="AU88" s="201" t="s">
        <v>69</v>
      </c>
      <c r="AY88" s="200" t="s">
        <v>133</v>
      </c>
      <c r="BK88" s="202">
        <f>BK89+BK98+BK115+BK125</f>
        <v>0</v>
      </c>
    </row>
    <row r="89" spans="1:63" s="12" customFormat="1" ht="22.8" customHeight="1">
      <c r="A89" s="12"/>
      <c r="B89" s="189"/>
      <c r="C89" s="190"/>
      <c r="D89" s="191" t="s">
        <v>68</v>
      </c>
      <c r="E89" s="203" t="s">
        <v>147</v>
      </c>
      <c r="F89" s="203" t="s">
        <v>148</v>
      </c>
      <c r="G89" s="190"/>
      <c r="H89" s="190"/>
      <c r="I89" s="193"/>
      <c r="J89" s="204">
        <f>BK89</f>
        <v>0</v>
      </c>
      <c r="K89" s="190"/>
      <c r="L89" s="195"/>
      <c r="M89" s="196"/>
      <c r="N89" s="197"/>
      <c r="O89" s="197"/>
      <c r="P89" s="198">
        <f>SUM(P90:P97)</f>
        <v>0</v>
      </c>
      <c r="Q89" s="197"/>
      <c r="R89" s="198">
        <f>SUM(R90:R97)</f>
        <v>2.5801600000000002</v>
      </c>
      <c r="S89" s="197"/>
      <c r="T89" s="199">
        <f>SUM(T90:T97)</f>
        <v>0</v>
      </c>
      <c r="U89" s="12"/>
      <c r="V89" s="12"/>
      <c r="W89" s="12"/>
      <c r="X89" s="12"/>
      <c r="Y89" s="12"/>
      <c r="Z89" s="12"/>
      <c r="AA89" s="12"/>
      <c r="AB89" s="12"/>
      <c r="AC89" s="12"/>
      <c r="AD89" s="12"/>
      <c r="AE89" s="12"/>
      <c r="AR89" s="200" t="s">
        <v>77</v>
      </c>
      <c r="AT89" s="201" t="s">
        <v>68</v>
      </c>
      <c r="AU89" s="201" t="s">
        <v>77</v>
      </c>
      <c r="AY89" s="200" t="s">
        <v>133</v>
      </c>
      <c r="BK89" s="202">
        <f>SUM(BK90:BK97)</f>
        <v>0</v>
      </c>
    </row>
    <row r="90" spans="1:65" s="2" customFormat="1" ht="16.5" customHeight="1">
      <c r="A90" s="39"/>
      <c r="B90" s="40"/>
      <c r="C90" s="205" t="s">
        <v>79</v>
      </c>
      <c r="D90" s="205" t="s">
        <v>136</v>
      </c>
      <c r="E90" s="206" t="s">
        <v>149</v>
      </c>
      <c r="F90" s="207" t="s">
        <v>150</v>
      </c>
      <c r="G90" s="208" t="s">
        <v>139</v>
      </c>
      <c r="H90" s="209">
        <v>10.667</v>
      </c>
      <c r="I90" s="210"/>
      <c r="J90" s="211">
        <f>ROUND(I90*H90,2)</f>
        <v>0</v>
      </c>
      <c r="K90" s="207" t="s">
        <v>140</v>
      </c>
      <c r="L90" s="45"/>
      <c r="M90" s="212" t="s">
        <v>19</v>
      </c>
      <c r="N90" s="213" t="s">
        <v>40</v>
      </c>
      <c r="O90" s="85"/>
      <c r="P90" s="214">
        <f>O90*H90</f>
        <v>0</v>
      </c>
      <c r="Q90" s="214">
        <v>0.04063</v>
      </c>
      <c r="R90" s="214">
        <f>Q90*H90</f>
        <v>0.43340021</v>
      </c>
      <c r="S90" s="214">
        <v>0</v>
      </c>
      <c r="T90" s="215">
        <f>S90*H90</f>
        <v>0</v>
      </c>
      <c r="U90" s="39"/>
      <c r="V90" s="39"/>
      <c r="W90" s="39"/>
      <c r="X90" s="39"/>
      <c r="Y90" s="39"/>
      <c r="Z90" s="39"/>
      <c r="AA90" s="39"/>
      <c r="AB90" s="39"/>
      <c r="AC90" s="39"/>
      <c r="AD90" s="39"/>
      <c r="AE90" s="39"/>
      <c r="AR90" s="216" t="s">
        <v>141</v>
      </c>
      <c r="AT90" s="216" t="s">
        <v>136</v>
      </c>
      <c r="AU90" s="216" t="s">
        <v>79</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141</v>
      </c>
      <c r="BM90" s="216" t="s">
        <v>1076</v>
      </c>
    </row>
    <row r="91" spans="1:47" s="2" customFormat="1" ht="12">
      <c r="A91" s="39"/>
      <c r="B91" s="40"/>
      <c r="C91" s="41"/>
      <c r="D91" s="218" t="s">
        <v>143</v>
      </c>
      <c r="E91" s="41"/>
      <c r="F91" s="219" t="s">
        <v>152</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143</v>
      </c>
      <c r="AU91" s="18" t="s">
        <v>79</v>
      </c>
    </row>
    <row r="92" spans="1:51" s="14" customFormat="1" ht="12">
      <c r="A92" s="14"/>
      <c r="B92" s="234"/>
      <c r="C92" s="235"/>
      <c r="D92" s="225" t="s">
        <v>145</v>
      </c>
      <c r="E92" s="236" t="s">
        <v>19</v>
      </c>
      <c r="F92" s="237" t="s">
        <v>1077</v>
      </c>
      <c r="G92" s="235"/>
      <c r="H92" s="238">
        <v>10.667</v>
      </c>
      <c r="I92" s="239"/>
      <c r="J92" s="235"/>
      <c r="K92" s="235"/>
      <c r="L92" s="240"/>
      <c r="M92" s="241"/>
      <c r="N92" s="242"/>
      <c r="O92" s="242"/>
      <c r="P92" s="242"/>
      <c r="Q92" s="242"/>
      <c r="R92" s="242"/>
      <c r="S92" s="242"/>
      <c r="T92" s="243"/>
      <c r="U92" s="14"/>
      <c r="V92" s="14"/>
      <c r="W92" s="14"/>
      <c r="X92" s="14"/>
      <c r="Y92" s="14"/>
      <c r="Z92" s="14"/>
      <c r="AA92" s="14"/>
      <c r="AB92" s="14"/>
      <c r="AC92" s="14"/>
      <c r="AD92" s="14"/>
      <c r="AE92" s="14"/>
      <c r="AT92" s="244" t="s">
        <v>145</v>
      </c>
      <c r="AU92" s="244" t="s">
        <v>79</v>
      </c>
      <c r="AV92" s="14" t="s">
        <v>79</v>
      </c>
      <c r="AW92" s="14" t="s">
        <v>31</v>
      </c>
      <c r="AX92" s="14" t="s">
        <v>77</v>
      </c>
      <c r="AY92" s="244" t="s">
        <v>133</v>
      </c>
    </row>
    <row r="93" spans="1:65" s="2" customFormat="1" ht="16.5" customHeight="1">
      <c r="A93" s="39"/>
      <c r="B93" s="40"/>
      <c r="C93" s="205" t="s">
        <v>77</v>
      </c>
      <c r="D93" s="205" t="s">
        <v>136</v>
      </c>
      <c r="E93" s="206" t="s">
        <v>154</v>
      </c>
      <c r="F93" s="207" t="s">
        <v>155</v>
      </c>
      <c r="G93" s="208" t="s">
        <v>139</v>
      </c>
      <c r="H93" s="209">
        <v>32</v>
      </c>
      <c r="I93" s="210"/>
      <c r="J93" s="211">
        <f>ROUND(I93*H93,2)</f>
        <v>0</v>
      </c>
      <c r="K93" s="207" t="s">
        <v>140</v>
      </c>
      <c r="L93" s="45"/>
      <c r="M93" s="212" t="s">
        <v>19</v>
      </c>
      <c r="N93" s="213" t="s">
        <v>40</v>
      </c>
      <c r="O93" s="85"/>
      <c r="P93" s="214">
        <f>O93*H93</f>
        <v>0</v>
      </c>
      <c r="Q93" s="214">
        <v>0.04</v>
      </c>
      <c r="R93" s="214">
        <f>Q93*H93</f>
        <v>1.28</v>
      </c>
      <c r="S93" s="214">
        <v>0</v>
      </c>
      <c r="T93" s="215">
        <f>S93*H93</f>
        <v>0</v>
      </c>
      <c r="U93" s="39"/>
      <c r="V93" s="39"/>
      <c r="W93" s="39"/>
      <c r="X93" s="39"/>
      <c r="Y93" s="39"/>
      <c r="Z93" s="39"/>
      <c r="AA93" s="39"/>
      <c r="AB93" s="39"/>
      <c r="AC93" s="39"/>
      <c r="AD93" s="39"/>
      <c r="AE93" s="39"/>
      <c r="AR93" s="216" t="s">
        <v>141</v>
      </c>
      <c r="AT93" s="216" t="s">
        <v>136</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141</v>
      </c>
      <c r="BM93" s="216" t="s">
        <v>1078</v>
      </c>
    </row>
    <row r="94" spans="1:47" s="2" customFormat="1" ht="12">
      <c r="A94" s="39"/>
      <c r="B94" s="40"/>
      <c r="C94" s="41"/>
      <c r="D94" s="218" t="s">
        <v>143</v>
      </c>
      <c r="E94" s="41"/>
      <c r="F94" s="219" t="s">
        <v>157</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143</v>
      </c>
      <c r="AU94" s="18" t="s">
        <v>79</v>
      </c>
    </row>
    <row r="95" spans="1:65" s="2" customFormat="1" ht="16.5" customHeight="1">
      <c r="A95" s="39"/>
      <c r="B95" s="40"/>
      <c r="C95" s="205" t="s">
        <v>134</v>
      </c>
      <c r="D95" s="205" t="s">
        <v>136</v>
      </c>
      <c r="E95" s="206" t="s">
        <v>158</v>
      </c>
      <c r="F95" s="207" t="s">
        <v>159</v>
      </c>
      <c r="G95" s="208" t="s">
        <v>139</v>
      </c>
      <c r="H95" s="209">
        <v>21.333</v>
      </c>
      <c r="I95" s="210"/>
      <c r="J95" s="211">
        <f>ROUND(I95*H95,2)</f>
        <v>0</v>
      </c>
      <c r="K95" s="207" t="s">
        <v>140</v>
      </c>
      <c r="L95" s="45"/>
      <c r="M95" s="212" t="s">
        <v>19</v>
      </c>
      <c r="N95" s="213" t="s">
        <v>40</v>
      </c>
      <c r="O95" s="85"/>
      <c r="P95" s="214">
        <f>O95*H95</f>
        <v>0</v>
      </c>
      <c r="Q95" s="214">
        <v>0.04063</v>
      </c>
      <c r="R95" s="214">
        <f>Q95*H95</f>
        <v>0.8667597899999999</v>
      </c>
      <c r="S95" s="214">
        <v>0</v>
      </c>
      <c r="T95" s="215">
        <f>S95*H95</f>
        <v>0</v>
      </c>
      <c r="U95" s="39"/>
      <c r="V95" s="39"/>
      <c r="W95" s="39"/>
      <c r="X95" s="39"/>
      <c r="Y95" s="39"/>
      <c r="Z95" s="39"/>
      <c r="AA95" s="39"/>
      <c r="AB95" s="39"/>
      <c r="AC95" s="39"/>
      <c r="AD95" s="39"/>
      <c r="AE95" s="39"/>
      <c r="AR95" s="216" t="s">
        <v>141</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141</v>
      </c>
      <c r="BM95" s="216" t="s">
        <v>1079</v>
      </c>
    </row>
    <row r="96" spans="1:47" s="2" customFormat="1" ht="12">
      <c r="A96" s="39"/>
      <c r="B96" s="40"/>
      <c r="C96" s="41"/>
      <c r="D96" s="218" t="s">
        <v>143</v>
      </c>
      <c r="E96" s="41"/>
      <c r="F96" s="219" t="s">
        <v>161</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143</v>
      </c>
      <c r="AU96" s="18" t="s">
        <v>79</v>
      </c>
    </row>
    <row r="97" spans="1:51" s="14" customFormat="1" ht="12">
      <c r="A97" s="14"/>
      <c r="B97" s="234"/>
      <c r="C97" s="235"/>
      <c r="D97" s="225" t="s">
        <v>145</v>
      </c>
      <c r="E97" s="236" t="s">
        <v>19</v>
      </c>
      <c r="F97" s="237" t="s">
        <v>1080</v>
      </c>
      <c r="G97" s="235"/>
      <c r="H97" s="238">
        <v>21.333</v>
      </c>
      <c r="I97" s="239"/>
      <c r="J97" s="235"/>
      <c r="K97" s="235"/>
      <c r="L97" s="240"/>
      <c r="M97" s="241"/>
      <c r="N97" s="242"/>
      <c r="O97" s="242"/>
      <c r="P97" s="242"/>
      <c r="Q97" s="242"/>
      <c r="R97" s="242"/>
      <c r="S97" s="242"/>
      <c r="T97" s="243"/>
      <c r="U97" s="14"/>
      <c r="V97" s="14"/>
      <c r="W97" s="14"/>
      <c r="X97" s="14"/>
      <c r="Y97" s="14"/>
      <c r="Z97" s="14"/>
      <c r="AA97" s="14"/>
      <c r="AB97" s="14"/>
      <c r="AC97" s="14"/>
      <c r="AD97" s="14"/>
      <c r="AE97" s="14"/>
      <c r="AT97" s="244" t="s">
        <v>145</v>
      </c>
      <c r="AU97" s="244" t="s">
        <v>79</v>
      </c>
      <c r="AV97" s="14" t="s">
        <v>79</v>
      </c>
      <c r="AW97" s="14" t="s">
        <v>31</v>
      </c>
      <c r="AX97" s="14" t="s">
        <v>77</v>
      </c>
      <c r="AY97" s="244" t="s">
        <v>133</v>
      </c>
    </row>
    <row r="98" spans="1:63" s="12" customFormat="1" ht="22.8" customHeight="1">
      <c r="A98" s="12"/>
      <c r="B98" s="189"/>
      <c r="C98" s="190"/>
      <c r="D98" s="191" t="s">
        <v>68</v>
      </c>
      <c r="E98" s="203" t="s">
        <v>168</v>
      </c>
      <c r="F98" s="203" t="s">
        <v>169</v>
      </c>
      <c r="G98" s="190"/>
      <c r="H98" s="190"/>
      <c r="I98" s="193"/>
      <c r="J98" s="204">
        <f>BK98</f>
        <v>0</v>
      </c>
      <c r="K98" s="190"/>
      <c r="L98" s="195"/>
      <c r="M98" s="196"/>
      <c r="N98" s="197"/>
      <c r="O98" s="197"/>
      <c r="P98" s="198">
        <f>SUM(P99:P114)</f>
        <v>0</v>
      </c>
      <c r="Q98" s="197"/>
      <c r="R98" s="198">
        <f>SUM(R99:R114)</f>
        <v>0</v>
      </c>
      <c r="S98" s="197"/>
      <c r="T98" s="199">
        <f>SUM(T99:T114)</f>
        <v>2.97</v>
      </c>
      <c r="U98" s="12"/>
      <c r="V98" s="12"/>
      <c r="W98" s="12"/>
      <c r="X98" s="12"/>
      <c r="Y98" s="12"/>
      <c r="Z98" s="12"/>
      <c r="AA98" s="12"/>
      <c r="AB98" s="12"/>
      <c r="AC98" s="12"/>
      <c r="AD98" s="12"/>
      <c r="AE98" s="12"/>
      <c r="AR98" s="200" t="s">
        <v>77</v>
      </c>
      <c r="AT98" s="201" t="s">
        <v>68</v>
      </c>
      <c r="AU98" s="201" t="s">
        <v>77</v>
      </c>
      <c r="AY98" s="200" t="s">
        <v>133</v>
      </c>
      <c r="BK98" s="202">
        <f>SUM(BK99:BK114)</f>
        <v>0</v>
      </c>
    </row>
    <row r="99" spans="1:65" s="2" customFormat="1" ht="24.15" customHeight="1">
      <c r="A99" s="39"/>
      <c r="B99" s="40"/>
      <c r="C99" s="205" t="s">
        <v>141</v>
      </c>
      <c r="D99" s="205" t="s">
        <v>136</v>
      </c>
      <c r="E99" s="206" t="s">
        <v>170</v>
      </c>
      <c r="F99" s="207" t="s">
        <v>171</v>
      </c>
      <c r="G99" s="208" t="s">
        <v>172</v>
      </c>
      <c r="H99" s="209">
        <v>1</v>
      </c>
      <c r="I99" s="210"/>
      <c r="J99" s="211">
        <f>ROUND(I99*H99,2)</f>
        <v>0</v>
      </c>
      <c r="K99" s="207" t="s">
        <v>140</v>
      </c>
      <c r="L99" s="45"/>
      <c r="M99" s="212" t="s">
        <v>19</v>
      </c>
      <c r="N99" s="213" t="s">
        <v>40</v>
      </c>
      <c r="O99" s="85"/>
      <c r="P99" s="214">
        <f>O99*H99</f>
        <v>0</v>
      </c>
      <c r="Q99" s="214">
        <v>0</v>
      </c>
      <c r="R99" s="214">
        <f>Q99*H99</f>
        <v>0</v>
      </c>
      <c r="S99" s="214">
        <v>1.8</v>
      </c>
      <c r="T99" s="215">
        <f>S99*H99</f>
        <v>1.8</v>
      </c>
      <c r="U99" s="39"/>
      <c r="V99" s="39"/>
      <c r="W99" s="39"/>
      <c r="X99" s="39"/>
      <c r="Y99" s="39"/>
      <c r="Z99" s="39"/>
      <c r="AA99" s="39"/>
      <c r="AB99" s="39"/>
      <c r="AC99" s="39"/>
      <c r="AD99" s="39"/>
      <c r="AE99" s="39"/>
      <c r="AR99" s="216" t="s">
        <v>141</v>
      </c>
      <c r="AT99" s="216" t="s">
        <v>136</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141</v>
      </c>
      <c r="BM99" s="216" t="s">
        <v>1081</v>
      </c>
    </row>
    <row r="100" spans="1:47" s="2" customFormat="1" ht="12">
      <c r="A100" s="39"/>
      <c r="B100" s="40"/>
      <c r="C100" s="41"/>
      <c r="D100" s="218" t="s">
        <v>143</v>
      </c>
      <c r="E100" s="41"/>
      <c r="F100" s="219" t="s">
        <v>174</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143</v>
      </c>
      <c r="AU100" s="18" t="s">
        <v>79</v>
      </c>
    </row>
    <row r="101" spans="1:65" s="2" customFormat="1" ht="16.5" customHeight="1">
      <c r="A101" s="39"/>
      <c r="B101" s="40"/>
      <c r="C101" s="205" t="s">
        <v>163</v>
      </c>
      <c r="D101" s="205" t="s">
        <v>136</v>
      </c>
      <c r="E101" s="206" t="s">
        <v>176</v>
      </c>
      <c r="F101" s="207" t="s">
        <v>177</v>
      </c>
      <c r="G101" s="208" t="s">
        <v>178</v>
      </c>
      <c r="H101" s="209">
        <v>318.75</v>
      </c>
      <c r="I101" s="210"/>
      <c r="J101" s="211">
        <f>ROUND(I101*H101,2)</f>
        <v>0</v>
      </c>
      <c r="K101" s="207" t="s">
        <v>140</v>
      </c>
      <c r="L101" s="45"/>
      <c r="M101" s="212" t="s">
        <v>19</v>
      </c>
      <c r="N101" s="213" t="s">
        <v>40</v>
      </c>
      <c r="O101" s="85"/>
      <c r="P101" s="214">
        <f>O101*H101</f>
        <v>0</v>
      </c>
      <c r="Q101" s="214">
        <v>0</v>
      </c>
      <c r="R101" s="214">
        <f>Q101*H101</f>
        <v>0</v>
      </c>
      <c r="S101" s="214">
        <v>0.002</v>
      </c>
      <c r="T101" s="215">
        <f>S101*H101</f>
        <v>0.6375000000000001</v>
      </c>
      <c r="U101" s="39"/>
      <c r="V101" s="39"/>
      <c r="W101" s="39"/>
      <c r="X101" s="39"/>
      <c r="Y101" s="39"/>
      <c r="Z101" s="39"/>
      <c r="AA101" s="39"/>
      <c r="AB101" s="39"/>
      <c r="AC101" s="39"/>
      <c r="AD101" s="39"/>
      <c r="AE101" s="39"/>
      <c r="AR101" s="216" t="s">
        <v>141</v>
      </c>
      <c r="AT101" s="216" t="s">
        <v>136</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141</v>
      </c>
      <c r="BM101" s="216" t="s">
        <v>1082</v>
      </c>
    </row>
    <row r="102" spans="1:47" s="2" customFormat="1" ht="12">
      <c r="A102" s="39"/>
      <c r="B102" s="40"/>
      <c r="C102" s="41"/>
      <c r="D102" s="218" t="s">
        <v>143</v>
      </c>
      <c r="E102" s="41"/>
      <c r="F102" s="219" t="s">
        <v>180</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143</v>
      </c>
      <c r="AU102" s="18" t="s">
        <v>79</v>
      </c>
    </row>
    <row r="103" spans="1:51" s="14" customFormat="1" ht="12">
      <c r="A103" s="14"/>
      <c r="B103" s="234"/>
      <c r="C103" s="235"/>
      <c r="D103" s="225" t="s">
        <v>145</v>
      </c>
      <c r="E103" s="236" t="s">
        <v>19</v>
      </c>
      <c r="F103" s="237" t="s">
        <v>1083</v>
      </c>
      <c r="G103" s="235"/>
      <c r="H103" s="238">
        <v>318.75</v>
      </c>
      <c r="I103" s="239"/>
      <c r="J103" s="235"/>
      <c r="K103" s="235"/>
      <c r="L103" s="240"/>
      <c r="M103" s="241"/>
      <c r="N103" s="242"/>
      <c r="O103" s="242"/>
      <c r="P103" s="242"/>
      <c r="Q103" s="242"/>
      <c r="R103" s="242"/>
      <c r="S103" s="242"/>
      <c r="T103" s="243"/>
      <c r="U103" s="14"/>
      <c r="V103" s="14"/>
      <c r="W103" s="14"/>
      <c r="X103" s="14"/>
      <c r="Y103" s="14"/>
      <c r="Z103" s="14"/>
      <c r="AA103" s="14"/>
      <c r="AB103" s="14"/>
      <c r="AC103" s="14"/>
      <c r="AD103" s="14"/>
      <c r="AE103" s="14"/>
      <c r="AT103" s="244" t="s">
        <v>145</v>
      </c>
      <c r="AU103" s="244" t="s">
        <v>79</v>
      </c>
      <c r="AV103" s="14" t="s">
        <v>79</v>
      </c>
      <c r="AW103" s="14" t="s">
        <v>31</v>
      </c>
      <c r="AX103" s="14" t="s">
        <v>77</v>
      </c>
      <c r="AY103" s="244" t="s">
        <v>133</v>
      </c>
    </row>
    <row r="104" spans="1:65" s="2" customFormat="1" ht="21.75" customHeight="1">
      <c r="A104" s="39"/>
      <c r="B104" s="40"/>
      <c r="C104" s="205" t="s">
        <v>147</v>
      </c>
      <c r="D104" s="205" t="s">
        <v>136</v>
      </c>
      <c r="E104" s="206" t="s">
        <v>183</v>
      </c>
      <c r="F104" s="207" t="s">
        <v>184</v>
      </c>
      <c r="G104" s="208" t="s">
        <v>178</v>
      </c>
      <c r="H104" s="209">
        <v>30</v>
      </c>
      <c r="I104" s="210"/>
      <c r="J104" s="211">
        <f>ROUND(I104*H104,2)</f>
        <v>0</v>
      </c>
      <c r="K104" s="207" t="s">
        <v>140</v>
      </c>
      <c r="L104" s="45"/>
      <c r="M104" s="212" t="s">
        <v>19</v>
      </c>
      <c r="N104" s="213" t="s">
        <v>40</v>
      </c>
      <c r="O104" s="85"/>
      <c r="P104" s="214">
        <f>O104*H104</f>
        <v>0</v>
      </c>
      <c r="Q104" s="214">
        <v>0</v>
      </c>
      <c r="R104" s="214">
        <f>Q104*H104</f>
        <v>0</v>
      </c>
      <c r="S104" s="214">
        <v>0.003</v>
      </c>
      <c r="T104" s="215">
        <f>S104*H104</f>
        <v>0.09</v>
      </c>
      <c r="U104" s="39"/>
      <c r="V104" s="39"/>
      <c r="W104" s="39"/>
      <c r="X104" s="39"/>
      <c r="Y104" s="39"/>
      <c r="Z104" s="39"/>
      <c r="AA104" s="39"/>
      <c r="AB104" s="39"/>
      <c r="AC104" s="39"/>
      <c r="AD104" s="39"/>
      <c r="AE104" s="39"/>
      <c r="AR104" s="216" t="s">
        <v>141</v>
      </c>
      <c r="AT104" s="216" t="s">
        <v>136</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141</v>
      </c>
      <c r="BM104" s="216" t="s">
        <v>1084</v>
      </c>
    </row>
    <row r="105" spans="1:47" s="2" customFormat="1" ht="12">
      <c r="A105" s="39"/>
      <c r="B105" s="40"/>
      <c r="C105" s="41"/>
      <c r="D105" s="218" t="s">
        <v>143</v>
      </c>
      <c r="E105" s="41"/>
      <c r="F105" s="219" t="s">
        <v>186</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143</v>
      </c>
      <c r="AU105" s="18" t="s">
        <v>79</v>
      </c>
    </row>
    <row r="106" spans="1:51" s="14" customFormat="1" ht="12">
      <c r="A106" s="14"/>
      <c r="B106" s="234"/>
      <c r="C106" s="235"/>
      <c r="D106" s="225" t="s">
        <v>145</v>
      </c>
      <c r="E106" s="236" t="s">
        <v>19</v>
      </c>
      <c r="F106" s="237" t="s">
        <v>1085</v>
      </c>
      <c r="G106" s="235"/>
      <c r="H106" s="238">
        <v>30</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145</v>
      </c>
      <c r="AU106" s="244" t="s">
        <v>79</v>
      </c>
      <c r="AV106" s="14" t="s">
        <v>79</v>
      </c>
      <c r="AW106" s="14" t="s">
        <v>31</v>
      </c>
      <c r="AX106" s="14" t="s">
        <v>77</v>
      </c>
      <c r="AY106" s="244" t="s">
        <v>133</v>
      </c>
    </row>
    <row r="107" spans="1:65" s="2" customFormat="1" ht="21.75" customHeight="1">
      <c r="A107" s="39"/>
      <c r="B107" s="40"/>
      <c r="C107" s="205" t="s">
        <v>175</v>
      </c>
      <c r="D107" s="205" t="s">
        <v>136</v>
      </c>
      <c r="E107" s="206" t="s">
        <v>188</v>
      </c>
      <c r="F107" s="207" t="s">
        <v>189</v>
      </c>
      <c r="G107" s="208" t="s">
        <v>178</v>
      </c>
      <c r="H107" s="209">
        <v>40</v>
      </c>
      <c r="I107" s="210"/>
      <c r="J107" s="211">
        <f>ROUND(I107*H107,2)</f>
        <v>0</v>
      </c>
      <c r="K107" s="207" t="s">
        <v>140</v>
      </c>
      <c r="L107" s="45"/>
      <c r="M107" s="212" t="s">
        <v>19</v>
      </c>
      <c r="N107" s="213" t="s">
        <v>40</v>
      </c>
      <c r="O107" s="85"/>
      <c r="P107" s="214">
        <f>O107*H107</f>
        <v>0</v>
      </c>
      <c r="Q107" s="214">
        <v>0</v>
      </c>
      <c r="R107" s="214">
        <f>Q107*H107</f>
        <v>0</v>
      </c>
      <c r="S107" s="214">
        <v>0.005</v>
      </c>
      <c r="T107" s="215">
        <f>S107*H107</f>
        <v>0.2</v>
      </c>
      <c r="U107" s="39"/>
      <c r="V107" s="39"/>
      <c r="W107" s="39"/>
      <c r="X107" s="39"/>
      <c r="Y107" s="39"/>
      <c r="Z107" s="39"/>
      <c r="AA107" s="39"/>
      <c r="AB107" s="39"/>
      <c r="AC107" s="39"/>
      <c r="AD107" s="39"/>
      <c r="AE107" s="39"/>
      <c r="AR107" s="216" t="s">
        <v>141</v>
      </c>
      <c r="AT107" s="216" t="s">
        <v>136</v>
      </c>
      <c r="AU107" s="216" t="s">
        <v>79</v>
      </c>
      <c r="AY107" s="18" t="s">
        <v>133</v>
      </c>
      <c r="BE107" s="217">
        <f>IF(N107="základní",J107,0)</f>
        <v>0</v>
      </c>
      <c r="BF107" s="217">
        <f>IF(N107="snížená",J107,0)</f>
        <v>0</v>
      </c>
      <c r="BG107" s="217">
        <f>IF(N107="zákl. přenesená",J107,0)</f>
        <v>0</v>
      </c>
      <c r="BH107" s="217">
        <f>IF(N107="sníž. přenesená",J107,0)</f>
        <v>0</v>
      </c>
      <c r="BI107" s="217">
        <f>IF(N107="nulová",J107,0)</f>
        <v>0</v>
      </c>
      <c r="BJ107" s="18" t="s">
        <v>77</v>
      </c>
      <c r="BK107" s="217">
        <f>ROUND(I107*H107,2)</f>
        <v>0</v>
      </c>
      <c r="BL107" s="18" t="s">
        <v>141</v>
      </c>
      <c r="BM107" s="216" t="s">
        <v>1086</v>
      </c>
    </row>
    <row r="108" spans="1:47" s="2" customFormat="1" ht="12">
      <c r="A108" s="39"/>
      <c r="B108" s="40"/>
      <c r="C108" s="41"/>
      <c r="D108" s="218" t="s">
        <v>143</v>
      </c>
      <c r="E108" s="41"/>
      <c r="F108" s="219" t="s">
        <v>191</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143</v>
      </c>
      <c r="AU108" s="18" t="s">
        <v>79</v>
      </c>
    </row>
    <row r="109" spans="1:65" s="2" customFormat="1" ht="21.75" customHeight="1">
      <c r="A109" s="39"/>
      <c r="B109" s="40"/>
      <c r="C109" s="205" t="s">
        <v>182</v>
      </c>
      <c r="D109" s="205" t="s">
        <v>136</v>
      </c>
      <c r="E109" s="206" t="s">
        <v>193</v>
      </c>
      <c r="F109" s="207" t="s">
        <v>194</v>
      </c>
      <c r="G109" s="208" t="s">
        <v>178</v>
      </c>
      <c r="H109" s="209">
        <v>106.25</v>
      </c>
      <c r="I109" s="210"/>
      <c r="J109" s="211">
        <f>ROUND(I109*H109,2)</f>
        <v>0</v>
      </c>
      <c r="K109" s="207" t="s">
        <v>140</v>
      </c>
      <c r="L109" s="45"/>
      <c r="M109" s="212" t="s">
        <v>19</v>
      </c>
      <c r="N109" s="213" t="s">
        <v>40</v>
      </c>
      <c r="O109" s="85"/>
      <c r="P109" s="214">
        <f>O109*H109</f>
        <v>0</v>
      </c>
      <c r="Q109" s="214">
        <v>0</v>
      </c>
      <c r="R109" s="214">
        <f>Q109*H109</f>
        <v>0</v>
      </c>
      <c r="S109" s="214">
        <v>0.002</v>
      </c>
      <c r="T109" s="215">
        <f>S109*H109</f>
        <v>0.2125</v>
      </c>
      <c r="U109" s="39"/>
      <c r="V109" s="39"/>
      <c r="W109" s="39"/>
      <c r="X109" s="39"/>
      <c r="Y109" s="39"/>
      <c r="Z109" s="39"/>
      <c r="AA109" s="39"/>
      <c r="AB109" s="39"/>
      <c r="AC109" s="39"/>
      <c r="AD109" s="39"/>
      <c r="AE109" s="39"/>
      <c r="AR109" s="216" t="s">
        <v>141</v>
      </c>
      <c r="AT109" s="216" t="s">
        <v>136</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141</v>
      </c>
      <c r="BM109" s="216" t="s">
        <v>1087</v>
      </c>
    </row>
    <row r="110" spans="1:47" s="2" customFormat="1" ht="12">
      <c r="A110" s="39"/>
      <c r="B110" s="40"/>
      <c r="C110" s="41"/>
      <c r="D110" s="218" t="s">
        <v>143</v>
      </c>
      <c r="E110" s="41"/>
      <c r="F110" s="219" t="s">
        <v>196</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143</v>
      </c>
      <c r="AU110" s="18" t="s">
        <v>79</v>
      </c>
    </row>
    <row r="111" spans="1:51" s="14" customFormat="1" ht="12">
      <c r="A111" s="14"/>
      <c r="B111" s="234"/>
      <c r="C111" s="235"/>
      <c r="D111" s="225" t="s">
        <v>145</v>
      </c>
      <c r="E111" s="236" t="s">
        <v>19</v>
      </c>
      <c r="F111" s="237" t="s">
        <v>1088</v>
      </c>
      <c r="G111" s="235"/>
      <c r="H111" s="238">
        <v>106.25</v>
      </c>
      <c r="I111" s="239"/>
      <c r="J111" s="235"/>
      <c r="K111" s="235"/>
      <c r="L111" s="240"/>
      <c r="M111" s="241"/>
      <c r="N111" s="242"/>
      <c r="O111" s="242"/>
      <c r="P111" s="242"/>
      <c r="Q111" s="242"/>
      <c r="R111" s="242"/>
      <c r="S111" s="242"/>
      <c r="T111" s="243"/>
      <c r="U111" s="14"/>
      <c r="V111" s="14"/>
      <c r="W111" s="14"/>
      <c r="X111" s="14"/>
      <c r="Y111" s="14"/>
      <c r="Z111" s="14"/>
      <c r="AA111" s="14"/>
      <c r="AB111" s="14"/>
      <c r="AC111" s="14"/>
      <c r="AD111" s="14"/>
      <c r="AE111" s="14"/>
      <c r="AT111" s="244" t="s">
        <v>145</v>
      </c>
      <c r="AU111" s="244" t="s">
        <v>79</v>
      </c>
      <c r="AV111" s="14" t="s">
        <v>79</v>
      </c>
      <c r="AW111" s="14" t="s">
        <v>31</v>
      </c>
      <c r="AX111" s="14" t="s">
        <v>77</v>
      </c>
      <c r="AY111" s="244" t="s">
        <v>133</v>
      </c>
    </row>
    <row r="112" spans="1:65" s="2" customFormat="1" ht="24.15" customHeight="1">
      <c r="A112" s="39"/>
      <c r="B112" s="40"/>
      <c r="C112" s="205" t="s">
        <v>168</v>
      </c>
      <c r="D112" s="205" t="s">
        <v>136</v>
      </c>
      <c r="E112" s="206" t="s">
        <v>199</v>
      </c>
      <c r="F112" s="207" t="s">
        <v>200</v>
      </c>
      <c r="G112" s="208" t="s">
        <v>178</v>
      </c>
      <c r="H112" s="209">
        <v>10</v>
      </c>
      <c r="I112" s="210"/>
      <c r="J112" s="211">
        <f>ROUND(I112*H112,2)</f>
        <v>0</v>
      </c>
      <c r="K112" s="207" t="s">
        <v>140</v>
      </c>
      <c r="L112" s="45"/>
      <c r="M112" s="212" t="s">
        <v>19</v>
      </c>
      <c r="N112" s="213" t="s">
        <v>40</v>
      </c>
      <c r="O112" s="85"/>
      <c r="P112" s="214">
        <f>O112*H112</f>
        <v>0</v>
      </c>
      <c r="Q112" s="214">
        <v>0</v>
      </c>
      <c r="R112" s="214">
        <f>Q112*H112</f>
        <v>0</v>
      </c>
      <c r="S112" s="214">
        <v>0.003</v>
      </c>
      <c r="T112" s="215">
        <f>S112*H112</f>
        <v>0.03</v>
      </c>
      <c r="U112" s="39"/>
      <c r="V112" s="39"/>
      <c r="W112" s="39"/>
      <c r="X112" s="39"/>
      <c r="Y112" s="39"/>
      <c r="Z112" s="39"/>
      <c r="AA112" s="39"/>
      <c r="AB112" s="39"/>
      <c r="AC112" s="39"/>
      <c r="AD112" s="39"/>
      <c r="AE112" s="39"/>
      <c r="AR112" s="216" t="s">
        <v>141</v>
      </c>
      <c r="AT112" s="216" t="s">
        <v>136</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141</v>
      </c>
      <c r="BM112" s="216" t="s">
        <v>1089</v>
      </c>
    </row>
    <row r="113" spans="1:47" s="2" customFormat="1" ht="12">
      <c r="A113" s="39"/>
      <c r="B113" s="40"/>
      <c r="C113" s="41"/>
      <c r="D113" s="218" t="s">
        <v>143</v>
      </c>
      <c r="E113" s="41"/>
      <c r="F113" s="219" t="s">
        <v>202</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143</v>
      </c>
      <c r="AU113" s="18" t="s">
        <v>79</v>
      </c>
    </row>
    <row r="114" spans="1:51" s="14" customFormat="1" ht="12">
      <c r="A114" s="14"/>
      <c r="B114" s="234"/>
      <c r="C114" s="235"/>
      <c r="D114" s="225" t="s">
        <v>145</v>
      </c>
      <c r="E114" s="236" t="s">
        <v>19</v>
      </c>
      <c r="F114" s="237" t="s">
        <v>1090</v>
      </c>
      <c r="G114" s="235"/>
      <c r="H114" s="238">
        <v>10</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145</v>
      </c>
      <c r="AU114" s="244" t="s">
        <v>79</v>
      </c>
      <c r="AV114" s="14" t="s">
        <v>79</v>
      </c>
      <c r="AW114" s="14" t="s">
        <v>31</v>
      </c>
      <c r="AX114" s="14" t="s">
        <v>77</v>
      </c>
      <c r="AY114" s="244" t="s">
        <v>133</v>
      </c>
    </row>
    <row r="115" spans="1:63" s="12" customFormat="1" ht="22.8" customHeight="1">
      <c r="A115" s="12"/>
      <c r="B115" s="189"/>
      <c r="C115" s="190"/>
      <c r="D115" s="191" t="s">
        <v>68</v>
      </c>
      <c r="E115" s="203" t="s">
        <v>204</v>
      </c>
      <c r="F115" s="203" t="s">
        <v>205</v>
      </c>
      <c r="G115" s="190"/>
      <c r="H115" s="190"/>
      <c r="I115" s="193"/>
      <c r="J115" s="204">
        <f>BK115</f>
        <v>0</v>
      </c>
      <c r="K115" s="190"/>
      <c r="L115" s="195"/>
      <c r="M115" s="196"/>
      <c r="N115" s="197"/>
      <c r="O115" s="197"/>
      <c r="P115" s="198">
        <f>SUM(P116:P124)</f>
        <v>0</v>
      </c>
      <c r="Q115" s="197"/>
      <c r="R115" s="198">
        <f>SUM(R116:R124)</f>
        <v>0</v>
      </c>
      <c r="S115" s="197"/>
      <c r="T115" s="199">
        <f>SUM(T116:T124)</f>
        <v>0</v>
      </c>
      <c r="U115" s="12"/>
      <c r="V115" s="12"/>
      <c r="W115" s="12"/>
      <c r="X115" s="12"/>
      <c r="Y115" s="12"/>
      <c r="Z115" s="12"/>
      <c r="AA115" s="12"/>
      <c r="AB115" s="12"/>
      <c r="AC115" s="12"/>
      <c r="AD115" s="12"/>
      <c r="AE115" s="12"/>
      <c r="AR115" s="200" t="s">
        <v>77</v>
      </c>
      <c r="AT115" s="201" t="s">
        <v>68</v>
      </c>
      <c r="AU115" s="201" t="s">
        <v>77</v>
      </c>
      <c r="AY115" s="200" t="s">
        <v>133</v>
      </c>
      <c r="BK115" s="202">
        <f>SUM(BK116:BK124)</f>
        <v>0</v>
      </c>
    </row>
    <row r="116" spans="1:65" s="2" customFormat="1" ht="24.15" customHeight="1">
      <c r="A116" s="39"/>
      <c r="B116" s="40"/>
      <c r="C116" s="205" t="s">
        <v>192</v>
      </c>
      <c r="D116" s="205" t="s">
        <v>136</v>
      </c>
      <c r="E116" s="206" t="s">
        <v>207</v>
      </c>
      <c r="F116" s="207" t="s">
        <v>208</v>
      </c>
      <c r="G116" s="208" t="s">
        <v>209</v>
      </c>
      <c r="H116" s="209">
        <v>2.97</v>
      </c>
      <c r="I116" s="210"/>
      <c r="J116" s="211">
        <f>ROUND(I116*H116,2)</f>
        <v>0</v>
      </c>
      <c r="K116" s="207" t="s">
        <v>140</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141</v>
      </c>
      <c r="AT116" s="216" t="s">
        <v>136</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141</v>
      </c>
      <c r="BM116" s="216" t="s">
        <v>1091</v>
      </c>
    </row>
    <row r="117" spans="1:47" s="2" customFormat="1" ht="12">
      <c r="A117" s="39"/>
      <c r="B117" s="40"/>
      <c r="C117" s="41"/>
      <c r="D117" s="218" t="s">
        <v>143</v>
      </c>
      <c r="E117" s="41"/>
      <c r="F117" s="219" t="s">
        <v>211</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143</v>
      </c>
      <c r="AU117" s="18" t="s">
        <v>79</v>
      </c>
    </row>
    <row r="118" spans="1:65" s="2" customFormat="1" ht="21.75" customHeight="1">
      <c r="A118" s="39"/>
      <c r="B118" s="40"/>
      <c r="C118" s="205" t="s">
        <v>198</v>
      </c>
      <c r="D118" s="205" t="s">
        <v>136</v>
      </c>
      <c r="E118" s="206" t="s">
        <v>213</v>
      </c>
      <c r="F118" s="207" t="s">
        <v>214</v>
      </c>
      <c r="G118" s="208" t="s">
        <v>209</v>
      </c>
      <c r="H118" s="209">
        <v>2.97</v>
      </c>
      <c r="I118" s="210"/>
      <c r="J118" s="211">
        <f>ROUND(I118*H118,2)</f>
        <v>0</v>
      </c>
      <c r="K118" s="207" t="s">
        <v>140</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141</v>
      </c>
      <c r="AT118" s="216" t="s">
        <v>136</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141</v>
      </c>
      <c r="BM118" s="216" t="s">
        <v>1092</v>
      </c>
    </row>
    <row r="119" spans="1:47" s="2" customFormat="1" ht="12">
      <c r="A119" s="39"/>
      <c r="B119" s="40"/>
      <c r="C119" s="41"/>
      <c r="D119" s="218" t="s">
        <v>143</v>
      </c>
      <c r="E119" s="41"/>
      <c r="F119" s="219" t="s">
        <v>216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143</v>
      </c>
      <c r="AU119" s="18" t="s">
        <v>79</v>
      </c>
    </row>
    <row r="120" spans="1:65" s="2" customFormat="1" ht="24.15" customHeight="1">
      <c r="A120" s="39"/>
      <c r="B120" s="40"/>
      <c r="C120" s="205" t="s">
        <v>206</v>
      </c>
      <c r="D120" s="205" t="s">
        <v>136</v>
      </c>
      <c r="E120" s="206" t="s">
        <v>218</v>
      </c>
      <c r="F120" s="207" t="s">
        <v>219</v>
      </c>
      <c r="G120" s="208" t="s">
        <v>209</v>
      </c>
      <c r="H120" s="209">
        <v>145.53</v>
      </c>
      <c r="I120" s="210"/>
      <c r="J120" s="211">
        <f>ROUND(I120*H120,2)</f>
        <v>0</v>
      </c>
      <c r="K120" s="207" t="s">
        <v>140</v>
      </c>
      <c r="L120" s="45"/>
      <c r="M120" s="212" t="s">
        <v>19</v>
      </c>
      <c r="N120" s="213" t="s">
        <v>40</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141</v>
      </c>
      <c r="AT120" s="216" t="s">
        <v>136</v>
      </c>
      <c r="AU120" s="216" t="s">
        <v>79</v>
      </c>
      <c r="AY120" s="18" t="s">
        <v>133</v>
      </c>
      <c r="BE120" s="217">
        <f>IF(N120="základní",J120,0)</f>
        <v>0</v>
      </c>
      <c r="BF120" s="217">
        <f>IF(N120="snížená",J120,0)</f>
        <v>0</v>
      </c>
      <c r="BG120" s="217">
        <f>IF(N120="zákl. přenesená",J120,0)</f>
        <v>0</v>
      </c>
      <c r="BH120" s="217">
        <f>IF(N120="sníž. přenesená",J120,0)</f>
        <v>0</v>
      </c>
      <c r="BI120" s="217">
        <f>IF(N120="nulová",J120,0)</f>
        <v>0</v>
      </c>
      <c r="BJ120" s="18" t="s">
        <v>77</v>
      </c>
      <c r="BK120" s="217">
        <f>ROUND(I120*H120,2)</f>
        <v>0</v>
      </c>
      <c r="BL120" s="18" t="s">
        <v>141</v>
      </c>
      <c r="BM120" s="216" t="s">
        <v>1093</v>
      </c>
    </row>
    <row r="121" spans="1:47" s="2" customFormat="1" ht="12">
      <c r="A121" s="39"/>
      <c r="B121" s="40"/>
      <c r="C121" s="41"/>
      <c r="D121" s="218" t="s">
        <v>143</v>
      </c>
      <c r="E121" s="41"/>
      <c r="F121" s="219" t="s">
        <v>221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143</v>
      </c>
      <c r="AU121" s="18" t="s">
        <v>79</v>
      </c>
    </row>
    <row r="122" spans="1:51" s="14" customFormat="1" ht="12">
      <c r="A122" s="14"/>
      <c r="B122" s="234"/>
      <c r="C122" s="235"/>
      <c r="D122" s="225" t="s">
        <v>145</v>
      </c>
      <c r="E122" s="235"/>
      <c r="F122" s="237" t="s">
        <v>1094</v>
      </c>
      <c r="G122" s="235"/>
      <c r="H122" s="238">
        <v>145.53</v>
      </c>
      <c r="I122" s="239"/>
      <c r="J122" s="235"/>
      <c r="K122" s="235"/>
      <c r="L122" s="240"/>
      <c r="M122" s="241"/>
      <c r="N122" s="242"/>
      <c r="O122" s="242"/>
      <c r="P122" s="242"/>
      <c r="Q122" s="242"/>
      <c r="R122" s="242"/>
      <c r="S122" s="242"/>
      <c r="T122" s="243"/>
      <c r="U122" s="14"/>
      <c r="V122" s="14"/>
      <c r="W122" s="14"/>
      <c r="X122" s="14"/>
      <c r="Y122" s="14"/>
      <c r="Z122" s="14"/>
      <c r="AA122" s="14"/>
      <c r="AB122" s="14"/>
      <c r="AC122" s="14"/>
      <c r="AD122" s="14"/>
      <c r="AE122" s="14"/>
      <c r="AT122" s="244" t="s">
        <v>145</v>
      </c>
      <c r="AU122" s="244" t="s">
        <v>79</v>
      </c>
      <c r="AV122" s="14" t="s">
        <v>79</v>
      </c>
      <c r="AW122" s="14" t="s">
        <v>4</v>
      </c>
      <c r="AX122" s="14" t="s">
        <v>77</v>
      </c>
      <c r="AY122" s="244" t="s">
        <v>133</v>
      </c>
    </row>
    <row r="123" spans="1:65" s="2" customFormat="1" ht="24.15" customHeight="1">
      <c r="A123" s="39"/>
      <c r="B123" s="40"/>
      <c r="C123" s="205" t="s">
        <v>212</v>
      </c>
      <c r="D123" s="205" t="s">
        <v>136</v>
      </c>
      <c r="E123" s="206" t="s">
        <v>223</v>
      </c>
      <c r="F123" s="207" t="s">
        <v>224</v>
      </c>
      <c r="G123" s="208" t="s">
        <v>209</v>
      </c>
      <c r="H123" s="209">
        <v>2.97</v>
      </c>
      <c r="I123" s="210"/>
      <c r="J123" s="211">
        <f>ROUND(I123*H123,2)</f>
        <v>0</v>
      </c>
      <c r="K123" s="207" t="s">
        <v>140</v>
      </c>
      <c r="L123" s="45"/>
      <c r="M123" s="212" t="s">
        <v>19</v>
      </c>
      <c r="N123" s="213" t="s">
        <v>40</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141</v>
      </c>
      <c r="AT123" s="216" t="s">
        <v>136</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141</v>
      </c>
      <c r="BM123" s="216" t="s">
        <v>1095</v>
      </c>
    </row>
    <row r="124" spans="1:47" s="2" customFormat="1" ht="12">
      <c r="A124" s="39"/>
      <c r="B124" s="40"/>
      <c r="C124" s="41"/>
      <c r="D124" s="218" t="s">
        <v>143</v>
      </c>
      <c r="E124" s="41"/>
      <c r="F124" s="219" t="s">
        <v>226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143</v>
      </c>
      <c r="AU124" s="18" t="s">
        <v>79</v>
      </c>
    </row>
    <row r="125" spans="1:63" s="12" customFormat="1" ht="22.8" customHeight="1">
      <c r="A125" s="12"/>
      <c r="B125" s="189"/>
      <c r="C125" s="190"/>
      <c r="D125" s="191" t="s">
        <v>68</v>
      </c>
      <c r="E125" s="203" t="s">
        <v>227</v>
      </c>
      <c r="F125" s="203" t="s">
        <v>228</v>
      </c>
      <c r="G125" s="190"/>
      <c r="H125" s="190"/>
      <c r="I125" s="193"/>
      <c r="J125" s="204">
        <f>BK125</f>
        <v>0</v>
      </c>
      <c r="K125" s="190"/>
      <c r="L125" s="195"/>
      <c r="M125" s="196"/>
      <c r="N125" s="197"/>
      <c r="O125" s="197"/>
      <c r="P125" s="198">
        <f>SUM(P126:P127)</f>
        <v>0</v>
      </c>
      <c r="Q125" s="197"/>
      <c r="R125" s="198">
        <f>SUM(R126:R127)</f>
        <v>0</v>
      </c>
      <c r="S125" s="197"/>
      <c r="T125" s="199">
        <f>SUM(T126:T127)</f>
        <v>0</v>
      </c>
      <c r="U125" s="12"/>
      <c r="V125" s="12"/>
      <c r="W125" s="12"/>
      <c r="X125" s="12"/>
      <c r="Y125" s="12"/>
      <c r="Z125" s="12"/>
      <c r="AA125" s="12"/>
      <c r="AB125" s="12"/>
      <c r="AC125" s="12"/>
      <c r="AD125" s="12"/>
      <c r="AE125" s="12"/>
      <c r="AR125" s="200" t="s">
        <v>77</v>
      </c>
      <c r="AT125" s="201" t="s">
        <v>68</v>
      </c>
      <c r="AU125" s="201" t="s">
        <v>77</v>
      </c>
      <c r="AY125" s="200" t="s">
        <v>133</v>
      </c>
      <c r="BK125" s="202">
        <f>SUM(BK126:BK127)</f>
        <v>0</v>
      </c>
    </row>
    <row r="126" spans="1:65" s="2" customFormat="1" ht="33" customHeight="1">
      <c r="A126" s="39"/>
      <c r="B126" s="40"/>
      <c r="C126" s="205" t="s">
        <v>217</v>
      </c>
      <c r="D126" s="205" t="s">
        <v>136</v>
      </c>
      <c r="E126" s="206" t="s">
        <v>230</v>
      </c>
      <c r="F126" s="207" t="s">
        <v>231</v>
      </c>
      <c r="G126" s="208" t="s">
        <v>209</v>
      </c>
      <c r="H126" s="209">
        <v>2.58</v>
      </c>
      <c r="I126" s="210"/>
      <c r="J126" s="211">
        <f>ROUND(I126*H126,2)</f>
        <v>0</v>
      </c>
      <c r="K126" s="207" t="s">
        <v>140</v>
      </c>
      <c r="L126" s="45"/>
      <c r="M126" s="212" t="s">
        <v>19</v>
      </c>
      <c r="N126" s="213" t="s">
        <v>40</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141</v>
      </c>
      <c r="AT126" s="216" t="s">
        <v>136</v>
      </c>
      <c r="AU126" s="216" t="s">
        <v>79</v>
      </c>
      <c r="AY126" s="18" t="s">
        <v>133</v>
      </c>
      <c r="BE126" s="217">
        <f>IF(N126="základní",J126,0)</f>
        <v>0</v>
      </c>
      <c r="BF126" s="217">
        <f>IF(N126="snížená",J126,0)</f>
        <v>0</v>
      </c>
      <c r="BG126" s="217">
        <f>IF(N126="zákl. přenesená",J126,0)</f>
        <v>0</v>
      </c>
      <c r="BH126" s="217">
        <f>IF(N126="sníž. přenesená",J126,0)</f>
        <v>0</v>
      </c>
      <c r="BI126" s="217">
        <f>IF(N126="nulová",J126,0)</f>
        <v>0</v>
      </c>
      <c r="BJ126" s="18" t="s">
        <v>77</v>
      </c>
      <c r="BK126" s="217">
        <f>ROUND(I126*H126,2)</f>
        <v>0</v>
      </c>
      <c r="BL126" s="18" t="s">
        <v>141</v>
      </c>
      <c r="BM126" s="216" t="s">
        <v>1096</v>
      </c>
    </row>
    <row r="127" spans="1:47" s="2" customFormat="1" ht="12">
      <c r="A127" s="39"/>
      <c r="B127" s="40"/>
      <c r="C127" s="41"/>
      <c r="D127" s="218" t="s">
        <v>143</v>
      </c>
      <c r="E127" s="41"/>
      <c r="F127" s="219" t="s">
        <v>233</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143</v>
      </c>
      <c r="AU127" s="18" t="s">
        <v>79</v>
      </c>
    </row>
    <row r="128" spans="1:63" s="12" customFormat="1" ht="25.9" customHeight="1">
      <c r="A128" s="12"/>
      <c r="B128" s="189"/>
      <c r="C128" s="190"/>
      <c r="D128" s="191" t="s">
        <v>68</v>
      </c>
      <c r="E128" s="192" t="s">
        <v>234</v>
      </c>
      <c r="F128" s="192" t="s">
        <v>235</v>
      </c>
      <c r="G128" s="190"/>
      <c r="H128" s="190"/>
      <c r="I128" s="193"/>
      <c r="J128" s="194">
        <f>BK128</f>
        <v>0</v>
      </c>
      <c r="K128" s="190"/>
      <c r="L128" s="195"/>
      <c r="M128" s="196"/>
      <c r="N128" s="197"/>
      <c r="O128" s="197"/>
      <c r="P128" s="198">
        <f>P129+P199</f>
        <v>0</v>
      </c>
      <c r="Q128" s="197"/>
      <c r="R128" s="198">
        <f>R129+R199</f>
        <v>1.34876606</v>
      </c>
      <c r="S128" s="197"/>
      <c r="T128" s="199">
        <f>T129+T199</f>
        <v>0</v>
      </c>
      <c r="U128" s="12"/>
      <c r="V128" s="12"/>
      <c r="W128" s="12"/>
      <c r="X128" s="12"/>
      <c r="Y128" s="12"/>
      <c r="Z128" s="12"/>
      <c r="AA128" s="12"/>
      <c r="AB128" s="12"/>
      <c r="AC128" s="12"/>
      <c r="AD128" s="12"/>
      <c r="AE128" s="12"/>
      <c r="AR128" s="200" t="s">
        <v>79</v>
      </c>
      <c r="AT128" s="201" t="s">
        <v>68</v>
      </c>
      <c r="AU128" s="201" t="s">
        <v>69</v>
      </c>
      <c r="AY128" s="200" t="s">
        <v>133</v>
      </c>
      <c r="BK128" s="202">
        <f>BK129+BK199</f>
        <v>0</v>
      </c>
    </row>
    <row r="129" spans="1:63" s="12" customFormat="1" ht="22.8" customHeight="1">
      <c r="A129" s="12"/>
      <c r="B129" s="189"/>
      <c r="C129" s="190"/>
      <c r="D129" s="191" t="s">
        <v>68</v>
      </c>
      <c r="E129" s="203" t="s">
        <v>236</v>
      </c>
      <c r="F129" s="203" t="s">
        <v>237</v>
      </c>
      <c r="G129" s="190"/>
      <c r="H129" s="190"/>
      <c r="I129" s="193"/>
      <c r="J129" s="204">
        <f>BK129</f>
        <v>0</v>
      </c>
      <c r="K129" s="190"/>
      <c r="L129" s="195"/>
      <c r="M129" s="196"/>
      <c r="N129" s="197"/>
      <c r="O129" s="197"/>
      <c r="P129" s="198">
        <f>SUM(P130:P198)</f>
        <v>0</v>
      </c>
      <c r="Q129" s="197"/>
      <c r="R129" s="198">
        <f>SUM(R130:R198)</f>
        <v>0.009765</v>
      </c>
      <c r="S129" s="197"/>
      <c r="T129" s="199">
        <f>SUM(T130:T198)</f>
        <v>0</v>
      </c>
      <c r="U129" s="12"/>
      <c r="V129" s="12"/>
      <c r="W129" s="12"/>
      <c r="X129" s="12"/>
      <c r="Y129" s="12"/>
      <c r="Z129" s="12"/>
      <c r="AA129" s="12"/>
      <c r="AB129" s="12"/>
      <c r="AC129" s="12"/>
      <c r="AD129" s="12"/>
      <c r="AE129" s="12"/>
      <c r="AR129" s="200" t="s">
        <v>79</v>
      </c>
      <c r="AT129" s="201" t="s">
        <v>68</v>
      </c>
      <c r="AU129" s="201" t="s">
        <v>77</v>
      </c>
      <c r="AY129" s="200" t="s">
        <v>133</v>
      </c>
      <c r="BK129" s="202">
        <f>SUM(BK130:BK198)</f>
        <v>0</v>
      </c>
    </row>
    <row r="130" spans="1:65" s="2" customFormat="1" ht="24.15" customHeight="1">
      <c r="A130" s="39"/>
      <c r="B130" s="40"/>
      <c r="C130" s="205" t="s">
        <v>8</v>
      </c>
      <c r="D130" s="205" t="s">
        <v>136</v>
      </c>
      <c r="E130" s="206" t="s">
        <v>1097</v>
      </c>
      <c r="F130" s="207" t="s">
        <v>1098</v>
      </c>
      <c r="G130" s="208" t="s">
        <v>178</v>
      </c>
      <c r="H130" s="209">
        <v>30</v>
      </c>
      <c r="I130" s="210"/>
      <c r="J130" s="211">
        <f>ROUND(I130*H130,2)</f>
        <v>0</v>
      </c>
      <c r="K130" s="207" t="s">
        <v>140</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229</v>
      </c>
      <c r="AT130" s="216" t="s">
        <v>136</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229</v>
      </c>
      <c r="BM130" s="216" t="s">
        <v>1099</v>
      </c>
    </row>
    <row r="131" spans="1:47" s="2" customFormat="1" ht="12">
      <c r="A131" s="39"/>
      <c r="B131" s="40"/>
      <c r="C131" s="41"/>
      <c r="D131" s="218" t="s">
        <v>143</v>
      </c>
      <c r="E131" s="41"/>
      <c r="F131" s="219" t="s">
        <v>1100</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143</v>
      </c>
      <c r="AU131" s="18" t="s">
        <v>79</v>
      </c>
    </row>
    <row r="132" spans="1:65" s="2" customFormat="1" ht="16.5" customHeight="1">
      <c r="A132" s="39"/>
      <c r="B132" s="40"/>
      <c r="C132" s="245" t="s">
        <v>229</v>
      </c>
      <c r="D132" s="245" t="s">
        <v>246</v>
      </c>
      <c r="E132" s="246" t="s">
        <v>1101</v>
      </c>
      <c r="F132" s="247" t="s">
        <v>1102</v>
      </c>
      <c r="G132" s="248" t="s">
        <v>178</v>
      </c>
      <c r="H132" s="249">
        <v>31.5</v>
      </c>
      <c r="I132" s="250"/>
      <c r="J132" s="251">
        <f>ROUND(I132*H132,2)</f>
        <v>0</v>
      </c>
      <c r="K132" s="247" t="s">
        <v>140</v>
      </c>
      <c r="L132" s="252"/>
      <c r="M132" s="253" t="s">
        <v>19</v>
      </c>
      <c r="N132" s="254" t="s">
        <v>40</v>
      </c>
      <c r="O132" s="85"/>
      <c r="P132" s="214">
        <f>O132*H132</f>
        <v>0</v>
      </c>
      <c r="Q132" s="214">
        <v>0.00031</v>
      </c>
      <c r="R132" s="214">
        <f>Q132*H132</f>
        <v>0.009765</v>
      </c>
      <c r="S132" s="214">
        <v>0</v>
      </c>
      <c r="T132" s="215">
        <f>S132*H132</f>
        <v>0</v>
      </c>
      <c r="U132" s="39"/>
      <c r="V132" s="39"/>
      <c r="W132" s="39"/>
      <c r="X132" s="39"/>
      <c r="Y132" s="39"/>
      <c r="Z132" s="39"/>
      <c r="AA132" s="39"/>
      <c r="AB132" s="39"/>
      <c r="AC132" s="39"/>
      <c r="AD132" s="39"/>
      <c r="AE132" s="39"/>
      <c r="AR132" s="216" t="s">
        <v>309</v>
      </c>
      <c r="AT132" s="216" t="s">
        <v>246</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229</v>
      </c>
      <c r="BM132" s="216" t="s">
        <v>1103</v>
      </c>
    </row>
    <row r="133" spans="1:51" s="14" customFormat="1" ht="12">
      <c r="A133" s="14"/>
      <c r="B133" s="234"/>
      <c r="C133" s="235"/>
      <c r="D133" s="225" t="s">
        <v>145</v>
      </c>
      <c r="E133" s="235"/>
      <c r="F133" s="237" t="s">
        <v>1104</v>
      </c>
      <c r="G133" s="235"/>
      <c r="H133" s="238">
        <v>31.5</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145</v>
      </c>
      <c r="AU133" s="244" t="s">
        <v>79</v>
      </c>
      <c r="AV133" s="14" t="s">
        <v>79</v>
      </c>
      <c r="AW133" s="14" t="s">
        <v>4</v>
      </c>
      <c r="AX133" s="14" t="s">
        <v>77</v>
      </c>
      <c r="AY133" s="244" t="s">
        <v>133</v>
      </c>
    </row>
    <row r="134" spans="1:65" s="2" customFormat="1" ht="16.5" customHeight="1">
      <c r="A134" s="39"/>
      <c r="B134" s="40"/>
      <c r="C134" s="245" t="s">
        <v>238</v>
      </c>
      <c r="D134" s="245" t="s">
        <v>246</v>
      </c>
      <c r="E134" s="246" t="s">
        <v>262</v>
      </c>
      <c r="F134" s="247" t="s">
        <v>1105</v>
      </c>
      <c r="G134" s="248" t="s">
        <v>249</v>
      </c>
      <c r="H134" s="249">
        <v>60</v>
      </c>
      <c r="I134" s="250"/>
      <c r="J134" s="251">
        <f>ROUND(I134*H134,2)</f>
        <v>0</v>
      </c>
      <c r="K134" s="247" t="s">
        <v>250</v>
      </c>
      <c r="L134" s="252"/>
      <c r="M134" s="253" t="s">
        <v>19</v>
      </c>
      <c r="N134" s="254"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182</v>
      </c>
      <c r="AT134" s="216" t="s">
        <v>246</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141</v>
      </c>
      <c r="BM134" s="216" t="s">
        <v>1106</v>
      </c>
    </row>
    <row r="135" spans="1:65" s="2" customFormat="1" ht="24.15" customHeight="1">
      <c r="A135" s="39"/>
      <c r="B135" s="40"/>
      <c r="C135" s="205" t="s">
        <v>245</v>
      </c>
      <c r="D135" s="205" t="s">
        <v>136</v>
      </c>
      <c r="E135" s="206" t="s">
        <v>239</v>
      </c>
      <c r="F135" s="207" t="s">
        <v>240</v>
      </c>
      <c r="G135" s="208" t="s">
        <v>241</v>
      </c>
      <c r="H135" s="209">
        <v>145</v>
      </c>
      <c r="I135" s="210"/>
      <c r="J135" s="211">
        <f>ROUND(I135*H135,2)</f>
        <v>0</v>
      </c>
      <c r="K135" s="207" t="s">
        <v>140</v>
      </c>
      <c r="L135" s="45"/>
      <c r="M135" s="212" t="s">
        <v>19</v>
      </c>
      <c r="N135" s="213" t="s">
        <v>40</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229</v>
      </c>
      <c r="AT135" s="216" t="s">
        <v>136</v>
      </c>
      <c r="AU135" s="216" t="s">
        <v>79</v>
      </c>
      <c r="AY135" s="18" t="s">
        <v>133</v>
      </c>
      <c r="BE135" s="217">
        <f>IF(N135="základní",J135,0)</f>
        <v>0</v>
      </c>
      <c r="BF135" s="217">
        <f>IF(N135="snížená",J135,0)</f>
        <v>0</v>
      </c>
      <c r="BG135" s="217">
        <f>IF(N135="zákl. přenesená",J135,0)</f>
        <v>0</v>
      </c>
      <c r="BH135" s="217">
        <f>IF(N135="sníž. přenesená",J135,0)</f>
        <v>0</v>
      </c>
      <c r="BI135" s="217">
        <f>IF(N135="nulová",J135,0)</f>
        <v>0</v>
      </c>
      <c r="BJ135" s="18" t="s">
        <v>77</v>
      </c>
      <c r="BK135" s="217">
        <f>ROUND(I135*H135,2)</f>
        <v>0</v>
      </c>
      <c r="BL135" s="18" t="s">
        <v>229</v>
      </c>
      <c r="BM135" s="216" t="s">
        <v>1107</v>
      </c>
    </row>
    <row r="136" spans="1:47" s="2" customFormat="1" ht="12">
      <c r="A136" s="39"/>
      <c r="B136" s="40"/>
      <c r="C136" s="41"/>
      <c r="D136" s="218" t="s">
        <v>143</v>
      </c>
      <c r="E136" s="41"/>
      <c r="F136" s="219" t="s">
        <v>243</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143</v>
      </c>
      <c r="AU136" s="18" t="s">
        <v>79</v>
      </c>
    </row>
    <row r="137" spans="1:51" s="14" customFormat="1" ht="12">
      <c r="A137" s="14"/>
      <c r="B137" s="234"/>
      <c r="C137" s="235"/>
      <c r="D137" s="225" t="s">
        <v>145</v>
      </c>
      <c r="E137" s="236" t="s">
        <v>19</v>
      </c>
      <c r="F137" s="237" t="s">
        <v>1108</v>
      </c>
      <c r="G137" s="235"/>
      <c r="H137" s="238">
        <v>145</v>
      </c>
      <c r="I137" s="239"/>
      <c r="J137" s="235"/>
      <c r="K137" s="235"/>
      <c r="L137" s="240"/>
      <c r="M137" s="241"/>
      <c r="N137" s="242"/>
      <c r="O137" s="242"/>
      <c r="P137" s="242"/>
      <c r="Q137" s="242"/>
      <c r="R137" s="242"/>
      <c r="S137" s="242"/>
      <c r="T137" s="243"/>
      <c r="U137" s="14"/>
      <c r="V137" s="14"/>
      <c r="W137" s="14"/>
      <c r="X137" s="14"/>
      <c r="Y137" s="14"/>
      <c r="Z137" s="14"/>
      <c r="AA137" s="14"/>
      <c r="AB137" s="14"/>
      <c r="AC137" s="14"/>
      <c r="AD137" s="14"/>
      <c r="AE137" s="14"/>
      <c r="AT137" s="244" t="s">
        <v>145</v>
      </c>
      <c r="AU137" s="244" t="s">
        <v>79</v>
      </c>
      <c r="AV137" s="14" t="s">
        <v>79</v>
      </c>
      <c r="AW137" s="14" t="s">
        <v>31</v>
      </c>
      <c r="AX137" s="14" t="s">
        <v>77</v>
      </c>
      <c r="AY137" s="244" t="s">
        <v>133</v>
      </c>
    </row>
    <row r="138" spans="1:65" s="2" customFormat="1" ht="16.5" customHeight="1">
      <c r="A138" s="39"/>
      <c r="B138" s="40"/>
      <c r="C138" s="245" t="s">
        <v>252</v>
      </c>
      <c r="D138" s="245" t="s">
        <v>246</v>
      </c>
      <c r="E138" s="246" t="s">
        <v>247</v>
      </c>
      <c r="F138" s="247" t="s">
        <v>248</v>
      </c>
      <c r="G138" s="248" t="s">
        <v>249</v>
      </c>
      <c r="H138" s="249">
        <v>103</v>
      </c>
      <c r="I138" s="250"/>
      <c r="J138" s="251">
        <f>ROUND(I138*H138,2)</f>
        <v>0</v>
      </c>
      <c r="K138" s="247" t="s">
        <v>250</v>
      </c>
      <c r="L138" s="252"/>
      <c r="M138" s="253" t="s">
        <v>19</v>
      </c>
      <c r="N138" s="254" t="s">
        <v>40</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182</v>
      </c>
      <c r="AT138" s="216" t="s">
        <v>246</v>
      </c>
      <c r="AU138" s="216" t="s">
        <v>79</v>
      </c>
      <c r="AY138" s="18" t="s">
        <v>133</v>
      </c>
      <c r="BE138" s="217">
        <f>IF(N138="základní",J138,0)</f>
        <v>0</v>
      </c>
      <c r="BF138" s="217">
        <f>IF(N138="snížená",J138,0)</f>
        <v>0</v>
      </c>
      <c r="BG138" s="217">
        <f>IF(N138="zákl. přenesená",J138,0)</f>
        <v>0</v>
      </c>
      <c r="BH138" s="217">
        <f>IF(N138="sníž. přenesená",J138,0)</f>
        <v>0</v>
      </c>
      <c r="BI138" s="217">
        <f>IF(N138="nulová",J138,0)</f>
        <v>0</v>
      </c>
      <c r="BJ138" s="18" t="s">
        <v>77</v>
      </c>
      <c r="BK138" s="217">
        <f>ROUND(I138*H138,2)</f>
        <v>0</v>
      </c>
      <c r="BL138" s="18" t="s">
        <v>141</v>
      </c>
      <c r="BM138" s="216" t="s">
        <v>1109</v>
      </c>
    </row>
    <row r="139" spans="1:65" s="2" customFormat="1" ht="16.5" customHeight="1">
      <c r="A139" s="39"/>
      <c r="B139" s="40"/>
      <c r="C139" s="245" t="s">
        <v>256</v>
      </c>
      <c r="D139" s="245" t="s">
        <v>246</v>
      </c>
      <c r="E139" s="246" t="s">
        <v>253</v>
      </c>
      <c r="F139" s="247" t="s">
        <v>254</v>
      </c>
      <c r="G139" s="248" t="s">
        <v>249</v>
      </c>
      <c r="H139" s="249">
        <v>40</v>
      </c>
      <c r="I139" s="250"/>
      <c r="J139" s="251">
        <f>ROUND(I139*H139,2)</f>
        <v>0</v>
      </c>
      <c r="K139" s="247" t="s">
        <v>250</v>
      </c>
      <c r="L139" s="252"/>
      <c r="M139" s="253" t="s">
        <v>19</v>
      </c>
      <c r="N139" s="254" t="s">
        <v>40</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182</v>
      </c>
      <c r="AT139" s="216" t="s">
        <v>246</v>
      </c>
      <c r="AU139" s="216" t="s">
        <v>79</v>
      </c>
      <c r="AY139" s="18" t="s">
        <v>133</v>
      </c>
      <c r="BE139" s="217">
        <f>IF(N139="základní",J139,0)</f>
        <v>0</v>
      </c>
      <c r="BF139" s="217">
        <f>IF(N139="snížená",J139,0)</f>
        <v>0</v>
      </c>
      <c r="BG139" s="217">
        <f>IF(N139="zákl. přenesená",J139,0)</f>
        <v>0</v>
      </c>
      <c r="BH139" s="217">
        <f>IF(N139="sníž. přenesená",J139,0)</f>
        <v>0</v>
      </c>
      <c r="BI139" s="217">
        <f>IF(N139="nulová",J139,0)</f>
        <v>0</v>
      </c>
      <c r="BJ139" s="18" t="s">
        <v>77</v>
      </c>
      <c r="BK139" s="217">
        <f>ROUND(I139*H139,2)</f>
        <v>0</v>
      </c>
      <c r="BL139" s="18" t="s">
        <v>141</v>
      </c>
      <c r="BM139" s="216" t="s">
        <v>1110</v>
      </c>
    </row>
    <row r="140" spans="1:65" s="2" customFormat="1" ht="21.75" customHeight="1">
      <c r="A140" s="39"/>
      <c r="B140" s="40"/>
      <c r="C140" s="245" t="s">
        <v>7</v>
      </c>
      <c r="D140" s="245" t="s">
        <v>246</v>
      </c>
      <c r="E140" s="246" t="s">
        <v>799</v>
      </c>
      <c r="F140" s="247" t="s">
        <v>800</v>
      </c>
      <c r="G140" s="248" t="s">
        <v>249</v>
      </c>
      <c r="H140" s="249">
        <v>2</v>
      </c>
      <c r="I140" s="250"/>
      <c r="J140" s="251">
        <f>ROUND(I140*H140,2)</f>
        <v>0</v>
      </c>
      <c r="K140" s="247" t="s">
        <v>250</v>
      </c>
      <c r="L140" s="252"/>
      <c r="M140" s="253" t="s">
        <v>19</v>
      </c>
      <c r="N140" s="254"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182</v>
      </c>
      <c r="AT140" s="216" t="s">
        <v>246</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141</v>
      </c>
      <c r="BM140" s="216" t="s">
        <v>1111</v>
      </c>
    </row>
    <row r="141" spans="1:65" s="2" customFormat="1" ht="24.15" customHeight="1">
      <c r="A141" s="39"/>
      <c r="B141" s="40"/>
      <c r="C141" s="205" t="s">
        <v>265</v>
      </c>
      <c r="D141" s="205" t="s">
        <v>136</v>
      </c>
      <c r="E141" s="206" t="s">
        <v>274</v>
      </c>
      <c r="F141" s="207" t="s">
        <v>275</v>
      </c>
      <c r="G141" s="208" t="s">
        <v>178</v>
      </c>
      <c r="H141" s="209">
        <v>195</v>
      </c>
      <c r="I141" s="210"/>
      <c r="J141" s="211">
        <f>ROUND(I141*H141,2)</f>
        <v>0</v>
      </c>
      <c r="K141" s="207" t="s">
        <v>140</v>
      </c>
      <c r="L141" s="45"/>
      <c r="M141" s="212" t="s">
        <v>19</v>
      </c>
      <c r="N141" s="213"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229</v>
      </c>
      <c r="AT141" s="216" t="s">
        <v>136</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229</v>
      </c>
      <c r="BM141" s="216" t="s">
        <v>1112</v>
      </c>
    </row>
    <row r="142" spans="1:47" s="2" customFormat="1" ht="12">
      <c r="A142" s="39"/>
      <c r="B142" s="40"/>
      <c r="C142" s="41"/>
      <c r="D142" s="218" t="s">
        <v>143</v>
      </c>
      <c r="E142" s="41"/>
      <c r="F142" s="219" t="s">
        <v>277</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143</v>
      </c>
      <c r="AU142" s="18" t="s">
        <v>79</v>
      </c>
    </row>
    <row r="143" spans="1:51" s="14" customFormat="1" ht="12">
      <c r="A143" s="14"/>
      <c r="B143" s="234"/>
      <c r="C143" s="235"/>
      <c r="D143" s="225" t="s">
        <v>145</v>
      </c>
      <c r="E143" s="236" t="s">
        <v>19</v>
      </c>
      <c r="F143" s="237" t="s">
        <v>1113</v>
      </c>
      <c r="G143" s="235"/>
      <c r="H143" s="238">
        <v>195</v>
      </c>
      <c r="I143" s="239"/>
      <c r="J143" s="235"/>
      <c r="K143" s="235"/>
      <c r="L143" s="240"/>
      <c r="M143" s="241"/>
      <c r="N143" s="242"/>
      <c r="O143" s="242"/>
      <c r="P143" s="242"/>
      <c r="Q143" s="242"/>
      <c r="R143" s="242"/>
      <c r="S143" s="242"/>
      <c r="T143" s="243"/>
      <c r="U143" s="14"/>
      <c r="V143" s="14"/>
      <c r="W143" s="14"/>
      <c r="X143" s="14"/>
      <c r="Y143" s="14"/>
      <c r="Z143" s="14"/>
      <c r="AA143" s="14"/>
      <c r="AB143" s="14"/>
      <c r="AC143" s="14"/>
      <c r="AD143" s="14"/>
      <c r="AE143" s="14"/>
      <c r="AT143" s="244" t="s">
        <v>145</v>
      </c>
      <c r="AU143" s="244" t="s">
        <v>79</v>
      </c>
      <c r="AV143" s="14" t="s">
        <v>79</v>
      </c>
      <c r="AW143" s="14" t="s">
        <v>31</v>
      </c>
      <c r="AX143" s="14" t="s">
        <v>77</v>
      </c>
      <c r="AY143" s="244" t="s">
        <v>133</v>
      </c>
    </row>
    <row r="144" spans="1:65" s="2" customFormat="1" ht="16.5" customHeight="1">
      <c r="A144" s="39"/>
      <c r="B144" s="40"/>
      <c r="C144" s="245" t="s">
        <v>269</v>
      </c>
      <c r="D144" s="245" t="s">
        <v>246</v>
      </c>
      <c r="E144" s="246" t="s">
        <v>290</v>
      </c>
      <c r="F144" s="247" t="s">
        <v>291</v>
      </c>
      <c r="G144" s="248" t="s">
        <v>178</v>
      </c>
      <c r="H144" s="249">
        <v>110</v>
      </c>
      <c r="I144" s="250"/>
      <c r="J144" s="251">
        <f>ROUND(I144*H144,2)</f>
        <v>0</v>
      </c>
      <c r="K144" s="247" t="s">
        <v>250</v>
      </c>
      <c r="L144" s="252"/>
      <c r="M144" s="253" t="s">
        <v>19</v>
      </c>
      <c r="N144" s="254" t="s">
        <v>40</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182</v>
      </c>
      <c r="AT144" s="216" t="s">
        <v>246</v>
      </c>
      <c r="AU144" s="216" t="s">
        <v>79</v>
      </c>
      <c r="AY144" s="18" t="s">
        <v>133</v>
      </c>
      <c r="BE144" s="217">
        <f>IF(N144="základní",J144,0)</f>
        <v>0</v>
      </c>
      <c r="BF144" s="217">
        <f>IF(N144="snížená",J144,0)</f>
        <v>0</v>
      </c>
      <c r="BG144" s="217">
        <f>IF(N144="zákl. přenesená",J144,0)</f>
        <v>0</v>
      </c>
      <c r="BH144" s="217">
        <f>IF(N144="sníž. přenesená",J144,0)</f>
        <v>0</v>
      </c>
      <c r="BI144" s="217">
        <f>IF(N144="nulová",J144,0)</f>
        <v>0</v>
      </c>
      <c r="BJ144" s="18" t="s">
        <v>77</v>
      </c>
      <c r="BK144" s="217">
        <f>ROUND(I144*H144,2)</f>
        <v>0</v>
      </c>
      <c r="BL144" s="18" t="s">
        <v>141</v>
      </c>
      <c r="BM144" s="216" t="s">
        <v>1114</v>
      </c>
    </row>
    <row r="145" spans="1:65" s="2" customFormat="1" ht="16.5" customHeight="1">
      <c r="A145" s="39"/>
      <c r="B145" s="40"/>
      <c r="C145" s="245" t="s">
        <v>273</v>
      </c>
      <c r="D145" s="245" t="s">
        <v>246</v>
      </c>
      <c r="E145" s="246" t="s">
        <v>298</v>
      </c>
      <c r="F145" s="247" t="s">
        <v>814</v>
      </c>
      <c r="G145" s="248" t="s">
        <v>178</v>
      </c>
      <c r="H145" s="249">
        <v>20</v>
      </c>
      <c r="I145" s="250"/>
      <c r="J145" s="251">
        <f>ROUND(I145*H145,2)</f>
        <v>0</v>
      </c>
      <c r="K145" s="247" t="s">
        <v>250</v>
      </c>
      <c r="L145" s="252"/>
      <c r="M145" s="253" t="s">
        <v>19</v>
      </c>
      <c r="N145" s="254" t="s">
        <v>40</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182</v>
      </c>
      <c r="AT145" s="216" t="s">
        <v>246</v>
      </c>
      <c r="AU145" s="216" t="s">
        <v>79</v>
      </c>
      <c r="AY145" s="18" t="s">
        <v>133</v>
      </c>
      <c r="BE145" s="217">
        <f>IF(N145="základní",J145,0)</f>
        <v>0</v>
      </c>
      <c r="BF145" s="217">
        <f>IF(N145="snížená",J145,0)</f>
        <v>0</v>
      </c>
      <c r="BG145" s="217">
        <f>IF(N145="zákl. přenesená",J145,0)</f>
        <v>0</v>
      </c>
      <c r="BH145" s="217">
        <f>IF(N145="sníž. přenesená",J145,0)</f>
        <v>0</v>
      </c>
      <c r="BI145" s="217">
        <f>IF(N145="nulová",J145,0)</f>
        <v>0</v>
      </c>
      <c r="BJ145" s="18" t="s">
        <v>77</v>
      </c>
      <c r="BK145" s="217">
        <f>ROUND(I145*H145,2)</f>
        <v>0</v>
      </c>
      <c r="BL145" s="18" t="s">
        <v>141</v>
      </c>
      <c r="BM145" s="216" t="s">
        <v>1115</v>
      </c>
    </row>
    <row r="146" spans="1:65" s="2" customFormat="1" ht="16.5" customHeight="1">
      <c r="A146" s="39"/>
      <c r="B146" s="40"/>
      <c r="C146" s="245" t="s">
        <v>281</v>
      </c>
      <c r="D146" s="245" t="s">
        <v>246</v>
      </c>
      <c r="E146" s="246" t="s">
        <v>302</v>
      </c>
      <c r="F146" s="247" t="s">
        <v>299</v>
      </c>
      <c r="G146" s="248" t="s">
        <v>178</v>
      </c>
      <c r="H146" s="249">
        <v>10</v>
      </c>
      <c r="I146" s="250"/>
      <c r="J146" s="251">
        <f>ROUND(I146*H146,2)</f>
        <v>0</v>
      </c>
      <c r="K146" s="247" t="s">
        <v>250</v>
      </c>
      <c r="L146" s="252"/>
      <c r="M146" s="253" t="s">
        <v>19</v>
      </c>
      <c r="N146" s="254" t="s">
        <v>40</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182</v>
      </c>
      <c r="AT146" s="216" t="s">
        <v>246</v>
      </c>
      <c r="AU146" s="216" t="s">
        <v>79</v>
      </c>
      <c r="AY146" s="18" t="s">
        <v>133</v>
      </c>
      <c r="BE146" s="217">
        <f>IF(N146="základní",J146,0)</f>
        <v>0</v>
      </c>
      <c r="BF146" s="217">
        <f>IF(N146="snížená",J146,0)</f>
        <v>0</v>
      </c>
      <c r="BG146" s="217">
        <f>IF(N146="zákl. přenesená",J146,0)</f>
        <v>0</v>
      </c>
      <c r="BH146" s="217">
        <f>IF(N146="sníž. přenesená",J146,0)</f>
        <v>0</v>
      </c>
      <c r="BI146" s="217">
        <f>IF(N146="nulová",J146,0)</f>
        <v>0</v>
      </c>
      <c r="BJ146" s="18" t="s">
        <v>77</v>
      </c>
      <c r="BK146" s="217">
        <f>ROUND(I146*H146,2)</f>
        <v>0</v>
      </c>
      <c r="BL146" s="18" t="s">
        <v>141</v>
      </c>
      <c r="BM146" s="216" t="s">
        <v>1116</v>
      </c>
    </row>
    <row r="147" spans="1:65" s="2" customFormat="1" ht="16.5" customHeight="1">
      <c r="A147" s="39"/>
      <c r="B147" s="40"/>
      <c r="C147" s="245" t="s">
        <v>285</v>
      </c>
      <c r="D147" s="245" t="s">
        <v>246</v>
      </c>
      <c r="E147" s="246" t="s">
        <v>306</v>
      </c>
      <c r="F147" s="247" t="s">
        <v>307</v>
      </c>
      <c r="G147" s="248" t="s">
        <v>178</v>
      </c>
      <c r="H147" s="249">
        <v>55</v>
      </c>
      <c r="I147" s="250"/>
      <c r="J147" s="251">
        <f>ROUND(I147*H147,2)</f>
        <v>0</v>
      </c>
      <c r="K147" s="247" t="s">
        <v>250</v>
      </c>
      <c r="L147" s="252"/>
      <c r="M147" s="253" t="s">
        <v>19</v>
      </c>
      <c r="N147" s="254"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182</v>
      </c>
      <c r="AT147" s="216" t="s">
        <v>246</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141</v>
      </c>
      <c r="BM147" s="216" t="s">
        <v>1117</v>
      </c>
    </row>
    <row r="148" spans="1:65" s="2" customFormat="1" ht="24.15" customHeight="1">
      <c r="A148" s="39"/>
      <c r="B148" s="40"/>
      <c r="C148" s="205" t="s">
        <v>289</v>
      </c>
      <c r="D148" s="205" t="s">
        <v>136</v>
      </c>
      <c r="E148" s="206" t="s">
        <v>310</v>
      </c>
      <c r="F148" s="207" t="s">
        <v>311</v>
      </c>
      <c r="G148" s="208" t="s">
        <v>178</v>
      </c>
      <c r="H148" s="209">
        <v>485</v>
      </c>
      <c r="I148" s="210"/>
      <c r="J148" s="211">
        <f>ROUND(I148*H148,2)</f>
        <v>0</v>
      </c>
      <c r="K148" s="207" t="s">
        <v>140</v>
      </c>
      <c r="L148" s="45"/>
      <c r="M148" s="212" t="s">
        <v>19</v>
      </c>
      <c r="N148" s="213"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229</v>
      </c>
      <c r="AT148" s="216" t="s">
        <v>136</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229</v>
      </c>
      <c r="BM148" s="216" t="s">
        <v>1118</v>
      </c>
    </row>
    <row r="149" spans="1:47" s="2" customFormat="1" ht="12">
      <c r="A149" s="39"/>
      <c r="B149" s="40"/>
      <c r="C149" s="41"/>
      <c r="D149" s="218" t="s">
        <v>143</v>
      </c>
      <c r="E149" s="41"/>
      <c r="F149" s="219" t="s">
        <v>313</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143</v>
      </c>
      <c r="AU149" s="18" t="s">
        <v>79</v>
      </c>
    </row>
    <row r="150" spans="1:51" s="14" customFormat="1" ht="12">
      <c r="A150" s="14"/>
      <c r="B150" s="234"/>
      <c r="C150" s="235"/>
      <c r="D150" s="225" t="s">
        <v>145</v>
      </c>
      <c r="E150" s="236" t="s">
        <v>19</v>
      </c>
      <c r="F150" s="237" t="s">
        <v>1119</v>
      </c>
      <c r="G150" s="235"/>
      <c r="H150" s="238">
        <v>485</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145</v>
      </c>
      <c r="AU150" s="244" t="s">
        <v>79</v>
      </c>
      <c r="AV150" s="14" t="s">
        <v>79</v>
      </c>
      <c r="AW150" s="14" t="s">
        <v>31</v>
      </c>
      <c r="AX150" s="14" t="s">
        <v>77</v>
      </c>
      <c r="AY150" s="244" t="s">
        <v>133</v>
      </c>
    </row>
    <row r="151" spans="1:65" s="2" customFormat="1" ht="16.5" customHeight="1">
      <c r="A151" s="39"/>
      <c r="B151" s="40"/>
      <c r="C151" s="245" t="s">
        <v>293</v>
      </c>
      <c r="D151" s="245" t="s">
        <v>246</v>
      </c>
      <c r="E151" s="246" t="s">
        <v>316</v>
      </c>
      <c r="F151" s="247" t="s">
        <v>317</v>
      </c>
      <c r="G151" s="248" t="s">
        <v>178</v>
      </c>
      <c r="H151" s="249">
        <v>45</v>
      </c>
      <c r="I151" s="250"/>
      <c r="J151" s="251">
        <f>ROUND(I151*H151,2)</f>
        <v>0</v>
      </c>
      <c r="K151" s="247" t="s">
        <v>250</v>
      </c>
      <c r="L151" s="252"/>
      <c r="M151" s="253" t="s">
        <v>19</v>
      </c>
      <c r="N151" s="254" t="s">
        <v>40</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182</v>
      </c>
      <c r="AT151" s="216" t="s">
        <v>246</v>
      </c>
      <c r="AU151" s="216" t="s">
        <v>79</v>
      </c>
      <c r="AY151" s="18" t="s">
        <v>133</v>
      </c>
      <c r="BE151" s="217">
        <f>IF(N151="základní",J151,0)</f>
        <v>0</v>
      </c>
      <c r="BF151" s="217">
        <f>IF(N151="snížená",J151,0)</f>
        <v>0</v>
      </c>
      <c r="BG151" s="217">
        <f>IF(N151="zákl. přenesená",J151,0)</f>
        <v>0</v>
      </c>
      <c r="BH151" s="217">
        <f>IF(N151="sníž. přenesená",J151,0)</f>
        <v>0</v>
      </c>
      <c r="BI151" s="217">
        <f>IF(N151="nulová",J151,0)</f>
        <v>0</v>
      </c>
      <c r="BJ151" s="18" t="s">
        <v>77</v>
      </c>
      <c r="BK151" s="217">
        <f>ROUND(I151*H151,2)</f>
        <v>0</v>
      </c>
      <c r="BL151" s="18" t="s">
        <v>141</v>
      </c>
      <c r="BM151" s="216" t="s">
        <v>1120</v>
      </c>
    </row>
    <row r="152" spans="1:65" s="2" customFormat="1" ht="16.5" customHeight="1">
      <c r="A152" s="39"/>
      <c r="B152" s="40"/>
      <c r="C152" s="245" t="s">
        <v>297</v>
      </c>
      <c r="D152" s="245" t="s">
        <v>246</v>
      </c>
      <c r="E152" s="246" t="s">
        <v>320</v>
      </c>
      <c r="F152" s="247" t="s">
        <v>321</v>
      </c>
      <c r="G152" s="248" t="s">
        <v>178</v>
      </c>
      <c r="H152" s="249">
        <v>440</v>
      </c>
      <c r="I152" s="250"/>
      <c r="J152" s="251">
        <f>ROUND(I152*H152,2)</f>
        <v>0</v>
      </c>
      <c r="K152" s="247" t="s">
        <v>250</v>
      </c>
      <c r="L152" s="252"/>
      <c r="M152" s="253" t="s">
        <v>19</v>
      </c>
      <c r="N152" s="254"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182</v>
      </c>
      <c r="AT152" s="216" t="s">
        <v>246</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141</v>
      </c>
      <c r="BM152" s="216" t="s">
        <v>1121</v>
      </c>
    </row>
    <row r="153" spans="1:65" s="2" customFormat="1" ht="24.15" customHeight="1">
      <c r="A153" s="39"/>
      <c r="B153" s="40"/>
      <c r="C153" s="205" t="s">
        <v>301</v>
      </c>
      <c r="D153" s="205" t="s">
        <v>136</v>
      </c>
      <c r="E153" s="206" t="s">
        <v>328</v>
      </c>
      <c r="F153" s="207" t="s">
        <v>329</v>
      </c>
      <c r="G153" s="208" t="s">
        <v>178</v>
      </c>
      <c r="H153" s="209">
        <v>625</v>
      </c>
      <c r="I153" s="210"/>
      <c r="J153" s="211">
        <f>ROUND(I153*H153,2)</f>
        <v>0</v>
      </c>
      <c r="K153" s="207" t="s">
        <v>140</v>
      </c>
      <c r="L153" s="45"/>
      <c r="M153" s="212" t="s">
        <v>19</v>
      </c>
      <c r="N153" s="213"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229</v>
      </c>
      <c r="AT153" s="216" t="s">
        <v>136</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229</v>
      </c>
      <c r="BM153" s="216" t="s">
        <v>1122</v>
      </c>
    </row>
    <row r="154" spans="1:47" s="2" customFormat="1" ht="12">
      <c r="A154" s="39"/>
      <c r="B154" s="40"/>
      <c r="C154" s="41"/>
      <c r="D154" s="218" t="s">
        <v>143</v>
      </c>
      <c r="E154" s="41"/>
      <c r="F154" s="219" t="s">
        <v>331</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143</v>
      </c>
      <c r="AU154" s="18" t="s">
        <v>79</v>
      </c>
    </row>
    <row r="155" spans="1:51" s="14" customFormat="1" ht="12">
      <c r="A155" s="14"/>
      <c r="B155" s="234"/>
      <c r="C155" s="235"/>
      <c r="D155" s="225" t="s">
        <v>145</v>
      </c>
      <c r="E155" s="236" t="s">
        <v>19</v>
      </c>
      <c r="F155" s="237" t="s">
        <v>1123</v>
      </c>
      <c r="G155" s="235"/>
      <c r="H155" s="238">
        <v>625</v>
      </c>
      <c r="I155" s="239"/>
      <c r="J155" s="235"/>
      <c r="K155" s="235"/>
      <c r="L155" s="240"/>
      <c r="M155" s="241"/>
      <c r="N155" s="242"/>
      <c r="O155" s="242"/>
      <c r="P155" s="242"/>
      <c r="Q155" s="242"/>
      <c r="R155" s="242"/>
      <c r="S155" s="242"/>
      <c r="T155" s="243"/>
      <c r="U155" s="14"/>
      <c r="V155" s="14"/>
      <c r="W155" s="14"/>
      <c r="X155" s="14"/>
      <c r="Y155" s="14"/>
      <c r="Z155" s="14"/>
      <c r="AA155" s="14"/>
      <c r="AB155" s="14"/>
      <c r="AC155" s="14"/>
      <c r="AD155" s="14"/>
      <c r="AE155" s="14"/>
      <c r="AT155" s="244" t="s">
        <v>145</v>
      </c>
      <c r="AU155" s="244" t="s">
        <v>79</v>
      </c>
      <c r="AV155" s="14" t="s">
        <v>79</v>
      </c>
      <c r="AW155" s="14" t="s">
        <v>31</v>
      </c>
      <c r="AX155" s="14" t="s">
        <v>77</v>
      </c>
      <c r="AY155" s="244" t="s">
        <v>133</v>
      </c>
    </row>
    <row r="156" spans="1:65" s="2" customFormat="1" ht="16.5" customHeight="1">
      <c r="A156" s="39"/>
      <c r="B156" s="40"/>
      <c r="C156" s="245" t="s">
        <v>305</v>
      </c>
      <c r="D156" s="245" t="s">
        <v>246</v>
      </c>
      <c r="E156" s="246" t="s">
        <v>338</v>
      </c>
      <c r="F156" s="247" t="s">
        <v>339</v>
      </c>
      <c r="G156" s="248" t="s">
        <v>178</v>
      </c>
      <c r="H156" s="249">
        <v>560</v>
      </c>
      <c r="I156" s="250"/>
      <c r="J156" s="251">
        <f>ROUND(I156*H156,2)</f>
        <v>0</v>
      </c>
      <c r="K156" s="247" t="s">
        <v>250</v>
      </c>
      <c r="L156" s="252"/>
      <c r="M156" s="253" t="s">
        <v>19</v>
      </c>
      <c r="N156" s="254"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182</v>
      </c>
      <c r="AT156" s="216" t="s">
        <v>246</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141</v>
      </c>
      <c r="BM156" s="216" t="s">
        <v>1124</v>
      </c>
    </row>
    <row r="157" spans="1:65" s="2" customFormat="1" ht="16.5" customHeight="1">
      <c r="A157" s="39"/>
      <c r="B157" s="40"/>
      <c r="C157" s="245" t="s">
        <v>309</v>
      </c>
      <c r="D157" s="245" t="s">
        <v>246</v>
      </c>
      <c r="E157" s="246" t="s">
        <v>1125</v>
      </c>
      <c r="F157" s="247" t="s">
        <v>335</v>
      </c>
      <c r="G157" s="248" t="s">
        <v>178</v>
      </c>
      <c r="H157" s="249">
        <v>65</v>
      </c>
      <c r="I157" s="250"/>
      <c r="J157" s="251">
        <f>ROUND(I157*H157,2)</f>
        <v>0</v>
      </c>
      <c r="K157" s="247" t="s">
        <v>250</v>
      </c>
      <c r="L157" s="252"/>
      <c r="M157" s="253" t="s">
        <v>19</v>
      </c>
      <c r="N157" s="254"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182</v>
      </c>
      <c r="AT157" s="216" t="s">
        <v>246</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141</v>
      </c>
      <c r="BM157" s="216" t="s">
        <v>1126</v>
      </c>
    </row>
    <row r="158" spans="1:65" s="2" customFormat="1" ht="24.15" customHeight="1">
      <c r="A158" s="39"/>
      <c r="B158" s="40"/>
      <c r="C158" s="205" t="s">
        <v>315</v>
      </c>
      <c r="D158" s="205" t="s">
        <v>136</v>
      </c>
      <c r="E158" s="206" t="s">
        <v>342</v>
      </c>
      <c r="F158" s="207" t="s">
        <v>343</v>
      </c>
      <c r="G158" s="208" t="s">
        <v>178</v>
      </c>
      <c r="H158" s="209">
        <v>55</v>
      </c>
      <c r="I158" s="210"/>
      <c r="J158" s="211">
        <f>ROUND(I158*H158,2)</f>
        <v>0</v>
      </c>
      <c r="K158" s="207" t="s">
        <v>140</v>
      </c>
      <c r="L158" s="45"/>
      <c r="M158" s="212" t="s">
        <v>19</v>
      </c>
      <c r="N158" s="213"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229</v>
      </c>
      <c r="AT158" s="216" t="s">
        <v>136</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229</v>
      </c>
      <c r="BM158" s="216" t="s">
        <v>1127</v>
      </c>
    </row>
    <row r="159" spans="1:47" s="2" customFormat="1" ht="12">
      <c r="A159" s="39"/>
      <c r="B159" s="40"/>
      <c r="C159" s="41"/>
      <c r="D159" s="218" t="s">
        <v>143</v>
      </c>
      <c r="E159" s="41"/>
      <c r="F159" s="219" t="s">
        <v>345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143</v>
      </c>
      <c r="AU159" s="18" t="s">
        <v>79</v>
      </c>
    </row>
    <row r="160" spans="1:51" s="14" customFormat="1" ht="12">
      <c r="A160" s="14"/>
      <c r="B160" s="234"/>
      <c r="C160" s="235"/>
      <c r="D160" s="225" t="s">
        <v>145</v>
      </c>
      <c r="E160" s="236" t="s">
        <v>19</v>
      </c>
      <c r="F160" s="237" t="s">
        <v>1128</v>
      </c>
      <c r="G160" s="235"/>
      <c r="H160" s="238">
        <v>55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145</v>
      </c>
      <c r="AU160" s="244" t="s">
        <v>79</v>
      </c>
      <c r="AV160" s="14" t="s">
        <v>79</v>
      </c>
      <c r="AW160" s="14" t="s">
        <v>31</v>
      </c>
      <c r="AX160" s="14" t="s">
        <v>77</v>
      </c>
      <c r="AY160" s="244" t="s">
        <v>133</v>
      </c>
    </row>
    <row r="161" spans="1:65" s="2" customFormat="1" ht="16.5" customHeight="1">
      <c r="A161" s="39"/>
      <c r="B161" s="40"/>
      <c r="C161" s="245" t="s">
        <v>319</v>
      </c>
      <c r="D161" s="245" t="s">
        <v>246</v>
      </c>
      <c r="E161" s="246" t="s">
        <v>348</v>
      </c>
      <c r="F161" s="247" t="s">
        <v>828</v>
      </c>
      <c r="G161" s="248" t="s">
        <v>178</v>
      </c>
      <c r="H161" s="249">
        <v>25</v>
      </c>
      <c r="I161" s="250"/>
      <c r="J161" s="251">
        <f>ROUND(I161*H161,2)</f>
        <v>0</v>
      </c>
      <c r="K161" s="247" t="s">
        <v>250</v>
      </c>
      <c r="L161" s="252"/>
      <c r="M161" s="253" t="s">
        <v>19</v>
      </c>
      <c r="N161" s="254"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182</v>
      </c>
      <c r="AT161" s="216" t="s">
        <v>246</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141</v>
      </c>
      <c r="BM161" s="216" t="s">
        <v>1129</v>
      </c>
    </row>
    <row r="162" spans="1:65" s="2" customFormat="1" ht="16.5" customHeight="1">
      <c r="A162" s="39"/>
      <c r="B162" s="40"/>
      <c r="C162" s="245" t="s">
        <v>323</v>
      </c>
      <c r="D162" s="245" t="s">
        <v>246</v>
      </c>
      <c r="E162" s="246" t="s">
        <v>352</v>
      </c>
      <c r="F162" s="247" t="s">
        <v>353</v>
      </c>
      <c r="G162" s="248" t="s">
        <v>178</v>
      </c>
      <c r="H162" s="249">
        <v>30</v>
      </c>
      <c r="I162" s="250"/>
      <c r="J162" s="251">
        <f>ROUND(I162*H162,2)</f>
        <v>0</v>
      </c>
      <c r="K162" s="247" t="s">
        <v>250</v>
      </c>
      <c r="L162" s="252"/>
      <c r="M162" s="253" t="s">
        <v>19</v>
      </c>
      <c r="N162" s="254" t="s">
        <v>40</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182</v>
      </c>
      <c r="AT162" s="216" t="s">
        <v>246</v>
      </c>
      <c r="AU162" s="216" t="s">
        <v>79</v>
      </c>
      <c r="AY162" s="18" t="s">
        <v>133</v>
      </c>
      <c r="BE162" s="217">
        <f>IF(N162="základní",J162,0)</f>
        <v>0</v>
      </c>
      <c r="BF162" s="217">
        <f>IF(N162="snížená",J162,0)</f>
        <v>0</v>
      </c>
      <c r="BG162" s="217">
        <f>IF(N162="zákl. přenesená",J162,0)</f>
        <v>0</v>
      </c>
      <c r="BH162" s="217">
        <f>IF(N162="sníž. přenesená",J162,0)</f>
        <v>0</v>
      </c>
      <c r="BI162" s="217">
        <f>IF(N162="nulová",J162,0)</f>
        <v>0</v>
      </c>
      <c r="BJ162" s="18" t="s">
        <v>77</v>
      </c>
      <c r="BK162" s="217">
        <f>ROUND(I162*H162,2)</f>
        <v>0</v>
      </c>
      <c r="BL162" s="18" t="s">
        <v>141</v>
      </c>
      <c r="BM162" s="216" t="s">
        <v>1130</v>
      </c>
    </row>
    <row r="163" spans="1:65" s="2" customFormat="1" ht="21.75" customHeight="1">
      <c r="A163" s="39"/>
      <c r="B163" s="40"/>
      <c r="C163" s="205" t="s">
        <v>337</v>
      </c>
      <c r="D163" s="205" t="s">
        <v>136</v>
      </c>
      <c r="E163" s="206" t="s">
        <v>393</v>
      </c>
      <c r="F163" s="207" t="s">
        <v>394</v>
      </c>
      <c r="G163" s="208" t="s">
        <v>241</v>
      </c>
      <c r="H163" s="209">
        <v>2</v>
      </c>
      <c r="I163" s="210"/>
      <c r="J163" s="211">
        <f>ROUND(I163*H163,2)</f>
        <v>0</v>
      </c>
      <c r="K163" s="207" t="s">
        <v>140</v>
      </c>
      <c r="L163" s="45"/>
      <c r="M163" s="212" t="s">
        <v>19</v>
      </c>
      <c r="N163" s="213"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229</v>
      </c>
      <c r="AT163" s="216" t="s">
        <v>136</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229</v>
      </c>
      <c r="BM163" s="216" t="s">
        <v>1131</v>
      </c>
    </row>
    <row r="164" spans="1:47" s="2" customFormat="1" ht="12">
      <c r="A164" s="39"/>
      <c r="B164" s="40"/>
      <c r="C164" s="41"/>
      <c r="D164" s="218" t="s">
        <v>143</v>
      </c>
      <c r="E164" s="41"/>
      <c r="F164" s="219" t="s">
        <v>396</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143</v>
      </c>
      <c r="AU164" s="18" t="s">
        <v>79</v>
      </c>
    </row>
    <row r="165" spans="1:65" s="2" customFormat="1" ht="16.5" customHeight="1">
      <c r="A165" s="39"/>
      <c r="B165" s="40"/>
      <c r="C165" s="245" t="s">
        <v>341</v>
      </c>
      <c r="D165" s="245" t="s">
        <v>246</v>
      </c>
      <c r="E165" s="246" t="s">
        <v>1132</v>
      </c>
      <c r="F165" s="247" t="s">
        <v>1133</v>
      </c>
      <c r="G165" s="248" t="s">
        <v>241</v>
      </c>
      <c r="H165" s="249">
        <v>1</v>
      </c>
      <c r="I165" s="250"/>
      <c r="J165" s="251">
        <f>ROUND(I165*H165,2)</f>
        <v>0</v>
      </c>
      <c r="K165" s="247" t="s">
        <v>250</v>
      </c>
      <c r="L165" s="252"/>
      <c r="M165" s="253" t="s">
        <v>19</v>
      </c>
      <c r="N165" s="254"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309</v>
      </c>
      <c r="AT165" s="216" t="s">
        <v>246</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229</v>
      </c>
      <c r="BM165" s="216" t="s">
        <v>1134</v>
      </c>
    </row>
    <row r="166" spans="1:65" s="2" customFormat="1" ht="16.5" customHeight="1">
      <c r="A166" s="39"/>
      <c r="B166" s="40"/>
      <c r="C166" s="245" t="s">
        <v>347</v>
      </c>
      <c r="D166" s="245" t="s">
        <v>246</v>
      </c>
      <c r="E166" s="246" t="s">
        <v>1135</v>
      </c>
      <c r="F166" s="247" t="s">
        <v>1136</v>
      </c>
      <c r="G166" s="248" t="s">
        <v>241</v>
      </c>
      <c r="H166" s="249">
        <v>1</v>
      </c>
      <c r="I166" s="250"/>
      <c r="J166" s="251">
        <f>ROUND(I166*H166,2)</f>
        <v>0</v>
      </c>
      <c r="K166" s="247" t="s">
        <v>250</v>
      </c>
      <c r="L166" s="252"/>
      <c r="M166" s="253" t="s">
        <v>19</v>
      </c>
      <c r="N166" s="254" t="s">
        <v>40</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309</v>
      </c>
      <c r="AT166" s="216" t="s">
        <v>246</v>
      </c>
      <c r="AU166" s="216" t="s">
        <v>79</v>
      </c>
      <c r="AY166" s="18" t="s">
        <v>133</v>
      </c>
      <c r="BE166" s="217">
        <f>IF(N166="základní",J166,0)</f>
        <v>0</v>
      </c>
      <c r="BF166" s="217">
        <f>IF(N166="snížená",J166,0)</f>
        <v>0</v>
      </c>
      <c r="BG166" s="217">
        <f>IF(N166="zákl. přenesená",J166,0)</f>
        <v>0</v>
      </c>
      <c r="BH166" s="217">
        <f>IF(N166="sníž. přenesená",J166,0)</f>
        <v>0</v>
      </c>
      <c r="BI166" s="217">
        <f>IF(N166="nulová",J166,0)</f>
        <v>0</v>
      </c>
      <c r="BJ166" s="18" t="s">
        <v>77</v>
      </c>
      <c r="BK166" s="217">
        <f>ROUND(I166*H166,2)</f>
        <v>0</v>
      </c>
      <c r="BL166" s="18" t="s">
        <v>229</v>
      </c>
      <c r="BM166" s="216" t="s">
        <v>1137</v>
      </c>
    </row>
    <row r="167" spans="1:65" s="2" customFormat="1" ht="24.15" customHeight="1">
      <c r="A167" s="39"/>
      <c r="B167" s="40"/>
      <c r="C167" s="205" t="s">
        <v>351</v>
      </c>
      <c r="D167" s="205" t="s">
        <v>136</v>
      </c>
      <c r="E167" s="206" t="s">
        <v>426</v>
      </c>
      <c r="F167" s="207" t="s">
        <v>427</v>
      </c>
      <c r="G167" s="208" t="s">
        <v>241</v>
      </c>
      <c r="H167" s="209">
        <v>35</v>
      </c>
      <c r="I167" s="210"/>
      <c r="J167" s="211">
        <f>ROUND(I167*H167,2)</f>
        <v>0</v>
      </c>
      <c r="K167" s="207" t="s">
        <v>140</v>
      </c>
      <c r="L167" s="45"/>
      <c r="M167" s="212" t="s">
        <v>19</v>
      </c>
      <c r="N167" s="213"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229</v>
      </c>
      <c r="AT167" s="216" t="s">
        <v>136</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229</v>
      </c>
      <c r="BM167" s="216" t="s">
        <v>1138</v>
      </c>
    </row>
    <row r="168" spans="1:47" s="2" customFormat="1" ht="12">
      <c r="A168" s="39"/>
      <c r="B168" s="40"/>
      <c r="C168" s="41"/>
      <c r="D168" s="218" t="s">
        <v>143</v>
      </c>
      <c r="E168" s="41"/>
      <c r="F168" s="219" t="s">
        <v>429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143</v>
      </c>
      <c r="AU168" s="18" t="s">
        <v>79</v>
      </c>
    </row>
    <row r="169" spans="1:51" s="14" customFormat="1" ht="12">
      <c r="A169" s="14"/>
      <c r="B169" s="234"/>
      <c r="C169" s="235"/>
      <c r="D169" s="225" t="s">
        <v>145</v>
      </c>
      <c r="E169" s="236" t="s">
        <v>19</v>
      </c>
      <c r="F169" s="237" t="s">
        <v>1139</v>
      </c>
      <c r="G169" s="235"/>
      <c r="H169" s="238">
        <v>35</v>
      </c>
      <c r="I169" s="239"/>
      <c r="J169" s="235"/>
      <c r="K169" s="235"/>
      <c r="L169" s="240"/>
      <c r="M169" s="241"/>
      <c r="N169" s="242"/>
      <c r="O169" s="242"/>
      <c r="P169" s="242"/>
      <c r="Q169" s="242"/>
      <c r="R169" s="242"/>
      <c r="S169" s="242"/>
      <c r="T169" s="243"/>
      <c r="U169" s="14"/>
      <c r="V169" s="14"/>
      <c r="W169" s="14"/>
      <c r="X169" s="14"/>
      <c r="Y169" s="14"/>
      <c r="Z169" s="14"/>
      <c r="AA169" s="14"/>
      <c r="AB169" s="14"/>
      <c r="AC169" s="14"/>
      <c r="AD169" s="14"/>
      <c r="AE169" s="14"/>
      <c r="AT169" s="244" t="s">
        <v>145</v>
      </c>
      <c r="AU169" s="244" t="s">
        <v>79</v>
      </c>
      <c r="AV169" s="14" t="s">
        <v>79</v>
      </c>
      <c r="AW169" s="14" t="s">
        <v>31</v>
      </c>
      <c r="AX169" s="14" t="s">
        <v>77</v>
      </c>
      <c r="AY169" s="244" t="s">
        <v>133</v>
      </c>
    </row>
    <row r="170" spans="1:65" s="2" customFormat="1" ht="16.5" customHeight="1">
      <c r="A170" s="39"/>
      <c r="B170" s="40"/>
      <c r="C170" s="245" t="s">
        <v>355</v>
      </c>
      <c r="D170" s="245" t="s">
        <v>246</v>
      </c>
      <c r="E170" s="246" t="s">
        <v>432</v>
      </c>
      <c r="F170" s="247" t="s">
        <v>433</v>
      </c>
      <c r="G170" s="248" t="s">
        <v>249</v>
      </c>
      <c r="H170" s="249">
        <v>18</v>
      </c>
      <c r="I170" s="250"/>
      <c r="J170" s="251">
        <f>ROUND(I170*H170,2)</f>
        <v>0</v>
      </c>
      <c r="K170" s="247" t="s">
        <v>250</v>
      </c>
      <c r="L170" s="252"/>
      <c r="M170" s="253" t="s">
        <v>19</v>
      </c>
      <c r="N170" s="254" t="s">
        <v>40</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182</v>
      </c>
      <c r="AT170" s="216" t="s">
        <v>246</v>
      </c>
      <c r="AU170" s="216" t="s">
        <v>79</v>
      </c>
      <c r="AY170" s="18" t="s">
        <v>133</v>
      </c>
      <c r="BE170" s="217">
        <f>IF(N170="základní",J170,0)</f>
        <v>0</v>
      </c>
      <c r="BF170" s="217">
        <f>IF(N170="snížená",J170,0)</f>
        <v>0</v>
      </c>
      <c r="BG170" s="217">
        <f>IF(N170="zákl. přenesená",J170,0)</f>
        <v>0</v>
      </c>
      <c r="BH170" s="217">
        <f>IF(N170="sníž. přenesená",J170,0)</f>
        <v>0</v>
      </c>
      <c r="BI170" s="217">
        <f>IF(N170="nulová",J170,0)</f>
        <v>0</v>
      </c>
      <c r="BJ170" s="18" t="s">
        <v>77</v>
      </c>
      <c r="BK170" s="217">
        <f>ROUND(I170*H170,2)</f>
        <v>0</v>
      </c>
      <c r="BL170" s="18" t="s">
        <v>141</v>
      </c>
      <c r="BM170" s="216" t="s">
        <v>1140</v>
      </c>
    </row>
    <row r="171" spans="1:65" s="2" customFormat="1" ht="16.5" customHeight="1">
      <c r="A171" s="39"/>
      <c r="B171" s="40"/>
      <c r="C171" s="245" t="s">
        <v>361</v>
      </c>
      <c r="D171" s="245" t="s">
        <v>246</v>
      </c>
      <c r="E171" s="246" t="s">
        <v>436</v>
      </c>
      <c r="F171" s="247" t="s">
        <v>437</v>
      </c>
      <c r="G171" s="248" t="s">
        <v>249</v>
      </c>
      <c r="H171" s="249">
        <v>12</v>
      </c>
      <c r="I171" s="250"/>
      <c r="J171" s="251">
        <f>ROUND(I171*H171,2)</f>
        <v>0</v>
      </c>
      <c r="K171" s="247" t="s">
        <v>250</v>
      </c>
      <c r="L171" s="252"/>
      <c r="M171" s="253" t="s">
        <v>19</v>
      </c>
      <c r="N171" s="254" t="s">
        <v>40</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182</v>
      </c>
      <c r="AT171" s="216" t="s">
        <v>246</v>
      </c>
      <c r="AU171" s="216" t="s">
        <v>79</v>
      </c>
      <c r="AY171" s="18" t="s">
        <v>133</v>
      </c>
      <c r="BE171" s="217">
        <f>IF(N171="základní",J171,0)</f>
        <v>0</v>
      </c>
      <c r="BF171" s="217">
        <f>IF(N171="snížená",J171,0)</f>
        <v>0</v>
      </c>
      <c r="BG171" s="217">
        <f>IF(N171="zákl. přenesená",J171,0)</f>
        <v>0</v>
      </c>
      <c r="BH171" s="217">
        <f>IF(N171="sníž. přenesená",J171,0)</f>
        <v>0</v>
      </c>
      <c r="BI171" s="217">
        <f>IF(N171="nulová",J171,0)</f>
        <v>0</v>
      </c>
      <c r="BJ171" s="18" t="s">
        <v>77</v>
      </c>
      <c r="BK171" s="217">
        <f>ROUND(I171*H171,2)</f>
        <v>0</v>
      </c>
      <c r="BL171" s="18" t="s">
        <v>141</v>
      </c>
      <c r="BM171" s="216" t="s">
        <v>1141</v>
      </c>
    </row>
    <row r="172" spans="1:65" s="2" customFormat="1" ht="16.5" customHeight="1">
      <c r="A172" s="39"/>
      <c r="B172" s="40"/>
      <c r="C172" s="245" t="s">
        <v>365</v>
      </c>
      <c r="D172" s="245" t="s">
        <v>246</v>
      </c>
      <c r="E172" s="246" t="s">
        <v>440</v>
      </c>
      <c r="F172" s="247" t="s">
        <v>441</v>
      </c>
      <c r="G172" s="248" t="s">
        <v>249</v>
      </c>
      <c r="H172" s="249">
        <v>5</v>
      </c>
      <c r="I172" s="250"/>
      <c r="J172" s="251">
        <f>ROUND(I172*H172,2)</f>
        <v>0</v>
      </c>
      <c r="K172" s="247" t="s">
        <v>250</v>
      </c>
      <c r="L172" s="252"/>
      <c r="M172" s="253" t="s">
        <v>19</v>
      </c>
      <c r="N172" s="254"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182</v>
      </c>
      <c r="AT172" s="216" t="s">
        <v>246</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141</v>
      </c>
      <c r="BM172" s="216" t="s">
        <v>1142</v>
      </c>
    </row>
    <row r="173" spans="1:65" s="2" customFormat="1" ht="24.15" customHeight="1">
      <c r="A173" s="39"/>
      <c r="B173" s="40"/>
      <c r="C173" s="205" t="s">
        <v>369</v>
      </c>
      <c r="D173" s="205" t="s">
        <v>136</v>
      </c>
      <c r="E173" s="206" t="s">
        <v>480</v>
      </c>
      <c r="F173" s="207" t="s">
        <v>481</v>
      </c>
      <c r="G173" s="208" t="s">
        <v>241</v>
      </c>
      <c r="H173" s="209">
        <v>68</v>
      </c>
      <c r="I173" s="210"/>
      <c r="J173" s="211">
        <f>ROUND(I173*H173,2)</f>
        <v>0</v>
      </c>
      <c r="K173" s="207" t="s">
        <v>140</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229</v>
      </c>
      <c r="AT173" s="216" t="s">
        <v>136</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229</v>
      </c>
      <c r="BM173" s="216" t="s">
        <v>1143</v>
      </c>
    </row>
    <row r="174" spans="1:47" s="2" customFormat="1" ht="12">
      <c r="A174" s="39"/>
      <c r="B174" s="40"/>
      <c r="C174" s="41"/>
      <c r="D174" s="218" t="s">
        <v>143</v>
      </c>
      <c r="E174" s="41"/>
      <c r="F174" s="219" t="s">
        <v>483</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143</v>
      </c>
      <c r="AU174" s="18" t="s">
        <v>79</v>
      </c>
    </row>
    <row r="175" spans="1:51" s="14" customFormat="1" ht="12">
      <c r="A175" s="14"/>
      <c r="B175" s="234"/>
      <c r="C175" s="235"/>
      <c r="D175" s="225" t="s">
        <v>145</v>
      </c>
      <c r="E175" s="236" t="s">
        <v>19</v>
      </c>
      <c r="F175" s="237" t="s">
        <v>1144</v>
      </c>
      <c r="G175" s="235"/>
      <c r="H175" s="238">
        <v>68</v>
      </c>
      <c r="I175" s="239"/>
      <c r="J175" s="235"/>
      <c r="K175" s="235"/>
      <c r="L175" s="240"/>
      <c r="M175" s="241"/>
      <c r="N175" s="242"/>
      <c r="O175" s="242"/>
      <c r="P175" s="242"/>
      <c r="Q175" s="242"/>
      <c r="R175" s="242"/>
      <c r="S175" s="242"/>
      <c r="T175" s="243"/>
      <c r="U175" s="14"/>
      <c r="V175" s="14"/>
      <c r="W175" s="14"/>
      <c r="X175" s="14"/>
      <c r="Y175" s="14"/>
      <c r="Z175" s="14"/>
      <c r="AA175" s="14"/>
      <c r="AB175" s="14"/>
      <c r="AC175" s="14"/>
      <c r="AD175" s="14"/>
      <c r="AE175" s="14"/>
      <c r="AT175" s="244" t="s">
        <v>145</v>
      </c>
      <c r="AU175" s="244" t="s">
        <v>79</v>
      </c>
      <c r="AV175" s="14" t="s">
        <v>79</v>
      </c>
      <c r="AW175" s="14" t="s">
        <v>31</v>
      </c>
      <c r="AX175" s="14" t="s">
        <v>77</v>
      </c>
      <c r="AY175" s="244" t="s">
        <v>133</v>
      </c>
    </row>
    <row r="176" spans="1:65" s="2" customFormat="1" ht="16.5" customHeight="1">
      <c r="A176" s="39"/>
      <c r="B176" s="40"/>
      <c r="C176" s="245" t="s">
        <v>375</v>
      </c>
      <c r="D176" s="245" t="s">
        <v>246</v>
      </c>
      <c r="E176" s="246" t="s">
        <v>486</v>
      </c>
      <c r="F176" s="247" t="s">
        <v>487</v>
      </c>
      <c r="G176" s="248" t="s">
        <v>249</v>
      </c>
      <c r="H176" s="249">
        <v>60</v>
      </c>
      <c r="I176" s="250"/>
      <c r="J176" s="251">
        <f>ROUND(I176*H176,2)</f>
        <v>0</v>
      </c>
      <c r="K176" s="247" t="s">
        <v>250</v>
      </c>
      <c r="L176" s="252"/>
      <c r="M176" s="253" t="s">
        <v>19</v>
      </c>
      <c r="N176" s="254"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182</v>
      </c>
      <c r="AT176" s="216" t="s">
        <v>246</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141</v>
      </c>
      <c r="BM176" s="216" t="s">
        <v>1145</v>
      </c>
    </row>
    <row r="177" spans="1:65" s="2" customFormat="1" ht="16.5" customHeight="1">
      <c r="A177" s="39"/>
      <c r="B177" s="40"/>
      <c r="C177" s="245" t="s">
        <v>379</v>
      </c>
      <c r="D177" s="245" t="s">
        <v>246</v>
      </c>
      <c r="E177" s="246" t="s">
        <v>490</v>
      </c>
      <c r="F177" s="247" t="s">
        <v>491</v>
      </c>
      <c r="G177" s="248" t="s">
        <v>249</v>
      </c>
      <c r="H177" s="249">
        <v>5</v>
      </c>
      <c r="I177" s="250"/>
      <c r="J177" s="251">
        <f>ROUND(I177*H177,2)</f>
        <v>0</v>
      </c>
      <c r="K177" s="247" t="s">
        <v>250</v>
      </c>
      <c r="L177" s="252"/>
      <c r="M177" s="253" t="s">
        <v>19</v>
      </c>
      <c r="N177" s="254"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182</v>
      </c>
      <c r="AT177" s="216" t="s">
        <v>246</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141</v>
      </c>
      <c r="BM177" s="216" t="s">
        <v>1146</v>
      </c>
    </row>
    <row r="178" spans="1:65" s="2" customFormat="1" ht="16.5" customHeight="1">
      <c r="A178" s="39"/>
      <c r="B178" s="40"/>
      <c r="C178" s="245" t="s">
        <v>383</v>
      </c>
      <c r="D178" s="245" t="s">
        <v>246</v>
      </c>
      <c r="E178" s="246" t="s">
        <v>494</v>
      </c>
      <c r="F178" s="247" t="s">
        <v>495</v>
      </c>
      <c r="G178" s="248" t="s">
        <v>249</v>
      </c>
      <c r="H178" s="249">
        <v>3</v>
      </c>
      <c r="I178" s="250"/>
      <c r="J178" s="251">
        <f>ROUND(I178*H178,2)</f>
        <v>0</v>
      </c>
      <c r="K178" s="247" t="s">
        <v>250</v>
      </c>
      <c r="L178" s="252"/>
      <c r="M178" s="253" t="s">
        <v>19</v>
      </c>
      <c r="N178" s="254" t="s">
        <v>40</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182</v>
      </c>
      <c r="AT178" s="216" t="s">
        <v>246</v>
      </c>
      <c r="AU178" s="216" t="s">
        <v>79</v>
      </c>
      <c r="AY178" s="18" t="s">
        <v>133</v>
      </c>
      <c r="BE178" s="217">
        <f>IF(N178="základní",J178,0)</f>
        <v>0</v>
      </c>
      <c r="BF178" s="217">
        <f>IF(N178="snížená",J178,0)</f>
        <v>0</v>
      </c>
      <c r="BG178" s="217">
        <f>IF(N178="zákl. přenesená",J178,0)</f>
        <v>0</v>
      </c>
      <c r="BH178" s="217">
        <f>IF(N178="sníž. přenesená",J178,0)</f>
        <v>0</v>
      </c>
      <c r="BI178" s="217">
        <f>IF(N178="nulová",J178,0)</f>
        <v>0</v>
      </c>
      <c r="BJ178" s="18" t="s">
        <v>77</v>
      </c>
      <c r="BK178" s="217">
        <f>ROUND(I178*H178,2)</f>
        <v>0</v>
      </c>
      <c r="BL178" s="18" t="s">
        <v>141</v>
      </c>
      <c r="BM178" s="216" t="s">
        <v>1147</v>
      </c>
    </row>
    <row r="179" spans="1:65" s="2" customFormat="1" ht="24.15" customHeight="1">
      <c r="A179" s="39"/>
      <c r="B179" s="40"/>
      <c r="C179" s="205" t="s">
        <v>409</v>
      </c>
      <c r="D179" s="205" t="s">
        <v>136</v>
      </c>
      <c r="E179" s="206" t="s">
        <v>507</v>
      </c>
      <c r="F179" s="207" t="s">
        <v>508</v>
      </c>
      <c r="G179" s="208" t="s">
        <v>241</v>
      </c>
      <c r="H179" s="209">
        <v>39</v>
      </c>
      <c r="I179" s="210"/>
      <c r="J179" s="211">
        <f>ROUND(I179*H179,2)</f>
        <v>0</v>
      </c>
      <c r="K179" s="207" t="s">
        <v>140</v>
      </c>
      <c r="L179" s="45"/>
      <c r="M179" s="212" t="s">
        <v>19</v>
      </c>
      <c r="N179" s="213" t="s">
        <v>40</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229</v>
      </c>
      <c r="AT179" s="216" t="s">
        <v>136</v>
      </c>
      <c r="AU179" s="216" t="s">
        <v>79</v>
      </c>
      <c r="AY179" s="18" t="s">
        <v>133</v>
      </c>
      <c r="BE179" s="217">
        <f>IF(N179="základní",J179,0)</f>
        <v>0</v>
      </c>
      <c r="BF179" s="217">
        <f>IF(N179="snížená",J179,0)</f>
        <v>0</v>
      </c>
      <c r="BG179" s="217">
        <f>IF(N179="zákl. přenesená",J179,0)</f>
        <v>0</v>
      </c>
      <c r="BH179" s="217">
        <f>IF(N179="sníž. přenesená",J179,0)</f>
        <v>0</v>
      </c>
      <c r="BI179" s="217">
        <f>IF(N179="nulová",J179,0)</f>
        <v>0</v>
      </c>
      <c r="BJ179" s="18" t="s">
        <v>77</v>
      </c>
      <c r="BK179" s="217">
        <f>ROUND(I179*H179,2)</f>
        <v>0</v>
      </c>
      <c r="BL179" s="18" t="s">
        <v>229</v>
      </c>
      <c r="BM179" s="216" t="s">
        <v>1148</v>
      </c>
    </row>
    <row r="180" spans="1:47" s="2" customFormat="1" ht="12">
      <c r="A180" s="39"/>
      <c r="B180" s="40"/>
      <c r="C180" s="41"/>
      <c r="D180" s="218" t="s">
        <v>143</v>
      </c>
      <c r="E180" s="41"/>
      <c r="F180" s="219" t="s">
        <v>510</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143</v>
      </c>
      <c r="AU180" s="18" t="s">
        <v>79</v>
      </c>
    </row>
    <row r="181" spans="1:65" s="2" customFormat="1" ht="24.15" customHeight="1">
      <c r="A181" s="39"/>
      <c r="B181" s="40"/>
      <c r="C181" s="245" t="s">
        <v>413</v>
      </c>
      <c r="D181" s="245" t="s">
        <v>246</v>
      </c>
      <c r="E181" s="246" t="s">
        <v>512</v>
      </c>
      <c r="F181" s="247" t="s">
        <v>513</v>
      </c>
      <c r="G181" s="248" t="s">
        <v>241</v>
      </c>
      <c r="H181" s="249">
        <v>11</v>
      </c>
      <c r="I181" s="250"/>
      <c r="J181" s="251">
        <f>ROUND(I181*H181,2)</f>
        <v>0</v>
      </c>
      <c r="K181" s="247" t="s">
        <v>250</v>
      </c>
      <c r="L181" s="252"/>
      <c r="M181" s="253" t="s">
        <v>19</v>
      </c>
      <c r="N181" s="254"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309</v>
      </c>
      <c r="AT181" s="216" t="s">
        <v>246</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229</v>
      </c>
      <c r="BM181" s="216" t="s">
        <v>1149</v>
      </c>
    </row>
    <row r="182" spans="1:65" s="2" customFormat="1" ht="24.15" customHeight="1">
      <c r="A182" s="39"/>
      <c r="B182" s="40"/>
      <c r="C182" s="245" t="s">
        <v>417</v>
      </c>
      <c r="D182" s="245" t="s">
        <v>246</v>
      </c>
      <c r="E182" s="246" t="s">
        <v>1150</v>
      </c>
      <c r="F182" s="247" t="s">
        <v>1151</v>
      </c>
      <c r="G182" s="248" t="s">
        <v>241</v>
      </c>
      <c r="H182" s="249">
        <v>2</v>
      </c>
      <c r="I182" s="250"/>
      <c r="J182" s="251">
        <f>ROUND(I182*H182,2)</f>
        <v>0</v>
      </c>
      <c r="K182" s="247" t="s">
        <v>250</v>
      </c>
      <c r="L182" s="252"/>
      <c r="M182" s="253" t="s">
        <v>19</v>
      </c>
      <c r="N182" s="254" t="s">
        <v>40</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309</v>
      </c>
      <c r="AT182" s="216" t="s">
        <v>246</v>
      </c>
      <c r="AU182" s="216" t="s">
        <v>79</v>
      </c>
      <c r="AY182" s="18" t="s">
        <v>133</v>
      </c>
      <c r="BE182" s="217">
        <f>IF(N182="základní",J182,0)</f>
        <v>0</v>
      </c>
      <c r="BF182" s="217">
        <f>IF(N182="snížená",J182,0)</f>
        <v>0</v>
      </c>
      <c r="BG182" s="217">
        <f>IF(N182="zákl. přenesená",J182,0)</f>
        <v>0</v>
      </c>
      <c r="BH182" s="217">
        <f>IF(N182="sníž. přenesená",J182,0)</f>
        <v>0</v>
      </c>
      <c r="BI182" s="217">
        <f>IF(N182="nulová",J182,0)</f>
        <v>0</v>
      </c>
      <c r="BJ182" s="18" t="s">
        <v>77</v>
      </c>
      <c r="BK182" s="217">
        <f>ROUND(I182*H182,2)</f>
        <v>0</v>
      </c>
      <c r="BL182" s="18" t="s">
        <v>229</v>
      </c>
      <c r="BM182" s="216" t="s">
        <v>1152</v>
      </c>
    </row>
    <row r="183" spans="1:65" s="2" customFormat="1" ht="24.15" customHeight="1">
      <c r="A183" s="39"/>
      <c r="B183" s="40"/>
      <c r="C183" s="245" t="s">
        <v>421</v>
      </c>
      <c r="D183" s="245" t="s">
        <v>246</v>
      </c>
      <c r="E183" s="246" t="s">
        <v>516</v>
      </c>
      <c r="F183" s="247" t="s">
        <v>517</v>
      </c>
      <c r="G183" s="248" t="s">
        <v>241</v>
      </c>
      <c r="H183" s="249">
        <v>3</v>
      </c>
      <c r="I183" s="250"/>
      <c r="J183" s="251">
        <f>ROUND(I183*H183,2)</f>
        <v>0</v>
      </c>
      <c r="K183" s="247" t="s">
        <v>250</v>
      </c>
      <c r="L183" s="252"/>
      <c r="M183" s="253" t="s">
        <v>19</v>
      </c>
      <c r="N183" s="254"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309</v>
      </c>
      <c r="AT183" s="216" t="s">
        <v>246</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229</v>
      </c>
      <c r="BM183" s="216" t="s">
        <v>1153</v>
      </c>
    </row>
    <row r="184" spans="1:65" s="2" customFormat="1" ht="24.15" customHeight="1">
      <c r="A184" s="39"/>
      <c r="B184" s="40"/>
      <c r="C184" s="245" t="s">
        <v>425</v>
      </c>
      <c r="D184" s="245" t="s">
        <v>246</v>
      </c>
      <c r="E184" s="246" t="s">
        <v>532</v>
      </c>
      <c r="F184" s="247" t="s">
        <v>533</v>
      </c>
      <c r="G184" s="248" t="s">
        <v>241</v>
      </c>
      <c r="H184" s="249">
        <v>2</v>
      </c>
      <c r="I184" s="250"/>
      <c r="J184" s="251">
        <f>ROUND(I184*H184,2)</f>
        <v>0</v>
      </c>
      <c r="K184" s="247" t="s">
        <v>250</v>
      </c>
      <c r="L184" s="252"/>
      <c r="M184" s="253" t="s">
        <v>19</v>
      </c>
      <c r="N184" s="254" t="s">
        <v>40</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309</v>
      </c>
      <c r="AT184" s="216" t="s">
        <v>246</v>
      </c>
      <c r="AU184" s="216" t="s">
        <v>79</v>
      </c>
      <c r="AY184" s="18" t="s">
        <v>133</v>
      </c>
      <c r="BE184" s="217">
        <f>IF(N184="základní",J184,0)</f>
        <v>0</v>
      </c>
      <c r="BF184" s="217">
        <f>IF(N184="snížená",J184,0)</f>
        <v>0</v>
      </c>
      <c r="BG184" s="217">
        <f>IF(N184="zákl. přenesená",J184,0)</f>
        <v>0</v>
      </c>
      <c r="BH184" s="217">
        <f>IF(N184="sníž. přenesená",J184,0)</f>
        <v>0</v>
      </c>
      <c r="BI184" s="217">
        <f>IF(N184="nulová",J184,0)</f>
        <v>0</v>
      </c>
      <c r="BJ184" s="18" t="s">
        <v>77</v>
      </c>
      <c r="BK184" s="217">
        <f>ROUND(I184*H184,2)</f>
        <v>0</v>
      </c>
      <c r="BL184" s="18" t="s">
        <v>229</v>
      </c>
      <c r="BM184" s="216" t="s">
        <v>1154</v>
      </c>
    </row>
    <row r="185" spans="1:65" s="2" customFormat="1" ht="24.15" customHeight="1">
      <c r="A185" s="39"/>
      <c r="B185" s="40"/>
      <c r="C185" s="245" t="s">
        <v>431</v>
      </c>
      <c r="D185" s="245" t="s">
        <v>246</v>
      </c>
      <c r="E185" s="246" t="s">
        <v>536</v>
      </c>
      <c r="F185" s="247" t="s">
        <v>537</v>
      </c>
      <c r="G185" s="248" t="s">
        <v>241</v>
      </c>
      <c r="H185" s="249">
        <v>2</v>
      </c>
      <c r="I185" s="250"/>
      <c r="J185" s="251">
        <f>ROUND(I185*H185,2)</f>
        <v>0</v>
      </c>
      <c r="K185" s="247" t="s">
        <v>250</v>
      </c>
      <c r="L185" s="252"/>
      <c r="M185" s="253" t="s">
        <v>19</v>
      </c>
      <c r="N185" s="254"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309</v>
      </c>
      <c r="AT185" s="216" t="s">
        <v>246</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229</v>
      </c>
      <c r="BM185" s="216" t="s">
        <v>1155</v>
      </c>
    </row>
    <row r="186" spans="1:65" s="2" customFormat="1" ht="24.15" customHeight="1">
      <c r="A186" s="39"/>
      <c r="B186" s="40"/>
      <c r="C186" s="245" t="s">
        <v>435</v>
      </c>
      <c r="D186" s="245" t="s">
        <v>246</v>
      </c>
      <c r="E186" s="246" t="s">
        <v>881</v>
      </c>
      <c r="F186" s="247" t="s">
        <v>882</v>
      </c>
      <c r="G186" s="248" t="s">
        <v>241</v>
      </c>
      <c r="H186" s="249">
        <v>8</v>
      </c>
      <c r="I186" s="250"/>
      <c r="J186" s="251">
        <f>ROUND(I186*H186,2)</f>
        <v>0</v>
      </c>
      <c r="K186" s="247" t="s">
        <v>250</v>
      </c>
      <c r="L186" s="252"/>
      <c r="M186" s="253" t="s">
        <v>19</v>
      </c>
      <c r="N186" s="254"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309</v>
      </c>
      <c r="AT186" s="216" t="s">
        <v>246</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229</v>
      </c>
      <c r="BM186" s="216" t="s">
        <v>1156</v>
      </c>
    </row>
    <row r="187" spans="1:65" s="2" customFormat="1" ht="24.15" customHeight="1">
      <c r="A187" s="39"/>
      <c r="B187" s="40"/>
      <c r="C187" s="245" t="s">
        <v>439</v>
      </c>
      <c r="D187" s="245" t="s">
        <v>246</v>
      </c>
      <c r="E187" s="246" t="s">
        <v>1157</v>
      </c>
      <c r="F187" s="247" t="s">
        <v>1158</v>
      </c>
      <c r="G187" s="248" t="s">
        <v>241</v>
      </c>
      <c r="H187" s="249">
        <v>6</v>
      </c>
      <c r="I187" s="250"/>
      <c r="J187" s="251">
        <f>ROUND(I187*H187,2)</f>
        <v>0</v>
      </c>
      <c r="K187" s="247" t="s">
        <v>250</v>
      </c>
      <c r="L187" s="252"/>
      <c r="M187" s="253" t="s">
        <v>19</v>
      </c>
      <c r="N187" s="254" t="s">
        <v>40</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309</v>
      </c>
      <c r="AT187" s="216" t="s">
        <v>246</v>
      </c>
      <c r="AU187" s="216" t="s">
        <v>79</v>
      </c>
      <c r="AY187" s="18" t="s">
        <v>133</v>
      </c>
      <c r="BE187" s="217">
        <f>IF(N187="základní",J187,0)</f>
        <v>0</v>
      </c>
      <c r="BF187" s="217">
        <f>IF(N187="snížená",J187,0)</f>
        <v>0</v>
      </c>
      <c r="BG187" s="217">
        <f>IF(N187="zákl. přenesená",J187,0)</f>
        <v>0</v>
      </c>
      <c r="BH187" s="217">
        <f>IF(N187="sníž. přenesená",J187,0)</f>
        <v>0</v>
      </c>
      <c r="BI187" s="217">
        <f>IF(N187="nulová",J187,0)</f>
        <v>0</v>
      </c>
      <c r="BJ187" s="18" t="s">
        <v>77</v>
      </c>
      <c r="BK187" s="217">
        <f>ROUND(I187*H187,2)</f>
        <v>0</v>
      </c>
      <c r="BL187" s="18" t="s">
        <v>229</v>
      </c>
      <c r="BM187" s="216" t="s">
        <v>1159</v>
      </c>
    </row>
    <row r="188" spans="1:65" s="2" customFormat="1" ht="24.15" customHeight="1">
      <c r="A188" s="39"/>
      <c r="B188" s="40"/>
      <c r="C188" s="245" t="s">
        <v>443</v>
      </c>
      <c r="D188" s="245" t="s">
        <v>246</v>
      </c>
      <c r="E188" s="246" t="s">
        <v>1160</v>
      </c>
      <c r="F188" s="247" t="s">
        <v>1161</v>
      </c>
      <c r="G188" s="248" t="s">
        <v>241</v>
      </c>
      <c r="H188" s="249">
        <v>5</v>
      </c>
      <c r="I188" s="250"/>
      <c r="J188" s="251">
        <f>ROUND(I188*H188,2)</f>
        <v>0</v>
      </c>
      <c r="K188" s="247" t="s">
        <v>250</v>
      </c>
      <c r="L188" s="252"/>
      <c r="M188" s="253" t="s">
        <v>19</v>
      </c>
      <c r="N188" s="254"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309</v>
      </c>
      <c r="AT188" s="216" t="s">
        <v>246</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229</v>
      </c>
      <c r="BM188" s="216" t="s">
        <v>1162</v>
      </c>
    </row>
    <row r="189" spans="1:65" s="2" customFormat="1" ht="24.15" customHeight="1">
      <c r="A189" s="39"/>
      <c r="B189" s="40"/>
      <c r="C189" s="205" t="s">
        <v>448</v>
      </c>
      <c r="D189" s="205" t="s">
        <v>136</v>
      </c>
      <c r="E189" s="206" t="s">
        <v>609</v>
      </c>
      <c r="F189" s="207" t="s">
        <v>610</v>
      </c>
      <c r="G189" s="208" t="s">
        <v>611</v>
      </c>
      <c r="H189" s="266"/>
      <c r="I189" s="210"/>
      <c r="J189" s="211">
        <f>ROUND(I189*H189,2)</f>
        <v>0</v>
      </c>
      <c r="K189" s="207" t="s">
        <v>140</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229</v>
      </c>
      <c r="AT189" s="216" t="s">
        <v>136</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229</v>
      </c>
      <c r="BM189" s="216" t="s">
        <v>1163</v>
      </c>
    </row>
    <row r="190" spans="1:47" s="2" customFormat="1" ht="12">
      <c r="A190" s="39"/>
      <c r="B190" s="40"/>
      <c r="C190" s="41"/>
      <c r="D190" s="218" t="s">
        <v>143</v>
      </c>
      <c r="E190" s="41"/>
      <c r="F190" s="219" t="s">
        <v>613</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143</v>
      </c>
      <c r="AU190" s="18" t="s">
        <v>79</v>
      </c>
    </row>
    <row r="191" spans="1:65" s="2" customFormat="1" ht="16.5" customHeight="1">
      <c r="A191" s="39"/>
      <c r="B191" s="40"/>
      <c r="C191" s="205" t="s">
        <v>388</v>
      </c>
      <c r="D191" s="205" t="s">
        <v>136</v>
      </c>
      <c r="E191" s="206" t="s">
        <v>615</v>
      </c>
      <c r="F191" s="207" t="s">
        <v>616</v>
      </c>
      <c r="G191" s="208" t="s">
        <v>249</v>
      </c>
      <c r="H191" s="209">
        <v>82</v>
      </c>
      <c r="I191" s="210"/>
      <c r="J191" s="211">
        <f>ROUND(I191*H191,2)</f>
        <v>0</v>
      </c>
      <c r="K191" s="207" t="s">
        <v>250</v>
      </c>
      <c r="L191" s="45"/>
      <c r="M191" s="212" t="s">
        <v>19</v>
      </c>
      <c r="N191" s="213" t="s">
        <v>40</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141</v>
      </c>
      <c r="AT191" s="216" t="s">
        <v>136</v>
      </c>
      <c r="AU191" s="216" t="s">
        <v>79</v>
      </c>
      <c r="AY191" s="18" t="s">
        <v>133</v>
      </c>
      <c r="BE191" s="217">
        <f>IF(N191="základní",J191,0)</f>
        <v>0</v>
      </c>
      <c r="BF191" s="217">
        <f>IF(N191="snížená",J191,0)</f>
        <v>0</v>
      </c>
      <c r="BG191" s="217">
        <f>IF(N191="zákl. přenesená",J191,0)</f>
        <v>0</v>
      </c>
      <c r="BH191" s="217">
        <f>IF(N191="sníž. přenesená",J191,0)</f>
        <v>0</v>
      </c>
      <c r="BI191" s="217">
        <f>IF(N191="nulová",J191,0)</f>
        <v>0</v>
      </c>
      <c r="BJ191" s="18" t="s">
        <v>77</v>
      </c>
      <c r="BK191" s="217">
        <f>ROUND(I191*H191,2)</f>
        <v>0</v>
      </c>
      <c r="BL191" s="18" t="s">
        <v>141</v>
      </c>
      <c r="BM191" s="216" t="s">
        <v>1164</v>
      </c>
    </row>
    <row r="192" spans="1:51" s="14" customFormat="1" ht="12">
      <c r="A192" s="14"/>
      <c r="B192" s="234"/>
      <c r="C192" s="235"/>
      <c r="D192" s="225" t="s">
        <v>145</v>
      </c>
      <c r="E192" s="236" t="s">
        <v>19</v>
      </c>
      <c r="F192" s="237" t="s">
        <v>1165</v>
      </c>
      <c r="G192" s="235"/>
      <c r="H192" s="238">
        <v>82</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145</v>
      </c>
      <c r="AU192" s="244" t="s">
        <v>79</v>
      </c>
      <c r="AV192" s="14" t="s">
        <v>79</v>
      </c>
      <c r="AW192" s="14" t="s">
        <v>31</v>
      </c>
      <c r="AX192" s="14" t="s">
        <v>77</v>
      </c>
      <c r="AY192" s="244" t="s">
        <v>133</v>
      </c>
    </row>
    <row r="193" spans="1:65" s="2" customFormat="1" ht="16.5" customHeight="1">
      <c r="A193" s="39"/>
      <c r="B193" s="40"/>
      <c r="C193" s="245" t="s">
        <v>392</v>
      </c>
      <c r="D193" s="245" t="s">
        <v>246</v>
      </c>
      <c r="E193" s="246" t="s">
        <v>620</v>
      </c>
      <c r="F193" s="247" t="s">
        <v>621</v>
      </c>
      <c r="G193" s="248" t="s">
        <v>249</v>
      </c>
      <c r="H193" s="249">
        <v>75</v>
      </c>
      <c r="I193" s="250"/>
      <c r="J193" s="251">
        <f>ROUND(I193*H193,2)</f>
        <v>0</v>
      </c>
      <c r="K193" s="247" t="s">
        <v>250</v>
      </c>
      <c r="L193" s="252"/>
      <c r="M193" s="253" t="s">
        <v>19</v>
      </c>
      <c r="N193" s="254"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182</v>
      </c>
      <c r="AT193" s="216" t="s">
        <v>246</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141</v>
      </c>
      <c r="BM193" s="216" t="s">
        <v>1166</v>
      </c>
    </row>
    <row r="194" spans="1:65" s="2" customFormat="1" ht="16.5" customHeight="1">
      <c r="A194" s="39"/>
      <c r="B194" s="40"/>
      <c r="C194" s="245" t="s">
        <v>397</v>
      </c>
      <c r="D194" s="245" t="s">
        <v>246</v>
      </c>
      <c r="E194" s="246" t="s">
        <v>624</v>
      </c>
      <c r="F194" s="247" t="s">
        <v>625</v>
      </c>
      <c r="G194" s="248" t="s">
        <v>249</v>
      </c>
      <c r="H194" s="249">
        <v>3</v>
      </c>
      <c r="I194" s="250"/>
      <c r="J194" s="251">
        <f>ROUND(I194*H194,2)</f>
        <v>0</v>
      </c>
      <c r="K194" s="247" t="s">
        <v>250</v>
      </c>
      <c r="L194" s="252"/>
      <c r="M194" s="253" t="s">
        <v>19</v>
      </c>
      <c r="N194" s="254" t="s">
        <v>40</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182</v>
      </c>
      <c r="AT194" s="216" t="s">
        <v>246</v>
      </c>
      <c r="AU194" s="216" t="s">
        <v>79</v>
      </c>
      <c r="AY194" s="18" t="s">
        <v>133</v>
      </c>
      <c r="BE194" s="217">
        <f>IF(N194="základní",J194,0)</f>
        <v>0</v>
      </c>
      <c r="BF194" s="217">
        <f>IF(N194="snížená",J194,0)</f>
        <v>0</v>
      </c>
      <c r="BG194" s="217">
        <f>IF(N194="zákl. přenesená",J194,0)</f>
        <v>0</v>
      </c>
      <c r="BH194" s="217">
        <f>IF(N194="sníž. přenesená",J194,0)</f>
        <v>0</v>
      </c>
      <c r="BI194" s="217">
        <f>IF(N194="nulová",J194,0)</f>
        <v>0</v>
      </c>
      <c r="BJ194" s="18" t="s">
        <v>77</v>
      </c>
      <c r="BK194" s="217">
        <f>ROUND(I194*H194,2)</f>
        <v>0</v>
      </c>
      <c r="BL194" s="18" t="s">
        <v>141</v>
      </c>
      <c r="BM194" s="216" t="s">
        <v>1167</v>
      </c>
    </row>
    <row r="195" spans="1:65" s="2" customFormat="1" ht="16.5" customHeight="1">
      <c r="A195" s="39"/>
      <c r="B195" s="40"/>
      <c r="C195" s="245" t="s">
        <v>401</v>
      </c>
      <c r="D195" s="245" t="s">
        <v>246</v>
      </c>
      <c r="E195" s="246" t="s">
        <v>628</v>
      </c>
      <c r="F195" s="247" t="s">
        <v>629</v>
      </c>
      <c r="G195" s="248" t="s">
        <v>249</v>
      </c>
      <c r="H195" s="249">
        <v>3</v>
      </c>
      <c r="I195" s="250"/>
      <c r="J195" s="251">
        <f>ROUND(I195*H195,2)</f>
        <v>0</v>
      </c>
      <c r="K195" s="247" t="s">
        <v>250</v>
      </c>
      <c r="L195" s="252"/>
      <c r="M195" s="253" t="s">
        <v>19</v>
      </c>
      <c r="N195" s="254"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182</v>
      </c>
      <c r="AT195" s="216" t="s">
        <v>246</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141</v>
      </c>
      <c r="BM195" s="216" t="s">
        <v>1168</v>
      </c>
    </row>
    <row r="196" spans="1:65" s="2" customFormat="1" ht="16.5" customHeight="1">
      <c r="A196" s="39"/>
      <c r="B196" s="40"/>
      <c r="C196" s="245" t="s">
        <v>405</v>
      </c>
      <c r="D196" s="245" t="s">
        <v>246</v>
      </c>
      <c r="E196" s="246" t="s">
        <v>1051</v>
      </c>
      <c r="F196" s="247" t="s">
        <v>1052</v>
      </c>
      <c r="G196" s="248" t="s">
        <v>249</v>
      </c>
      <c r="H196" s="249">
        <v>1</v>
      </c>
      <c r="I196" s="250"/>
      <c r="J196" s="251">
        <f>ROUND(I196*H196,2)</f>
        <v>0</v>
      </c>
      <c r="K196" s="247" t="s">
        <v>250</v>
      </c>
      <c r="L196" s="252"/>
      <c r="M196" s="253" t="s">
        <v>19</v>
      </c>
      <c r="N196" s="254"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182</v>
      </c>
      <c r="AT196" s="216" t="s">
        <v>246</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141</v>
      </c>
      <c r="BM196" s="216" t="s">
        <v>1169</v>
      </c>
    </row>
    <row r="197" spans="1:65" s="2" customFormat="1" ht="16.5" customHeight="1">
      <c r="A197" s="39"/>
      <c r="B197" s="40"/>
      <c r="C197" s="205" t="s">
        <v>327</v>
      </c>
      <c r="D197" s="205" t="s">
        <v>136</v>
      </c>
      <c r="E197" s="206" t="s">
        <v>632</v>
      </c>
      <c r="F197" s="207" t="s">
        <v>633</v>
      </c>
      <c r="G197" s="208" t="s">
        <v>249</v>
      </c>
      <c r="H197" s="209">
        <v>13</v>
      </c>
      <c r="I197" s="210"/>
      <c r="J197" s="211">
        <f>ROUND(I197*H197,2)</f>
        <v>0</v>
      </c>
      <c r="K197" s="207" t="s">
        <v>250</v>
      </c>
      <c r="L197" s="45"/>
      <c r="M197" s="212" t="s">
        <v>19</v>
      </c>
      <c r="N197" s="213" t="s">
        <v>40</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141</v>
      </c>
      <c r="AT197" s="216" t="s">
        <v>136</v>
      </c>
      <c r="AU197" s="216" t="s">
        <v>79</v>
      </c>
      <c r="AY197" s="18" t="s">
        <v>133</v>
      </c>
      <c r="BE197" s="217">
        <f>IF(N197="základní",J197,0)</f>
        <v>0</v>
      </c>
      <c r="BF197" s="217">
        <f>IF(N197="snížená",J197,0)</f>
        <v>0</v>
      </c>
      <c r="BG197" s="217">
        <f>IF(N197="zákl. přenesená",J197,0)</f>
        <v>0</v>
      </c>
      <c r="BH197" s="217">
        <f>IF(N197="sníž. přenesená",J197,0)</f>
        <v>0</v>
      </c>
      <c r="BI197" s="217">
        <f>IF(N197="nulová",J197,0)</f>
        <v>0</v>
      </c>
      <c r="BJ197" s="18" t="s">
        <v>77</v>
      </c>
      <c r="BK197" s="217">
        <f>ROUND(I197*H197,2)</f>
        <v>0</v>
      </c>
      <c r="BL197" s="18" t="s">
        <v>141</v>
      </c>
      <c r="BM197" s="216" t="s">
        <v>1170</v>
      </c>
    </row>
    <row r="198" spans="1:65" s="2" customFormat="1" ht="16.5" customHeight="1">
      <c r="A198" s="39"/>
      <c r="B198" s="40"/>
      <c r="C198" s="245" t="s">
        <v>333</v>
      </c>
      <c r="D198" s="245" t="s">
        <v>246</v>
      </c>
      <c r="E198" s="246" t="s">
        <v>636</v>
      </c>
      <c r="F198" s="247" t="s">
        <v>637</v>
      </c>
      <c r="G198" s="248" t="s">
        <v>249</v>
      </c>
      <c r="H198" s="249">
        <v>13</v>
      </c>
      <c r="I198" s="250"/>
      <c r="J198" s="251">
        <f>ROUND(I198*H198,2)</f>
        <v>0</v>
      </c>
      <c r="K198" s="247" t="s">
        <v>250</v>
      </c>
      <c r="L198" s="252"/>
      <c r="M198" s="253" t="s">
        <v>19</v>
      </c>
      <c r="N198" s="254" t="s">
        <v>40</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182</v>
      </c>
      <c r="AT198" s="216" t="s">
        <v>246</v>
      </c>
      <c r="AU198" s="216" t="s">
        <v>79</v>
      </c>
      <c r="AY198" s="18" t="s">
        <v>133</v>
      </c>
      <c r="BE198" s="217">
        <f>IF(N198="základní",J198,0)</f>
        <v>0</v>
      </c>
      <c r="BF198" s="217">
        <f>IF(N198="snížená",J198,0)</f>
        <v>0</v>
      </c>
      <c r="BG198" s="217">
        <f>IF(N198="zákl. přenesená",J198,0)</f>
        <v>0</v>
      </c>
      <c r="BH198" s="217">
        <f>IF(N198="sníž. přenesená",J198,0)</f>
        <v>0</v>
      </c>
      <c r="BI198" s="217">
        <f>IF(N198="nulová",J198,0)</f>
        <v>0</v>
      </c>
      <c r="BJ198" s="18" t="s">
        <v>77</v>
      </c>
      <c r="BK198" s="217">
        <f>ROUND(I198*H198,2)</f>
        <v>0</v>
      </c>
      <c r="BL198" s="18" t="s">
        <v>141</v>
      </c>
      <c r="BM198" s="216" t="s">
        <v>1171</v>
      </c>
    </row>
    <row r="199" spans="1:63" s="12" customFormat="1" ht="22.8" customHeight="1">
      <c r="A199" s="12"/>
      <c r="B199" s="189"/>
      <c r="C199" s="190"/>
      <c r="D199" s="191" t="s">
        <v>68</v>
      </c>
      <c r="E199" s="203" t="s">
        <v>737</v>
      </c>
      <c r="F199" s="203" t="s">
        <v>738</v>
      </c>
      <c r="G199" s="190"/>
      <c r="H199" s="190"/>
      <c r="I199" s="193"/>
      <c r="J199" s="204">
        <f>BK199</f>
        <v>0</v>
      </c>
      <c r="K199" s="190"/>
      <c r="L199" s="195"/>
      <c r="M199" s="196"/>
      <c r="N199" s="197"/>
      <c r="O199" s="197"/>
      <c r="P199" s="198">
        <f>SUM(P200:P210)</f>
        <v>0</v>
      </c>
      <c r="Q199" s="197"/>
      <c r="R199" s="198">
        <f>SUM(R200:R210)</f>
        <v>1.33900106</v>
      </c>
      <c r="S199" s="197"/>
      <c r="T199" s="199">
        <f>SUM(T200:T210)</f>
        <v>0</v>
      </c>
      <c r="U199" s="12"/>
      <c r="V199" s="12"/>
      <c r="W199" s="12"/>
      <c r="X199" s="12"/>
      <c r="Y199" s="12"/>
      <c r="Z199" s="12"/>
      <c r="AA199" s="12"/>
      <c r="AB199" s="12"/>
      <c r="AC199" s="12"/>
      <c r="AD199" s="12"/>
      <c r="AE199" s="12"/>
      <c r="AR199" s="200" t="s">
        <v>79</v>
      </c>
      <c r="AT199" s="201" t="s">
        <v>68</v>
      </c>
      <c r="AU199" s="201" t="s">
        <v>77</v>
      </c>
      <c r="AY199" s="200" t="s">
        <v>133</v>
      </c>
      <c r="BK199" s="202">
        <f>SUM(BK200:BK210)</f>
        <v>0</v>
      </c>
    </row>
    <row r="200" spans="1:65" s="2" customFormat="1" ht="16.5" customHeight="1">
      <c r="A200" s="39"/>
      <c r="B200" s="40"/>
      <c r="C200" s="205" t="s">
        <v>452</v>
      </c>
      <c r="D200" s="205" t="s">
        <v>136</v>
      </c>
      <c r="E200" s="206" t="s">
        <v>740</v>
      </c>
      <c r="F200" s="207" t="s">
        <v>741</v>
      </c>
      <c r="G200" s="208" t="s">
        <v>139</v>
      </c>
      <c r="H200" s="209">
        <v>1300</v>
      </c>
      <c r="I200" s="210"/>
      <c r="J200" s="211">
        <f>ROUND(I200*H200,2)</f>
        <v>0</v>
      </c>
      <c r="K200" s="207" t="s">
        <v>140</v>
      </c>
      <c r="L200" s="45"/>
      <c r="M200" s="212" t="s">
        <v>19</v>
      </c>
      <c r="N200" s="213" t="s">
        <v>40</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229</v>
      </c>
      <c r="AT200" s="216" t="s">
        <v>136</v>
      </c>
      <c r="AU200" s="216" t="s">
        <v>79</v>
      </c>
      <c r="AY200" s="18" t="s">
        <v>133</v>
      </c>
      <c r="BE200" s="217">
        <f>IF(N200="základní",J200,0)</f>
        <v>0</v>
      </c>
      <c r="BF200" s="217">
        <f>IF(N200="snížená",J200,0)</f>
        <v>0</v>
      </c>
      <c r="BG200" s="217">
        <f>IF(N200="zákl. přenesená",J200,0)</f>
        <v>0</v>
      </c>
      <c r="BH200" s="217">
        <f>IF(N200="sníž. přenesená",J200,0)</f>
        <v>0</v>
      </c>
      <c r="BI200" s="217">
        <f>IF(N200="nulová",J200,0)</f>
        <v>0</v>
      </c>
      <c r="BJ200" s="18" t="s">
        <v>77</v>
      </c>
      <c r="BK200" s="217">
        <f>ROUND(I200*H200,2)</f>
        <v>0</v>
      </c>
      <c r="BL200" s="18" t="s">
        <v>229</v>
      </c>
      <c r="BM200" s="216" t="s">
        <v>1172</v>
      </c>
    </row>
    <row r="201" spans="1:47" s="2" customFormat="1" ht="12">
      <c r="A201" s="39"/>
      <c r="B201" s="40"/>
      <c r="C201" s="41"/>
      <c r="D201" s="218" t="s">
        <v>143</v>
      </c>
      <c r="E201" s="41"/>
      <c r="F201" s="219" t="s">
        <v>743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143</v>
      </c>
      <c r="AU201" s="18" t="s">
        <v>79</v>
      </c>
    </row>
    <row r="202" spans="1:65" s="2" customFormat="1" ht="21.75" customHeight="1">
      <c r="A202" s="39"/>
      <c r="B202" s="40"/>
      <c r="C202" s="205" t="s">
        <v>457</v>
      </c>
      <c r="D202" s="205" t="s">
        <v>136</v>
      </c>
      <c r="E202" s="206" t="s">
        <v>746</v>
      </c>
      <c r="F202" s="207" t="s">
        <v>747</v>
      </c>
      <c r="G202" s="208" t="s">
        <v>139</v>
      </c>
      <c r="H202" s="209">
        <v>216.667</v>
      </c>
      <c r="I202" s="210"/>
      <c r="J202" s="211">
        <f>ROUND(I202*H202,2)</f>
        <v>0</v>
      </c>
      <c r="K202" s="207" t="s">
        <v>140</v>
      </c>
      <c r="L202" s="45"/>
      <c r="M202" s="212" t="s">
        <v>19</v>
      </c>
      <c r="N202" s="213" t="s">
        <v>40</v>
      </c>
      <c r="O202" s="85"/>
      <c r="P202" s="214">
        <f>O202*H202</f>
        <v>0</v>
      </c>
      <c r="Q202" s="214">
        <v>0.00318</v>
      </c>
      <c r="R202" s="214">
        <f>Q202*H202</f>
        <v>0.68900106</v>
      </c>
      <c r="S202" s="214">
        <v>0</v>
      </c>
      <c r="T202" s="215">
        <f>S202*H202</f>
        <v>0</v>
      </c>
      <c r="U202" s="39"/>
      <c r="V202" s="39"/>
      <c r="W202" s="39"/>
      <c r="X202" s="39"/>
      <c r="Y202" s="39"/>
      <c r="Z202" s="39"/>
      <c r="AA202" s="39"/>
      <c r="AB202" s="39"/>
      <c r="AC202" s="39"/>
      <c r="AD202" s="39"/>
      <c r="AE202" s="39"/>
      <c r="AR202" s="216" t="s">
        <v>229</v>
      </c>
      <c r="AT202" s="216" t="s">
        <v>136</v>
      </c>
      <c r="AU202" s="216" t="s">
        <v>79</v>
      </c>
      <c r="AY202" s="18" t="s">
        <v>133</v>
      </c>
      <c r="BE202" s="217">
        <f>IF(N202="základní",J202,0)</f>
        <v>0</v>
      </c>
      <c r="BF202" s="217">
        <f>IF(N202="snížená",J202,0)</f>
        <v>0</v>
      </c>
      <c r="BG202" s="217">
        <f>IF(N202="zákl. přenesená",J202,0)</f>
        <v>0</v>
      </c>
      <c r="BH202" s="217">
        <f>IF(N202="sníž. přenesená",J202,0)</f>
        <v>0</v>
      </c>
      <c r="BI202" s="217">
        <f>IF(N202="nulová",J202,0)</f>
        <v>0</v>
      </c>
      <c r="BJ202" s="18" t="s">
        <v>77</v>
      </c>
      <c r="BK202" s="217">
        <f>ROUND(I202*H202,2)</f>
        <v>0</v>
      </c>
      <c r="BL202" s="18" t="s">
        <v>229</v>
      </c>
      <c r="BM202" s="216" t="s">
        <v>1173</v>
      </c>
    </row>
    <row r="203" spans="1:47" s="2" customFormat="1" ht="12">
      <c r="A203" s="39"/>
      <c r="B203" s="40"/>
      <c r="C203" s="41"/>
      <c r="D203" s="218" t="s">
        <v>143</v>
      </c>
      <c r="E203" s="41"/>
      <c r="F203" s="219" t="s">
        <v>749</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143</v>
      </c>
      <c r="AU203" s="18" t="s">
        <v>79</v>
      </c>
    </row>
    <row r="204" spans="1:51" s="14" customFormat="1" ht="12">
      <c r="A204" s="14"/>
      <c r="B204" s="234"/>
      <c r="C204" s="235"/>
      <c r="D204" s="225" t="s">
        <v>145</v>
      </c>
      <c r="E204" s="236" t="s">
        <v>19</v>
      </c>
      <c r="F204" s="237" t="s">
        <v>1174</v>
      </c>
      <c r="G204" s="235"/>
      <c r="H204" s="238">
        <v>216.667</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145</v>
      </c>
      <c r="AU204" s="244" t="s">
        <v>79</v>
      </c>
      <c r="AV204" s="14" t="s">
        <v>79</v>
      </c>
      <c r="AW204" s="14" t="s">
        <v>31</v>
      </c>
      <c r="AX204" s="14" t="s">
        <v>77</v>
      </c>
      <c r="AY204" s="244" t="s">
        <v>133</v>
      </c>
    </row>
    <row r="205" spans="1:65" s="2" customFormat="1" ht="16.5" customHeight="1">
      <c r="A205" s="39"/>
      <c r="B205" s="40"/>
      <c r="C205" s="205" t="s">
        <v>461</v>
      </c>
      <c r="D205" s="205" t="s">
        <v>136</v>
      </c>
      <c r="E205" s="206" t="s">
        <v>752</v>
      </c>
      <c r="F205" s="207" t="s">
        <v>753</v>
      </c>
      <c r="G205" s="208" t="s">
        <v>139</v>
      </c>
      <c r="H205" s="209">
        <v>1300</v>
      </c>
      <c r="I205" s="210"/>
      <c r="J205" s="211">
        <f>ROUND(I205*H205,2)</f>
        <v>0</v>
      </c>
      <c r="K205" s="207" t="s">
        <v>140</v>
      </c>
      <c r="L205" s="45"/>
      <c r="M205" s="212" t="s">
        <v>19</v>
      </c>
      <c r="N205" s="213" t="s">
        <v>40</v>
      </c>
      <c r="O205" s="85"/>
      <c r="P205" s="214">
        <f>O205*H205</f>
        <v>0</v>
      </c>
      <c r="Q205" s="214">
        <v>0.0002</v>
      </c>
      <c r="R205" s="214">
        <f>Q205*H205</f>
        <v>0.26</v>
      </c>
      <c r="S205" s="214">
        <v>0</v>
      </c>
      <c r="T205" s="215">
        <f>S205*H205</f>
        <v>0</v>
      </c>
      <c r="U205" s="39"/>
      <c r="V205" s="39"/>
      <c r="W205" s="39"/>
      <c r="X205" s="39"/>
      <c r="Y205" s="39"/>
      <c r="Z205" s="39"/>
      <c r="AA205" s="39"/>
      <c r="AB205" s="39"/>
      <c r="AC205" s="39"/>
      <c r="AD205" s="39"/>
      <c r="AE205" s="39"/>
      <c r="AR205" s="216" t="s">
        <v>229</v>
      </c>
      <c r="AT205" s="216" t="s">
        <v>136</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229</v>
      </c>
      <c r="BM205" s="216" t="s">
        <v>1175</v>
      </c>
    </row>
    <row r="206" spans="1:47" s="2" customFormat="1" ht="12">
      <c r="A206" s="39"/>
      <c r="B206" s="40"/>
      <c r="C206" s="41"/>
      <c r="D206" s="218" t="s">
        <v>143</v>
      </c>
      <c r="E206" s="41"/>
      <c r="F206" s="219" t="s">
        <v>755</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143</v>
      </c>
      <c r="AU206" s="18" t="s">
        <v>79</v>
      </c>
    </row>
    <row r="207" spans="1:65" s="2" customFormat="1" ht="24.15" customHeight="1">
      <c r="A207" s="39"/>
      <c r="B207" s="40"/>
      <c r="C207" s="205" t="s">
        <v>466</v>
      </c>
      <c r="D207" s="205" t="s">
        <v>136</v>
      </c>
      <c r="E207" s="206" t="s">
        <v>758</v>
      </c>
      <c r="F207" s="207" t="s">
        <v>759</v>
      </c>
      <c r="G207" s="208" t="s">
        <v>139</v>
      </c>
      <c r="H207" s="209">
        <v>1300</v>
      </c>
      <c r="I207" s="210"/>
      <c r="J207" s="211">
        <f>ROUND(I207*H207,2)</f>
        <v>0</v>
      </c>
      <c r="K207" s="207" t="s">
        <v>140</v>
      </c>
      <c r="L207" s="45"/>
      <c r="M207" s="212" t="s">
        <v>19</v>
      </c>
      <c r="N207" s="213" t="s">
        <v>40</v>
      </c>
      <c r="O207" s="85"/>
      <c r="P207" s="214">
        <f>O207*H207</f>
        <v>0</v>
      </c>
      <c r="Q207" s="214">
        <v>0.00028</v>
      </c>
      <c r="R207" s="214">
        <f>Q207*H207</f>
        <v>0.364</v>
      </c>
      <c r="S207" s="214">
        <v>0</v>
      </c>
      <c r="T207" s="215">
        <f>S207*H207</f>
        <v>0</v>
      </c>
      <c r="U207" s="39"/>
      <c r="V207" s="39"/>
      <c r="W207" s="39"/>
      <c r="X207" s="39"/>
      <c r="Y207" s="39"/>
      <c r="Z207" s="39"/>
      <c r="AA207" s="39"/>
      <c r="AB207" s="39"/>
      <c r="AC207" s="39"/>
      <c r="AD207" s="39"/>
      <c r="AE207" s="39"/>
      <c r="AR207" s="216" t="s">
        <v>229</v>
      </c>
      <c r="AT207" s="216" t="s">
        <v>136</v>
      </c>
      <c r="AU207" s="216" t="s">
        <v>79</v>
      </c>
      <c r="AY207" s="18" t="s">
        <v>133</v>
      </c>
      <c r="BE207" s="217">
        <f>IF(N207="základní",J207,0)</f>
        <v>0</v>
      </c>
      <c r="BF207" s="217">
        <f>IF(N207="snížená",J207,0)</f>
        <v>0</v>
      </c>
      <c r="BG207" s="217">
        <f>IF(N207="zákl. přenesená",J207,0)</f>
        <v>0</v>
      </c>
      <c r="BH207" s="217">
        <f>IF(N207="sníž. přenesená",J207,0)</f>
        <v>0</v>
      </c>
      <c r="BI207" s="217">
        <f>IF(N207="nulová",J207,0)</f>
        <v>0</v>
      </c>
      <c r="BJ207" s="18" t="s">
        <v>77</v>
      </c>
      <c r="BK207" s="217">
        <f>ROUND(I207*H207,2)</f>
        <v>0</v>
      </c>
      <c r="BL207" s="18" t="s">
        <v>229</v>
      </c>
      <c r="BM207" s="216" t="s">
        <v>1176</v>
      </c>
    </row>
    <row r="208" spans="1:47" s="2" customFormat="1" ht="12">
      <c r="A208" s="39"/>
      <c r="B208" s="40"/>
      <c r="C208" s="41"/>
      <c r="D208" s="218" t="s">
        <v>143</v>
      </c>
      <c r="E208" s="41"/>
      <c r="F208" s="219" t="s">
        <v>761</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143</v>
      </c>
      <c r="AU208" s="18" t="s">
        <v>79</v>
      </c>
    </row>
    <row r="209" spans="1:65" s="2" customFormat="1" ht="24.15" customHeight="1">
      <c r="A209" s="39"/>
      <c r="B209" s="40"/>
      <c r="C209" s="205" t="s">
        <v>470</v>
      </c>
      <c r="D209" s="205" t="s">
        <v>136</v>
      </c>
      <c r="E209" s="206" t="s">
        <v>764</v>
      </c>
      <c r="F209" s="207" t="s">
        <v>765</v>
      </c>
      <c r="G209" s="208" t="s">
        <v>139</v>
      </c>
      <c r="H209" s="209">
        <v>1300</v>
      </c>
      <c r="I209" s="210"/>
      <c r="J209" s="211">
        <f>ROUND(I209*H209,2)</f>
        <v>0</v>
      </c>
      <c r="K209" s="207" t="s">
        <v>140</v>
      </c>
      <c r="L209" s="45"/>
      <c r="M209" s="212" t="s">
        <v>19</v>
      </c>
      <c r="N209" s="213" t="s">
        <v>40</v>
      </c>
      <c r="O209" s="85"/>
      <c r="P209" s="214">
        <f>O209*H209</f>
        <v>0</v>
      </c>
      <c r="Q209" s="214">
        <v>2E-05</v>
      </c>
      <c r="R209" s="214">
        <f>Q209*H209</f>
        <v>0.026000000000000002</v>
      </c>
      <c r="S209" s="214">
        <v>0</v>
      </c>
      <c r="T209" s="215">
        <f>S209*H209</f>
        <v>0</v>
      </c>
      <c r="U209" s="39"/>
      <c r="V209" s="39"/>
      <c r="W209" s="39"/>
      <c r="X209" s="39"/>
      <c r="Y209" s="39"/>
      <c r="Z209" s="39"/>
      <c r="AA209" s="39"/>
      <c r="AB209" s="39"/>
      <c r="AC209" s="39"/>
      <c r="AD209" s="39"/>
      <c r="AE209" s="39"/>
      <c r="AR209" s="216" t="s">
        <v>229</v>
      </c>
      <c r="AT209" s="216" t="s">
        <v>136</v>
      </c>
      <c r="AU209" s="216" t="s">
        <v>79</v>
      </c>
      <c r="AY209" s="18" t="s">
        <v>133</v>
      </c>
      <c r="BE209" s="217">
        <f>IF(N209="základní",J209,0)</f>
        <v>0</v>
      </c>
      <c r="BF209" s="217">
        <f>IF(N209="snížená",J209,0)</f>
        <v>0</v>
      </c>
      <c r="BG209" s="217">
        <f>IF(N209="zákl. přenesená",J209,0)</f>
        <v>0</v>
      </c>
      <c r="BH209" s="217">
        <f>IF(N209="sníž. přenesená",J209,0)</f>
        <v>0</v>
      </c>
      <c r="BI209" s="217">
        <f>IF(N209="nulová",J209,0)</f>
        <v>0</v>
      </c>
      <c r="BJ209" s="18" t="s">
        <v>77</v>
      </c>
      <c r="BK209" s="217">
        <f>ROUND(I209*H209,2)</f>
        <v>0</v>
      </c>
      <c r="BL209" s="18" t="s">
        <v>229</v>
      </c>
      <c r="BM209" s="216" t="s">
        <v>1177</v>
      </c>
    </row>
    <row r="210" spans="1:47" s="2" customFormat="1" ht="12">
      <c r="A210" s="39"/>
      <c r="B210" s="40"/>
      <c r="C210" s="41"/>
      <c r="D210" s="218" t="s">
        <v>143</v>
      </c>
      <c r="E210" s="41"/>
      <c r="F210" s="219" t="s">
        <v>767</v>
      </c>
      <c r="G210" s="41"/>
      <c r="H210" s="41"/>
      <c r="I210" s="220"/>
      <c r="J210" s="41"/>
      <c r="K210" s="41"/>
      <c r="L210" s="45"/>
      <c r="M210" s="270"/>
      <c r="N210" s="271"/>
      <c r="O210" s="272"/>
      <c r="P210" s="272"/>
      <c r="Q210" s="272"/>
      <c r="R210" s="272"/>
      <c r="S210" s="272"/>
      <c r="T210" s="273"/>
      <c r="U210" s="39"/>
      <c r="V210" s="39"/>
      <c r="W210" s="39"/>
      <c r="X210" s="39"/>
      <c r="Y210" s="39"/>
      <c r="Z210" s="39"/>
      <c r="AA210" s="39"/>
      <c r="AB210" s="39"/>
      <c r="AC210" s="39"/>
      <c r="AD210" s="39"/>
      <c r="AE210" s="39"/>
      <c r="AT210" s="18" t="s">
        <v>143</v>
      </c>
      <c r="AU210" s="18" t="s">
        <v>79</v>
      </c>
    </row>
    <row r="211" spans="1:31" s="2" customFormat="1" ht="6.95" customHeight="1">
      <c r="A211" s="39"/>
      <c r="B211" s="60"/>
      <c r="C211" s="61"/>
      <c r="D211" s="61"/>
      <c r="E211" s="61"/>
      <c r="F211" s="61"/>
      <c r="G211" s="61"/>
      <c r="H211" s="61"/>
      <c r="I211" s="61"/>
      <c r="J211" s="61"/>
      <c r="K211" s="61"/>
      <c r="L211" s="45"/>
      <c r="M211" s="39"/>
      <c r="O211" s="39"/>
      <c r="P211" s="39"/>
      <c r="Q211" s="39"/>
      <c r="R211" s="39"/>
      <c r="S211" s="39"/>
      <c r="T211" s="39"/>
      <c r="U211" s="39"/>
      <c r="V211" s="39"/>
      <c r="W211" s="39"/>
      <c r="X211" s="39"/>
      <c r="Y211" s="39"/>
      <c r="Z211" s="39"/>
      <c r="AA211" s="39"/>
      <c r="AB211" s="39"/>
      <c r="AC211" s="39"/>
      <c r="AD211" s="39"/>
      <c r="AE211" s="39"/>
    </row>
  </sheetData>
  <sheetProtection password="CC35" sheet="1" objects="1" scenarios="1" formatColumns="0" formatRows="0" autoFilter="0"/>
  <autoFilter ref="C86:K210"/>
  <mergeCells count="9">
    <mergeCell ref="E7:H7"/>
    <mergeCell ref="E9:H9"/>
    <mergeCell ref="E18:H18"/>
    <mergeCell ref="E27:H27"/>
    <mergeCell ref="E48:H48"/>
    <mergeCell ref="E50:H50"/>
    <mergeCell ref="E77:H77"/>
    <mergeCell ref="E79:H79"/>
    <mergeCell ref="L2:V2"/>
  </mergeCells>
  <hyperlinks>
    <hyperlink ref="F91" r:id="rId1" display="https://podminky.urs.cz/item/CS_URS_2022_02/611315121"/>
    <hyperlink ref="F94" r:id="rId2" display="https://podminky.urs.cz/item/CS_URS_2022_02/612135101"/>
    <hyperlink ref="F96" r:id="rId3" display="https://podminky.urs.cz/item/CS_URS_2022_02/612315121"/>
    <hyperlink ref="F100" r:id="rId4" display="https://podminky.urs.cz/item/CS_URS_2022_02/971033561"/>
    <hyperlink ref="F102" r:id="rId5" display="https://podminky.urs.cz/item/CS_URS_2022_02/974082113"/>
    <hyperlink ref="F105" r:id="rId6" display="https://podminky.urs.cz/item/CS_URS_2022_02/974082115"/>
    <hyperlink ref="F108" r:id="rId7" display="https://podminky.urs.cz/item/CS_URS_2022_02/974082116"/>
    <hyperlink ref="F110" r:id="rId8" display="https://podminky.urs.cz/item/CS_URS_2022_02/974082173"/>
    <hyperlink ref="F113" r:id="rId9" display="https://podminky.urs.cz/item/CS_URS_2022_02/974082175"/>
    <hyperlink ref="F117" r:id="rId10" display="https://podminky.urs.cz/item/CS_URS_2022_02/997013153"/>
    <hyperlink ref="F119" r:id="rId11" display="https://podminky.urs.cz/item/CS_URS_2022_02/997013501"/>
    <hyperlink ref="F121" r:id="rId12" display="https://podminky.urs.cz/item/CS_URS_2022_02/997013509"/>
    <hyperlink ref="F124" r:id="rId13" display="https://podminky.urs.cz/item/CS_URS_2022_02/997013601"/>
    <hyperlink ref="F127" r:id="rId14" display="https://podminky.urs.cz/item/CS_URS_2022_02/998011002"/>
    <hyperlink ref="F131" r:id="rId15" display="https://podminky.urs.cz/item/CS_URS_2022_02/741110002"/>
    <hyperlink ref="F136" r:id="rId16" display="https://podminky.urs.cz/item/CS_URS_2022_02/741112061"/>
    <hyperlink ref="F142" r:id="rId17" display="https://podminky.urs.cz/item/CS_URS_2022_02/741122011"/>
    <hyperlink ref="F149" r:id="rId18" display="https://podminky.urs.cz/item/CS_URS_2022_02/741122015"/>
    <hyperlink ref="F154" r:id="rId19" display="https://podminky.urs.cz/item/CS_URS_2022_02/741122016"/>
    <hyperlink ref="F159" r:id="rId20" display="https://podminky.urs.cz/item/CS_URS_2022_02/741122031"/>
    <hyperlink ref="F164" r:id="rId21" display="https://podminky.urs.cz/item/CS_URS_2022_02/741210102"/>
    <hyperlink ref="F168" r:id="rId22" display="https://podminky.urs.cz/item/CS_URS_2022_02/741310101"/>
    <hyperlink ref="F174" r:id="rId23" display="https://podminky.urs.cz/item/CS_URS_2022_02/741313001"/>
    <hyperlink ref="F180" r:id="rId24" display="https://podminky.urs.cz/item/CS_URS_2022_02/741372022"/>
    <hyperlink ref="F190" r:id="rId25" display="https://podminky.urs.cz/item/CS_URS_2022_02/998741202"/>
    <hyperlink ref="F201" r:id="rId26" display="https://podminky.urs.cz/item/CS_URS_2022_02/784111001"/>
    <hyperlink ref="F203" r:id="rId27" display="https://podminky.urs.cz/item/CS_URS_2022_02/784161411"/>
    <hyperlink ref="F206" r:id="rId28" display="https://podminky.urs.cz/item/CS_URS_2022_02/784181101"/>
    <hyperlink ref="F208" r:id="rId29" display="https://podminky.urs.cz/item/CS_URS_2022_02/784211121"/>
    <hyperlink ref="F210" r:id="rId30" display="https://podminky.urs.cz/item/CS_URS_2022_02/78421116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1"/>
</worksheet>
</file>

<file path=xl/worksheets/sheet6.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1178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1179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ROUND(J88,2)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ROUND((SUM(BE88:BE167)),2)</f>
        <v>0</v>
      </c>
      <c r="G33" s="39"/>
      <c r="H33" s="39"/>
      <c r="I33" s="149">
        <v>0.21</v>
      </c>
      <c r="J33" s="148">
        <f>ROUND(((SUM(BE88:BE167))*I33),2)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ROUND((SUM(BF88:BF167)),2)</f>
        <v>0</v>
      </c>
      <c r="G34" s="39"/>
      <c r="H34" s="39"/>
      <c r="I34" s="149">
        <v>0.15</v>
      </c>
      <c r="J34" s="148">
        <f>ROUND(((SUM(BF88:BF167))*I34),2)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ROUND((SUM(BG88:BG167)),2)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ROUND((SUM(BH88:BH167)),2)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ROUND((SUM(BI88:BI167)),2)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SLA - Slaboproud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J88</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1180</v>
      </c>
      <c r="E60" s="169"/>
      <c r="F60" s="169"/>
      <c r="G60" s="169"/>
      <c r="H60" s="169"/>
      <c r="I60" s="169"/>
      <c r="J60" s="170">
        <f>J89</f>
        <v>0</v>
      </c>
      <c r="K60" s="167"/>
      <c r="L60" s="171"/>
      <c r="S60" s="9"/>
      <c r="T60" s="9"/>
      <c r="U60" s="9"/>
      <c r="V60" s="9"/>
      <c r="W60" s="9"/>
      <c r="X60" s="9"/>
      <c r="Y60" s="9"/>
      <c r="Z60" s="9"/>
      <c r="AA60" s="9"/>
      <c r="AB60" s="9"/>
      <c r="AC60" s="9"/>
      <c r="AD60" s="9"/>
      <c r="AE60" s="9"/>
    </row>
    <row r="61" spans="1:31" s="10" customFormat="1" ht="19.9" customHeight="1">
      <c r="A61" s="10"/>
      <c r="B61" s="172"/>
      <c r="C61" s="173"/>
      <c r="D61" s="174" t="s">
        <v>1181</v>
      </c>
      <c r="E61" s="175"/>
      <c r="F61" s="175"/>
      <c r="G61" s="175"/>
      <c r="H61" s="175"/>
      <c r="I61" s="175"/>
      <c r="J61" s="176">
        <f>J90</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1182</v>
      </c>
      <c r="E62" s="175"/>
      <c r="F62" s="175"/>
      <c r="G62" s="175"/>
      <c r="H62" s="175"/>
      <c r="I62" s="175"/>
      <c r="J62" s="176">
        <f>J100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1183</v>
      </c>
      <c r="E63" s="175"/>
      <c r="F63" s="175"/>
      <c r="G63" s="175"/>
      <c r="H63" s="175"/>
      <c r="I63" s="175"/>
      <c r="J63" s="176">
        <f>J107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1184</v>
      </c>
      <c r="E64" s="175"/>
      <c r="F64" s="175"/>
      <c r="G64" s="175"/>
      <c r="H64" s="175"/>
      <c r="I64" s="175"/>
      <c r="J64" s="176">
        <f>J110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1185</v>
      </c>
      <c r="E65" s="175"/>
      <c r="F65" s="175"/>
      <c r="G65" s="175"/>
      <c r="H65" s="175"/>
      <c r="I65" s="175"/>
      <c r="J65" s="176">
        <f>J113</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1186</v>
      </c>
      <c r="E66" s="175"/>
      <c r="F66" s="175"/>
      <c r="G66" s="175"/>
      <c r="H66" s="175"/>
      <c r="I66" s="175"/>
      <c r="J66" s="176">
        <f>J119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1187</v>
      </c>
      <c r="E67" s="175"/>
      <c r="F67" s="175"/>
      <c r="G67" s="175"/>
      <c r="H67" s="175"/>
      <c r="I67" s="175"/>
      <c r="J67" s="176">
        <f>J126</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1188</v>
      </c>
      <c r="E68" s="175"/>
      <c r="F68" s="175"/>
      <c r="G68" s="175"/>
      <c r="H68" s="175"/>
      <c r="I68" s="175"/>
      <c r="J68" s="176">
        <f>J149</f>
        <v>0</v>
      </c>
      <c r="K68" s="173"/>
      <c r="L68" s="177"/>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3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35"/>
      <c r="S74" s="39"/>
      <c r="T74" s="39"/>
      <c r="U74" s="39"/>
      <c r="V74" s="39"/>
      <c r="W74" s="39"/>
      <c r="X74" s="39"/>
      <c r="Y74" s="39"/>
      <c r="Z74" s="39"/>
      <c r="AA74" s="39"/>
      <c r="AB74" s="39"/>
      <c r="AC74" s="39"/>
      <c r="AD74" s="39"/>
      <c r="AE74" s="39"/>
    </row>
    <row r="75" spans="1:31" s="2" customFormat="1" ht="24.95" customHeight="1">
      <c r="A75" s="39"/>
      <c r="B75" s="40"/>
      <c r="C75" s="24" t="s">
        <v>118</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161" t="str">
        <f>E7</f>
        <v>REHOS Nejdek, Elektroinstalace</v>
      </c>
      <c r="F78" s="33"/>
      <c r="G78" s="33"/>
      <c r="H78" s="33"/>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99</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70" t="str">
        <f>E9</f>
        <v>SLA - Slaboproud</v>
      </c>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 xml:space="preserve"> </v>
      </c>
      <c r="G82" s="41"/>
      <c r="H82" s="41"/>
      <c r="I82" s="33" t="s">
        <v>23</v>
      </c>
      <c r="J82" s="73" t="str">
        <f>IF(J12="","",J12)</f>
        <v>13. 10. 2022</v>
      </c>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 xml:space="preserve"> </v>
      </c>
      <c r="G84" s="41"/>
      <c r="H84" s="41"/>
      <c r="I84" s="33" t="s">
        <v>30</v>
      </c>
      <c r="J84" s="37" t="str">
        <f>E21</f>
        <v xml:space="preserve"> </v>
      </c>
      <c r="K84" s="41"/>
      <c r="L84" s="135"/>
      <c r="S84" s="39"/>
      <c r="T84" s="39"/>
      <c r="U84" s="39"/>
      <c r="V84" s="39"/>
      <c r="W84" s="39"/>
      <c r="X84" s="39"/>
      <c r="Y84" s="39"/>
      <c r="Z84" s="39"/>
      <c r="AA84" s="39"/>
      <c r="AB84" s="39"/>
      <c r="AC84" s="39"/>
      <c r="AD84" s="39"/>
      <c r="AE84" s="39"/>
    </row>
    <row r="85" spans="1:31" s="2" customFormat="1" ht="15.15" customHeight="1">
      <c r="A85" s="39"/>
      <c r="B85" s="40"/>
      <c r="C85" s="33" t="s">
        <v>28</v>
      </c>
      <c r="D85" s="41"/>
      <c r="E85" s="41"/>
      <c r="F85" s="28" t="str">
        <f>IF(E18="","",E18)</f>
        <v>Vyplň údaj</v>
      </c>
      <c r="G85" s="41"/>
      <c r="H85" s="41"/>
      <c r="I85" s="33" t="s">
        <v>32</v>
      </c>
      <c r="J85" s="37" t="str">
        <f>E24</f>
        <v xml:space="preserve"> </v>
      </c>
      <c r="K85" s="41"/>
      <c r="L85" s="13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11" customFormat="1" ht="29.25" customHeight="1">
      <c r="A87" s="178"/>
      <c r="B87" s="179"/>
      <c r="C87" s="180" t="s">
        <v>119</v>
      </c>
      <c r="D87" s="181" t="s">
        <v>54</v>
      </c>
      <c r="E87" s="181" t="s">
        <v>50</v>
      </c>
      <c r="F87" s="181" t="s">
        <v>51</v>
      </c>
      <c r="G87" s="181" t="s">
        <v>120</v>
      </c>
      <c r="H87" s="181" t="s">
        <v>121</v>
      </c>
      <c r="I87" s="181" t="s">
        <v>122</v>
      </c>
      <c r="J87" s="181" t="s">
        <v>103</v>
      </c>
      <c r="K87" s="182" t="s">
        <v>123</v>
      </c>
      <c r="L87" s="183"/>
      <c r="M87" s="93" t="s">
        <v>19</v>
      </c>
      <c r="N87" s="94" t="s">
        <v>39</v>
      </c>
      <c r="O87" s="94" t="s">
        <v>124</v>
      </c>
      <c r="P87" s="94" t="s">
        <v>125</v>
      </c>
      <c r="Q87" s="94" t="s">
        <v>126</v>
      </c>
      <c r="R87" s="94" t="s">
        <v>127</v>
      </c>
      <c r="S87" s="94" t="s">
        <v>128</v>
      </c>
      <c r="T87" s="95" t="s">
        <v>129</v>
      </c>
      <c r="U87" s="178"/>
      <c r="V87" s="178"/>
      <c r="W87" s="178"/>
      <c r="X87" s="178"/>
      <c r="Y87" s="178"/>
      <c r="Z87" s="178"/>
      <c r="AA87" s="178"/>
      <c r="AB87" s="178"/>
      <c r="AC87" s="178"/>
      <c r="AD87" s="178"/>
      <c r="AE87" s="178"/>
    </row>
    <row r="88" spans="1:63" s="2" customFormat="1" ht="22.8" customHeight="1">
      <c r="A88" s="39"/>
      <c r="B88" s="40"/>
      <c r="C88" s="100" t="s">
        <v>130</v>
      </c>
      <c r="D88" s="41"/>
      <c r="E88" s="41"/>
      <c r="F88" s="41"/>
      <c r="G88" s="41"/>
      <c r="H88" s="41"/>
      <c r="I88" s="41"/>
      <c r="J88" s="184">
        <f>BK88</f>
        <v>0</v>
      </c>
      <c r="K88" s="41"/>
      <c r="L88" s="45"/>
      <c r="M88" s="96"/>
      <c r="N88" s="185"/>
      <c r="O88" s="97"/>
      <c r="P88" s="186">
        <f>P89</f>
        <v>0</v>
      </c>
      <c r="Q88" s="97"/>
      <c r="R88" s="186">
        <f>R89</f>
        <v>0</v>
      </c>
      <c r="S88" s="97"/>
      <c r="T88" s="187">
        <f>T89</f>
        <v>0</v>
      </c>
      <c r="U88" s="39"/>
      <c r="V88" s="39"/>
      <c r="W88" s="39"/>
      <c r="X88" s="39"/>
      <c r="Y88" s="39"/>
      <c r="Z88" s="39"/>
      <c r="AA88" s="39"/>
      <c r="AB88" s="39"/>
      <c r="AC88" s="39"/>
      <c r="AD88" s="39"/>
      <c r="AE88" s="39"/>
      <c r="AT88" s="18" t="s">
        <v>68</v>
      </c>
      <c r="AU88" s="18" t="s">
        <v>104</v>
      </c>
      <c r="BK88" s="188">
        <f>BK89</f>
        <v>0</v>
      </c>
    </row>
    <row r="89" spans="1:63" s="12" customFormat="1" ht="25.9" customHeight="1">
      <c r="A89" s="12"/>
      <c r="B89" s="189"/>
      <c r="C89" s="190"/>
      <c r="D89" s="191" t="s">
        <v>68</v>
      </c>
      <c r="E89" s="192" t="s">
        <v>671</v>
      </c>
      <c r="F89" s="192" t="s">
        <v>672</v>
      </c>
      <c r="G89" s="190"/>
      <c r="H89" s="190"/>
      <c r="I89" s="193"/>
      <c r="J89" s="194">
        <f>BK89</f>
        <v>0</v>
      </c>
      <c r="K89" s="190"/>
      <c r="L89" s="195"/>
      <c r="M89" s="196"/>
      <c r="N89" s="197"/>
      <c r="O89" s="197"/>
      <c r="P89" s="198">
        <f>P90+P100+P107+P110+P113+P119+P126+P149</f>
        <v>0</v>
      </c>
      <c r="Q89" s="197"/>
      <c r="R89" s="198">
        <f>R90+R100+R107+R110+R113+R119+R126+R149</f>
        <v>0</v>
      </c>
      <c r="S89" s="197"/>
      <c r="T89" s="199">
        <f>T90+T100+T107+T110+T113+T119+T126+T149</f>
        <v>0</v>
      </c>
      <c r="U89" s="12"/>
      <c r="V89" s="12"/>
      <c r="W89" s="12"/>
      <c r="X89" s="12"/>
      <c r="Y89" s="12"/>
      <c r="Z89" s="12"/>
      <c r="AA89" s="12"/>
      <c r="AB89" s="12"/>
      <c r="AC89" s="12"/>
      <c r="AD89" s="12"/>
      <c r="AE89" s="12"/>
      <c r="AR89" s="200" t="s">
        <v>79</v>
      </c>
      <c r="AT89" s="201" t="s">
        <v>68</v>
      </c>
      <c r="AU89" s="201" t="s">
        <v>69</v>
      </c>
      <c r="AY89" s="200" t="s">
        <v>133</v>
      </c>
      <c r="BK89" s="202">
        <f>BK90+BK100+BK107+BK110+BK113+BK119+BK126+BK149</f>
        <v>0</v>
      </c>
    </row>
    <row r="90" spans="1:63" s="12" customFormat="1" ht="22.8" customHeight="1">
      <c r="A90" s="12"/>
      <c r="B90" s="189"/>
      <c r="C90" s="190"/>
      <c r="D90" s="191" t="s">
        <v>68</v>
      </c>
      <c r="E90" s="203" t="s">
        <v>1189</v>
      </c>
      <c r="F90" s="203" t="s">
        <v>1190</v>
      </c>
      <c r="G90" s="190"/>
      <c r="H90" s="190"/>
      <c r="I90" s="193"/>
      <c r="J90" s="204">
        <f>BK90</f>
        <v>0</v>
      </c>
      <c r="K90" s="190"/>
      <c r="L90" s="195"/>
      <c r="M90" s="196"/>
      <c r="N90" s="197"/>
      <c r="O90" s="197"/>
      <c r="P90" s="198">
        <f>SUM(P91:P99)</f>
        <v>0</v>
      </c>
      <c r="Q90" s="197"/>
      <c r="R90" s="198">
        <f>SUM(R91:R99)</f>
        <v>0</v>
      </c>
      <c r="S90" s="197"/>
      <c r="T90" s="199">
        <f>SUM(T91:T99)</f>
        <v>0</v>
      </c>
      <c r="U90" s="12"/>
      <c r="V90" s="12"/>
      <c r="W90" s="12"/>
      <c r="X90" s="12"/>
      <c r="Y90" s="12"/>
      <c r="Z90" s="12"/>
      <c r="AA90" s="12"/>
      <c r="AB90" s="12"/>
      <c r="AC90" s="12"/>
      <c r="AD90" s="12"/>
      <c r="AE90" s="12"/>
      <c r="AR90" s="200" t="s">
        <v>77</v>
      </c>
      <c r="AT90" s="201" t="s">
        <v>68</v>
      </c>
      <c r="AU90" s="201" t="s">
        <v>77</v>
      </c>
      <c r="AY90" s="200" t="s">
        <v>133</v>
      </c>
      <c r="BK90" s="202">
        <f>SUM(BK91:BK99)</f>
        <v>0</v>
      </c>
    </row>
    <row r="91" spans="1:65" s="2" customFormat="1" ht="16.5" customHeight="1">
      <c r="A91" s="39"/>
      <c r="B91" s="40"/>
      <c r="C91" s="205" t="s">
        <v>77</v>
      </c>
      <c r="D91" s="205" t="s">
        <v>136</v>
      </c>
      <c r="E91" s="206" t="s">
        <v>77</v>
      </c>
      <c r="F91" s="207" t="s">
        <v>1191</v>
      </c>
      <c r="G91" s="208" t="s">
        <v>249</v>
      </c>
      <c r="H91" s="209">
        <v>1</v>
      </c>
      <c r="I91" s="210"/>
      <c r="J91" s="211">
        <f>ROUND(I91*H91,2)</f>
        <v>0</v>
      </c>
      <c r="K91" s="207" t="s">
        <v>19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141</v>
      </c>
      <c r="AT91" s="216" t="s">
        <v>136</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141</v>
      </c>
      <c r="BM91" s="216" t="s">
        <v>79</v>
      </c>
    </row>
    <row r="92" spans="1:65" s="2" customFormat="1" ht="16.5" customHeight="1">
      <c r="A92" s="39"/>
      <c r="B92" s="40"/>
      <c r="C92" s="205" t="s">
        <v>79</v>
      </c>
      <c r="D92" s="205" t="s">
        <v>136</v>
      </c>
      <c r="E92" s="206" t="s">
        <v>79</v>
      </c>
      <c r="F92" s="207" t="s">
        <v>1192</v>
      </c>
      <c r="G92" s="208" t="s">
        <v>249</v>
      </c>
      <c r="H92" s="209">
        <v>2</v>
      </c>
      <c r="I92" s="210"/>
      <c r="J92" s="211">
        <f>ROUND(I92*H92,2)</f>
        <v>0</v>
      </c>
      <c r="K92" s="207" t="s">
        <v>19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141</v>
      </c>
      <c r="AT92" s="216" t="s">
        <v>136</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141</v>
      </c>
      <c r="BM92" s="216" t="s">
        <v>141</v>
      </c>
    </row>
    <row r="93" spans="1:65" s="2" customFormat="1" ht="16.5" customHeight="1">
      <c r="A93" s="39"/>
      <c r="B93" s="40"/>
      <c r="C93" s="205" t="s">
        <v>134</v>
      </c>
      <c r="D93" s="205" t="s">
        <v>136</v>
      </c>
      <c r="E93" s="206" t="s">
        <v>134</v>
      </c>
      <c r="F93" s="207" t="s">
        <v>1193</v>
      </c>
      <c r="G93" s="208" t="s">
        <v>249</v>
      </c>
      <c r="H93" s="209">
        <v>1</v>
      </c>
      <c r="I93" s="210"/>
      <c r="J93" s="211">
        <f>ROUND(I93*H93,2)</f>
        <v>0</v>
      </c>
      <c r="K93" s="207" t="s">
        <v>19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141</v>
      </c>
      <c r="AT93" s="216" t="s">
        <v>136</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141</v>
      </c>
      <c r="BM93" s="216" t="s">
        <v>147</v>
      </c>
    </row>
    <row r="94" spans="1:65" s="2" customFormat="1" ht="16.5" customHeight="1">
      <c r="A94" s="39"/>
      <c r="B94" s="40"/>
      <c r="C94" s="205" t="s">
        <v>141</v>
      </c>
      <c r="D94" s="205" t="s">
        <v>136</v>
      </c>
      <c r="E94" s="206" t="s">
        <v>141</v>
      </c>
      <c r="F94" s="207" t="s">
        <v>1194</v>
      </c>
      <c r="G94" s="208" t="s">
        <v>249</v>
      </c>
      <c r="H94" s="209">
        <v>216</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141</v>
      </c>
      <c r="AT94" s="216" t="s">
        <v>136</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141</v>
      </c>
      <c r="BM94" s="216" t="s">
        <v>182</v>
      </c>
    </row>
    <row r="95" spans="1:65" s="2" customFormat="1" ht="16.5" customHeight="1">
      <c r="A95" s="39"/>
      <c r="B95" s="40"/>
      <c r="C95" s="205" t="s">
        <v>163</v>
      </c>
      <c r="D95" s="205" t="s">
        <v>136</v>
      </c>
      <c r="E95" s="206" t="s">
        <v>163</v>
      </c>
      <c r="F95" s="207" t="s">
        <v>1195</v>
      </c>
      <c r="G95" s="208" t="s">
        <v>249</v>
      </c>
      <c r="H95" s="209">
        <v>100</v>
      </c>
      <c r="I95" s="210"/>
      <c r="J95" s="211">
        <f>ROUND(I95*H95,2)</f>
        <v>0</v>
      </c>
      <c r="K95" s="207" t="s">
        <v>19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141</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141</v>
      </c>
      <c r="BM95" s="216" t="s">
        <v>192</v>
      </c>
    </row>
    <row r="96" spans="1:65" s="2" customFormat="1" ht="16.5" customHeight="1">
      <c r="A96" s="39"/>
      <c r="B96" s="40"/>
      <c r="C96" s="205" t="s">
        <v>147</v>
      </c>
      <c r="D96" s="205" t="s">
        <v>136</v>
      </c>
      <c r="E96" s="206" t="s">
        <v>147</v>
      </c>
      <c r="F96" s="207" t="s">
        <v>1196</v>
      </c>
      <c r="G96" s="208" t="s">
        <v>249</v>
      </c>
      <c r="H96" s="209">
        <v>7</v>
      </c>
      <c r="I96" s="210"/>
      <c r="J96" s="211">
        <f>ROUND(I96*H96,2)</f>
        <v>0</v>
      </c>
      <c r="K96" s="207" t="s">
        <v>19</v>
      </c>
      <c r="L96" s="45"/>
      <c r="M96" s="212" t="s">
        <v>19</v>
      </c>
      <c r="N96" s="213" t="s">
        <v>40</v>
      </c>
      <c r="O96" s="85"/>
      <c r="P96" s="214">
        <f>O96*H96</f>
        <v>0</v>
      </c>
      <c r="Q96" s="214">
        <v>0</v>
      </c>
      <c r="R96" s="214">
        <f>Q96*H96</f>
        <v>0</v>
      </c>
      <c r="S96" s="214">
        <v>0</v>
      </c>
      <c r="T96" s="215">
        <f>S96*H96</f>
        <v>0</v>
      </c>
      <c r="U96" s="39"/>
      <c r="V96" s="39"/>
      <c r="W96" s="39"/>
      <c r="X96" s="39"/>
      <c r="Y96" s="39"/>
      <c r="Z96" s="39"/>
      <c r="AA96" s="39"/>
      <c r="AB96" s="39"/>
      <c r="AC96" s="39"/>
      <c r="AD96" s="39"/>
      <c r="AE96" s="39"/>
      <c r="AR96" s="216" t="s">
        <v>141</v>
      </c>
      <c r="AT96" s="216" t="s">
        <v>136</v>
      </c>
      <c r="AU96" s="216" t="s">
        <v>79</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141</v>
      </c>
      <c r="BM96" s="216" t="s">
        <v>206</v>
      </c>
    </row>
    <row r="97" spans="1:65" s="2" customFormat="1" ht="16.5" customHeight="1">
      <c r="A97" s="39"/>
      <c r="B97" s="40"/>
      <c r="C97" s="205" t="s">
        <v>175</v>
      </c>
      <c r="D97" s="205" t="s">
        <v>136</v>
      </c>
      <c r="E97" s="206" t="s">
        <v>175</v>
      </c>
      <c r="F97" s="207" t="s">
        <v>1197</v>
      </c>
      <c r="G97" s="208" t="s">
        <v>249</v>
      </c>
      <c r="H97" s="209">
        <v>2</v>
      </c>
      <c r="I97" s="210"/>
      <c r="J97" s="211">
        <f>ROUND(I97*H97,2)</f>
        <v>0</v>
      </c>
      <c r="K97" s="207" t="s">
        <v>19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141</v>
      </c>
      <c r="AT97" s="216" t="s">
        <v>136</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141</v>
      </c>
      <c r="BM97" s="216" t="s">
        <v>217</v>
      </c>
    </row>
    <row r="98" spans="1:65" s="2" customFormat="1" ht="16.5" customHeight="1">
      <c r="A98" s="39"/>
      <c r="B98" s="40"/>
      <c r="C98" s="205" t="s">
        <v>182</v>
      </c>
      <c r="D98" s="205" t="s">
        <v>136</v>
      </c>
      <c r="E98" s="206" t="s">
        <v>182</v>
      </c>
      <c r="F98" s="207" t="s">
        <v>1198</v>
      </c>
      <c r="G98" s="208" t="s">
        <v>249</v>
      </c>
      <c r="H98" s="209">
        <v>216</v>
      </c>
      <c r="I98" s="210"/>
      <c r="J98" s="211">
        <f>ROUND(I98*H98,2)</f>
        <v>0</v>
      </c>
      <c r="K98" s="207" t="s">
        <v>19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141</v>
      </c>
      <c r="AT98" s="216" t="s">
        <v>136</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141</v>
      </c>
      <c r="BM98" s="216" t="s">
        <v>229</v>
      </c>
    </row>
    <row r="99" spans="1:65" s="2" customFormat="1" ht="16.5" customHeight="1">
      <c r="A99" s="39"/>
      <c r="B99" s="40"/>
      <c r="C99" s="205" t="s">
        <v>168</v>
      </c>
      <c r="D99" s="205" t="s">
        <v>136</v>
      </c>
      <c r="E99" s="206" t="s">
        <v>168</v>
      </c>
      <c r="F99" s="207" t="s">
        <v>1199</v>
      </c>
      <c r="G99" s="208" t="s">
        <v>249</v>
      </c>
      <c r="H99" s="209">
        <v>10</v>
      </c>
      <c r="I99" s="210"/>
      <c r="J99" s="211">
        <f>ROUND(I99*H99,2)</f>
        <v>0</v>
      </c>
      <c r="K99" s="207" t="s">
        <v>19</v>
      </c>
      <c r="L99" s="45"/>
      <c r="M99" s="212" t="s">
        <v>19</v>
      </c>
      <c r="N99" s="213"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141</v>
      </c>
      <c r="AT99" s="216" t="s">
        <v>136</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141</v>
      </c>
      <c r="BM99" s="216" t="s">
        <v>245</v>
      </c>
    </row>
    <row r="100" spans="1:63" s="12" customFormat="1" ht="22.8" customHeight="1">
      <c r="A100" s="12"/>
      <c r="B100" s="189"/>
      <c r="C100" s="190"/>
      <c r="D100" s="191" t="s">
        <v>68</v>
      </c>
      <c r="E100" s="203" t="s">
        <v>1200</v>
      </c>
      <c r="F100" s="203" t="s">
        <v>1201</v>
      </c>
      <c r="G100" s="190"/>
      <c r="H100" s="190"/>
      <c r="I100" s="193"/>
      <c r="J100" s="204">
        <f>BK100</f>
        <v>0</v>
      </c>
      <c r="K100" s="190"/>
      <c r="L100" s="195"/>
      <c r="M100" s="196"/>
      <c r="N100" s="197"/>
      <c r="O100" s="197"/>
      <c r="P100" s="198">
        <f>SUM(P101:P106)</f>
        <v>0</v>
      </c>
      <c r="Q100" s="197"/>
      <c r="R100" s="198">
        <f>SUM(R101:R106)</f>
        <v>0</v>
      </c>
      <c r="S100" s="197"/>
      <c r="T100" s="199">
        <f>SUM(T101:T106)</f>
        <v>0</v>
      </c>
      <c r="U100" s="12"/>
      <c r="V100" s="12"/>
      <c r="W100" s="12"/>
      <c r="X100" s="12"/>
      <c r="Y100" s="12"/>
      <c r="Z100" s="12"/>
      <c r="AA100" s="12"/>
      <c r="AB100" s="12"/>
      <c r="AC100" s="12"/>
      <c r="AD100" s="12"/>
      <c r="AE100" s="12"/>
      <c r="AR100" s="200" t="s">
        <v>77</v>
      </c>
      <c r="AT100" s="201" t="s">
        <v>68</v>
      </c>
      <c r="AU100" s="201" t="s">
        <v>77</v>
      </c>
      <c r="AY100" s="200" t="s">
        <v>133</v>
      </c>
      <c r="BK100" s="202">
        <f>SUM(BK101:BK106)</f>
        <v>0</v>
      </c>
    </row>
    <row r="101" spans="1:65" s="2" customFormat="1" ht="16.5" customHeight="1">
      <c r="A101" s="39"/>
      <c r="B101" s="40"/>
      <c r="C101" s="205" t="s">
        <v>192</v>
      </c>
      <c r="D101" s="205" t="s">
        <v>136</v>
      </c>
      <c r="E101" s="206" t="s">
        <v>8</v>
      </c>
      <c r="F101" s="207" t="s">
        <v>1202</v>
      </c>
      <c r="G101" s="208" t="s">
        <v>249</v>
      </c>
      <c r="H101" s="209">
        <v>2</v>
      </c>
      <c r="I101" s="210"/>
      <c r="J101" s="211">
        <f>ROUND(I101*H101,2)</f>
        <v>0</v>
      </c>
      <c r="K101" s="207" t="s">
        <v>19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141</v>
      </c>
      <c r="AT101" s="216" t="s">
        <v>136</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141</v>
      </c>
      <c r="BM101" s="216" t="s">
        <v>265</v>
      </c>
    </row>
    <row r="102" spans="1:65" s="2" customFormat="1" ht="16.5" customHeight="1">
      <c r="A102" s="39"/>
      <c r="B102" s="40"/>
      <c r="C102" s="205" t="s">
        <v>198</v>
      </c>
      <c r="D102" s="205" t="s">
        <v>136</v>
      </c>
      <c r="E102" s="206" t="s">
        <v>229</v>
      </c>
      <c r="F102" s="207" t="s">
        <v>1203</v>
      </c>
      <c r="G102" s="208" t="s">
        <v>249</v>
      </c>
      <c r="H102" s="209">
        <v>3</v>
      </c>
      <c r="I102" s="210"/>
      <c r="J102" s="211">
        <f>ROUND(I102*H102,2)</f>
        <v>0</v>
      </c>
      <c r="K102" s="207" t="s">
        <v>19</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141</v>
      </c>
      <c r="AT102" s="216" t="s">
        <v>136</v>
      </c>
      <c r="AU102" s="216" t="s">
        <v>79</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141</v>
      </c>
      <c r="BM102" s="216" t="s">
        <v>273</v>
      </c>
    </row>
    <row r="103" spans="1:65" s="2" customFormat="1" ht="16.5" customHeight="1">
      <c r="A103" s="39"/>
      <c r="B103" s="40"/>
      <c r="C103" s="205" t="s">
        <v>206</v>
      </c>
      <c r="D103" s="205" t="s">
        <v>136</v>
      </c>
      <c r="E103" s="206" t="s">
        <v>238</v>
      </c>
      <c r="F103" s="207" t="s">
        <v>1204</v>
      </c>
      <c r="G103" s="208" t="s">
        <v>249</v>
      </c>
      <c r="H103" s="209">
        <v>5</v>
      </c>
      <c r="I103" s="210"/>
      <c r="J103" s="211">
        <f>ROUND(I103*H103,2)</f>
        <v>0</v>
      </c>
      <c r="K103" s="207" t="s">
        <v>19</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141</v>
      </c>
      <c r="AT103" s="216" t="s">
        <v>136</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141</v>
      </c>
      <c r="BM103" s="216" t="s">
        <v>285</v>
      </c>
    </row>
    <row r="104" spans="1:65" s="2" customFormat="1" ht="16.5" customHeight="1">
      <c r="A104" s="39"/>
      <c r="B104" s="40"/>
      <c r="C104" s="205" t="s">
        <v>212</v>
      </c>
      <c r="D104" s="205" t="s">
        <v>136</v>
      </c>
      <c r="E104" s="206" t="s">
        <v>245</v>
      </c>
      <c r="F104" s="207" t="s">
        <v>1205</v>
      </c>
      <c r="G104" s="208" t="s">
        <v>249</v>
      </c>
      <c r="H104" s="209">
        <v>10</v>
      </c>
      <c r="I104" s="210"/>
      <c r="J104" s="211">
        <f>ROUND(I104*H104,2)</f>
        <v>0</v>
      </c>
      <c r="K104" s="207" t="s">
        <v>19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141</v>
      </c>
      <c r="AT104" s="216" t="s">
        <v>136</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141</v>
      </c>
      <c r="BM104" s="216" t="s">
        <v>293</v>
      </c>
    </row>
    <row r="105" spans="1:65" s="2" customFormat="1" ht="24.15" customHeight="1">
      <c r="A105" s="39"/>
      <c r="B105" s="40"/>
      <c r="C105" s="205" t="s">
        <v>217</v>
      </c>
      <c r="D105" s="205" t="s">
        <v>136</v>
      </c>
      <c r="E105" s="206" t="s">
        <v>252</v>
      </c>
      <c r="F105" s="207" t="s">
        <v>1206</v>
      </c>
      <c r="G105" s="208" t="s">
        <v>249</v>
      </c>
      <c r="H105" s="209">
        <v>1</v>
      </c>
      <c r="I105" s="210"/>
      <c r="J105" s="211">
        <f>ROUND(I105*H105,2)</f>
        <v>0</v>
      </c>
      <c r="K105" s="207" t="s">
        <v>19</v>
      </c>
      <c r="L105" s="45"/>
      <c r="M105" s="212" t="s">
        <v>19</v>
      </c>
      <c r="N105" s="213" t="s">
        <v>40</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141</v>
      </c>
      <c r="AT105" s="216" t="s">
        <v>136</v>
      </c>
      <c r="AU105" s="216" t="s">
        <v>79</v>
      </c>
      <c r="AY105" s="18" t="s">
        <v>133</v>
      </c>
      <c r="BE105" s="217">
        <f>IF(N105="základní",J105,0)</f>
        <v>0</v>
      </c>
      <c r="BF105" s="217">
        <f>IF(N105="snížená",J105,0)</f>
        <v>0</v>
      </c>
      <c r="BG105" s="217">
        <f>IF(N105="zákl. přenesená",J105,0)</f>
        <v>0</v>
      </c>
      <c r="BH105" s="217">
        <f>IF(N105="sníž. přenesená",J105,0)</f>
        <v>0</v>
      </c>
      <c r="BI105" s="217">
        <f>IF(N105="nulová",J105,0)</f>
        <v>0</v>
      </c>
      <c r="BJ105" s="18" t="s">
        <v>77</v>
      </c>
      <c r="BK105" s="217">
        <f>ROUND(I105*H105,2)</f>
        <v>0</v>
      </c>
      <c r="BL105" s="18" t="s">
        <v>141</v>
      </c>
      <c r="BM105" s="216" t="s">
        <v>301</v>
      </c>
    </row>
    <row r="106" spans="1:65" s="2" customFormat="1" ht="16.5" customHeight="1">
      <c r="A106" s="39"/>
      <c r="B106" s="40"/>
      <c r="C106" s="205" t="s">
        <v>8</v>
      </c>
      <c r="D106" s="205" t="s">
        <v>136</v>
      </c>
      <c r="E106" s="206" t="s">
        <v>256</v>
      </c>
      <c r="F106" s="207" t="s">
        <v>1207</v>
      </c>
      <c r="G106" s="208" t="s">
        <v>249</v>
      </c>
      <c r="H106" s="209">
        <v>1</v>
      </c>
      <c r="I106" s="210"/>
      <c r="J106" s="211">
        <f>ROUND(I106*H106,2)</f>
        <v>0</v>
      </c>
      <c r="K106" s="207" t="s">
        <v>19</v>
      </c>
      <c r="L106" s="45"/>
      <c r="M106" s="212" t="s">
        <v>19</v>
      </c>
      <c r="N106" s="213" t="s">
        <v>40</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141</v>
      </c>
      <c r="AT106" s="216" t="s">
        <v>136</v>
      </c>
      <c r="AU106" s="216" t="s">
        <v>79</v>
      </c>
      <c r="AY106" s="18" t="s">
        <v>133</v>
      </c>
      <c r="BE106" s="217">
        <f>IF(N106="základní",J106,0)</f>
        <v>0</v>
      </c>
      <c r="BF106" s="217">
        <f>IF(N106="snížená",J106,0)</f>
        <v>0</v>
      </c>
      <c r="BG106" s="217">
        <f>IF(N106="zákl. přenesená",J106,0)</f>
        <v>0</v>
      </c>
      <c r="BH106" s="217">
        <f>IF(N106="sníž. přenesená",J106,0)</f>
        <v>0</v>
      </c>
      <c r="BI106" s="217">
        <f>IF(N106="nulová",J106,0)</f>
        <v>0</v>
      </c>
      <c r="BJ106" s="18" t="s">
        <v>77</v>
      </c>
      <c r="BK106" s="217">
        <f>ROUND(I106*H106,2)</f>
        <v>0</v>
      </c>
      <c r="BL106" s="18" t="s">
        <v>141</v>
      </c>
      <c r="BM106" s="216" t="s">
        <v>309</v>
      </c>
    </row>
    <row r="107" spans="1:63" s="12" customFormat="1" ht="22.8" customHeight="1">
      <c r="A107" s="12"/>
      <c r="B107" s="189"/>
      <c r="C107" s="190"/>
      <c r="D107" s="191" t="s">
        <v>68</v>
      </c>
      <c r="E107" s="203" t="s">
        <v>1208</v>
      </c>
      <c r="F107" s="203" t="s">
        <v>1209</v>
      </c>
      <c r="G107" s="190"/>
      <c r="H107" s="190"/>
      <c r="I107" s="193"/>
      <c r="J107" s="204">
        <f>BK107</f>
        <v>0</v>
      </c>
      <c r="K107" s="190"/>
      <c r="L107" s="195"/>
      <c r="M107" s="196"/>
      <c r="N107" s="197"/>
      <c r="O107" s="197"/>
      <c r="P107" s="198">
        <f>SUM(P108:P109)</f>
        <v>0</v>
      </c>
      <c r="Q107" s="197"/>
      <c r="R107" s="198">
        <f>SUM(R108:R109)</f>
        <v>0</v>
      </c>
      <c r="S107" s="197"/>
      <c r="T107" s="199">
        <f>SUM(T108:T109)</f>
        <v>0</v>
      </c>
      <c r="U107" s="12"/>
      <c r="V107" s="12"/>
      <c r="W107" s="12"/>
      <c r="X107" s="12"/>
      <c r="Y107" s="12"/>
      <c r="Z107" s="12"/>
      <c r="AA107" s="12"/>
      <c r="AB107" s="12"/>
      <c r="AC107" s="12"/>
      <c r="AD107" s="12"/>
      <c r="AE107" s="12"/>
      <c r="AR107" s="200" t="s">
        <v>77</v>
      </c>
      <c r="AT107" s="201" t="s">
        <v>68</v>
      </c>
      <c r="AU107" s="201" t="s">
        <v>77</v>
      </c>
      <c r="AY107" s="200" t="s">
        <v>133</v>
      </c>
      <c r="BK107" s="202">
        <f>SUM(BK108:BK109)</f>
        <v>0</v>
      </c>
    </row>
    <row r="108" spans="1:65" s="2" customFormat="1" ht="168" customHeight="1">
      <c r="A108" s="39"/>
      <c r="B108" s="40"/>
      <c r="C108" s="205" t="s">
        <v>229</v>
      </c>
      <c r="D108" s="205" t="s">
        <v>136</v>
      </c>
      <c r="E108" s="206" t="s">
        <v>281</v>
      </c>
      <c r="F108" s="207" t="s">
        <v>1210</v>
      </c>
      <c r="G108" s="208" t="s">
        <v>249</v>
      </c>
      <c r="H108" s="209">
        <v>2</v>
      </c>
      <c r="I108" s="210"/>
      <c r="J108" s="211">
        <f>ROUND(I108*H108,2)</f>
        <v>0</v>
      </c>
      <c r="K108" s="207" t="s">
        <v>19</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141</v>
      </c>
      <c r="AT108" s="216" t="s">
        <v>136</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141</v>
      </c>
      <c r="BM108" s="216" t="s">
        <v>319</v>
      </c>
    </row>
    <row r="109" spans="1:65" s="2" customFormat="1" ht="24.15" customHeight="1">
      <c r="A109" s="39"/>
      <c r="B109" s="40"/>
      <c r="C109" s="205" t="s">
        <v>238</v>
      </c>
      <c r="D109" s="205" t="s">
        <v>136</v>
      </c>
      <c r="E109" s="206" t="s">
        <v>285</v>
      </c>
      <c r="F109" s="207" t="s">
        <v>1211</v>
      </c>
      <c r="G109" s="208" t="s">
        <v>249</v>
      </c>
      <c r="H109" s="209">
        <v>4</v>
      </c>
      <c r="I109" s="210"/>
      <c r="J109" s="211">
        <f>ROUND(I109*H109,2)</f>
        <v>0</v>
      </c>
      <c r="K109" s="207" t="s">
        <v>19</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141</v>
      </c>
      <c r="AT109" s="216" t="s">
        <v>136</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141</v>
      </c>
      <c r="BM109" s="216" t="s">
        <v>327</v>
      </c>
    </row>
    <row r="110" spans="1:63" s="12" customFormat="1" ht="22.8" customHeight="1">
      <c r="A110" s="12"/>
      <c r="B110" s="189"/>
      <c r="C110" s="190"/>
      <c r="D110" s="191" t="s">
        <v>68</v>
      </c>
      <c r="E110" s="203" t="s">
        <v>1212</v>
      </c>
      <c r="F110" s="203" t="s">
        <v>1213</v>
      </c>
      <c r="G110" s="190"/>
      <c r="H110" s="190"/>
      <c r="I110" s="193"/>
      <c r="J110" s="204">
        <f>BK110</f>
        <v>0</v>
      </c>
      <c r="K110" s="190"/>
      <c r="L110" s="195"/>
      <c r="M110" s="196"/>
      <c r="N110" s="197"/>
      <c r="O110" s="197"/>
      <c r="P110" s="198">
        <f>SUM(P111:P112)</f>
        <v>0</v>
      </c>
      <c r="Q110" s="197"/>
      <c r="R110" s="198">
        <f>SUM(R111:R112)</f>
        <v>0</v>
      </c>
      <c r="S110" s="197"/>
      <c r="T110" s="199">
        <f>SUM(T111:T112)</f>
        <v>0</v>
      </c>
      <c r="U110" s="12"/>
      <c r="V110" s="12"/>
      <c r="W110" s="12"/>
      <c r="X110" s="12"/>
      <c r="Y110" s="12"/>
      <c r="Z110" s="12"/>
      <c r="AA110" s="12"/>
      <c r="AB110" s="12"/>
      <c r="AC110" s="12"/>
      <c r="AD110" s="12"/>
      <c r="AE110" s="12"/>
      <c r="AR110" s="200" t="s">
        <v>77</v>
      </c>
      <c r="AT110" s="201" t="s">
        <v>68</v>
      </c>
      <c r="AU110" s="201" t="s">
        <v>77</v>
      </c>
      <c r="AY110" s="200" t="s">
        <v>133</v>
      </c>
      <c r="BK110" s="202">
        <f>SUM(BK111:BK112)</f>
        <v>0</v>
      </c>
    </row>
    <row r="111" spans="1:65" s="2" customFormat="1" ht="16.5" customHeight="1">
      <c r="A111" s="39"/>
      <c r="B111" s="40"/>
      <c r="C111" s="205" t="s">
        <v>245</v>
      </c>
      <c r="D111" s="205" t="s">
        <v>136</v>
      </c>
      <c r="E111" s="206" t="s">
        <v>305</v>
      </c>
      <c r="F111" s="207" t="s">
        <v>1214</v>
      </c>
      <c r="G111" s="208" t="s">
        <v>249</v>
      </c>
      <c r="H111" s="209">
        <v>12</v>
      </c>
      <c r="I111" s="210"/>
      <c r="J111" s="211">
        <f>ROUND(I111*H111,2)</f>
        <v>0</v>
      </c>
      <c r="K111" s="207" t="s">
        <v>19</v>
      </c>
      <c r="L111" s="45"/>
      <c r="M111" s="212" t="s">
        <v>19</v>
      </c>
      <c r="N111" s="213" t="s">
        <v>40</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141</v>
      </c>
      <c r="AT111" s="216" t="s">
        <v>136</v>
      </c>
      <c r="AU111" s="216" t="s">
        <v>79</v>
      </c>
      <c r="AY111" s="18" t="s">
        <v>133</v>
      </c>
      <c r="BE111" s="217">
        <f>IF(N111="základní",J111,0)</f>
        <v>0</v>
      </c>
      <c r="BF111" s="217">
        <f>IF(N111="snížená",J111,0)</f>
        <v>0</v>
      </c>
      <c r="BG111" s="217">
        <f>IF(N111="zákl. přenesená",J111,0)</f>
        <v>0</v>
      </c>
      <c r="BH111" s="217">
        <f>IF(N111="sníž. přenesená",J111,0)</f>
        <v>0</v>
      </c>
      <c r="BI111" s="217">
        <f>IF(N111="nulová",J111,0)</f>
        <v>0</v>
      </c>
      <c r="BJ111" s="18" t="s">
        <v>77</v>
      </c>
      <c r="BK111" s="217">
        <f>ROUND(I111*H111,2)</f>
        <v>0</v>
      </c>
      <c r="BL111" s="18" t="s">
        <v>141</v>
      </c>
      <c r="BM111" s="216" t="s">
        <v>337</v>
      </c>
    </row>
    <row r="112" spans="1:65" s="2" customFormat="1" ht="16.5" customHeight="1">
      <c r="A112" s="39"/>
      <c r="B112" s="40"/>
      <c r="C112" s="205" t="s">
        <v>252</v>
      </c>
      <c r="D112" s="205" t="s">
        <v>136</v>
      </c>
      <c r="E112" s="206" t="s">
        <v>309</v>
      </c>
      <c r="F112" s="207" t="s">
        <v>1215</v>
      </c>
      <c r="G112" s="208" t="s">
        <v>249</v>
      </c>
      <c r="H112" s="209">
        <v>1</v>
      </c>
      <c r="I112" s="210"/>
      <c r="J112" s="211">
        <f>ROUND(I112*H112,2)</f>
        <v>0</v>
      </c>
      <c r="K112" s="207" t="s">
        <v>19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141</v>
      </c>
      <c r="AT112" s="216" t="s">
        <v>136</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141</v>
      </c>
      <c r="BM112" s="216" t="s">
        <v>347</v>
      </c>
    </row>
    <row r="113" spans="1:63" s="12" customFormat="1" ht="22.8" customHeight="1">
      <c r="A113" s="12"/>
      <c r="B113" s="189"/>
      <c r="C113" s="190"/>
      <c r="D113" s="191" t="s">
        <v>68</v>
      </c>
      <c r="E113" s="203" t="s">
        <v>1216</v>
      </c>
      <c r="F113" s="203" t="s">
        <v>1217</v>
      </c>
      <c r="G113" s="190"/>
      <c r="H113" s="190"/>
      <c r="I113" s="193"/>
      <c r="J113" s="204">
        <f>BK113</f>
        <v>0</v>
      </c>
      <c r="K113" s="190"/>
      <c r="L113" s="195"/>
      <c r="M113" s="196"/>
      <c r="N113" s="197"/>
      <c r="O113" s="197"/>
      <c r="P113" s="198">
        <f>SUM(P114:P118)</f>
        <v>0</v>
      </c>
      <c r="Q113" s="197"/>
      <c r="R113" s="198">
        <f>SUM(R114:R118)</f>
        <v>0</v>
      </c>
      <c r="S113" s="197"/>
      <c r="T113" s="199">
        <f>SUM(T114:T118)</f>
        <v>0</v>
      </c>
      <c r="U113" s="12"/>
      <c r="V113" s="12"/>
      <c r="W113" s="12"/>
      <c r="X113" s="12"/>
      <c r="Y113" s="12"/>
      <c r="Z113" s="12"/>
      <c r="AA113" s="12"/>
      <c r="AB113" s="12"/>
      <c r="AC113" s="12"/>
      <c r="AD113" s="12"/>
      <c r="AE113" s="12"/>
      <c r="AR113" s="200" t="s">
        <v>77</v>
      </c>
      <c r="AT113" s="201" t="s">
        <v>68</v>
      </c>
      <c r="AU113" s="201" t="s">
        <v>77</v>
      </c>
      <c r="AY113" s="200" t="s">
        <v>133</v>
      </c>
      <c r="BK113" s="202">
        <f>SUM(BK114:BK118)</f>
        <v>0</v>
      </c>
    </row>
    <row r="114" spans="1:65" s="2" customFormat="1" ht="66.75" customHeight="1">
      <c r="A114" s="39"/>
      <c r="B114" s="40"/>
      <c r="C114" s="205" t="s">
        <v>256</v>
      </c>
      <c r="D114" s="205" t="s">
        <v>136</v>
      </c>
      <c r="E114" s="206" t="s">
        <v>333</v>
      </c>
      <c r="F114" s="207" t="s">
        <v>1218</v>
      </c>
      <c r="G114" s="208" t="s">
        <v>249</v>
      </c>
      <c r="H114" s="209">
        <v>1</v>
      </c>
      <c r="I114" s="210"/>
      <c r="J114" s="211">
        <f>ROUND(I114*H114,2)</f>
        <v>0</v>
      </c>
      <c r="K114" s="207" t="s">
        <v>19</v>
      </c>
      <c r="L114" s="45"/>
      <c r="M114" s="212" t="s">
        <v>19</v>
      </c>
      <c r="N114" s="213" t="s">
        <v>40</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141</v>
      </c>
      <c r="AT114" s="216" t="s">
        <v>136</v>
      </c>
      <c r="AU114" s="216" t="s">
        <v>79</v>
      </c>
      <c r="AY114" s="18" t="s">
        <v>133</v>
      </c>
      <c r="BE114" s="217">
        <f>IF(N114="základní",J114,0)</f>
        <v>0</v>
      </c>
      <c r="BF114" s="217">
        <f>IF(N114="snížená",J114,0)</f>
        <v>0</v>
      </c>
      <c r="BG114" s="217">
        <f>IF(N114="zákl. přenesená",J114,0)</f>
        <v>0</v>
      </c>
      <c r="BH114" s="217">
        <f>IF(N114="sníž. přenesená",J114,0)</f>
        <v>0</v>
      </c>
      <c r="BI114" s="217">
        <f>IF(N114="nulová",J114,0)</f>
        <v>0</v>
      </c>
      <c r="BJ114" s="18" t="s">
        <v>77</v>
      </c>
      <c r="BK114" s="217">
        <f>ROUND(I114*H114,2)</f>
        <v>0</v>
      </c>
      <c r="BL114" s="18" t="s">
        <v>141</v>
      </c>
      <c r="BM114" s="216" t="s">
        <v>355</v>
      </c>
    </row>
    <row r="115" spans="1:65" s="2" customFormat="1" ht="24.15" customHeight="1">
      <c r="A115" s="39"/>
      <c r="B115" s="40"/>
      <c r="C115" s="205" t="s">
        <v>7</v>
      </c>
      <c r="D115" s="205" t="s">
        <v>136</v>
      </c>
      <c r="E115" s="206" t="s">
        <v>337</v>
      </c>
      <c r="F115" s="207" t="s">
        <v>1219</v>
      </c>
      <c r="G115" s="208" t="s">
        <v>249</v>
      </c>
      <c r="H115" s="209">
        <v>2</v>
      </c>
      <c r="I115" s="210"/>
      <c r="J115" s="211">
        <f>ROUND(I115*H115,2)</f>
        <v>0</v>
      </c>
      <c r="K115" s="207" t="s">
        <v>19</v>
      </c>
      <c r="L115" s="45"/>
      <c r="M115" s="212" t="s">
        <v>19</v>
      </c>
      <c r="N115" s="213" t="s">
        <v>40</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141</v>
      </c>
      <c r="AT115" s="216" t="s">
        <v>136</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141</v>
      </c>
      <c r="BM115" s="216" t="s">
        <v>365</v>
      </c>
    </row>
    <row r="116" spans="1:65" s="2" customFormat="1" ht="24.15" customHeight="1">
      <c r="A116" s="39"/>
      <c r="B116" s="40"/>
      <c r="C116" s="205" t="s">
        <v>265</v>
      </c>
      <c r="D116" s="205" t="s">
        <v>136</v>
      </c>
      <c r="E116" s="206" t="s">
        <v>341</v>
      </c>
      <c r="F116" s="207" t="s">
        <v>1220</v>
      </c>
      <c r="G116" s="208" t="s">
        <v>249</v>
      </c>
      <c r="H116" s="209">
        <v>4</v>
      </c>
      <c r="I116" s="210"/>
      <c r="J116" s="211">
        <f>ROUND(I116*H116,2)</f>
        <v>0</v>
      </c>
      <c r="K116" s="207" t="s">
        <v>19</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141</v>
      </c>
      <c r="AT116" s="216" t="s">
        <v>136</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141</v>
      </c>
      <c r="BM116" s="216" t="s">
        <v>375</v>
      </c>
    </row>
    <row r="117" spans="1:65" s="2" customFormat="1" ht="24.15" customHeight="1">
      <c r="A117" s="39"/>
      <c r="B117" s="40"/>
      <c r="C117" s="205" t="s">
        <v>269</v>
      </c>
      <c r="D117" s="205" t="s">
        <v>136</v>
      </c>
      <c r="E117" s="206" t="s">
        <v>347</v>
      </c>
      <c r="F117" s="207" t="s">
        <v>1221</v>
      </c>
      <c r="G117" s="208" t="s">
        <v>249</v>
      </c>
      <c r="H117" s="209">
        <v>6</v>
      </c>
      <c r="I117" s="210"/>
      <c r="J117" s="211">
        <f>ROUND(I117*H117,2)</f>
        <v>0</v>
      </c>
      <c r="K117" s="207" t="s">
        <v>19</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141</v>
      </c>
      <c r="AT117" s="216" t="s">
        <v>136</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141</v>
      </c>
      <c r="BM117" s="216" t="s">
        <v>383</v>
      </c>
    </row>
    <row r="118" spans="1:65" s="2" customFormat="1" ht="16.5" customHeight="1">
      <c r="A118" s="39"/>
      <c r="B118" s="40"/>
      <c r="C118" s="205" t="s">
        <v>273</v>
      </c>
      <c r="D118" s="205" t="s">
        <v>136</v>
      </c>
      <c r="E118" s="206" t="s">
        <v>351</v>
      </c>
      <c r="F118" s="207" t="s">
        <v>1207</v>
      </c>
      <c r="G118" s="208" t="s">
        <v>249</v>
      </c>
      <c r="H118" s="209">
        <v>1</v>
      </c>
      <c r="I118" s="210"/>
      <c r="J118" s="211">
        <f>ROUND(I118*H118,2)</f>
        <v>0</v>
      </c>
      <c r="K118" s="207" t="s">
        <v>19</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141</v>
      </c>
      <c r="AT118" s="216" t="s">
        <v>136</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141</v>
      </c>
      <c r="BM118" s="216" t="s">
        <v>392</v>
      </c>
    </row>
    <row r="119" spans="1:63" s="12" customFormat="1" ht="22.8" customHeight="1">
      <c r="A119" s="12"/>
      <c r="B119" s="189"/>
      <c r="C119" s="190"/>
      <c r="D119" s="191" t="s">
        <v>68</v>
      </c>
      <c r="E119" s="203" t="s">
        <v>1222</v>
      </c>
      <c r="F119" s="203" t="s">
        <v>1223</v>
      </c>
      <c r="G119" s="190"/>
      <c r="H119" s="190"/>
      <c r="I119" s="193"/>
      <c r="J119" s="204">
        <f>BK119</f>
        <v>0</v>
      </c>
      <c r="K119" s="190"/>
      <c r="L119" s="195"/>
      <c r="M119" s="196"/>
      <c r="N119" s="197"/>
      <c r="O119" s="197"/>
      <c r="P119" s="198">
        <f>SUM(P120:P125)</f>
        <v>0</v>
      </c>
      <c r="Q119" s="197"/>
      <c r="R119" s="198">
        <f>SUM(R120:R125)</f>
        <v>0</v>
      </c>
      <c r="S119" s="197"/>
      <c r="T119" s="199">
        <f>SUM(T120:T125)</f>
        <v>0</v>
      </c>
      <c r="U119" s="12"/>
      <c r="V119" s="12"/>
      <c r="W119" s="12"/>
      <c r="X119" s="12"/>
      <c r="Y119" s="12"/>
      <c r="Z119" s="12"/>
      <c r="AA119" s="12"/>
      <c r="AB119" s="12"/>
      <c r="AC119" s="12"/>
      <c r="AD119" s="12"/>
      <c r="AE119" s="12"/>
      <c r="AR119" s="200" t="s">
        <v>77</v>
      </c>
      <c r="AT119" s="201" t="s">
        <v>68</v>
      </c>
      <c r="AU119" s="201" t="s">
        <v>77</v>
      </c>
      <c r="AY119" s="200" t="s">
        <v>133</v>
      </c>
      <c r="BK119" s="202">
        <f>SUM(BK120:BK125)</f>
        <v>0</v>
      </c>
    </row>
    <row r="120" spans="1:65" s="2" customFormat="1" ht="24.15" customHeight="1">
      <c r="A120" s="39"/>
      <c r="B120" s="40"/>
      <c r="C120" s="205" t="s">
        <v>281</v>
      </c>
      <c r="D120" s="205" t="s">
        <v>136</v>
      </c>
      <c r="E120" s="206" t="s">
        <v>375</v>
      </c>
      <c r="F120" s="207" t="s">
        <v>1224</v>
      </c>
      <c r="G120" s="208" t="s">
        <v>249</v>
      </c>
      <c r="H120" s="209">
        <v>4</v>
      </c>
      <c r="I120" s="210"/>
      <c r="J120" s="211">
        <f>ROUND(I120*H120,2)</f>
        <v>0</v>
      </c>
      <c r="K120" s="207" t="s">
        <v>19</v>
      </c>
      <c r="L120" s="45"/>
      <c r="M120" s="212" t="s">
        <v>19</v>
      </c>
      <c r="N120" s="213" t="s">
        <v>40</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141</v>
      </c>
      <c r="AT120" s="216" t="s">
        <v>136</v>
      </c>
      <c r="AU120" s="216" t="s">
        <v>79</v>
      </c>
      <c r="AY120" s="18" t="s">
        <v>133</v>
      </c>
      <c r="BE120" s="217">
        <f>IF(N120="základní",J120,0)</f>
        <v>0</v>
      </c>
      <c r="BF120" s="217">
        <f>IF(N120="snížená",J120,0)</f>
        <v>0</v>
      </c>
      <c r="BG120" s="217">
        <f>IF(N120="zákl. přenesená",J120,0)</f>
        <v>0</v>
      </c>
      <c r="BH120" s="217">
        <f>IF(N120="sníž. přenesená",J120,0)</f>
        <v>0</v>
      </c>
      <c r="BI120" s="217">
        <f>IF(N120="nulová",J120,0)</f>
        <v>0</v>
      </c>
      <c r="BJ120" s="18" t="s">
        <v>77</v>
      </c>
      <c r="BK120" s="217">
        <f>ROUND(I120*H120,2)</f>
        <v>0</v>
      </c>
      <c r="BL120" s="18" t="s">
        <v>141</v>
      </c>
      <c r="BM120" s="216" t="s">
        <v>401</v>
      </c>
    </row>
    <row r="121" spans="1:65" s="2" customFormat="1" ht="16.5" customHeight="1">
      <c r="A121" s="39"/>
      <c r="B121" s="40"/>
      <c r="C121" s="205" t="s">
        <v>285</v>
      </c>
      <c r="D121" s="205" t="s">
        <v>136</v>
      </c>
      <c r="E121" s="206" t="s">
        <v>379</v>
      </c>
      <c r="F121" s="207" t="s">
        <v>1225</v>
      </c>
      <c r="G121" s="208" t="s">
        <v>249</v>
      </c>
      <c r="H121" s="209">
        <v>3</v>
      </c>
      <c r="I121" s="210"/>
      <c r="J121" s="211">
        <f>ROUND(I121*H121,2)</f>
        <v>0</v>
      </c>
      <c r="K121" s="207" t="s">
        <v>19</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141</v>
      </c>
      <c r="AT121" s="216" t="s">
        <v>136</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141</v>
      </c>
      <c r="BM121" s="216" t="s">
        <v>409</v>
      </c>
    </row>
    <row r="122" spans="1:65" s="2" customFormat="1" ht="16.5" customHeight="1">
      <c r="A122" s="39"/>
      <c r="B122" s="40"/>
      <c r="C122" s="205" t="s">
        <v>289</v>
      </c>
      <c r="D122" s="205" t="s">
        <v>136</v>
      </c>
      <c r="E122" s="206" t="s">
        <v>383</v>
      </c>
      <c r="F122" s="207" t="s">
        <v>1226</v>
      </c>
      <c r="G122" s="208" t="s">
        <v>249</v>
      </c>
      <c r="H122" s="209">
        <v>5</v>
      </c>
      <c r="I122" s="210"/>
      <c r="J122" s="211">
        <f>ROUND(I122*H122,2)</f>
        <v>0</v>
      </c>
      <c r="K122" s="207" t="s">
        <v>19</v>
      </c>
      <c r="L122" s="45"/>
      <c r="M122" s="212" t="s">
        <v>19</v>
      </c>
      <c r="N122" s="213" t="s">
        <v>40</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141</v>
      </c>
      <c r="AT122" s="216" t="s">
        <v>136</v>
      </c>
      <c r="AU122" s="216" t="s">
        <v>79</v>
      </c>
      <c r="AY122" s="18" t="s">
        <v>133</v>
      </c>
      <c r="BE122" s="217">
        <f>IF(N122="základní",J122,0)</f>
        <v>0</v>
      </c>
      <c r="BF122" s="217">
        <f>IF(N122="snížená",J122,0)</f>
        <v>0</v>
      </c>
      <c r="BG122" s="217">
        <f>IF(N122="zákl. přenesená",J122,0)</f>
        <v>0</v>
      </c>
      <c r="BH122" s="217">
        <f>IF(N122="sníž. přenesená",J122,0)</f>
        <v>0</v>
      </c>
      <c r="BI122" s="217">
        <f>IF(N122="nulová",J122,0)</f>
        <v>0</v>
      </c>
      <c r="BJ122" s="18" t="s">
        <v>77</v>
      </c>
      <c r="BK122" s="217">
        <f>ROUND(I122*H122,2)</f>
        <v>0</v>
      </c>
      <c r="BL122" s="18" t="s">
        <v>141</v>
      </c>
      <c r="BM122" s="216" t="s">
        <v>417</v>
      </c>
    </row>
    <row r="123" spans="1:65" s="2" customFormat="1" ht="16.5" customHeight="1">
      <c r="A123" s="39"/>
      <c r="B123" s="40"/>
      <c r="C123" s="205" t="s">
        <v>293</v>
      </c>
      <c r="D123" s="205" t="s">
        <v>136</v>
      </c>
      <c r="E123" s="206" t="s">
        <v>388</v>
      </c>
      <c r="F123" s="207" t="s">
        <v>1227</v>
      </c>
      <c r="G123" s="208" t="s">
        <v>249</v>
      </c>
      <c r="H123" s="209">
        <v>3</v>
      </c>
      <c r="I123" s="210"/>
      <c r="J123" s="211">
        <f>ROUND(I123*H123,2)</f>
        <v>0</v>
      </c>
      <c r="K123" s="207" t="s">
        <v>19</v>
      </c>
      <c r="L123" s="45"/>
      <c r="M123" s="212" t="s">
        <v>19</v>
      </c>
      <c r="N123" s="213" t="s">
        <v>40</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141</v>
      </c>
      <c r="AT123" s="216" t="s">
        <v>136</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141</v>
      </c>
      <c r="BM123" s="216" t="s">
        <v>425</v>
      </c>
    </row>
    <row r="124" spans="1:65" s="2" customFormat="1" ht="16.5" customHeight="1">
      <c r="A124" s="39"/>
      <c r="B124" s="40"/>
      <c r="C124" s="205" t="s">
        <v>297</v>
      </c>
      <c r="D124" s="205" t="s">
        <v>136</v>
      </c>
      <c r="E124" s="206" t="s">
        <v>392</v>
      </c>
      <c r="F124" s="207" t="s">
        <v>1228</v>
      </c>
      <c r="G124" s="208" t="s">
        <v>249</v>
      </c>
      <c r="H124" s="209">
        <v>1</v>
      </c>
      <c r="I124" s="210"/>
      <c r="J124" s="211">
        <f>ROUND(I124*H124,2)</f>
        <v>0</v>
      </c>
      <c r="K124" s="207" t="s">
        <v>19</v>
      </c>
      <c r="L124" s="45"/>
      <c r="M124" s="212" t="s">
        <v>19</v>
      </c>
      <c r="N124" s="213" t="s">
        <v>40</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141</v>
      </c>
      <c r="AT124" s="216" t="s">
        <v>136</v>
      </c>
      <c r="AU124" s="216" t="s">
        <v>79</v>
      </c>
      <c r="AY124" s="18" t="s">
        <v>133</v>
      </c>
      <c r="BE124" s="217">
        <f>IF(N124="základní",J124,0)</f>
        <v>0</v>
      </c>
      <c r="BF124" s="217">
        <f>IF(N124="snížená",J124,0)</f>
        <v>0</v>
      </c>
      <c r="BG124" s="217">
        <f>IF(N124="zákl. přenesená",J124,0)</f>
        <v>0</v>
      </c>
      <c r="BH124" s="217">
        <f>IF(N124="sníž. přenesená",J124,0)</f>
        <v>0</v>
      </c>
      <c r="BI124" s="217">
        <f>IF(N124="nulová",J124,0)</f>
        <v>0</v>
      </c>
      <c r="BJ124" s="18" t="s">
        <v>77</v>
      </c>
      <c r="BK124" s="217">
        <f>ROUND(I124*H124,2)</f>
        <v>0</v>
      </c>
      <c r="BL124" s="18" t="s">
        <v>141</v>
      </c>
      <c r="BM124" s="216" t="s">
        <v>435</v>
      </c>
    </row>
    <row r="125" spans="1:65" s="2" customFormat="1" ht="16.5" customHeight="1">
      <c r="A125" s="39"/>
      <c r="B125" s="40"/>
      <c r="C125" s="205" t="s">
        <v>301</v>
      </c>
      <c r="D125" s="205" t="s">
        <v>136</v>
      </c>
      <c r="E125" s="206" t="s">
        <v>397</v>
      </c>
      <c r="F125" s="207" t="s">
        <v>1229</v>
      </c>
      <c r="G125" s="208" t="s">
        <v>249</v>
      </c>
      <c r="H125" s="209">
        <v>3</v>
      </c>
      <c r="I125" s="210"/>
      <c r="J125" s="211">
        <f>ROUND(I125*H125,2)</f>
        <v>0</v>
      </c>
      <c r="K125" s="207" t="s">
        <v>19</v>
      </c>
      <c r="L125" s="45"/>
      <c r="M125" s="212" t="s">
        <v>19</v>
      </c>
      <c r="N125" s="213" t="s">
        <v>40</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141</v>
      </c>
      <c r="AT125" s="216" t="s">
        <v>136</v>
      </c>
      <c r="AU125" s="216" t="s">
        <v>79</v>
      </c>
      <c r="AY125" s="18" t="s">
        <v>133</v>
      </c>
      <c r="BE125" s="217">
        <f>IF(N125="základní",J125,0)</f>
        <v>0</v>
      </c>
      <c r="BF125" s="217">
        <f>IF(N125="snížená",J125,0)</f>
        <v>0</v>
      </c>
      <c r="BG125" s="217">
        <f>IF(N125="zákl. přenesená",J125,0)</f>
        <v>0</v>
      </c>
      <c r="BH125" s="217">
        <f>IF(N125="sníž. přenesená",J125,0)</f>
        <v>0</v>
      </c>
      <c r="BI125" s="217">
        <f>IF(N125="nulová",J125,0)</f>
        <v>0</v>
      </c>
      <c r="BJ125" s="18" t="s">
        <v>77</v>
      </c>
      <c r="BK125" s="217">
        <f>ROUND(I125*H125,2)</f>
        <v>0</v>
      </c>
      <c r="BL125" s="18" t="s">
        <v>141</v>
      </c>
      <c r="BM125" s="216" t="s">
        <v>443</v>
      </c>
    </row>
    <row r="126" spans="1:63" s="12" customFormat="1" ht="22.8" customHeight="1">
      <c r="A126" s="12"/>
      <c r="B126" s="189"/>
      <c r="C126" s="190"/>
      <c r="D126" s="191" t="s">
        <v>68</v>
      </c>
      <c r="E126" s="203" t="s">
        <v>1230</v>
      </c>
      <c r="F126" s="203" t="s">
        <v>1231</v>
      </c>
      <c r="G126" s="190"/>
      <c r="H126" s="190"/>
      <c r="I126" s="193"/>
      <c r="J126" s="204">
        <f>BK126</f>
        <v>0</v>
      </c>
      <c r="K126" s="190"/>
      <c r="L126" s="195"/>
      <c r="M126" s="196"/>
      <c r="N126" s="197"/>
      <c r="O126" s="197"/>
      <c r="P126" s="198">
        <f>SUM(P127:P148)</f>
        <v>0</v>
      </c>
      <c r="Q126" s="197"/>
      <c r="R126" s="198">
        <f>SUM(R127:R148)</f>
        <v>0</v>
      </c>
      <c r="S126" s="197"/>
      <c r="T126" s="199">
        <f>SUM(T127:T148)</f>
        <v>0</v>
      </c>
      <c r="U126" s="12"/>
      <c r="V126" s="12"/>
      <c r="W126" s="12"/>
      <c r="X126" s="12"/>
      <c r="Y126" s="12"/>
      <c r="Z126" s="12"/>
      <c r="AA126" s="12"/>
      <c r="AB126" s="12"/>
      <c r="AC126" s="12"/>
      <c r="AD126" s="12"/>
      <c r="AE126" s="12"/>
      <c r="AR126" s="200" t="s">
        <v>77</v>
      </c>
      <c r="AT126" s="201" t="s">
        <v>68</v>
      </c>
      <c r="AU126" s="201" t="s">
        <v>77</v>
      </c>
      <c r="AY126" s="200" t="s">
        <v>133</v>
      </c>
      <c r="BK126" s="202">
        <f>SUM(BK127:BK148)</f>
        <v>0</v>
      </c>
    </row>
    <row r="127" spans="1:65" s="2" customFormat="1" ht="16.5" customHeight="1">
      <c r="A127" s="39"/>
      <c r="B127" s="40"/>
      <c r="C127" s="205" t="s">
        <v>305</v>
      </c>
      <c r="D127" s="205" t="s">
        <v>136</v>
      </c>
      <c r="E127" s="206" t="s">
        <v>417</v>
      </c>
      <c r="F127" s="207" t="s">
        <v>1232</v>
      </c>
      <c r="G127" s="208" t="s">
        <v>249</v>
      </c>
      <c r="H127" s="209">
        <v>3</v>
      </c>
      <c r="I127" s="210"/>
      <c r="J127" s="211">
        <f>ROUND(I127*H127,2)</f>
        <v>0</v>
      </c>
      <c r="K127" s="207" t="s">
        <v>19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141</v>
      </c>
      <c r="AT127" s="216" t="s">
        <v>136</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141</v>
      </c>
      <c r="BM127" s="216" t="s">
        <v>452</v>
      </c>
    </row>
    <row r="128" spans="1:65" s="2" customFormat="1" ht="16.5" customHeight="1">
      <c r="A128" s="39"/>
      <c r="B128" s="40"/>
      <c r="C128" s="205" t="s">
        <v>309</v>
      </c>
      <c r="D128" s="205" t="s">
        <v>136</v>
      </c>
      <c r="E128" s="206" t="s">
        <v>421</v>
      </c>
      <c r="F128" s="207" t="s">
        <v>1233</v>
      </c>
      <c r="G128" s="208" t="s">
        <v>249</v>
      </c>
      <c r="H128" s="209">
        <v>14</v>
      </c>
      <c r="I128" s="210"/>
      <c r="J128" s="211">
        <f>ROUND(I128*H128,2)</f>
        <v>0</v>
      </c>
      <c r="K128" s="207" t="s">
        <v>19</v>
      </c>
      <c r="L128" s="45"/>
      <c r="M128" s="212" t="s">
        <v>19</v>
      </c>
      <c r="N128" s="213" t="s">
        <v>40</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141</v>
      </c>
      <c r="AT128" s="216" t="s">
        <v>136</v>
      </c>
      <c r="AU128" s="216" t="s">
        <v>79</v>
      </c>
      <c r="AY128" s="18" t="s">
        <v>133</v>
      </c>
      <c r="BE128" s="217">
        <f>IF(N128="základní",J128,0)</f>
        <v>0</v>
      </c>
      <c r="BF128" s="217">
        <f>IF(N128="snížená",J128,0)</f>
        <v>0</v>
      </c>
      <c r="BG128" s="217">
        <f>IF(N128="zákl. přenesená",J128,0)</f>
        <v>0</v>
      </c>
      <c r="BH128" s="217">
        <f>IF(N128="sníž. přenesená",J128,0)</f>
        <v>0</v>
      </c>
      <c r="BI128" s="217">
        <f>IF(N128="nulová",J128,0)</f>
        <v>0</v>
      </c>
      <c r="BJ128" s="18" t="s">
        <v>77</v>
      </c>
      <c r="BK128" s="217">
        <f>ROUND(I128*H128,2)</f>
        <v>0</v>
      </c>
      <c r="BL128" s="18" t="s">
        <v>141</v>
      </c>
      <c r="BM128" s="216" t="s">
        <v>461</v>
      </c>
    </row>
    <row r="129" spans="1:65" s="2" customFormat="1" ht="16.5" customHeight="1">
      <c r="A129" s="39"/>
      <c r="B129" s="40"/>
      <c r="C129" s="205" t="s">
        <v>315</v>
      </c>
      <c r="D129" s="205" t="s">
        <v>136</v>
      </c>
      <c r="E129" s="206" t="s">
        <v>425</v>
      </c>
      <c r="F129" s="207" t="s">
        <v>1234</v>
      </c>
      <c r="G129" s="208" t="s">
        <v>249</v>
      </c>
      <c r="H129" s="209">
        <v>64</v>
      </c>
      <c r="I129" s="210"/>
      <c r="J129" s="211">
        <f>ROUND(I129*H129,2)</f>
        <v>0</v>
      </c>
      <c r="K129" s="207" t="s">
        <v>19</v>
      </c>
      <c r="L129" s="45"/>
      <c r="M129" s="212" t="s">
        <v>19</v>
      </c>
      <c r="N129" s="213" t="s">
        <v>40</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141</v>
      </c>
      <c r="AT129" s="216" t="s">
        <v>136</v>
      </c>
      <c r="AU129" s="216" t="s">
        <v>79</v>
      </c>
      <c r="AY129" s="18" t="s">
        <v>133</v>
      </c>
      <c r="BE129" s="217">
        <f>IF(N129="základní",J129,0)</f>
        <v>0</v>
      </c>
      <c r="BF129" s="217">
        <f>IF(N129="snížená",J129,0)</f>
        <v>0</v>
      </c>
      <c r="BG129" s="217">
        <f>IF(N129="zákl. přenesená",J129,0)</f>
        <v>0</v>
      </c>
      <c r="BH129" s="217">
        <f>IF(N129="sníž. přenesená",J129,0)</f>
        <v>0</v>
      </c>
      <c r="BI129" s="217">
        <f>IF(N129="nulová",J129,0)</f>
        <v>0</v>
      </c>
      <c r="BJ129" s="18" t="s">
        <v>77</v>
      </c>
      <c r="BK129" s="217">
        <f>ROUND(I129*H129,2)</f>
        <v>0</v>
      </c>
      <c r="BL129" s="18" t="s">
        <v>141</v>
      </c>
      <c r="BM129" s="216" t="s">
        <v>470</v>
      </c>
    </row>
    <row r="130" spans="1:65" s="2" customFormat="1" ht="16.5" customHeight="1">
      <c r="A130" s="39"/>
      <c r="B130" s="40"/>
      <c r="C130" s="205" t="s">
        <v>319</v>
      </c>
      <c r="D130" s="205" t="s">
        <v>136</v>
      </c>
      <c r="E130" s="206" t="s">
        <v>431</v>
      </c>
      <c r="F130" s="207" t="s">
        <v>1235</v>
      </c>
      <c r="G130" s="208" t="s">
        <v>249</v>
      </c>
      <c r="H130" s="209">
        <v>30</v>
      </c>
      <c r="I130" s="210"/>
      <c r="J130" s="211">
        <f>ROUND(I130*H130,2)</f>
        <v>0</v>
      </c>
      <c r="K130" s="207" t="s">
        <v>19</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141</v>
      </c>
      <c r="AT130" s="216" t="s">
        <v>136</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141</v>
      </c>
      <c r="BM130" s="216" t="s">
        <v>479</v>
      </c>
    </row>
    <row r="131" spans="1:65" s="2" customFormat="1" ht="16.5" customHeight="1">
      <c r="A131" s="39"/>
      <c r="B131" s="40"/>
      <c r="C131" s="205" t="s">
        <v>323</v>
      </c>
      <c r="D131" s="205" t="s">
        <v>136</v>
      </c>
      <c r="E131" s="206" t="s">
        <v>435</v>
      </c>
      <c r="F131" s="207" t="s">
        <v>1236</v>
      </c>
      <c r="G131" s="208" t="s">
        <v>249</v>
      </c>
      <c r="H131" s="209">
        <v>23</v>
      </c>
      <c r="I131" s="210"/>
      <c r="J131" s="211">
        <f>ROUND(I131*H131,2)</f>
        <v>0</v>
      </c>
      <c r="K131" s="207" t="s">
        <v>19</v>
      </c>
      <c r="L131" s="45"/>
      <c r="M131" s="212" t="s">
        <v>19</v>
      </c>
      <c r="N131" s="213" t="s">
        <v>40</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141</v>
      </c>
      <c r="AT131" s="216" t="s">
        <v>136</v>
      </c>
      <c r="AU131" s="216" t="s">
        <v>79</v>
      </c>
      <c r="AY131" s="18" t="s">
        <v>133</v>
      </c>
      <c r="BE131" s="217">
        <f>IF(N131="základní",J131,0)</f>
        <v>0</v>
      </c>
      <c r="BF131" s="217">
        <f>IF(N131="snížená",J131,0)</f>
        <v>0</v>
      </c>
      <c r="BG131" s="217">
        <f>IF(N131="zákl. přenesená",J131,0)</f>
        <v>0</v>
      </c>
      <c r="BH131" s="217">
        <f>IF(N131="sníž. přenesená",J131,0)</f>
        <v>0</v>
      </c>
      <c r="BI131" s="217">
        <f>IF(N131="nulová",J131,0)</f>
        <v>0</v>
      </c>
      <c r="BJ131" s="18" t="s">
        <v>77</v>
      </c>
      <c r="BK131" s="217">
        <f>ROUND(I131*H131,2)</f>
        <v>0</v>
      </c>
      <c r="BL131" s="18" t="s">
        <v>141</v>
      </c>
      <c r="BM131" s="216" t="s">
        <v>489</v>
      </c>
    </row>
    <row r="132" spans="1:65" s="2" customFormat="1" ht="16.5" customHeight="1">
      <c r="A132" s="39"/>
      <c r="B132" s="40"/>
      <c r="C132" s="205" t="s">
        <v>327</v>
      </c>
      <c r="D132" s="205" t="s">
        <v>136</v>
      </c>
      <c r="E132" s="206" t="s">
        <v>439</v>
      </c>
      <c r="F132" s="207" t="s">
        <v>1237</v>
      </c>
      <c r="G132" s="208" t="s">
        <v>249</v>
      </c>
      <c r="H132" s="209">
        <v>50</v>
      </c>
      <c r="I132" s="210"/>
      <c r="J132" s="211">
        <f>ROUND(I132*H132,2)</f>
        <v>0</v>
      </c>
      <c r="K132" s="207" t="s">
        <v>19</v>
      </c>
      <c r="L132" s="45"/>
      <c r="M132" s="212" t="s">
        <v>19</v>
      </c>
      <c r="N132" s="213" t="s">
        <v>40</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141</v>
      </c>
      <c r="AT132" s="216" t="s">
        <v>136</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141</v>
      </c>
      <c r="BM132" s="216" t="s">
        <v>497</v>
      </c>
    </row>
    <row r="133" spans="1:65" s="2" customFormat="1" ht="16.5" customHeight="1">
      <c r="A133" s="39"/>
      <c r="B133" s="40"/>
      <c r="C133" s="205" t="s">
        <v>333</v>
      </c>
      <c r="D133" s="205" t="s">
        <v>136</v>
      </c>
      <c r="E133" s="206" t="s">
        <v>443</v>
      </c>
      <c r="F133" s="207" t="s">
        <v>1238</v>
      </c>
      <c r="G133" s="208" t="s">
        <v>249</v>
      </c>
      <c r="H133" s="209">
        <v>50</v>
      </c>
      <c r="I133" s="210"/>
      <c r="J133" s="211">
        <f>ROUND(I133*H133,2)</f>
        <v>0</v>
      </c>
      <c r="K133" s="207" t="s">
        <v>19</v>
      </c>
      <c r="L133" s="45"/>
      <c r="M133" s="212" t="s">
        <v>19</v>
      </c>
      <c r="N133" s="213" t="s">
        <v>40</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141</v>
      </c>
      <c r="AT133" s="216" t="s">
        <v>136</v>
      </c>
      <c r="AU133" s="216" t="s">
        <v>79</v>
      </c>
      <c r="AY133" s="18" t="s">
        <v>133</v>
      </c>
      <c r="BE133" s="217">
        <f>IF(N133="základní",J133,0)</f>
        <v>0</v>
      </c>
      <c r="BF133" s="217">
        <f>IF(N133="snížená",J133,0)</f>
        <v>0</v>
      </c>
      <c r="BG133" s="217">
        <f>IF(N133="zákl. přenesená",J133,0)</f>
        <v>0</v>
      </c>
      <c r="BH133" s="217">
        <f>IF(N133="sníž. přenesená",J133,0)</f>
        <v>0</v>
      </c>
      <c r="BI133" s="217">
        <f>IF(N133="nulová",J133,0)</f>
        <v>0</v>
      </c>
      <c r="BJ133" s="18" t="s">
        <v>77</v>
      </c>
      <c r="BK133" s="217">
        <f>ROUND(I133*H133,2)</f>
        <v>0</v>
      </c>
      <c r="BL133" s="18" t="s">
        <v>141</v>
      </c>
      <c r="BM133" s="216" t="s">
        <v>506</v>
      </c>
    </row>
    <row r="134" spans="1:65" s="2" customFormat="1" ht="16.5" customHeight="1">
      <c r="A134" s="39"/>
      <c r="B134" s="40"/>
      <c r="C134" s="205" t="s">
        <v>337</v>
      </c>
      <c r="D134" s="205" t="s">
        <v>136</v>
      </c>
      <c r="E134" s="206" t="s">
        <v>448</v>
      </c>
      <c r="F134" s="207" t="s">
        <v>1239</v>
      </c>
      <c r="G134" s="208" t="s">
        <v>249</v>
      </c>
      <c r="H134" s="209">
        <v>2</v>
      </c>
      <c r="I134" s="210"/>
      <c r="J134" s="211">
        <f>ROUND(I134*H134,2)</f>
        <v>0</v>
      </c>
      <c r="K134" s="207" t="s">
        <v>19</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141</v>
      </c>
      <c r="AT134" s="216" t="s">
        <v>136</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141</v>
      </c>
      <c r="BM134" s="216" t="s">
        <v>515</v>
      </c>
    </row>
    <row r="135" spans="1:65" s="2" customFormat="1" ht="16.5" customHeight="1">
      <c r="A135" s="39"/>
      <c r="B135" s="40"/>
      <c r="C135" s="205" t="s">
        <v>341</v>
      </c>
      <c r="D135" s="205" t="s">
        <v>136</v>
      </c>
      <c r="E135" s="206" t="s">
        <v>452</v>
      </c>
      <c r="F135" s="207" t="s">
        <v>1240</v>
      </c>
      <c r="G135" s="208" t="s">
        <v>249</v>
      </c>
      <c r="H135" s="209">
        <v>3</v>
      </c>
      <c r="I135" s="210"/>
      <c r="J135" s="211">
        <f>ROUND(I135*H135,2)</f>
        <v>0</v>
      </c>
      <c r="K135" s="207" t="s">
        <v>19</v>
      </c>
      <c r="L135" s="45"/>
      <c r="M135" s="212" t="s">
        <v>19</v>
      </c>
      <c r="N135" s="213" t="s">
        <v>40</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141</v>
      </c>
      <c r="AT135" s="216" t="s">
        <v>136</v>
      </c>
      <c r="AU135" s="216" t="s">
        <v>79</v>
      </c>
      <c r="AY135" s="18" t="s">
        <v>133</v>
      </c>
      <c r="BE135" s="217">
        <f>IF(N135="základní",J135,0)</f>
        <v>0</v>
      </c>
      <c r="BF135" s="217">
        <f>IF(N135="snížená",J135,0)</f>
        <v>0</v>
      </c>
      <c r="BG135" s="217">
        <f>IF(N135="zákl. přenesená",J135,0)</f>
        <v>0</v>
      </c>
      <c r="BH135" s="217">
        <f>IF(N135="sníž. přenesená",J135,0)</f>
        <v>0</v>
      </c>
      <c r="BI135" s="217">
        <f>IF(N135="nulová",J135,0)</f>
        <v>0</v>
      </c>
      <c r="BJ135" s="18" t="s">
        <v>77</v>
      </c>
      <c r="BK135" s="217">
        <f>ROUND(I135*H135,2)</f>
        <v>0</v>
      </c>
      <c r="BL135" s="18" t="s">
        <v>141</v>
      </c>
      <c r="BM135" s="216" t="s">
        <v>523</v>
      </c>
    </row>
    <row r="136" spans="1:65" s="2" customFormat="1" ht="16.5" customHeight="1">
      <c r="A136" s="39"/>
      <c r="B136" s="40"/>
      <c r="C136" s="205" t="s">
        <v>347</v>
      </c>
      <c r="D136" s="205" t="s">
        <v>136</v>
      </c>
      <c r="E136" s="206" t="s">
        <v>457</v>
      </c>
      <c r="F136" s="207" t="s">
        <v>1241</v>
      </c>
      <c r="G136" s="208" t="s">
        <v>249</v>
      </c>
      <c r="H136" s="209">
        <v>3</v>
      </c>
      <c r="I136" s="210"/>
      <c r="J136" s="211">
        <f>ROUND(I136*H136,2)</f>
        <v>0</v>
      </c>
      <c r="K136" s="207" t="s">
        <v>19</v>
      </c>
      <c r="L136" s="45"/>
      <c r="M136" s="212" t="s">
        <v>19</v>
      </c>
      <c r="N136" s="213" t="s">
        <v>40</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141</v>
      </c>
      <c r="AT136" s="216" t="s">
        <v>136</v>
      </c>
      <c r="AU136" s="216" t="s">
        <v>79</v>
      </c>
      <c r="AY136" s="18" t="s">
        <v>133</v>
      </c>
      <c r="BE136" s="217">
        <f>IF(N136="základní",J136,0)</f>
        <v>0</v>
      </c>
      <c r="BF136" s="217">
        <f>IF(N136="snížená",J136,0)</f>
        <v>0</v>
      </c>
      <c r="BG136" s="217">
        <f>IF(N136="zákl. přenesená",J136,0)</f>
        <v>0</v>
      </c>
      <c r="BH136" s="217">
        <f>IF(N136="sníž. přenesená",J136,0)</f>
        <v>0</v>
      </c>
      <c r="BI136" s="217">
        <f>IF(N136="nulová",J136,0)</f>
        <v>0</v>
      </c>
      <c r="BJ136" s="18" t="s">
        <v>77</v>
      </c>
      <c r="BK136" s="217">
        <f>ROUND(I136*H136,2)</f>
        <v>0</v>
      </c>
      <c r="BL136" s="18" t="s">
        <v>141</v>
      </c>
      <c r="BM136" s="216" t="s">
        <v>531</v>
      </c>
    </row>
    <row r="137" spans="1:65" s="2" customFormat="1" ht="16.5" customHeight="1">
      <c r="A137" s="39"/>
      <c r="B137" s="40"/>
      <c r="C137" s="205" t="s">
        <v>351</v>
      </c>
      <c r="D137" s="205" t="s">
        <v>136</v>
      </c>
      <c r="E137" s="206" t="s">
        <v>461</v>
      </c>
      <c r="F137" s="207" t="s">
        <v>1242</v>
      </c>
      <c r="G137" s="208" t="s">
        <v>249</v>
      </c>
      <c r="H137" s="209">
        <v>1</v>
      </c>
      <c r="I137" s="210"/>
      <c r="J137" s="211">
        <f>ROUND(I137*H137,2)</f>
        <v>0</v>
      </c>
      <c r="K137" s="207" t="s">
        <v>19</v>
      </c>
      <c r="L137" s="45"/>
      <c r="M137" s="212" t="s">
        <v>19</v>
      </c>
      <c r="N137" s="213"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141</v>
      </c>
      <c r="AT137" s="216" t="s">
        <v>136</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141</v>
      </c>
      <c r="BM137" s="216" t="s">
        <v>539</v>
      </c>
    </row>
    <row r="138" spans="1:65" s="2" customFormat="1" ht="16.5" customHeight="1">
      <c r="A138" s="39"/>
      <c r="B138" s="40"/>
      <c r="C138" s="205" t="s">
        <v>355</v>
      </c>
      <c r="D138" s="205" t="s">
        <v>136</v>
      </c>
      <c r="E138" s="206" t="s">
        <v>466</v>
      </c>
      <c r="F138" s="207" t="s">
        <v>1243</v>
      </c>
      <c r="G138" s="208" t="s">
        <v>249</v>
      </c>
      <c r="H138" s="209">
        <v>231</v>
      </c>
      <c r="I138" s="210"/>
      <c r="J138" s="211">
        <f>ROUND(I138*H138,2)</f>
        <v>0</v>
      </c>
      <c r="K138" s="207" t="s">
        <v>19</v>
      </c>
      <c r="L138" s="45"/>
      <c r="M138" s="212" t="s">
        <v>19</v>
      </c>
      <c r="N138" s="213" t="s">
        <v>40</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141</v>
      </c>
      <c r="AT138" s="216" t="s">
        <v>136</v>
      </c>
      <c r="AU138" s="216" t="s">
        <v>79</v>
      </c>
      <c r="AY138" s="18" t="s">
        <v>133</v>
      </c>
      <c r="BE138" s="217">
        <f>IF(N138="základní",J138,0)</f>
        <v>0</v>
      </c>
      <c r="BF138" s="217">
        <f>IF(N138="snížená",J138,0)</f>
        <v>0</v>
      </c>
      <c r="BG138" s="217">
        <f>IF(N138="zákl. přenesená",J138,0)</f>
        <v>0</v>
      </c>
      <c r="BH138" s="217">
        <f>IF(N138="sníž. přenesená",J138,0)</f>
        <v>0</v>
      </c>
      <c r="BI138" s="217">
        <f>IF(N138="nulová",J138,0)</f>
        <v>0</v>
      </c>
      <c r="BJ138" s="18" t="s">
        <v>77</v>
      </c>
      <c r="BK138" s="217">
        <f>ROUND(I138*H138,2)</f>
        <v>0</v>
      </c>
      <c r="BL138" s="18" t="s">
        <v>141</v>
      </c>
      <c r="BM138" s="216" t="s">
        <v>547</v>
      </c>
    </row>
    <row r="139" spans="1:65" s="2" customFormat="1" ht="16.5" customHeight="1">
      <c r="A139" s="39"/>
      <c r="B139" s="40"/>
      <c r="C139" s="205" t="s">
        <v>361</v>
      </c>
      <c r="D139" s="205" t="s">
        <v>136</v>
      </c>
      <c r="E139" s="206" t="s">
        <v>470</v>
      </c>
      <c r="F139" s="207" t="s">
        <v>1244</v>
      </c>
      <c r="G139" s="208" t="s">
        <v>249</v>
      </c>
      <c r="H139" s="209">
        <v>3</v>
      </c>
      <c r="I139" s="210"/>
      <c r="J139" s="211">
        <f>ROUND(I139*H139,2)</f>
        <v>0</v>
      </c>
      <c r="K139" s="207" t="s">
        <v>19</v>
      </c>
      <c r="L139" s="45"/>
      <c r="M139" s="212" t="s">
        <v>19</v>
      </c>
      <c r="N139" s="213" t="s">
        <v>40</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141</v>
      </c>
      <c r="AT139" s="216" t="s">
        <v>136</v>
      </c>
      <c r="AU139" s="216" t="s">
        <v>79</v>
      </c>
      <c r="AY139" s="18" t="s">
        <v>133</v>
      </c>
      <c r="BE139" s="217">
        <f>IF(N139="základní",J139,0)</f>
        <v>0</v>
      </c>
      <c r="BF139" s="217">
        <f>IF(N139="snížená",J139,0)</f>
        <v>0</v>
      </c>
      <c r="BG139" s="217">
        <f>IF(N139="zákl. přenesená",J139,0)</f>
        <v>0</v>
      </c>
      <c r="BH139" s="217">
        <f>IF(N139="sníž. přenesená",J139,0)</f>
        <v>0</v>
      </c>
      <c r="BI139" s="217">
        <f>IF(N139="nulová",J139,0)</f>
        <v>0</v>
      </c>
      <c r="BJ139" s="18" t="s">
        <v>77</v>
      </c>
      <c r="BK139" s="217">
        <f>ROUND(I139*H139,2)</f>
        <v>0</v>
      </c>
      <c r="BL139" s="18" t="s">
        <v>141</v>
      </c>
      <c r="BM139" s="216" t="s">
        <v>555</v>
      </c>
    </row>
    <row r="140" spans="1:65" s="2" customFormat="1" ht="16.5" customHeight="1">
      <c r="A140" s="39"/>
      <c r="B140" s="40"/>
      <c r="C140" s="205" t="s">
        <v>365</v>
      </c>
      <c r="D140" s="205" t="s">
        <v>136</v>
      </c>
      <c r="E140" s="206" t="s">
        <v>475</v>
      </c>
      <c r="F140" s="207" t="s">
        <v>1245</v>
      </c>
      <c r="G140" s="208" t="s">
        <v>249</v>
      </c>
      <c r="H140" s="209">
        <v>468</v>
      </c>
      <c r="I140" s="210"/>
      <c r="J140" s="211">
        <f>ROUND(I140*H140,2)</f>
        <v>0</v>
      </c>
      <c r="K140" s="207" t="s">
        <v>19</v>
      </c>
      <c r="L140" s="45"/>
      <c r="M140" s="212" t="s">
        <v>19</v>
      </c>
      <c r="N140" s="213"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141</v>
      </c>
      <c r="AT140" s="216" t="s">
        <v>136</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141</v>
      </c>
      <c r="BM140" s="216" t="s">
        <v>563</v>
      </c>
    </row>
    <row r="141" spans="1:65" s="2" customFormat="1" ht="16.5" customHeight="1">
      <c r="A141" s="39"/>
      <c r="B141" s="40"/>
      <c r="C141" s="205" t="s">
        <v>369</v>
      </c>
      <c r="D141" s="205" t="s">
        <v>136</v>
      </c>
      <c r="E141" s="206" t="s">
        <v>479</v>
      </c>
      <c r="F141" s="207" t="s">
        <v>1246</v>
      </c>
      <c r="G141" s="208" t="s">
        <v>249</v>
      </c>
      <c r="H141" s="209">
        <v>14</v>
      </c>
      <c r="I141" s="210"/>
      <c r="J141" s="211">
        <f>ROUND(I141*H141,2)</f>
        <v>0</v>
      </c>
      <c r="K141" s="207" t="s">
        <v>19</v>
      </c>
      <c r="L141" s="45"/>
      <c r="M141" s="212" t="s">
        <v>19</v>
      </c>
      <c r="N141" s="213"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141</v>
      </c>
      <c r="AT141" s="216" t="s">
        <v>136</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141</v>
      </c>
      <c r="BM141" s="216" t="s">
        <v>571</v>
      </c>
    </row>
    <row r="142" spans="1:65" s="2" customFormat="1" ht="16.5" customHeight="1">
      <c r="A142" s="39"/>
      <c r="B142" s="40"/>
      <c r="C142" s="205" t="s">
        <v>375</v>
      </c>
      <c r="D142" s="205" t="s">
        <v>136</v>
      </c>
      <c r="E142" s="206" t="s">
        <v>485</v>
      </c>
      <c r="F142" s="207" t="s">
        <v>1247</v>
      </c>
      <c r="G142" s="208" t="s">
        <v>249</v>
      </c>
      <c r="H142" s="209">
        <v>1</v>
      </c>
      <c r="I142" s="210"/>
      <c r="J142" s="211">
        <f>ROUND(I142*H142,2)</f>
        <v>0</v>
      </c>
      <c r="K142" s="207" t="s">
        <v>19</v>
      </c>
      <c r="L142" s="45"/>
      <c r="M142" s="212" t="s">
        <v>19</v>
      </c>
      <c r="N142" s="213"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141</v>
      </c>
      <c r="AT142" s="216" t="s">
        <v>136</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141</v>
      </c>
      <c r="BM142" s="216" t="s">
        <v>579</v>
      </c>
    </row>
    <row r="143" spans="1:65" s="2" customFormat="1" ht="16.5" customHeight="1">
      <c r="A143" s="39"/>
      <c r="B143" s="40"/>
      <c r="C143" s="205" t="s">
        <v>379</v>
      </c>
      <c r="D143" s="205" t="s">
        <v>136</v>
      </c>
      <c r="E143" s="206" t="s">
        <v>489</v>
      </c>
      <c r="F143" s="207" t="s">
        <v>1248</v>
      </c>
      <c r="G143" s="208" t="s">
        <v>249</v>
      </c>
      <c r="H143" s="209">
        <v>1</v>
      </c>
      <c r="I143" s="210"/>
      <c r="J143" s="211">
        <f>ROUND(I143*H143,2)</f>
        <v>0</v>
      </c>
      <c r="K143" s="207" t="s">
        <v>19</v>
      </c>
      <c r="L143" s="45"/>
      <c r="M143" s="212" t="s">
        <v>19</v>
      </c>
      <c r="N143" s="213" t="s">
        <v>40</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141</v>
      </c>
      <c r="AT143" s="216" t="s">
        <v>136</v>
      </c>
      <c r="AU143" s="216" t="s">
        <v>79</v>
      </c>
      <c r="AY143" s="18" t="s">
        <v>133</v>
      </c>
      <c r="BE143" s="217">
        <f>IF(N143="základní",J143,0)</f>
        <v>0</v>
      </c>
      <c r="BF143" s="217">
        <f>IF(N143="snížená",J143,0)</f>
        <v>0</v>
      </c>
      <c r="BG143" s="217">
        <f>IF(N143="zákl. přenesená",J143,0)</f>
        <v>0</v>
      </c>
      <c r="BH143" s="217">
        <f>IF(N143="sníž. přenesená",J143,0)</f>
        <v>0</v>
      </c>
      <c r="BI143" s="217">
        <f>IF(N143="nulová",J143,0)</f>
        <v>0</v>
      </c>
      <c r="BJ143" s="18" t="s">
        <v>77</v>
      </c>
      <c r="BK143" s="217">
        <f>ROUND(I143*H143,2)</f>
        <v>0</v>
      </c>
      <c r="BL143" s="18" t="s">
        <v>141</v>
      </c>
      <c r="BM143" s="216" t="s">
        <v>590</v>
      </c>
    </row>
    <row r="144" spans="1:65" s="2" customFormat="1" ht="16.5" customHeight="1">
      <c r="A144" s="39"/>
      <c r="B144" s="40"/>
      <c r="C144" s="205" t="s">
        <v>383</v>
      </c>
      <c r="D144" s="205" t="s">
        <v>136</v>
      </c>
      <c r="E144" s="206" t="s">
        <v>493</v>
      </c>
      <c r="F144" s="207" t="s">
        <v>1249</v>
      </c>
      <c r="G144" s="208" t="s">
        <v>249</v>
      </c>
      <c r="H144" s="209">
        <v>1</v>
      </c>
      <c r="I144" s="210"/>
      <c r="J144" s="211">
        <f>ROUND(I144*H144,2)</f>
        <v>0</v>
      </c>
      <c r="K144" s="207" t="s">
        <v>19</v>
      </c>
      <c r="L144" s="45"/>
      <c r="M144" s="212" t="s">
        <v>19</v>
      </c>
      <c r="N144" s="213" t="s">
        <v>40</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141</v>
      </c>
      <c r="AT144" s="216" t="s">
        <v>136</v>
      </c>
      <c r="AU144" s="216" t="s">
        <v>79</v>
      </c>
      <c r="AY144" s="18" t="s">
        <v>133</v>
      </c>
      <c r="BE144" s="217">
        <f>IF(N144="základní",J144,0)</f>
        <v>0</v>
      </c>
      <c r="BF144" s="217">
        <f>IF(N144="snížená",J144,0)</f>
        <v>0</v>
      </c>
      <c r="BG144" s="217">
        <f>IF(N144="zákl. přenesená",J144,0)</f>
        <v>0</v>
      </c>
      <c r="BH144" s="217">
        <f>IF(N144="sníž. přenesená",J144,0)</f>
        <v>0</v>
      </c>
      <c r="BI144" s="217">
        <f>IF(N144="nulová",J144,0)</f>
        <v>0</v>
      </c>
      <c r="BJ144" s="18" t="s">
        <v>77</v>
      </c>
      <c r="BK144" s="217">
        <f>ROUND(I144*H144,2)</f>
        <v>0</v>
      </c>
      <c r="BL144" s="18" t="s">
        <v>141</v>
      </c>
      <c r="BM144" s="216" t="s">
        <v>599</v>
      </c>
    </row>
    <row r="145" spans="1:65" s="2" customFormat="1" ht="16.5" customHeight="1">
      <c r="A145" s="39"/>
      <c r="B145" s="40"/>
      <c r="C145" s="205" t="s">
        <v>388</v>
      </c>
      <c r="D145" s="205" t="s">
        <v>136</v>
      </c>
      <c r="E145" s="206" t="s">
        <v>497</v>
      </c>
      <c r="F145" s="207" t="s">
        <v>1250</v>
      </c>
      <c r="G145" s="208" t="s">
        <v>249</v>
      </c>
      <c r="H145" s="209">
        <v>1</v>
      </c>
      <c r="I145" s="210"/>
      <c r="J145" s="211">
        <f>ROUND(I145*H145,2)</f>
        <v>0</v>
      </c>
      <c r="K145" s="207" t="s">
        <v>19</v>
      </c>
      <c r="L145" s="45"/>
      <c r="M145" s="212" t="s">
        <v>19</v>
      </c>
      <c r="N145" s="213" t="s">
        <v>40</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141</v>
      </c>
      <c r="AT145" s="216" t="s">
        <v>136</v>
      </c>
      <c r="AU145" s="216" t="s">
        <v>79</v>
      </c>
      <c r="AY145" s="18" t="s">
        <v>133</v>
      </c>
      <c r="BE145" s="217">
        <f>IF(N145="základní",J145,0)</f>
        <v>0</v>
      </c>
      <c r="BF145" s="217">
        <f>IF(N145="snížená",J145,0)</f>
        <v>0</v>
      </c>
      <c r="BG145" s="217">
        <f>IF(N145="zákl. přenesená",J145,0)</f>
        <v>0</v>
      </c>
      <c r="BH145" s="217">
        <f>IF(N145="sníž. přenesená",J145,0)</f>
        <v>0</v>
      </c>
      <c r="BI145" s="217">
        <f>IF(N145="nulová",J145,0)</f>
        <v>0</v>
      </c>
      <c r="BJ145" s="18" t="s">
        <v>77</v>
      </c>
      <c r="BK145" s="217">
        <f>ROUND(I145*H145,2)</f>
        <v>0</v>
      </c>
      <c r="BL145" s="18" t="s">
        <v>141</v>
      </c>
      <c r="BM145" s="216" t="s">
        <v>608</v>
      </c>
    </row>
    <row r="146" spans="1:65" s="2" customFormat="1" ht="21.75" customHeight="1">
      <c r="A146" s="39"/>
      <c r="B146" s="40"/>
      <c r="C146" s="205" t="s">
        <v>392</v>
      </c>
      <c r="D146" s="205" t="s">
        <v>136</v>
      </c>
      <c r="E146" s="206" t="s">
        <v>502</v>
      </c>
      <c r="F146" s="207" t="s">
        <v>1251</v>
      </c>
      <c r="G146" s="208" t="s">
        <v>178</v>
      </c>
      <c r="H146" s="209">
        <v>4000</v>
      </c>
      <c r="I146" s="210"/>
      <c r="J146" s="211">
        <f>ROUND(I146*H146,2)</f>
        <v>0</v>
      </c>
      <c r="K146" s="207" t="s">
        <v>19</v>
      </c>
      <c r="L146" s="45"/>
      <c r="M146" s="212" t="s">
        <v>19</v>
      </c>
      <c r="N146" s="213" t="s">
        <v>40</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141</v>
      </c>
      <c r="AT146" s="216" t="s">
        <v>136</v>
      </c>
      <c r="AU146" s="216" t="s">
        <v>79</v>
      </c>
      <c r="AY146" s="18" t="s">
        <v>133</v>
      </c>
      <c r="BE146" s="217">
        <f>IF(N146="základní",J146,0)</f>
        <v>0</v>
      </c>
      <c r="BF146" s="217">
        <f>IF(N146="snížená",J146,0)</f>
        <v>0</v>
      </c>
      <c r="BG146" s="217">
        <f>IF(N146="zákl. přenesená",J146,0)</f>
        <v>0</v>
      </c>
      <c r="BH146" s="217">
        <f>IF(N146="sníž. přenesená",J146,0)</f>
        <v>0</v>
      </c>
      <c r="BI146" s="217">
        <f>IF(N146="nulová",J146,0)</f>
        <v>0</v>
      </c>
      <c r="BJ146" s="18" t="s">
        <v>77</v>
      </c>
      <c r="BK146" s="217">
        <f>ROUND(I146*H146,2)</f>
        <v>0</v>
      </c>
      <c r="BL146" s="18" t="s">
        <v>141</v>
      </c>
      <c r="BM146" s="216" t="s">
        <v>619</v>
      </c>
    </row>
    <row r="147" spans="1:65" s="2" customFormat="1" ht="16.5" customHeight="1">
      <c r="A147" s="39"/>
      <c r="B147" s="40"/>
      <c r="C147" s="205" t="s">
        <v>397</v>
      </c>
      <c r="D147" s="205" t="s">
        <v>136</v>
      </c>
      <c r="E147" s="206" t="s">
        <v>506</v>
      </c>
      <c r="F147" s="207" t="s">
        <v>1252</v>
      </c>
      <c r="G147" s="208" t="s">
        <v>178</v>
      </c>
      <c r="H147" s="209">
        <v>1000</v>
      </c>
      <c r="I147" s="210"/>
      <c r="J147" s="211">
        <f>ROUND(I147*H147,2)</f>
        <v>0</v>
      </c>
      <c r="K147" s="207" t="s">
        <v>19</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141</v>
      </c>
      <c r="AT147" s="216" t="s">
        <v>136</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141</v>
      </c>
      <c r="BM147" s="216" t="s">
        <v>627</v>
      </c>
    </row>
    <row r="148" spans="1:65" s="2" customFormat="1" ht="16.5" customHeight="1">
      <c r="A148" s="39"/>
      <c r="B148" s="40"/>
      <c r="C148" s="205" t="s">
        <v>401</v>
      </c>
      <c r="D148" s="205" t="s">
        <v>136</v>
      </c>
      <c r="E148" s="206" t="s">
        <v>511</v>
      </c>
      <c r="F148" s="207" t="s">
        <v>1253</v>
      </c>
      <c r="G148" s="208" t="s">
        <v>249</v>
      </c>
      <c r="H148" s="209">
        <v>1</v>
      </c>
      <c r="I148" s="210"/>
      <c r="J148" s="211">
        <f>ROUND(I148*H148,2)</f>
        <v>0</v>
      </c>
      <c r="K148" s="207" t="s">
        <v>19</v>
      </c>
      <c r="L148" s="45"/>
      <c r="M148" s="212" t="s">
        <v>19</v>
      </c>
      <c r="N148" s="213"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141</v>
      </c>
      <c r="AT148" s="216" t="s">
        <v>136</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141</v>
      </c>
      <c r="BM148" s="216" t="s">
        <v>635</v>
      </c>
    </row>
    <row r="149" spans="1:63" s="12" customFormat="1" ht="22.8" customHeight="1">
      <c r="A149" s="12"/>
      <c r="B149" s="189"/>
      <c r="C149" s="190"/>
      <c r="D149" s="191" t="s">
        <v>68</v>
      </c>
      <c r="E149" s="203" t="s">
        <v>1254</v>
      </c>
      <c r="F149" s="203" t="s">
        <v>1255</v>
      </c>
      <c r="G149" s="190"/>
      <c r="H149" s="190"/>
      <c r="I149" s="193"/>
      <c r="J149" s="204">
        <f>BK149</f>
        <v>0</v>
      </c>
      <c r="K149" s="190"/>
      <c r="L149" s="195"/>
      <c r="M149" s="196"/>
      <c r="N149" s="197"/>
      <c r="O149" s="197"/>
      <c r="P149" s="198">
        <f>SUM(P150:P167)</f>
        <v>0</v>
      </c>
      <c r="Q149" s="197"/>
      <c r="R149" s="198">
        <f>SUM(R150:R167)</f>
        <v>0</v>
      </c>
      <c r="S149" s="197"/>
      <c r="T149" s="199">
        <f>SUM(T150:T167)</f>
        <v>0</v>
      </c>
      <c r="U149" s="12"/>
      <c r="V149" s="12"/>
      <c r="W149" s="12"/>
      <c r="X149" s="12"/>
      <c r="Y149" s="12"/>
      <c r="Z149" s="12"/>
      <c r="AA149" s="12"/>
      <c r="AB149" s="12"/>
      <c r="AC149" s="12"/>
      <c r="AD149" s="12"/>
      <c r="AE149" s="12"/>
      <c r="AR149" s="200" t="s">
        <v>77</v>
      </c>
      <c r="AT149" s="201" t="s">
        <v>68</v>
      </c>
      <c r="AU149" s="201" t="s">
        <v>77</v>
      </c>
      <c r="AY149" s="200" t="s">
        <v>133</v>
      </c>
      <c r="BK149" s="202">
        <f>SUM(BK150:BK167)</f>
        <v>0</v>
      </c>
    </row>
    <row r="150" spans="1:65" s="2" customFormat="1" ht="24.15" customHeight="1">
      <c r="A150" s="39"/>
      <c r="B150" s="40"/>
      <c r="C150" s="205" t="s">
        <v>405</v>
      </c>
      <c r="D150" s="205" t="s">
        <v>136</v>
      </c>
      <c r="E150" s="206" t="s">
        <v>531</v>
      </c>
      <c r="F150" s="207" t="s">
        <v>1256</v>
      </c>
      <c r="G150" s="208" t="s">
        <v>178</v>
      </c>
      <c r="H150" s="209">
        <v>16000</v>
      </c>
      <c r="I150" s="210"/>
      <c r="J150" s="211">
        <f>ROUND(I150*H150,2)</f>
        <v>0</v>
      </c>
      <c r="K150" s="207" t="s">
        <v>19</v>
      </c>
      <c r="L150" s="45"/>
      <c r="M150" s="212" t="s">
        <v>19</v>
      </c>
      <c r="N150" s="213"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141</v>
      </c>
      <c r="AT150" s="216" t="s">
        <v>136</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141</v>
      </c>
      <c r="BM150" s="216" t="s">
        <v>643</v>
      </c>
    </row>
    <row r="151" spans="1:65" s="2" customFormat="1" ht="16.5" customHeight="1">
      <c r="A151" s="39"/>
      <c r="B151" s="40"/>
      <c r="C151" s="205" t="s">
        <v>409</v>
      </c>
      <c r="D151" s="205" t="s">
        <v>136</v>
      </c>
      <c r="E151" s="206" t="s">
        <v>535</v>
      </c>
      <c r="F151" s="207" t="s">
        <v>1257</v>
      </c>
      <c r="G151" s="208" t="s">
        <v>178</v>
      </c>
      <c r="H151" s="209">
        <v>2000</v>
      </c>
      <c r="I151" s="210"/>
      <c r="J151" s="211">
        <f>ROUND(I151*H151,2)</f>
        <v>0</v>
      </c>
      <c r="K151" s="207" t="s">
        <v>19</v>
      </c>
      <c r="L151" s="45"/>
      <c r="M151" s="212" t="s">
        <v>19</v>
      </c>
      <c r="N151" s="213" t="s">
        <v>40</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141</v>
      </c>
      <c r="AT151" s="216" t="s">
        <v>136</v>
      </c>
      <c r="AU151" s="216" t="s">
        <v>79</v>
      </c>
      <c r="AY151" s="18" t="s">
        <v>133</v>
      </c>
      <c r="BE151" s="217">
        <f>IF(N151="základní",J151,0)</f>
        <v>0</v>
      </c>
      <c r="BF151" s="217">
        <f>IF(N151="snížená",J151,0)</f>
        <v>0</v>
      </c>
      <c r="BG151" s="217">
        <f>IF(N151="zákl. přenesená",J151,0)</f>
        <v>0</v>
      </c>
      <c r="BH151" s="217">
        <f>IF(N151="sníž. přenesená",J151,0)</f>
        <v>0</v>
      </c>
      <c r="BI151" s="217">
        <f>IF(N151="nulová",J151,0)</f>
        <v>0</v>
      </c>
      <c r="BJ151" s="18" t="s">
        <v>77</v>
      </c>
      <c r="BK151" s="217">
        <f>ROUND(I151*H151,2)</f>
        <v>0</v>
      </c>
      <c r="BL151" s="18" t="s">
        <v>141</v>
      </c>
      <c r="BM151" s="216" t="s">
        <v>651</v>
      </c>
    </row>
    <row r="152" spans="1:65" s="2" customFormat="1" ht="16.5" customHeight="1">
      <c r="A152" s="39"/>
      <c r="B152" s="40"/>
      <c r="C152" s="205" t="s">
        <v>413</v>
      </c>
      <c r="D152" s="205" t="s">
        <v>136</v>
      </c>
      <c r="E152" s="206" t="s">
        <v>539</v>
      </c>
      <c r="F152" s="207" t="s">
        <v>1258</v>
      </c>
      <c r="G152" s="208" t="s">
        <v>178</v>
      </c>
      <c r="H152" s="209">
        <v>200</v>
      </c>
      <c r="I152" s="210"/>
      <c r="J152" s="211">
        <f>ROUND(I152*H152,2)</f>
        <v>0</v>
      </c>
      <c r="K152" s="207" t="s">
        <v>19</v>
      </c>
      <c r="L152" s="45"/>
      <c r="M152" s="212" t="s">
        <v>19</v>
      </c>
      <c r="N152" s="213"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141</v>
      </c>
      <c r="AT152" s="216" t="s">
        <v>136</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141</v>
      </c>
      <c r="BM152" s="216" t="s">
        <v>659</v>
      </c>
    </row>
    <row r="153" spans="1:65" s="2" customFormat="1" ht="24.15" customHeight="1">
      <c r="A153" s="39"/>
      <c r="B153" s="40"/>
      <c r="C153" s="205" t="s">
        <v>417</v>
      </c>
      <c r="D153" s="205" t="s">
        <v>136</v>
      </c>
      <c r="E153" s="206" t="s">
        <v>543</v>
      </c>
      <c r="F153" s="207" t="s">
        <v>1259</v>
      </c>
      <c r="G153" s="208" t="s">
        <v>178</v>
      </c>
      <c r="H153" s="209">
        <v>600</v>
      </c>
      <c r="I153" s="210"/>
      <c r="J153" s="211">
        <f>ROUND(I153*H153,2)</f>
        <v>0</v>
      </c>
      <c r="K153" s="207" t="s">
        <v>19</v>
      </c>
      <c r="L153" s="45"/>
      <c r="M153" s="212" t="s">
        <v>19</v>
      </c>
      <c r="N153" s="213"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141</v>
      </c>
      <c r="AT153" s="216" t="s">
        <v>136</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141</v>
      </c>
      <c r="BM153" s="216" t="s">
        <v>667</v>
      </c>
    </row>
    <row r="154" spans="1:65" s="2" customFormat="1" ht="24.15" customHeight="1">
      <c r="A154" s="39"/>
      <c r="B154" s="40"/>
      <c r="C154" s="205" t="s">
        <v>421</v>
      </c>
      <c r="D154" s="205" t="s">
        <v>136</v>
      </c>
      <c r="E154" s="206" t="s">
        <v>547</v>
      </c>
      <c r="F154" s="207" t="s">
        <v>1260</v>
      </c>
      <c r="G154" s="208" t="s">
        <v>178</v>
      </c>
      <c r="H154" s="209">
        <v>300</v>
      </c>
      <c r="I154" s="210"/>
      <c r="J154" s="211">
        <f>ROUND(I154*H154,2)</f>
        <v>0</v>
      </c>
      <c r="K154" s="207" t="s">
        <v>19</v>
      </c>
      <c r="L154" s="45"/>
      <c r="M154" s="212" t="s">
        <v>19</v>
      </c>
      <c r="N154" s="213"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141</v>
      </c>
      <c r="AT154" s="216" t="s">
        <v>136</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141</v>
      </c>
      <c r="BM154" s="216" t="s">
        <v>678</v>
      </c>
    </row>
    <row r="155" spans="1:65" s="2" customFormat="1" ht="21.75" customHeight="1">
      <c r="A155" s="39"/>
      <c r="B155" s="40"/>
      <c r="C155" s="205" t="s">
        <v>425</v>
      </c>
      <c r="D155" s="205" t="s">
        <v>136</v>
      </c>
      <c r="E155" s="206" t="s">
        <v>551</v>
      </c>
      <c r="F155" s="207" t="s">
        <v>1261</v>
      </c>
      <c r="G155" s="208" t="s">
        <v>249</v>
      </c>
      <c r="H155" s="209">
        <v>1</v>
      </c>
      <c r="I155" s="210"/>
      <c r="J155" s="211">
        <f>ROUND(I155*H155,2)</f>
        <v>0</v>
      </c>
      <c r="K155" s="207" t="s">
        <v>19</v>
      </c>
      <c r="L155" s="45"/>
      <c r="M155" s="212" t="s">
        <v>19</v>
      </c>
      <c r="N155" s="213" t="s">
        <v>40</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141</v>
      </c>
      <c r="AT155" s="216" t="s">
        <v>136</v>
      </c>
      <c r="AU155" s="216" t="s">
        <v>79</v>
      </c>
      <c r="AY155" s="18" t="s">
        <v>133</v>
      </c>
      <c r="BE155" s="217">
        <f>IF(N155="základní",J155,0)</f>
        <v>0</v>
      </c>
      <c r="BF155" s="217">
        <f>IF(N155="snížená",J155,0)</f>
        <v>0</v>
      </c>
      <c r="BG155" s="217">
        <f>IF(N155="zákl. přenesená",J155,0)</f>
        <v>0</v>
      </c>
      <c r="BH155" s="217">
        <f>IF(N155="sníž. přenesená",J155,0)</f>
        <v>0</v>
      </c>
      <c r="BI155" s="217">
        <f>IF(N155="nulová",J155,0)</f>
        <v>0</v>
      </c>
      <c r="BJ155" s="18" t="s">
        <v>77</v>
      </c>
      <c r="BK155" s="217">
        <f>ROUND(I155*H155,2)</f>
        <v>0</v>
      </c>
      <c r="BL155" s="18" t="s">
        <v>141</v>
      </c>
      <c r="BM155" s="216" t="s">
        <v>689</v>
      </c>
    </row>
    <row r="156" spans="1:65" s="2" customFormat="1" ht="16.5" customHeight="1">
      <c r="A156" s="39"/>
      <c r="B156" s="40"/>
      <c r="C156" s="205" t="s">
        <v>431</v>
      </c>
      <c r="D156" s="205" t="s">
        <v>136</v>
      </c>
      <c r="E156" s="206" t="s">
        <v>555</v>
      </c>
      <c r="F156" s="207" t="s">
        <v>1262</v>
      </c>
      <c r="G156" s="208" t="s">
        <v>249</v>
      </c>
      <c r="H156" s="209">
        <v>80</v>
      </c>
      <c r="I156" s="210"/>
      <c r="J156" s="211">
        <f>ROUND(I156*H156,2)</f>
        <v>0</v>
      </c>
      <c r="K156" s="207" t="s">
        <v>19</v>
      </c>
      <c r="L156" s="45"/>
      <c r="M156" s="212" t="s">
        <v>19</v>
      </c>
      <c r="N156" s="213"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141</v>
      </c>
      <c r="AT156" s="216" t="s">
        <v>136</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141</v>
      </c>
      <c r="BM156" s="216" t="s">
        <v>698</v>
      </c>
    </row>
    <row r="157" spans="1:65" s="2" customFormat="1" ht="16.5" customHeight="1">
      <c r="A157" s="39"/>
      <c r="B157" s="40"/>
      <c r="C157" s="205" t="s">
        <v>435</v>
      </c>
      <c r="D157" s="205" t="s">
        <v>136</v>
      </c>
      <c r="E157" s="206" t="s">
        <v>559</v>
      </c>
      <c r="F157" s="207" t="s">
        <v>1263</v>
      </c>
      <c r="G157" s="208" t="s">
        <v>249</v>
      </c>
      <c r="H157" s="209">
        <v>102</v>
      </c>
      <c r="I157" s="210"/>
      <c r="J157" s="211">
        <f>ROUND(I157*H157,2)</f>
        <v>0</v>
      </c>
      <c r="K157" s="207" t="s">
        <v>19</v>
      </c>
      <c r="L157" s="45"/>
      <c r="M157" s="212" t="s">
        <v>19</v>
      </c>
      <c r="N157" s="213"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141</v>
      </c>
      <c r="AT157" s="216" t="s">
        <v>136</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141</v>
      </c>
      <c r="BM157" s="216" t="s">
        <v>710</v>
      </c>
    </row>
    <row r="158" spans="1:65" s="2" customFormat="1" ht="16.5" customHeight="1">
      <c r="A158" s="39"/>
      <c r="B158" s="40"/>
      <c r="C158" s="205" t="s">
        <v>439</v>
      </c>
      <c r="D158" s="205" t="s">
        <v>136</v>
      </c>
      <c r="E158" s="206" t="s">
        <v>563</v>
      </c>
      <c r="F158" s="207" t="s">
        <v>1264</v>
      </c>
      <c r="G158" s="208" t="s">
        <v>249</v>
      </c>
      <c r="H158" s="209">
        <v>3</v>
      </c>
      <c r="I158" s="210"/>
      <c r="J158" s="211">
        <f>ROUND(I158*H158,2)</f>
        <v>0</v>
      </c>
      <c r="K158" s="207" t="s">
        <v>19</v>
      </c>
      <c r="L158" s="45"/>
      <c r="M158" s="212" t="s">
        <v>19</v>
      </c>
      <c r="N158" s="213"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141</v>
      </c>
      <c r="AT158" s="216" t="s">
        <v>136</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141</v>
      </c>
      <c r="BM158" s="216" t="s">
        <v>720</v>
      </c>
    </row>
    <row r="159" spans="1:65" s="2" customFormat="1" ht="16.5" customHeight="1">
      <c r="A159" s="39"/>
      <c r="B159" s="40"/>
      <c r="C159" s="205" t="s">
        <v>443</v>
      </c>
      <c r="D159" s="205" t="s">
        <v>136</v>
      </c>
      <c r="E159" s="206" t="s">
        <v>567</v>
      </c>
      <c r="F159" s="207" t="s">
        <v>1265</v>
      </c>
      <c r="G159" s="208" t="s">
        <v>249</v>
      </c>
      <c r="H159" s="209">
        <v>29</v>
      </c>
      <c r="I159" s="210"/>
      <c r="J159" s="211">
        <f>ROUND(I159*H159,2)</f>
        <v>0</v>
      </c>
      <c r="K159" s="207" t="s">
        <v>19</v>
      </c>
      <c r="L159" s="45"/>
      <c r="M159" s="212" t="s">
        <v>19</v>
      </c>
      <c r="N159" s="213"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141</v>
      </c>
      <c r="AT159" s="216" t="s">
        <v>136</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141</v>
      </c>
      <c r="BM159" s="216" t="s">
        <v>732</v>
      </c>
    </row>
    <row r="160" spans="1:65" s="2" customFormat="1" ht="21.75" customHeight="1">
      <c r="A160" s="39"/>
      <c r="B160" s="40"/>
      <c r="C160" s="205" t="s">
        <v>448</v>
      </c>
      <c r="D160" s="205" t="s">
        <v>136</v>
      </c>
      <c r="E160" s="206" t="s">
        <v>571</v>
      </c>
      <c r="F160" s="207" t="s">
        <v>1266</v>
      </c>
      <c r="G160" s="208" t="s">
        <v>249</v>
      </c>
      <c r="H160" s="209">
        <v>231</v>
      </c>
      <c r="I160" s="210"/>
      <c r="J160" s="211">
        <f>ROUND(I160*H160,2)</f>
        <v>0</v>
      </c>
      <c r="K160" s="207" t="s">
        <v>19</v>
      </c>
      <c r="L160" s="45"/>
      <c r="M160" s="212" t="s">
        <v>19</v>
      </c>
      <c r="N160" s="213"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141</v>
      </c>
      <c r="AT160" s="216" t="s">
        <v>136</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141</v>
      </c>
      <c r="BM160" s="216" t="s">
        <v>745</v>
      </c>
    </row>
    <row r="161" spans="1:65" s="2" customFormat="1" ht="16.5" customHeight="1">
      <c r="A161" s="39"/>
      <c r="B161" s="40"/>
      <c r="C161" s="205" t="s">
        <v>452</v>
      </c>
      <c r="D161" s="205" t="s">
        <v>136</v>
      </c>
      <c r="E161" s="206" t="s">
        <v>575</v>
      </c>
      <c r="F161" s="207" t="s">
        <v>1267</v>
      </c>
      <c r="G161" s="208" t="s">
        <v>249</v>
      </c>
      <c r="H161" s="209">
        <v>462</v>
      </c>
      <c r="I161" s="210"/>
      <c r="J161" s="211">
        <f>ROUND(I161*H161,2)</f>
        <v>0</v>
      </c>
      <c r="K161" s="207" t="s">
        <v>19</v>
      </c>
      <c r="L161" s="45"/>
      <c r="M161" s="212" t="s">
        <v>19</v>
      </c>
      <c r="N161" s="213"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141</v>
      </c>
      <c r="AT161" s="216" t="s">
        <v>136</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141</v>
      </c>
      <c r="BM161" s="216" t="s">
        <v>757</v>
      </c>
    </row>
    <row r="162" spans="1:65" s="2" customFormat="1" ht="16.5" customHeight="1">
      <c r="A162" s="39"/>
      <c r="B162" s="40"/>
      <c r="C162" s="205" t="s">
        <v>457</v>
      </c>
      <c r="D162" s="205" t="s">
        <v>136</v>
      </c>
      <c r="E162" s="206" t="s">
        <v>579</v>
      </c>
      <c r="F162" s="207" t="s">
        <v>1268</v>
      </c>
      <c r="G162" s="208" t="s">
        <v>1269</v>
      </c>
      <c r="H162" s="209">
        <v>1</v>
      </c>
      <c r="I162" s="210"/>
      <c r="J162" s="211">
        <f>ROUND(I162*H162,2)</f>
        <v>0</v>
      </c>
      <c r="K162" s="207" t="s">
        <v>19</v>
      </c>
      <c r="L162" s="45"/>
      <c r="M162" s="212" t="s">
        <v>19</v>
      </c>
      <c r="N162" s="213" t="s">
        <v>40</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141</v>
      </c>
      <c r="AT162" s="216" t="s">
        <v>136</v>
      </c>
      <c r="AU162" s="216" t="s">
        <v>79</v>
      </c>
      <c r="AY162" s="18" t="s">
        <v>133</v>
      </c>
      <c r="BE162" s="217">
        <f>IF(N162="základní",J162,0)</f>
        <v>0</v>
      </c>
      <c r="BF162" s="217">
        <f>IF(N162="snížená",J162,0)</f>
        <v>0</v>
      </c>
      <c r="BG162" s="217">
        <f>IF(N162="zákl. přenesená",J162,0)</f>
        <v>0</v>
      </c>
      <c r="BH162" s="217">
        <f>IF(N162="sníž. přenesená",J162,0)</f>
        <v>0</v>
      </c>
      <c r="BI162" s="217">
        <f>IF(N162="nulová",J162,0)</f>
        <v>0</v>
      </c>
      <c r="BJ162" s="18" t="s">
        <v>77</v>
      </c>
      <c r="BK162" s="217">
        <f>ROUND(I162*H162,2)</f>
        <v>0</v>
      </c>
      <c r="BL162" s="18" t="s">
        <v>141</v>
      </c>
      <c r="BM162" s="216" t="s">
        <v>1270</v>
      </c>
    </row>
    <row r="163" spans="1:65" s="2" customFormat="1" ht="16.5" customHeight="1">
      <c r="A163" s="39"/>
      <c r="B163" s="40"/>
      <c r="C163" s="205" t="s">
        <v>461</v>
      </c>
      <c r="D163" s="205" t="s">
        <v>136</v>
      </c>
      <c r="E163" s="206" t="s">
        <v>584</v>
      </c>
      <c r="F163" s="207" t="s">
        <v>1271</v>
      </c>
      <c r="G163" s="208" t="s">
        <v>178</v>
      </c>
      <c r="H163" s="209">
        <v>200</v>
      </c>
      <c r="I163" s="210"/>
      <c r="J163" s="211">
        <f>ROUND(I163*H163,2)</f>
        <v>0</v>
      </c>
      <c r="K163" s="207" t="s">
        <v>19</v>
      </c>
      <c r="L163" s="45"/>
      <c r="M163" s="212" t="s">
        <v>19</v>
      </c>
      <c r="N163" s="213"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141</v>
      </c>
      <c r="AT163" s="216" t="s">
        <v>136</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141</v>
      </c>
      <c r="BM163" s="216" t="s">
        <v>1272</v>
      </c>
    </row>
    <row r="164" spans="1:65" s="2" customFormat="1" ht="16.5" customHeight="1">
      <c r="A164" s="39"/>
      <c r="B164" s="40"/>
      <c r="C164" s="205" t="s">
        <v>466</v>
      </c>
      <c r="D164" s="205" t="s">
        <v>136</v>
      </c>
      <c r="E164" s="206" t="s">
        <v>590</v>
      </c>
      <c r="F164" s="207" t="s">
        <v>1273</v>
      </c>
      <c r="G164" s="208" t="s">
        <v>1269</v>
      </c>
      <c r="H164" s="209">
        <v>1</v>
      </c>
      <c r="I164" s="210"/>
      <c r="J164" s="211">
        <f>ROUND(I164*H164,2)</f>
        <v>0</v>
      </c>
      <c r="K164" s="207" t="s">
        <v>19</v>
      </c>
      <c r="L164" s="45"/>
      <c r="M164" s="212" t="s">
        <v>19</v>
      </c>
      <c r="N164" s="213" t="s">
        <v>40</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141</v>
      </c>
      <c r="AT164" s="216" t="s">
        <v>136</v>
      </c>
      <c r="AU164" s="216" t="s">
        <v>79</v>
      </c>
      <c r="AY164" s="18" t="s">
        <v>133</v>
      </c>
      <c r="BE164" s="217">
        <f>IF(N164="základní",J164,0)</f>
        <v>0</v>
      </c>
      <c r="BF164" s="217">
        <f>IF(N164="snížená",J164,0)</f>
        <v>0</v>
      </c>
      <c r="BG164" s="217">
        <f>IF(N164="zákl. přenesená",J164,0)</f>
        <v>0</v>
      </c>
      <c r="BH164" s="217">
        <f>IF(N164="sníž. přenesená",J164,0)</f>
        <v>0</v>
      </c>
      <c r="BI164" s="217">
        <f>IF(N164="nulová",J164,0)</f>
        <v>0</v>
      </c>
      <c r="BJ164" s="18" t="s">
        <v>77</v>
      </c>
      <c r="BK164" s="217">
        <f>ROUND(I164*H164,2)</f>
        <v>0</v>
      </c>
      <c r="BL164" s="18" t="s">
        <v>141</v>
      </c>
      <c r="BM164" s="216" t="s">
        <v>1274</v>
      </c>
    </row>
    <row r="165" spans="1:65" s="2" customFormat="1" ht="16.5" customHeight="1">
      <c r="A165" s="39"/>
      <c r="B165" s="40"/>
      <c r="C165" s="205" t="s">
        <v>470</v>
      </c>
      <c r="D165" s="205" t="s">
        <v>136</v>
      </c>
      <c r="E165" s="206" t="s">
        <v>595</v>
      </c>
      <c r="F165" s="207" t="s">
        <v>1275</v>
      </c>
      <c r="G165" s="208" t="s">
        <v>1269</v>
      </c>
      <c r="H165" s="209">
        <v>1</v>
      </c>
      <c r="I165" s="210"/>
      <c r="J165" s="211">
        <f>ROUND(I165*H165,2)</f>
        <v>0</v>
      </c>
      <c r="K165" s="207" t="s">
        <v>19</v>
      </c>
      <c r="L165" s="45"/>
      <c r="M165" s="212" t="s">
        <v>19</v>
      </c>
      <c r="N165" s="213"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141</v>
      </c>
      <c r="AT165" s="216" t="s">
        <v>136</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141</v>
      </c>
      <c r="BM165" s="216" t="s">
        <v>1276</v>
      </c>
    </row>
    <row r="166" spans="1:65" s="2" customFormat="1" ht="16.5" customHeight="1">
      <c r="A166" s="39"/>
      <c r="B166" s="40"/>
      <c r="C166" s="205" t="s">
        <v>475</v>
      </c>
      <c r="D166" s="205" t="s">
        <v>136</v>
      </c>
      <c r="E166" s="206" t="s">
        <v>599</v>
      </c>
      <c r="F166" s="207" t="s">
        <v>1277</v>
      </c>
      <c r="G166" s="208" t="s">
        <v>1269</v>
      </c>
      <c r="H166" s="209">
        <v>1</v>
      </c>
      <c r="I166" s="210"/>
      <c r="J166" s="211">
        <f>ROUND(I166*H166,2)</f>
        <v>0</v>
      </c>
      <c r="K166" s="207" t="s">
        <v>19</v>
      </c>
      <c r="L166" s="45"/>
      <c r="M166" s="212" t="s">
        <v>19</v>
      </c>
      <c r="N166" s="213" t="s">
        <v>40</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141</v>
      </c>
      <c r="AT166" s="216" t="s">
        <v>136</v>
      </c>
      <c r="AU166" s="216" t="s">
        <v>79</v>
      </c>
      <c r="AY166" s="18" t="s">
        <v>133</v>
      </c>
      <c r="BE166" s="217">
        <f>IF(N166="základní",J166,0)</f>
        <v>0</v>
      </c>
      <c r="BF166" s="217">
        <f>IF(N166="snížená",J166,0)</f>
        <v>0</v>
      </c>
      <c r="BG166" s="217">
        <f>IF(N166="zákl. přenesená",J166,0)</f>
        <v>0</v>
      </c>
      <c r="BH166" s="217">
        <f>IF(N166="sníž. přenesená",J166,0)</f>
        <v>0</v>
      </c>
      <c r="BI166" s="217">
        <f>IF(N166="nulová",J166,0)</f>
        <v>0</v>
      </c>
      <c r="BJ166" s="18" t="s">
        <v>77</v>
      </c>
      <c r="BK166" s="217">
        <f>ROUND(I166*H166,2)</f>
        <v>0</v>
      </c>
      <c r="BL166" s="18" t="s">
        <v>141</v>
      </c>
      <c r="BM166" s="216" t="s">
        <v>1278</v>
      </c>
    </row>
    <row r="167" spans="1:65" s="2" customFormat="1" ht="16.5" customHeight="1">
      <c r="A167" s="39"/>
      <c r="B167" s="40"/>
      <c r="C167" s="205" t="s">
        <v>479</v>
      </c>
      <c r="D167" s="205" t="s">
        <v>136</v>
      </c>
      <c r="E167" s="206" t="s">
        <v>608</v>
      </c>
      <c r="F167" s="207" t="s">
        <v>1279</v>
      </c>
      <c r="G167" s="208" t="s">
        <v>249</v>
      </c>
      <c r="H167" s="209">
        <v>1</v>
      </c>
      <c r="I167" s="210"/>
      <c r="J167" s="211">
        <f>ROUND(I167*H167,2)</f>
        <v>0</v>
      </c>
      <c r="K167" s="207" t="s">
        <v>19</v>
      </c>
      <c r="L167" s="45"/>
      <c r="M167" s="274" t="s">
        <v>19</v>
      </c>
      <c r="N167" s="275" t="s">
        <v>40</v>
      </c>
      <c r="O167" s="272"/>
      <c r="P167" s="276">
        <f>O167*H167</f>
        <v>0</v>
      </c>
      <c r="Q167" s="276">
        <v>0</v>
      </c>
      <c r="R167" s="276">
        <f>Q167*H167</f>
        <v>0</v>
      </c>
      <c r="S167" s="276">
        <v>0</v>
      </c>
      <c r="T167" s="277">
        <f>S167*H167</f>
        <v>0</v>
      </c>
      <c r="U167" s="39"/>
      <c r="V167" s="39"/>
      <c r="W167" s="39"/>
      <c r="X167" s="39"/>
      <c r="Y167" s="39"/>
      <c r="Z167" s="39"/>
      <c r="AA167" s="39"/>
      <c r="AB167" s="39"/>
      <c r="AC167" s="39"/>
      <c r="AD167" s="39"/>
      <c r="AE167" s="39"/>
      <c r="AR167" s="216" t="s">
        <v>141</v>
      </c>
      <c r="AT167" s="216" t="s">
        <v>136</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141</v>
      </c>
      <c r="BM167" s="216" t="s">
        <v>1280</v>
      </c>
    </row>
    <row r="168" spans="1:31" s="2" customFormat="1" ht="6.95" customHeight="1">
      <c r="A168" s="39"/>
      <c r="B168" s="60"/>
      <c r="C168" s="61"/>
      <c r="D168" s="61"/>
      <c r="E168" s="61"/>
      <c r="F168" s="61"/>
      <c r="G168" s="61"/>
      <c r="H168" s="61"/>
      <c r="I168" s="61"/>
      <c r="J168" s="61"/>
      <c r="K168" s="61"/>
      <c r="L168" s="45"/>
      <c r="M168" s="39"/>
      <c r="O168" s="39"/>
      <c r="P168" s="39"/>
      <c r="Q168" s="39"/>
      <c r="R168" s="39"/>
      <c r="S168" s="39"/>
      <c r="T168" s="39"/>
      <c r="U168" s="39"/>
      <c r="V168" s="39"/>
      <c r="W168" s="39"/>
      <c r="X168" s="39"/>
      <c r="Y168" s="39"/>
      <c r="Z168" s="39"/>
      <c r="AA168" s="39"/>
      <c r="AB168" s="39"/>
      <c r="AC168" s="39"/>
      <c r="AD168" s="39"/>
      <c r="AE168" s="39"/>
    </row>
  </sheetData>
  <sheetProtection password="CC35" sheet="1" objects="1" scenarios="1" formatColumns="0" formatRows="0" autoFilter="0"/>
  <autoFilter ref="C87:K167"/>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1281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35.25" customHeight="1">
      <c r="A27" s="139"/>
      <c r="B27" s="140"/>
      <c r="C27" s="139"/>
      <c r="D27" s="139"/>
      <c r="E27" s="141" t="s">
        <v>1282</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ROUND((SUM(BE83:BE119)),2)</f>
        <v>0</v>
      </c>
      <c r="G33" s="39"/>
      <c r="H33" s="39"/>
      <c r="I33" s="149">
        <v>0.21</v>
      </c>
      <c r="J33" s="148">
        <f>ROUND(((SUM(BE83:BE119))*I33),2)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ROUND((SUM(BF83:BF119)),2)</f>
        <v>0</v>
      </c>
      <c r="G34" s="39"/>
      <c r="H34" s="39"/>
      <c r="I34" s="149">
        <v>0.15</v>
      </c>
      <c r="J34" s="148">
        <f>ROUND(((SUM(BF83:BF119))*I34),2)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ROUND((SUM(BG83:BG119)),2)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ROUND((SUM(BH83:BH119)),2)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ROUND((SUM(BI83:BI119)),2)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EPS1 - Elektrická požární signalizace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1180</v>
      </c>
      <c r="E60" s="169"/>
      <c r="F60" s="169"/>
      <c r="G60" s="169"/>
      <c r="H60" s="169"/>
      <c r="I60" s="169"/>
      <c r="J60" s="170">
        <f>J84</f>
        <v>0</v>
      </c>
      <c r="K60" s="167"/>
      <c r="L60" s="171"/>
      <c r="S60" s="9"/>
      <c r="T60" s="9"/>
      <c r="U60" s="9"/>
      <c r="V60" s="9"/>
      <c r="W60" s="9"/>
      <c r="X60" s="9"/>
      <c r="Y60" s="9"/>
      <c r="Z60" s="9"/>
      <c r="AA60" s="9"/>
      <c r="AB60" s="9"/>
      <c r="AC60" s="9"/>
      <c r="AD60" s="9"/>
      <c r="AE60" s="9"/>
    </row>
    <row r="61" spans="1:31" s="10" customFormat="1" ht="19.9" customHeight="1">
      <c r="A61" s="10"/>
      <c r="B61" s="172"/>
      <c r="C61" s="173"/>
      <c r="D61" s="174" t="s">
        <v>1283</v>
      </c>
      <c r="E61" s="175"/>
      <c r="F61" s="175"/>
      <c r="G61" s="175"/>
      <c r="H61" s="175"/>
      <c r="I61" s="175"/>
      <c r="J61" s="176">
        <f>J85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1284</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1285</v>
      </c>
      <c r="E63" s="175"/>
      <c r="F63" s="175"/>
      <c r="G63" s="175"/>
      <c r="H63" s="175"/>
      <c r="I63" s="175"/>
      <c r="J63" s="176">
        <f>J114</f>
        <v>0</v>
      </c>
      <c r="K63" s="173"/>
      <c r="L63" s="177"/>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pans="1:31" s="2" customFormat="1" ht="24.95"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161" t="str">
        <f>E7</f>
        <v>REHOS Nejdek, Elektroinstalace</v>
      </c>
      <c r="F73" s="33"/>
      <c r="G73" s="33"/>
      <c r="H73" s="33"/>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99</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70" t="str">
        <f>E9</f>
        <v>EPS1 - Elektrická požární signalizace</v>
      </c>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 xml:space="preserve"> </v>
      </c>
      <c r="G77" s="41"/>
      <c r="H77" s="41"/>
      <c r="I77" s="33" t="s">
        <v>23</v>
      </c>
      <c r="J77" s="73" t="str">
        <f>IF(J12="","",J12)</f>
        <v>13. 10. 2022</v>
      </c>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pans="1:31"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11" customFormat="1" ht="29.25" customHeight="1">
      <c r="A82" s="178"/>
      <c r="B82" s="179"/>
      <c r="C82" s="180" t="s">
        <v>119</v>
      </c>
      <c r="D82" s="181" t="s">
        <v>54</v>
      </c>
      <c r="E82" s="181" t="s">
        <v>50</v>
      </c>
      <c r="F82" s="181" t="s">
        <v>51</v>
      </c>
      <c r="G82" s="181" t="s">
        <v>120</v>
      </c>
      <c r="H82" s="181" t="s">
        <v>121</v>
      </c>
      <c r="I82" s="181" t="s">
        <v>122</v>
      </c>
      <c r="J82" s="181" t="s">
        <v>103</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pans="1:63" s="2" customFormat="1" ht="22.8" customHeight="1">
      <c r="A83" s="39"/>
      <c r="B83" s="40"/>
      <c r="C83" s="100" t="s">
        <v>130</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68</v>
      </c>
      <c r="AU83" s="18" t="s">
        <v>104</v>
      </c>
      <c r="BK83" s="188">
        <f>BK84</f>
        <v>0</v>
      </c>
    </row>
    <row r="84" spans="1:63" s="12" customFormat="1" ht="25.9" customHeight="1">
      <c r="A84" s="12"/>
      <c r="B84" s="189"/>
      <c r="C84" s="190"/>
      <c r="D84" s="191" t="s">
        <v>68</v>
      </c>
      <c r="E84" s="192" t="s">
        <v>671</v>
      </c>
      <c r="F84" s="192" t="s">
        <v>672</v>
      </c>
      <c r="G84" s="190"/>
      <c r="H84" s="190"/>
      <c r="I84" s="193"/>
      <c r="J84" s="194">
        <f>BK84</f>
        <v>0</v>
      </c>
      <c r="K84" s="190"/>
      <c r="L84" s="195"/>
      <c r="M84" s="196"/>
      <c r="N84" s="197"/>
      <c r="O84" s="197"/>
      <c r="P84" s="198">
        <f>P85+P92+P114</f>
        <v>0</v>
      </c>
      <c r="Q84" s="197"/>
      <c r="R84" s="198">
        <f>R85+R92+R114</f>
        <v>0</v>
      </c>
      <c r="S84" s="197"/>
      <c r="T84" s="199">
        <f>T85+T92+T114</f>
        <v>0</v>
      </c>
      <c r="U84" s="12"/>
      <c r="V84" s="12"/>
      <c r="W84" s="12"/>
      <c r="X84" s="12"/>
      <c r="Y84" s="12"/>
      <c r="Z84" s="12"/>
      <c r="AA84" s="12"/>
      <c r="AB84" s="12"/>
      <c r="AC84" s="12"/>
      <c r="AD84" s="12"/>
      <c r="AE84" s="12"/>
      <c r="AR84" s="200" t="s">
        <v>79</v>
      </c>
      <c r="AT84" s="201" t="s">
        <v>68</v>
      </c>
      <c r="AU84" s="201" t="s">
        <v>69</v>
      </c>
      <c r="AY84" s="200" t="s">
        <v>133</v>
      </c>
      <c r="BK84" s="202">
        <f>BK85+BK92+BK114</f>
        <v>0</v>
      </c>
    </row>
    <row r="85" spans="1:63" s="12" customFormat="1" ht="22.8" customHeight="1">
      <c r="A85" s="12"/>
      <c r="B85" s="189"/>
      <c r="C85" s="190"/>
      <c r="D85" s="191" t="s">
        <v>68</v>
      </c>
      <c r="E85" s="203" t="s">
        <v>1189</v>
      </c>
      <c r="F85" s="203" t="s">
        <v>1286</v>
      </c>
      <c r="G85" s="190"/>
      <c r="H85" s="190"/>
      <c r="I85" s="193"/>
      <c r="J85" s="204">
        <f>BK85</f>
        <v>0</v>
      </c>
      <c r="K85" s="190"/>
      <c r="L85" s="195"/>
      <c r="M85" s="196"/>
      <c r="N85" s="197"/>
      <c r="O85" s="197"/>
      <c r="P85" s="198">
        <f>SUM(P86:P91)</f>
        <v>0</v>
      </c>
      <c r="Q85" s="197"/>
      <c r="R85" s="198">
        <f>SUM(R86:R91)</f>
        <v>0</v>
      </c>
      <c r="S85" s="197"/>
      <c r="T85" s="199">
        <f>SUM(T86:T91)</f>
        <v>0</v>
      </c>
      <c r="U85" s="12"/>
      <c r="V85" s="12"/>
      <c r="W85" s="12"/>
      <c r="X85" s="12"/>
      <c r="Y85" s="12"/>
      <c r="Z85" s="12"/>
      <c r="AA85" s="12"/>
      <c r="AB85" s="12"/>
      <c r="AC85" s="12"/>
      <c r="AD85" s="12"/>
      <c r="AE85" s="12"/>
      <c r="AR85" s="200" t="s">
        <v>77</v>
      </c>
      <c r="AT85" s="201" t="s">
        <v>68</v>
      </c>
      <c r="AU85" s="201" t="s">
        <v>77</v>
      </c>
      <c r="AY85" s="200" t="s">
        <v>133</v>
      </c>
      <c r="BK85" s="202">
        <f>SUM(BK86:BK91)</f>
        <v>0</v>
      </c>
    </row>
    <row r="86" spans="1:65" s="2" customFormat="1" ht="62.7" customHeight="1">
      <c r="A86" s="39"/>
      <c r="B86" s="40"/>
      <c r="C86" s="205" t="s">
        <v>77</v>
      </c>
      <c r="D86" s="205" t="s">
        <v>136</v>
      </c>
      <c r="E86" s="206" t="s">
        <v>77</v>
      </c>
      <c r="F86" s="207" t="s">
        <v>1287</v>
      </c>
      <c r="G86" s="208" t="s">
        <v>241</v>
      </c>
      <c r="H86" s="209">
        <v>1</v>
      </c>
      <c r="I86" s="210"/>
      <c r="J86" s="211">
        <f>ROUND(I86*H86,2)</f>
        <v>0</v>
      </c>
      <c r="K86" s="207" t="s">
        <v>250</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141</v>
      </c>
      <c r="AT86" s="216" t="s">
        <v>136</v>
      </c>
      <c r="AU86" s="216" t="s">
        <v>79</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141</v>
      </c>
      <c r="BM86" s="216" t="s">
        <v>79</v>
      </c>
    </row>
    <row r="87" spans="1:65" s="2" customFormat="1" ht="16.5" customHeight="1">
      <c r="A87" s="39"/>
      <c r="B87" s="40"/>
      <c r="C87" s="205" t="s">
        <v>79</v>
      </c>
      <c r="D87" s="205" t="s">
        <v>136</v>
      </c>
      <c r="E87" s="206" t="s">
        <v>79</v>
      </c>
      <c r="F87" s="207" t="s">
        <v>1288</v>
      </c>
      <c r="G87" s="208" t="s">
        <v>241</v>
      </c>
      <c r="H87" s="209">
        <v>1</v>
      </c>
      <c r="I87" s="210"/>
      <c r="J87" s="211">
        <f>ROUND(I87*H87,2)</f>
        <v>0</v>
      </c>
      <c r="K87" s="207" t="s">
        <v>250</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141</v>
      </c>
      <c r="AT87" s="216" t="s">
        <v>136</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141</v>
      </c>
      <c r="BM87" s="216" t="s">
        <v>141</v>
      </c>
    </row>
    <row r="88" spans="1:65" s="2" customFormat="1" ht="16.5" customHeight="1">
      <c r="A88" s="39"/>
      <c r="B88" s="40"/>
      <c r="C88" s="205" t="s">
        <v>134</v>
      </c>
      <c r="D88" s="205" t="s">
        <v>136</v>
      </c>
      <c r="E88" s="206" t="s">
        <v>134</v>
      </c>
      <c r="F88" s="207" t="s">
        <v>1289</v>
      </c>
      <c r="G88" s="208" t="s">
        <v>241</v>
      </c>
      <c r="H88" s="209">
        <v>21</v>
      </c>
      <c r="I88" s="210"/>
      <c r="J88" s="211">
        <f>ROUND(I88*H88,2)</f>
        <v>0</v>
      </c>
      <c r="K88" s="207" t="s">
        <v>250</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141</v>
      </c>
      <c r="AT88" s="216" t="s">
        <v>136</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141</v>
      </c>
      <c r="BM88" s="216" t="s">
        <v>147</v>
      </c>
    </row>
    <row r="89" spans="1:65" s="2" customFormat="1" ht="66.75" customHeight="1">
      <c r="A89" s="39"/>
      <c r="B89" s="40"/>
      <c r="C89" s="205" t="s">
        <v>141</v>
      </c>
      <c r="D89" s="205" t="s">
        <v>136</v>
      </c>
      <c r="E89" s="206" t="s">
        <v>141</v>
      </c>
      <c r="F89" s="207" t="s">
        <v>1290</v>
      </c>
      <c r="G89" s="208" t="s">
        <v>241</v>
      </c>
      <c r="H89" s="209">
        <v>1</v>
      </c>
      <c r="I89" s="210"/>
      <c r="J89" s="211">
        <f>ROUND(I89*H89,2)</f>
        <v>0</v>
      </c>
      <c r="K89" s="207" t="s">
        <v>250</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141</v>
      </c>
      <c r="AT89" s="216" t="s">
        <v>136</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141</v>
      </c>
      <c r="BM89" s="216" t="s">
        <v>182</v>
      </c>
    </row>
    <row r="90" spans="1:65" s="2" customFormat="1" ht="16.5" customHeight="1">
      <c r="A90" s="39"/>
      <c r="B90" s="40"/>
      <c r="C90" s="205" t="s">
        <v>163</v>
      </c>
      <c r="D90" s="205" t="s">
        <v>136</v>
      </c>
      <c r="E90" s="206" t="s">
        <v>163</v>
      </c>
      <c r="F90" s="207" t="s">
        <v>1291</v>
      </c>
      <c r="G90" s="208" t="s">
        <v>241</v>
      </c>
      <c r="H90" s="209">
        <v>1</v>
      </c>
      <c r="I90" s="210"/>
      <c r="J90" s="211">
        <f>ROUND(I90*H90,2)</f>
        <v>0</v>
      </c>
      <c r="K90" s="207" t="s">
        <v>250</v>
      </c>
      <c r="L90" s="45"/>
      <c r="M90" s="212" t="s">
        <v>19</v>
      </c>
      <c r="N90" s="213" t="s">
        <v>40</v>
      </c>
      <c r="O90" s="85"/>
      <c r="P90" s="214">
        <f>O90*H90</f>
        <v>0</v>
      </c>
      <c r="Q90" s="214">
        <v>0</v>
      </c>
      <c r="R90" s="214">
        <f>Q90*H90</f>
        <v>0</v>
      </c>
      <c r="S90" s="214">
        <v>0</v>
      </c>
      <c r="T90" s="215">
        <f>S90*H90</f>
        <v>0</v>
      </c>
      <c r="U90" s="39"/>
      <c r="V90" s="39"/>
      <c r="W90" s="39"/>
      <c r="X90" s="39"/>
      <c r="Y90" s="39"/>
      <c r="Z90" s="39"/>
      <c r="AA90" s="39"/>
      <c r="AB90" s="39"/>
      <c r="AC90" s="39"/>
      <c r="AD90" s="39"/>
      <c r="AE90" s="39"/>
      <c r="AR90" s="216" t="s">
        <v>141</v>
      </c>
      <c r="AT90" s="216" t="s">
        <v>136</v>
      </c>
      <c r="AU90" s="216" t="s">
        <v>79</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141</v>
      </c>
      <c r="BM90" s="216" t="s">
        <v>192</v>
      </c>
    </row>
    <row r="91" spans="1:65" s="2" customFormat="1" ht="16.5" customHeight="1">
      <c r="A91" s="39"/>
      <c r="B91" s="40"/>
      <c r="C91" s="205" t="s">
        <v>147</v>
      </c>
      <c r="D91" s="205" t="s">
        <v>136</v>
      </c>
      <c r="E91" s="206" t="s">
        <v>147</v>
      </c>
      <c r="F91" s="207" t="s">
        <v>1292</v>
      </c>
      <c r="G91" s="208" t="s">
        <v>241</v>
      </c>
      <c r="H91" s="209">
        <v>2</v>
      </c>
      <c r="I91" s="210"/>
      <c r="J91" s="211">
        <f>ROUND(I91*H91,2)</f>
        <v>0</v>
      </c>
      <c r="K91" s="207" t="s">
        <v>250</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141</v>
      </c>
      <c r="AT91" s="216" t="s">
        <v>136</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141</v>
      </c>
      <c r="BM91" s="216" t="s">
        <v>206</v>
      </c>
    </row>
    <row r="92" spans="1:63" s="12" customFormat="1" ht="22.8" customHeight="1">
      <c r="A92" s="12"/>
      <c r="B92" s="189"/>
      <c r="C92" s="190"/>
      <c r="D92" s="191" t="s">
        <v>68</v>
      </c>
      <c r="E92" s="203" t="s">
        <v>1200</v>
      </c>
      <c r="F92" s="203" t="s">
        <v>1293</v>
      </c>
      <c r="G92" s="190"/>
      <c r="H92" s="190"/>
      <c r="I92" s="193"/>
      <c r="J92" s="204">
        <f>BK92</f>
        <v>0</v>
      </c>
      <c r="K92" s="190"/>
      <c r="L92" s="195"/>
      <c r="M92" s="196"/>
      <c r="N92" s="197"/>
      <c r="O92" s="197"/>
      <c r="P92" s="198">
        <f>SUM(P93:P113)</f>
        <v>0</v>
      </c>
      <c r="Q92" s="197"/>
      <c r="R92" s="198">
        <f>SUM(R93:R113)</f>
        <v>0</v>
      </c>
      <c r="S92" s="197"/>
      <c r="T92" s="199">
        <f>SUM(T93:T113)</f>
        <v>0</v>
      </c>
      <c r="U92" s="12"/>
      <c r="V92" s="12"/>
      <c r="W92" s="12"/>
      <c r="X92" s="12"/>
      <c r="Y92" s="12"/>
      <c r="Z92" s="12"/>
      <c r="AA92" s="12"/>
      <c r="AB92" s="12"/>
      <c r="AC92" s="12"/>
      <c r="AD92" s="12"/>
      <c r="AE92" s="12"/>
      <c r="AR92" s="200" t="s">
        <v>77</v>
      </c>
      <c r="AT92" s="201" t="s">
        <v>68</v>
      </c>
      <c r="AU92" s="201" t="s">
        <v>77</v>
      </c>
      <c r="AY92" s="200" t="s">
        <v>133</v>
      </c>
      <c r="BK92" s="202">
        <f>SUM(BK93:BK113)</f>
        <v>0</v>
      </c>
    </row>
    <row r="93" spans="1:65" s="2" customFormat="1" ht="44.25" customHeight="1">
      <c r="A93" s="39"/>
      <c r="B93" s="40"/>
      <c r="C93" s="205" t="s">
        <v>175</v>
      </c>
      <c r="D93" s="205" t="s">
        <v>136</v>
      </c>
      <c r="E93" s="206" t="s">
        <v>175</v>
      </c>
      <c r="F93" s="207" t="s">
        <v>1294</v>
      </c>
      <c r="G93" s="208" t="s">
        <v>241</v>
      </c>
      <c r="H93" s="209">
        <v>17</v>
      </c>
      <c r="I93" s="210"/>
      <c r="J93" s="211">
        <f>ROUND(I93*H93,2)</f>
        <v>0</v>
      </c>
      <c r="K93" s="207" t="s">
        <v>250</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141</v>
      </c>
      <c r="AT93" s="216" t="s">
        <v>136</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141</v>
      </c>
      <c r="BM93" s="216" t="s">
        <v>217</v>
      </c>
    </row>
    <row r="94" spans="1:65" s="2" customFormat="1" ht="49.05" customHeight="1">
      <c r="A94" s="39"/>
      <c r="B94" s="40"/>
      <c r="C94" s="205" t="s">
        <v>182</v>
      </c>
      <c r="D94" s="205" t="s">
        <v>136</v>
      </c>
      <c r="E94" s="206" t="s">
        <v>182</v>
      </c>
      <c r="F94" s="207" t="s">
        <v>1295</v>
      </c>
      <c r="G94" s="208" t="s">
        <v>241</v>
      </c>
      <c r="H94" s="209">
        <v>26</v>
      </c>
      <c r="I94" s="210"/>
      <c r="J94" s="211">
        <f>ROUND(I94*H94,2)</f>
        <v>0</v>
      </c>
      <c r="K94" s="207" t="s">
        <v>250</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141</v>
      </c>
      <c r="AT94" s="216" t="s">
        <v>136</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141</v>
      </c>
      <c r="BM94" s="216" t="s">
        <v>229</v>
      </c>
    </row>
    <row r="95" spans="1:65" s="2" customFormat="1" ht="37.8" customHeight="1">
      <c r="A95" s="39"/>
      <c r="B95" s="40"/>
      <c r="C95" s="205" t="s">
        <v>168</v>
      </c>
      <c r="D95" s="205" t="s">
        <v>136</v>
      </c>
      <c r="E95" s="206" t="s">
        <v>168</v>
      </c>
      <c r="F95" s="207" t="s">
        <v>1296</v>
      </c>
      <c r="G95" s="208" t="s">
        <v>241</v>
      </c>
      <c r="H95" s="209">
        <v>167</v>
      </c>
      <c r="I95" s="210"/>
      <c r="J95" s="211">
        <f>ROUND(I95*H95,2)</f>
        <v>0</v>
      </c>
      <c r="K95" s="207" t="s">
        <v>250</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141</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141</v>
      </c>
      <c r="BM95" s="216" t="s">
        <v>245</v>
      </c>
    </row>
    <row r="96" spans="1:65" s="2" customFormat="1" ht="49.05" customHeight="1">
      <c r="A96" s="39"/>
      <c r="B96" s="40"/>
      <c r="C96" s="205" t="s">
        <v>192</v>
      </c>
      <c r="D96" s="205" t="s">
        <v>136</v>
      </c>
      <c r="E96" s="206" t="s">
        <v>192</v>
      </c>
      <c r="F96" s="207" t="s">
        <v>1297</v>
      </c>
      <c r="G96" s="208" t="s">
        <v>241</v>
      </c>
      <c r="H96" s="209">
        <v>3</v>
      </c>
      <c r="I96" s="210"/>
      <c r="J96" s="211">
        <f>ROUND(I96*H96,2)</f>
        <v>0</v>
      </c>
      <c r="K96" s="207" t="s">
        <v>250</v>
      </c>
      <c r="L96" s="45"/>
      <c r="M96" s="212" t="s">
        <v>19</v>
      </c>
      <c r="N96" s="213" t="s">
        <v>40</v>
      </c>
      <c r="O96" s="85"/>
      <c r="P96" s="214">
        <f>O96*H96</f>
        <v>0</v>
      </c>
      <c r="Q96" s="214">
        <v>0</v>
      </c>
      <c r="R96" s="214">
        <f>Q96*H96</f>
        <v>0</v>
      </c>
      <c r="S96" s="214">
        <v>0</v>
      </c>
      <c r="T96" s="215">
        <f>S96*H96</f>
        <v>0</v>
      </c>
      <c r="U96" s="39"/>
      <c r="V96" s="39"/>
      <c r="W96" s="39"/>
      <c r="X96" s="39"/>
      <c r="Y96" s="39"/>
      <c r="Z96" s="39"/>
      <c r="AA96" s="39"/>
      <c r="AB96" s="39"/>
      <c r="AC96" s="39"/>
      <c r="AD96" s="39"/>
      <c r="AE96" s="39"/>
      <c r="AR96" s="216" t="s">
        <v>141</v>
      </c>
      <c r="AT96" s="216" t="s">
        <v>136</v>
      </c>
      <c r="AU96" s="216" t="s">
        <v>79</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141</v>
      </c>
      <c r="BM96" s="216" t="s">
        <v>256</v>
      </c>
    </row>
    <row r="97" spans="1:65" s="2" customFormat="1" ht="37.8" customHeight="1">
      <c r="A97" s="39"/>
      <c r="B97" s="40"/>
      <c r="C97" s="205" t="s">
        <v>198</v>
      </c>
      <c r="D97" s="205" t="s">
        <v>136</v>
      </c>
      <c r="E97" s="206" t="s">
        <v>198</v>
      </c>
      <c r="F97" s="207" t="s">
        <v>1298</v>
      </c>
      <c r="G97" s="208" t="s">
        <v>241</v>
      </c>
      <c r="H97" s="209">
        <v>3</v>
      </c>
      <c r="I97" s="210"/>
      <c r="J97" s="211">
        <f>ROUND(I97*H97,2)</f>
        <v>0</v>
      </c>
      <c r="K97" s="207" t="s">
        <v>250</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141</v>
      </c>
      <c r="AT97" s="216" t="s">
        <v>136</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141</v>
      </c>
      <c r="BM97" s="216" t="s">
        <v>265</v>
      </c>
    </row>
    <row r="98" spans="1:65" s="2" customFormat="1" ht="49.05" customHeight="1">
      <c r="A98" s="39"/>
      <c r="B98" s="40"/>
      <c r="C98" s="205" t="s">
        <v>206</v>
      </c>
      <c r="D98" s="205" t="s">
        <v>136</v>
      </c>
      <c r="E98" s="206" t="s">
        <v>206</v>
      </c>
      <c r="F98" s="207" t="s">
        <v>1299</v>
      </c>
      <c r="G98" s="208" t="s">
        <v>241</v>
      </c>
      <c r="H98" s="209">
        <v>7</v>
      </c>
      <c r="I98" s="210"/>
      <c r="J98" s="211">
        <f>ROUND(I98*H98,2)</f>
        <v>0</v>
      </c>
      <c r="K98" s="207" t="s">
        <v>250</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141</v>
      </c>
      <c r="AT98" s="216" t="s">
        <v>136</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141</v>
      </c>
      <c r="BM98" s="216" t="s">
        <v>273</v>
      </c>
    </row>
    <row r="99" spans="1:65" s="2" customFormat="1" ht="16.5" customHeight="1">
      <c r="A99" s="39"/>
      <c r="B99" s="40"/>
      <c r="C99" s="205" t="s">
        <v>212</v>
      </c>
      <c r="D99" s="205" t="s">
        <v>136</v>
      </c>
      <c r="E99" s="206" t="s">
        <v>212</v>
      </c>
      <c r="F99" s="207" t="s">
        <v>1300</v>
      </c>
      <c r="G99" s="208" t="s">
        <v>241</v>
      </c>
      <c r="H99" s="209">
        <v>207</v>
      </c>
      <c r="I99" s="210"/>
      <c r="J99" s="211">
        <f>ROUND(I99*H99,2)</f>
        <v>0</v>
      </c>
      <c r="K99" s="207" t="s">
        <v>250</v>
      </c>
      <c r="L99" s="45"/>
      <c r="M99" s="212" t="s">
        <v>19</v>
      </c>
      <c r="N99" s="213"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141</v>
      </c>
      <c r="AT99" s="216" t="s">
        <v>136</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141</v>
      </c>
      <c r="BM99" s="216" t="s">
        <v>285</v>
      </c>
    </row>
    <row r="100" spans="1:65" s="2" customFormat="1" ht="24.15" customHeight="1">
      <c r="A100" s="39"/>
      <c r="B100" s="40"/>
      <c r="C100" s="205" t="s">
        <v>217</v>
      </c>
      <c r="D100" s="205" t="s">
        <v>136</v>
      </c>
      <c r="E100" s="206" t="s">
        <v>217</v>
      </c>
      <c r="F100" s="207" t="s">
        <v>1301</v>
      </c>
      <c r="G100" s="208" t="s">
        <v>241</v>
      </c>
      <c r="H100" s="209">
        <v>13</v>
      </c>
      <c r="I100" s="210"/>
      <c r="J100" s="211">
        <f>ROUND(I100*H100,2)</f>
        <v>0</v>
      </c>
      <c r="K100" s="207" t="s">
        <v>250</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141</v>
      </c>
      <c r="AT100" s="216" t="s">
        <v>136</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141</v>
      </c>
      <c r="BM100" s="216" t="s">
        <v>293</v>
      </c>
    </row>
    <row r="101" spans="1:65" s="2" customFormat="1" ht="16.5" customHeight="1">
      <c r="A101" s="39"/>
      <c r="B101" s="40"/>
      <c r="C101" s="205" t="s">
        <v>8</v>
      </c>
      <c r="D101" s="205" t="s">
        <v>136</v>
      </c>
      <c r="E101" s="206" t="s">
        <v>8</v>
      </c>
      <c r="F101" s="207" t="s">
        <v>1302</v>
      </c>
      <c r="G101" s="208" t="s">
        <v>241</v>
      </c>
      <c r="H101" s="209">
        <v>1</v>
      </c>
      <c r="I101" s="210"/>
      <c r="J101" s="211">
        <f>ROUND(I101*H101,2)</f>
        <v>0</v>
      </c>
      <c r="K101" s="207" t="s">
        <v>250</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141</v>
      </c>
      <c r="AT101" s="216" t="s">
        <v>136</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141</v>
      </c>
      <c r="BM101" s="216" t="s">
        <v>301</v>
      </c>
    </row>
    <row r="102" spans="1:65" s="2" customFormat="1" ht="16.5" customHeight="1">
      <c r="A102" s="39"/>
      <c r="B102" s="40"/>
      <c r="C102" s="205" t="s">
        <v>229</v>
      </c>
      <c r="D102" s="205" t="s">
        <v>136</v>
      </c>
      <c r="E102" s="206" t="s">
        <v>229</v>
      </c>
      <c r="F102" s="207" t="s">
        <v>1303</v>
      </c>
      <c r="G102" s="208" t="s">
        <v>241</v>
      </c>
      <c r="H102" s="209">
        <v>220</v>
      </c>
      <c r="I102" s="210"/>
      <c r="J102" s="211">
        <f>ROUND(I102*H102,2)</f>
        <v>0</v>
      </c>
      <c r="K102" s="207" t="s">
        <v>250</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141</v>
      </c>
      <c r="AT102" s="216" t="s">
        <v>136</v>
      </c>
      <c r="AU102" s="216" t="s">
        <v>79</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141</v>
      </c>
      <c r="BM102" s="216" t="s">
        <v>309</v>
      </c>
    </row>
    <row r="103" spans="1:65" s="2" customFormat="1" ht="24.15" customHeight="1">
      <c r="A103" s="39"/>
      <c r="B103" s="40"/>
      <c r="C103" s="205" t="s">
        <v>238</v>
      </c>
      <c r="D103" s="205" t="s">
        <v>136</v>
      </c>
      <c r="E103" s="206" t="s">
        <v>238</v>
      </c>
      <c r="F103" s="207" t="s">
        <v>1304</v>
      </c>
      <c r="G103" s="208" t="s">
        <v>241</v>
      </c>
      <c r="H103" s="209">
        <v>1</v>
      </c>
      <c r="I103" s="210"/>
      <c r="J103" s="211">
        <f>ROUND(I103*H103,2)</f>
        <v>0</v>
      </c>
      <c r="K103" s="207" t="s">
        <v>250</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141</v>
      </c>
      <c r="AT103" s="216" t="s">
        <v>136</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141</v>
      </c>
      <c r="BM103" s="216" t="s">
        <v>319</v>
      </c>
    </row>
    <row r="104" spans="1:65" s="2" customFormat="1" ht="16.5" customHeight="1">
      <c r="A104" s="39"/>
      <c r="B104" s="40"/>
      <c r="C104" s="205" t="s">
        <v>245</v>
      </c>
      <c r="D104" s="205" t="s">
        <v>136</v>
      </c>
      <c r="E104" s="206" t="s">
        <v>245</v>
      </c>
      <c r="F104" s="207" t="s">
        <v>1305</v>
      </c>
      <c r="G104" s="208" t="s">
        <v>1306</v>
      </c>
      <c r="H104" s="209">
        <v>1500</v>
      </c>
      <c r="I104" s="210"/>
      <c r="J104" s="211">
        <f>ROUND(I104*H104,2)</f>
        <v>0</v>
      </c>
      <c r="K104" s="207" t="s">
        <v>250</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141</v>
      </c>
      <c r="AT104" s="216" t="s">
        <v>136</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141</v>
      </c>
      <c r="BM104" s="216" t="s">
        <v>327</v>
      </c>
    </row>
    <row r="105" spans="1:65" s="2" customFormat="1" ht="16.5" customHeight="1">
      <c r="A105" s="39"/>
      <c r="B105" s="40"/>
      <c r="C105" s="205" t="s">
        <v>252</v>
      </c>
      <c r="D105" s="205" t="s">
        <v>136</v>
      </c>
      <c r="E105" s="206" t="s">
        <v>252</v>
      </c>
      <c r="F105" s="207" t="s">
        <v>1307</v>
      </c>
      <c r="G105" s="208" t="s">
        <v>1308</v>
      </c>
      <c r="H105" s="209">
        <v>1</v>
      </c>
      <c r="I105" s="210"/>
      <c r="J105" s="211">
        <f>ROUND(I105*H105,2)</f>
        <v>0</v>
      </c>
      <c r="K105" s="207" t="s">
        <v>250</v>
      </c>
      <c r="L105" s="45"/>
      <c r="M105" s="212" t="s">
        <v>19</v>
      </c>
      <c r="N105" s="213" t="s">
        <v>40</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141</v>
      </c>
      <c r="AT105" s="216" t="s">
        <v>136</v>
      </c>
      <c r="AU105" s="216" t="s">
        <v>79</v>
      </c>
      <c r="AY105" s="18" t="s">
        <v>133</v>
      </c>
      <c r="BE105" s="217">
        <f>IF(N105="základní",J105,0)</f>
        <v>0</v>
      </c>
      <c r="BF105" s="217">
        <f>IF(N105="snížená",J105,0)</f>
        <v>0</v>
      </c>
      <c r="BG105" s="217">
        <f>IF(N105="zákl. přenesená",J105,0)</f>
        <v>0</v>
      </c>
      <c r="BH105" s="217">
        <f>IF(N105="sníž. přenesená",J105,0)</f>
        <v>0</v>
      </c>
      <c r="BI105" s="217">
        <f>IF(N105="nulová",J105,0)</f>
        <v>0</v>
      </c>
      <c r="BJ105" s="18" t="s">
        <v>77</v>
      </c>
      <c r="BK105" s="217">
        <f>ROUND(I105*H105,2)</f>
        <v>0</v>
      </c>
      <c r="BL105" s="18" t="s">
        <v>141</v>
      </c>
      <c r="BM105" s="216" t="s">
        <v>337</v>
      </c>
    </row>
    <row r="106" spans="1:65" s="2" customFormat="1" ht="16.5" customHeight="1">
      <c r="A106" s="39"/>
      <c r="B106" s="40"/>
      <c r="C106" s="205" t="s">
        <v>256</v>
      </c>
      <c r="D106" s="205" t="s">
        <v>136</v>
      </c>
      <c r="E106" s="206" t="s">
        <v>256</v>
      </c>
      <c r="F106" s="207" t="s">
        <v>1309</v>
      </c>
      <c r="G106" s="208" t="s">
        <v>178</v>
      </c>
      <c r="H106" s="209">
        <v>3100</v>
      </c>
      <c r="I106" s="210"/>
      <c r="J106" s="211">
        <f>ROUND(I106*H106,2)</f>
        <v>0</v>
      </c>
      <c r="K106" s="207" t="s">
        <v>250</v>
      </c>
      <c r="L106" s="45"/>
      <c r="M106" s="212" t="s">
        <v>19</v>
      </c>
      <c r="N106" s="213" t="s">
        <v>40</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141</v>
      </c>
      <c r="AT106" s="216" t="s">
        <v>136</v>
      </c>
      <c r="AU106" s="216" t="s">
        <v>79</v>
      </c>
      <c r="AY106" s="18" t="s">
        <v>133</v>
      </c>
      <c r="BE106" s="217">
        <f>IF(N106="základní",J106,0)</f>
        <v>0</v>
      </c>
      <c r="BF106" s="217">
        <f>IF(N106="snížená",J106,0)</f>
        <v>0</v>
      </c>
      <c r="BG106" s="217">
        <f>IF(N106="zákl. přenesená",J106,0)</f>
        <v>0</v>
      </c>
      <c r="BH106" s="217">
        <f>IF(N106="sníž. přenesená",J106,0)</f>
        <v>0</v>
      </c>
      <c r="BI106" s="217">
        <f>IF(N106="nulová",J106,0)</f>
        <v>0</v>
      </c>
      <c r="BJ106" s="18" t="s">
        <v>77</v>
      </c>
      <c r="BK106" s="217">
        <f>ROUND(I106*H106,2)</f>
        <v>0</v>
      </c>
      <c r="BL106" s="18" t="s">
        <v>141</v>
      </c>
      <c r="BM106" s="216" t="s">
        <v>347</v>
      </c>
    </row>
    <row r="107" spans="1:65" s="2" customFormat="1" ht="16.5" customHeight="1">
      <c r="A107" s="39"/>
      <c r="B107" s="40"/>
      <c r="C107" s="205" t="s">
        <v>7</v>
      </c>
      <c r="D107" s="205" t="s">
        <v>136</v>
      </c>
      <c r="E107" s="206" t="s">
        <v>7</v>
      </c>
      <c r="F107" s="207" t="s">
        <v>1310</v>
      </c>
      <c r="G107" s="208" t="s">
        <v>178</v>
      </c>
      <c r="H107" s="209">
        <v>300</v>
      </c>
      <c r="I107" s="210"/>
      <c r="J107" s="211">
        <f>ROUND(I107*H107,2)</f>
        <v>0</v>
      </c>
      <c r="K107" s="207" t="s">
        <v>250</v>
      </c>
      <c r="L107" s="45"/>
      <c r="M107" s="212" t="s">
        <v>19</v>
      </c>
      <c r="N107" s="213" t="s">
        <v>40</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141</v>
      </c>
      <c r="AT107" s="216" t="s">
        <v>136</v>
      </c>
      <c r="AU107" s="216" t="s">
        <v>79</v>
      </c>
      <c r="AY107" s="18" t="s">
        <v>133</v>
      </c>
      <c r="BE107" s="217">
        <f>IF(N107="základní",J107,0)</f>
        <v>0</v>
      </c>
      <c r="BF107" s="217">
        <f>IF(N107="snížená",J107,0)</f>
        <v>0</v>
      </c>
      <c r="BG107" s="217">
        <f>IF(N107="zákl. přenesená",J107,0)</f>
        <v>0</v>
      </c>
      <c r="BH107" s="217">
        <f>IF(N107="sníž. přenesená",J107,0)</f>
        <v>0</v>
      </c>
      <c r="BI107" s="217">
        <f>IF(N107="nulová",J107,0)</f>
        <v>0</v>
      </c>
      <c r="BJ107" s="18" t="s">
        <v>77</v>
      </c>
      <c r="BK107" s="217">
        <f>ROUND(I107*H107,2)</f>
        <v>0</v>
      </c>
      <c r="BL107" s="18" t="s">
        <v>141</v>
      </c>
      <c r="BM107" s="216" t="s">
        <v>355</v>
      </c>
    </row>
    <row r="108" spans="1:65" s="2" customFormat="1" ht="24.15" customHeight="1">
      <c r="A108" s="39"/>
      <c r="B108" s="40"/>
      <c r="C108" s="205" t="s">
        <v>265</v>
      </c>
      <c r="D108" s="205" t="s">
        <v>136</v>
      </c>
      <c r="E108" s="206" t="s">
        <v>265</v>
      </c>
      <c r="F108" s="207" t="s">
        <v>1311</v>
      </c>
      <c r="G108" s="208" t="s">
        <v>178</v>
      </c>
      <c r="H108" s="209">
        <v>200</v>
      </c>
      <c r="I108" s="210"/>
      <c r="J108" s="211">
        <f>ROUND(I108*H108,2)</f>
        <v>0</v>
      </c>
      <c r="K108" s="207" t="s">
        <v>250</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141</v>
      </c>
      <c r="AT108" s="216" t="s">
        <v>136</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141</v>
      </c>
      <c r="BM108" s="216" t="s">
        <v>365</v>
      </c>
    </row>
    <row r="109" spans="1:65" s="2" customFormat="1" ht="16.5" customHeight="1">
      <c r="A109" s="39"/>
      <c r="B109" s="40"/>
      <c r="C109" s="205" t="s">
        <v>269</v>
      </c>
      <c r="D109" s="205" t="s">
        <v>136</v>
      </c>
      <c r="E109" s="206" t="s">
        <v>269</v>
      </c>
      <c r="F109" s="207" t="s">
        <v>1312</v>
      </c>
      <c r="G109" s="208" t="s">
        <v>139</v>
      </c>
      <c r="H109" s="209">
        <v>30</v>
      </c>
      <c r="I109" s="210"/>
      <c r="J109" s="211">
        <f>ROUND(I109*H109,2)</f>
        <v>0</v>
      </c>
      <c r="K109" s="207" t="s">
        <v>250</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141</v>
      </c>
      <c r="AT109" s="216" t="s">
        <v>136</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141</v>
      </c>
      <c r="BM109" s="216" t="s">
        <v>375</v>
      </c>
    </row>
    <row r="110" spans="1:65" s="2" customFormat="1" ht="16.5" customHeight="1">
      <c r="A110" s="39"/>
      <c r="B110" s="40"/>
      <c r="C110" s="205" t="s">
        <v>273</v>
      </c>
      <c r="D110" s="205" t="s">
        <v>136</v>
      </c>
      <c r="E110" s="206" t="s">
        <v>273</v>
      </c>
      <c r="F110" s="207" t="s">
        <v>1313</v>
      </c>
      <c r="G110" s="208" t="s">
        <v>1308</v>
      </c>
      <c r="H110" s="209">
        <v>1</v>
      </c>
      <c r="I110" s="210"/>
      <c r="J110" s="211">
        <f>ROUND(I110*H110,2)</f>
        <v>0</v>
      </c>
      <c r="K110" s="207" t="s">
        <v>250</v>
      </c>
      <c r="L110" s="45"/>
      <c r="M110" s="212" t="s">
        <v>19</v>
      </c>
      <c r="N110" s="213" t="s">
        <v>40</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141</v>
      </c>
      <c r="AT110" s="216" t="s">
        <v>136</v>
      </c>
      <c r="AU110" s="216" t="s">
        <v>79</v>
      </c>
      <c r="AY110" s="18" t="s">
        <v>133</v>
      </c>
      <c r="BE110" s="217">
        <f>IF(N110="základní",J110,0)</f>
        <v>0</v>
      </c>
      <c r="BF110" s="217">
        <f>IF(N110="snížená",J110,0)</f>
        <v>0</v>
      </c>
      <c r="BG110" s="217">
        <f>IF(N110="zákl. přenesená",J110,0)</f>
        <v>0</v>
      </c>
      <c r="BH110" s="217">
        <f>IF(N110="sníž. přenesená",J110,0)</f>
        <v>0</v>
      </c>
      <c r="BI110" s="217">
        <f>IF(N110="nulová",J110,0)</f>
        <v>0</v>
      </c>
      <c r="BJ110" s="18" t="s">
        <v>77</v>
      </c>
      <c r="BK110" s="217">
        <f>ROUND(I110*H110,2)</f>
        <v>0</v>
      </c>
      <c r="BL110" s="18" t="s">
        <v>141</v>
      </c>
      <c r="BM110" s="216" t="s">
        <v>383</v>
      </c>
    </row>
    <row r="111" spans="1:65" s="2" customFormat="1" ht="16.5" customHeight="1">
      <c r="A111" s="39"/>
      <c r="B111" s="40"/>
      <c r="C111" s="205" t="s">
        <v>281</v>
      </c>
      <c r="D111" s="205" t="s">
        <v>136</v>
      </c>
      <c r="E111" s="206" t="s">
        <v>281</v>
      </c>
      <c r="F111" s="207" t="s">
        <v>1314</v>
      </c>
      <c r="G111" s="208" t="s">
        <v>1308</v>
      </c>
      <c r="H111" s="209">
        <v>1</v>
      </c>
      <c r="I111" s="210"/>
      <c r="J111" s="211">
        <f>ROUND(I111*H111,2)</f>
        <v>0</v>
      </c>
      <c r="K111" s="207" t="s">
        <v>250</v>
      </c>
      <c r="L111" s="45"/>
      <c r="M111" s="212" t="s">
        <v>19</v>
      </c>
      <c r="N111" s="213" t="s">
        <v>40</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141</v>
      </c>
      <c r="AT111" s="216" t="s">
        <v>136</v>
      </c>
      <c r="AU111" s="216" t="s">
        <v>79</v>
      </c>
      <c r="AY111" s="18" t="s">
        <v>133</v>
      </c>
      <c r="BE111" s="217">
        <f>IF(N111="základní",J111,0)</f>
        <v>0</v>
      </c>
      <c r="BF111" s="217">
        <f>IF(N111="snížená",J111,0)</f>
        <v>0</v>
      </c>
      <c r="BG111" s="217">
        <f>IF(N111="zákl. přenesená",J111,0)</f>
        <v>0</v>
      </c>
      <c r="BH111" s="217">
        <f>IF(N111="sníž. přenesená",J111,0)</f>
        <v>0</v>
      </c>
      <c r="BI111" s="217">
        <f>IF(N111="nulová",J111,0)</f>
        <v>0</v>
      </c>
      <c r="BJ111" s="18" t="s">
        <v>77</v>
      </c>
      <c r="BK111" s="217">
        <f>ROUND(I111*H111,2)</f>
        <v>0</v>
      </c>
      <c r="BL111" s="18" t="s">
        <v>141</v>
      </c>
      <c r="BM111" s="216" t="s">
        <v>392</v>
      </c>
    </row>
    <row r="112" spans="1:65" s="2" customFormat="1" ht="16.5" customHeight="1">
      <c r="A112" s="39"/>
      <c r="B112" s="40"/>
      <c r="C112" s="205" t="s">
        <v>285</v>
      </c>
      <c r="D112" s="205" t="s">
        <v>136</v>
      </c>
      <c r="E112" s="206" t="s">
        <v>285</v>
      </c>
      <c r="F112" s="207" t="s">
        <v>1315</v>
      </c>
      <c r="G112" s="208" t="s">
        <v>241</v>
      </c>
      <c r="H112" s="209">
        <v>14</v>
      </c>
      <c r="I112" s="210"/>
      <c r="J112" s="211">
        <f>ROUND(I112*H112,2)</f>
        <v>0</v>
      </c>
      <c r="K112" s="207" t="s">
        <v>250</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141</v>
      </c>
      <c r="AT112" s="216" t="s">
        <v>136</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141</v>
      </c>
      <c r="BM112" s="216" t="s">
        <v>401</v>
      </c>
    </row>
    <row r="113" spans="1:65" s="2" customFormat="1" ht="16.5" customHeight="1">
      <c r="A113" s="39"/>
      <c r="B113" s="40"/>
      <c r="C113" s="205" t="s">
        <v>289</v>
      </c>
      <c r="D113" s="205" t="s">
        <v>136</v>
      </c>
      <c r="E113" s="206" t="s">
        <v>289</v>
      </c>
      <c r="F113" s="207" t="s">
        <v>1316</v>
      </c>
      <c r="G113" s="208" t="s">
        <v>1308</v>
      </c>
      <c r="H113" s="209">
        <v>1</v>
      </c>
      <c r="I113" s="210"/>
      <c r="J113" s="211">
        <f>ROUND(I113*H113,2)</f>
        <v>0</v>
      </c>
      <c r="K113" s="207" t="s">
        <v>250</v>
      </c>
      <c r="L113" s="45"/>
      <c r="M113" s="212" t="s">
        <v>19</v>
      </c>
      <c r="N113" s="213" t="s">
        <v>40</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141</v>
      </c>
      <c r="AT113" s="216" t="s">
        <v>136</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141</v>
      </c>
      <c r="BM113" s="216" t="s">
        <v>409</v>
      </c>
    </row>
    <row r="114" spans="1:63" s="12" customFormat="1" ht="22.8" customHeight="1">
      <c r="A114" s="12"/>
      <c r="B114" s="189"/>
      <c r="C114" s="190"/>
      <c r="D114" s="191" t="s">
        <v>68</v>
      </c>
      <c r="E114" s="203" t="s">
        <v>1208</v>
      </c>
      <c r="F114" s="203" t="s">
        <v>1317</v>
      </c>
      <c r="G114" s="190"/>
      <c r="H114" s="190"/>
      <c r="I114" s="193"/>
      <c r="J114" s="204">
        <f>BK114</f>
        <v>0</v>
      </c>
      <c r="K114" s="190"/>
      <c r="L114" s="195"/>
      <c r="M114" s="196"/>
      <c r="N114" s="197"/>
      <c r="O114" s="197"/>
      <c r="P114" s="198">
        <f>SUM(P115:P119)</f>
        <v>0</v>
      </c>
      <c r="Q114" s="197"/>
      <c r="R114" s="198">
        <f>SUM(R115:R119)</f>
        <v>0</v>
      </c>
      <c r="S114" s="197"/>
      <c r="T114" s="199">
        <f>SUM(T115:T119)</f>
        <v>0</v>
      </c>
      <c r="U114" s="12"/>
      <c r="V114" s="12"/>
      <c r="W114" s="12"/>
      <c r="X114" s="12"/>
      <c r="Y114" s="12"/>
      <c r="Z114" s="12"/>
      <c r="AA114" s="12"/>
      <c r="AB114" s="12"/>
      <c r="AC114" s="12"/>
      <c r="AD114" s="12"/>
      <c r="AE114" s="12"/>
      <c r="AR114" s="200" t="s">
        <v>77</v>
      </c>
      <c r="AT114" s="201" t="s">
        <v>68</v>
      </c>
      <c r="AU114" s="201" t="s">
        <v>77</v>
      </c>
      <c r="AY114" s="200" t="s">
        <v>133</v>
      </c>
      <c r="BK114" s="202">
        <f>SUM(BK115:BK119)</f>
        <v>0</v>
      </c>
    </row>
    <row r="115" spans="1:65" s="2" customFormat="1" ht="49.05" customHeight="1">
      <c r="A115" s="39"/>
      <c r="B115" s="40"/>
      <c r="C115" s="205" t="s">
        <v>293</v>
      </c>
      <c r="D115" s="205" t="s">
        <v>136</v>
      </c>
      <c r="E115" s="206" t="s">
        <v>301</v>
      </c>
      <c r="F115" s="207" t="s">
        <v>1318</v>
      </c>
      <c r="G115" s="208" t="s">
        <v>241</v>
      </c>
      <c r="H115" s="209">
        <v>294</v>
      </c>
      <c r="I115" s="210"/>
      <c r="J115" s="211">
        <f>ROUND(I115*H115,2)</f>
        <v>0</v>
      </c>
      <c r="K115" s="207" t="s">
        <v>250</v>
      </c>
      <c r="L115" s="45"/>
      <c r="M115" s="212" t="s">
        <v>19</v>
      </c>
      <c r="N115" s="213" t="s">
        <v>40</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141</v>
      </c>
      <c r="AT115" s="216" t="s">
        <v>136</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141</v>
      </c>
      <c r="BM115" s="216" t="s">
        <v>435</v>
      </c>
    </row>
    <row r="116" spans="1:65" s="2" customFormat="1" ht="16.5" customHeight="1">
      <c r="A116" s="39"/>
      <c r="B116" s="40"/>
      <c r="C116" s="205" t="s">
        <v>297</v>
      </c>
      <c r="D116" s="205" t="s">
        <v>136</v>
      </c>
      <c r="E116" s="206" t="s">
        <v>305</v>
      </c>
      <c r="F116" s="207" t="s">
        <v>1319</v>
      </c>
      <c r="G116" s="208" t="s">
        <v>1308</v>
      </c>
      <c r="H116" s="209">
        <v>1</v>
      </c>
      <c r="I116" s="210"/>
      <c r="J116" s="211">
        <f>ROUND(I116*H116,2)</f>
        <v>0</v>
      </c>
      <c r="K116" s="207" t="s">
        <v>250</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141</v>
      </c>
      <c r="AT116" s="216" t="s">
        <v>136</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141</v>
      </c>
      <c r="BM116" s="216" t="s">
        <v>443</v>
      </c>
    </row>
    <row r="117" spans="1:65" s="2" customFormat="1" ht="16.5" customHeight="1">
      <c r="A117" s="39"/>
      <c r="B117" s="40"/>
      <c r="C117" s="205" t="s">
        <v>301</v>
      </c>
      <c r="D117" s="205" t="s">
        <v>136</v>
      </c>
      <c r="E117" s="206" t="s">
        <v>297</v>
      </c>
      <c r="F117" s="207" t="s">
        <v>1320</v>
      </c>
      <c r="G117" s="208" t="s">
        <v>1308</v>
      </c>
      <c r="H117" s="209">
        <v>1</v>
      </c>
      <c r="I117" s="210"/>
      <c r="J117" s="211">
        <f>ROUND(I117*H117,2)</f>
        <v>0</v>
      </c>
      <c r="K117" s="207" t="s">
        <v>250</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141</v>
      </c>
      <c r="AT117" s="216" t="s">
        <v>136</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141</v>
      </c>
      <c r="BM117" s="216" t="s">
        <v>425</v>
      </c>
    </row>
    <row r="118" spans="1:65" s="2" customFormat="1" ht="16.5" customHeight="1">
      <c r="A118" s="39"/>
      <c r="B118" s="40"/>
      <c r="C118" s="205" t="s">
        <v>305</v>
      </c>
      <c r="D118" s="205" t="s">
        <v>136</v>
      </c>
      <c r="E118" s="206" t="s">
        <v>309</v>
      </c>
      <c r="F118" s="207" t="s">
        <v>1321</v>
      </c>
      <c r="G118" s="208" t="s">
        <v>1308</v>
      </c>
      <c r="H118" s="209">
        <v>1</v>
      </c>
      <c r="I118" s="210"/>
      <c r="J118" s="211">
        <f>ROUND(I118*H118,2)</f>
        <v>0</v>
      </c>
      <c r="K118" s="207" t="s">
        <v>250</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141</v>
      </c>
      <c r="AT118" s="216" t="s">
        <v>136</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141</v>
      </c>
      <c r="BM118" s="216" t="s">
        <v>452</v>
      </c>
    </row>
    <row r="119" spans="1:65" s="2" customFormat="1" ht="16.5" customHeight="1">
      <c r="A119" s="39"/>
      <c r="B119" s="40"/>
      <c r="C119" s="205" t="s">
        <v>309</v>
      </c>
      <c r="D119" s="205" t="s">
        <v>136</v>
      </c>
      <c r="E119" s="206" t="s">
        <v>315</v>
      </c>
      <c r="F119" s="207" t="s">
        <v>1322</v>
      </c>
      <c r="G119" s="208" t="s">
        <v>1308</v>
      </c>
      <c r="H119" s="209">
        <v>1</v>
      </c>
      <c r="I119" s="210"/>
      <c r="J119" s="211">
        <f>ROUND(I119*H119,2)</f>
        <v>0</v>
      </c>
      <c r="K119" s="207" t="s">
        <v>250</v>
      </c>
      <c r="L119" s="45"/>
      <c r="M119" s="274" t="s">
        <v>19</v>
      </c>
      <c r="N119" s="275" t="s">
        <v>40</v>
      </c>
      <c r="O119" s="272"/>
      <c r="P119" s="276">
        <f>O119*H119</f>
        <v>0</v>
      </c>
      <c r="Q119" s="276">
        <v>0</v>
      </c>
      <c r="R119" s="276">
        <f>Q119*H119</f>
        <v>0</v>
      </c>
      <c r="S119" s="276">
        <v>0</v>
      </c>
      <c r="T119" s="277">
        <f>S119*H119</f>
        <v>0</v>
      </c>
      <c r="U119" s="39"/>
      <c r="V119" s="39"/>
      <c r="W119" s="39"/>
      <c r="X119" s="39"/>
      <c r="Y119" s="39"/>
      <c r="Z119" s="39"/>
      <c r="AA119" s="39"/>
      <c r="AB119" s="39"/>
      <c r="AC119" s="39"/>
      <c r="AD119" s="39"/>
      <c r="AE119" s="39"/>
      <c r="AR119" s="216" t="s">
        <v>141</v>
      </c>
      <c r="AT119" s="216" t="s">
        <v>136</v>
      </c>
      <c r="AU119" s="216" t="s">
        <v>79</v>
      </c>
      <c r="AY119" s="18" t="s">
        <v>133</v>
      </c>
      <c r="BE119" s="217">
        <f>IF(N119="základní",J119,0)</f>
        <v>0</v>
      </c>
      <c r="BF119" s="217">
        <f>IF(N119="snížená",J119,0)</f>
        <v>0</v>
      </c>
      <c r="BG119" s="217">
        <f>IF(N119="zákl. přenesená",J119,0)</f>
        <v>0</v>
      </c>
      <c r="BH119" s="217">
        <f>IF(N119="sníž. přenesená",J119,0)</f>
        <v>0</v>
      </c>
      <c r="BI119" s="217">
        <f>IF(N119="nulová",J119,0)</f>
        <v>0</v>
      </c>
      <c r="BJ119" s="18" t="s">
        <v>77</v>
      </c>
      <c r="BK119" s="217">
        <f>ROUND(I119*H119,2)</f>
        <v>0</v>
      </c>
      <c r="BL119" s="18" t="s">
        <v>141</v>
      </c>
      <c r="BM119" s="216" t="s">
        <v>461</v>
      </c>
    </row>
    <row r="120" spans="1:31" s="2" customFormat="1" ht="6.95" customHeight="1">
      <c r="A120" s="39"/>
      <c r="B120" s="60"/>
      <c r="C120" s="61"/>
      <c r="D120" s="61"/>
      <c r="E120" s="61"/>
      <c r="F120" s="61"/>
      <c r="G120" s="61"/>
      <c r="H120" s="61"/>
      <c r="I120" s="61"/>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2:K119"/>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REHOS Nejdek, Elektroinstalace</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1323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13. 10. 2022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ROUND((SUM(BE85:BE118)),2)</f>
        <v>0</v>
      </c>
      <c r="G33" s="39"/>
      <c r="H33" s="39"/>
      <c r="I33" s="149">
        <v>0.21</v>
      </c>
      <c r="J33" s="148">
        <f>ROUND(((SUM(BE85:BE118))*I33),2)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ROUND((SUM(BF85:BF118)),2)</f>
        <v>0</v>
      </c>
      <c r="G34" s="39"/>
      <c r="H34" s="39"/>
      <c r="I34" s="149">
        <v>0.15</v>
      </c>
      <c r="J34" s="148">
        <f>ROUND(((SUM(BF85:BF118))*I34),2)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ROUND((SUM(BG85:BG118)),2)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ROUND((SUM(BH85:BH118)),2)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ROUND((SUM(BI85:BI118)),2)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REHOS Nejdek, Elektroinstalace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13. 10. 2022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102</v>
      </c>
      <c r="D57" s="163"/>
      <c r="E57" s="163"/>
      <c r="F57" s="163"/>
      <c r="G57" s="163"/>
      <c r="H57" s="163"/>
      <c r="I57" s="163"/>
      <c r="J57" s="164" t="s">
        <v>103</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104</v>
      </c>
    </row>
    <row r="60" spans="1:31" s="9" customFormat="1" ht="24.95" customHeight="1">
      <c r="A60" s="9"/>
      <c r="B60" s="166"/>
      <c r="C60" s="167"/>
      <c r="D60" s="168" t="s">
        <v>1323</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1324</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1325</v>
      </c>
      <c r="E62" s="175"/>
      <c r="F62" s="175"/>
      <c r="G62" s="175"/>
      <c r="H62" s="175"/>
      <c r="I62" s="175"/>
      <c r="J62" s="176">
        <f>J91</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1326</v>
      </c>
      <c r="E63" s="175"/>
      <c r="F63" s="175"/>
      <c r="G63" s="175"/>
      <c r="H63" s="175"/>
      <c r="I63" s="175"/>
      <c r="J63" s="176">
        <f>J94</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1327</v>
      </c>
      <c r="E64" s="175"/>
      <c r="F64" s="175"/>
      <c r="G64" s="175"/>
      <c r="H64" s="175"/>
      <c r="I64" s="175"/>
      <c r="J64" s="176">
        <f>J113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1328</v>
      </c>
      <c r="E65" s="175"/>
      <c r="F65" s="175"/>
      <c r="G65" s="175"/>
      <c r="H65" s="175"/>
      <c r="I65" s="175"/>
      <c r="J65" s="176">
        <f>J116</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118</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REHOS Nejdek, Elektroinstalace</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99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33" t="s">
        <v>23</v>
      </c>
      <c r="J79" s="73" t="str">
        <f>IF(J12="","",J12)</f>
        <v>13. 10. 2022</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 xml:space="preserve"> </v>
      </c>
      <c r="G81" s="41"/>
      <c r="H81" s="41"/>
      <c r="I81" s="33" t="s">
        <v>30</v>
      </c>
      <c r="J81" s="37" t="str">
        <f>E21</f>
        <v xml:space="preserve"> </v>
      </c>
      <c r="K81" s="41"/>
      <c r="L81" s="135"/>
      <c r="S81" s="39"/>
      <c r="T81" s="39"/>
      <c r="U81" s="39"/>
      <c r="V81" s="39"/>
      <c r="W81" s="39"/>
      <c r="X81" s="39"/>
      <c r="Y81" s="39"/>
      <c r="Z81" s="39"/>
      <c r="AA81" s="39"/>
      <c r="AB81" s="39"/>
      <c r="AC81" s="39"/>
      <c r="AD81" s="39"/>
      <c r="AE81" s="39"/>
    </row>
    <row r="82" spans="1:31" s="2" customFormat="1" ht="15.15" customHeight="1">
      <c r="A82" s="39"/>
      <c r="B82" s="40"/>
      <c r="C82" s="33" t="s">
        <v>28</v>
      </c>
      <c r="D82" s="41"/>
      <c r="E82" s="41"/>
      <c r="F82" s="28" t="str">
        <f>IF(E18="","",E18)</f>
        <v>Vyplň údaj</v>
      </c>
      <c r="G82" s="41"/>
      <c r="H82" s="41"/>
      <c r="I82" s="33" t="s">
        <v>32</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119</v>
      </c>
      <c r="D84" s="181" t="s">
        <v>54</v>
      </c>
      <c r="E84" s="181" t="s">
        <v>50</v>
      </c>
      <c r="F84" s="181" t="s">
        <v>51</v>
      </c>
      <c r="G84" s="181" t="s">
        <v>120</v>
      </c>
      <c r="H84" s="181" t="s">
        <v>121</v>
      </c>
      <c r="I84" s="181" t="s">
        <v>122</v>
      </c>
      <c r="J84" s="181" t="s">
        <v>103</v>
      </c>
      <c r="K84" s="182" t="s">
        <v>123</v>
      </c>
      <c r="L84" s="183"/>
      <c r="M84" s="93" t="s">
        <v>19</v>
      </c>
      <c r="N84" s="94" t="s">
        <v>39</v>
      </c>
      <c r="O84" s="94" t="s">
        <v>124</v>
      </c>
      <c r="P84" s="94" t="s">
        <v>125</v>
      </c>
      <c r="Q84" s="94" t="s">
        <v>126</v>
      </c>
      <c r="R84" s="94" t="s">
        <v>127</v>
      </c>
      <c r="S84" s="94" t="s">
        <v>128</v>
      </c>
      <c r="T84" s="95" t="s">
        <v>129</v>
      </c>
      <c r="U84" s="178"/>
      <c r="V84" s="178"/>
      <c r="W84" s="178"/>
      <c r="X84" s="178"/>
      <c r="Y84" s="178"/>
      <c r="Z84" s="178"/>
      <c r="AA84" s="178"/>
      <c r="AB84" s="178"/>
      <c r="AC84" s="178"/>
      <c r="AD84" s="178"/>
      <c r="AE84" s="178"/>
    </row>
    <row r="85" spans="1:63" s="2" customFormat="1" ht="22.8" customHeight="1">
      <c r="A85" s="39"/>
      <c r="B85" s="40"/>
      <c r="C85" s="100" t="s">
        <v>130</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68</v>
      </c>
      <c r="AU85" s="18" t="s">
        <v>104</v>
      </c>
      <c r="BK85" s="188">
        <f>BK86</f>
        <v>0</v>
      </c>
    </row>
    <row r="86" spans="1:63" s="12" customFormat="1" ht="25.9" customHeight="1">
      <c r="A86" s="12"/>
      <c r="B86" s="189"/>
      <c r="C86" s="190"/>
      <c r="D86" s="191" t="s">
        <v>68</v>
      </c>
      <c r="E86" s="192" t="s">
        <v>95</v>
      </c>
      <c r="F86" s="192" t="s">
        <v>96</v>
      </c>
      <c r="G86" s="190"/>
      <c r="H86" s="190"/>
      <c r="I86" s="193"/>
      <c r="J86" s="194">
        <f>BK86</f>
        <v>0</v>
      </c>
      <c r="K86" s="190"/>
      <c r="L86" s="195"/>
      <c r="M86" s="196"/>
      <c r="N86" s="197"/>
      <c r="O86" s="197"/>
      <c r="P86" s="198">
        <f>P87+P91+P94+P113+P116</f>
        <v>0</v>
      </c>
      <c r="Q86" s="197"/>
      <c r="R86" s="198">
        <f>R87+R91+R94+R113+R116</f>
        <v>0</v>
      </c>
      <c r="S86" s="197"/>
      <c r="T86" s="199">
        <f>T87+T91+T94+T113+T116</f>
        <v>0</v>
      </c>
      <c r="U86" s="12"/>
      <c r="V86" s="12"/>
      <c r="W86" s="12"/>
      <c r="X86" s="12"/>
      <c r="Y86" s="12"/>
      <c r="Z86" s="12"/>
      <c r="AA86" s="12"/>
      <c r="AB86" s="12"/>
      <c r="AC86" s="12"/>
      <c r="AD86" s="12"/>
      <c r="AE86" s="12"/>
      <c r="AR86" s="200" t="s">
        <v>163</v>
      </c>
      <c r="AT86" s="201" t="s">
        <v>68</v>
      </c>
      <c r="AU86" s="201" t="s">
        <v>69</v>
      </c>
      <c r="AY86" s="200" t="s">
        <v>133</v>
      </c>
      <c r="BK86" s="202">
        <f>BK87+BK91+BK94+BK113+BK116</f>
        <v>0</v>
      </c>
    </row>
    <row r="87" spans="1:63" s="12" customFormat="1" ht="22.8" customHeight="1">
      <c r="A87" s="12"/>
      <c r="B87" s="189"/>
      <c r="C87" s="190"/>
      <c r="D87" s="191" t="s">
        <v>68</v>
      </c>
      <c r="E87" s="203" t="s">
        <v>1329</v>
      </c>
      <c r="F87" s="203" t="s">
        <v>1330</v>
      </c>
      <c r="G87" s="190"/>
      <c r="H87" s="190"/>
      <c r="I87" s="193"/>
      <c r="J87" s="204">
        <f>BK87</f>
        <v>0</v>
      </c>
      <c r="K87" s="190"/>
      <c r="L87" s="195"/>
      <c r="M87" s="196"/>
      <c r="N87" s="197"/>
      <c r="O87" s="197"/>
      <c r="P87" s="198">
        <f>SUM(P88:P90)</f>
        <v>0</v>
      </c>
      <c r="Q87" s="197"/>
      <c r="R87" s="198">
        <f>SUM(R88:R90)</f>
        <v>0</v>
      </c>
      <c r="S87" s="197"/>
      <c r="T87" s="199">
        <f>SUM(T88:T90)</f>
        <v>0</v>
      </c>
      <c r="U87" s="12"/>
      <c r="V87" s="12"/>
      <c r="W87" s="12"/>
      <c r="X87" s="12"/>
      <c r="Y87" s="12"/>
      <c r="Z87" s="12"/>
      <c r="AA87" s="12"/>
      <c r="AB87" s="12"/>
      <c r="AC87" s="12"/>
      <c r="AD87" s="12"/>
      <c r="AE87" s="12"/>
      <c r="AR87" s="200" t="s">
        <v>163</v>
      </c>
      <c r="AT87" s="201" t="s">
        <v>68</v>
      </c>
      <c r="AU87" s="201" t="s">
        <v>77</v>
      </c>
      <c r="AY87" s="200" t="s">
        <v>133</v>
      </c>
      <c r="BK87" s="202">
        <f>SUM(BK88:BK90)</f>
        <v>0</v>
      </c>
    </row>
    <row r="88" spans="1:65" s="2" customFormat="1" ht="16.5" customHeight="1">
      <c r="A88" s="39"/>
      <c r="B88" s="40"/>
      <c r="C88" s="205" t="s">
        <v>77</v>
      </c>
      <c r="D88" s="205" t="s">
        <v>136</v>
      </c>
      <c r="E88" s="206" t="s">
        <v>1331</v>
      </c>
      <c r="F88" s="207" t="s">
        <v>1332</v>
      </c>
      <c r="G88" s="208" t="s">
        <v>1308</v>
      </c>
      <c r="H88" s="209">
        <v>1</v>
      </c>
      <c r="I88" s="210"/>
      <c r="J88" s="211">
        <f>ROUND(I88*H88,2)</f>
        <v>0</v>
      </c>
      <c r="K88" s="207" t="s">
        <v>140</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1333</v>
      </c>
      <c r="AT88" s="216" t="s">
        <v>136</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1333</v>
      </c>
      <c r="BM88" s="216" t="s">
        <v>1334</v>
      </c>
    </row>
    <row r="89" spans="1:47" s="2" customFormat="1" ht="12">
      <c r="A89" s="39"/>
      <c r="B89" s="40"/>
      <c r="C89" s="41"/>
      <c r="D89" s="218" t="s">
        <v>143</v>
      </c>
      <c r="E89" s="41"/>
      <c r="F89" s="219" t="s">
        <v>1335</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143</v>
      </c>
      <c r="AU89" s="18" t="s">
        <v>79</v>
      </c>
    </row>
    <row r="90" spans="1:65" s="2" customFormat="1" ht="24.15" customHeight="1">
      <c r="A90" s="39"/>
      <c r="B90" s="40"/>
      <c r="C90" s="205" t="s">
        <v>79</v>
      </c>
      <c r="D90" s="205" t="s">
        <v>136</v>
      </c>
      <c r="E90" s="206" t="s">
        <v>192</v>
      </c>
      <c r="F90" s="207" t="s">
        <v>1336</v>
      </c>
      <c r="G90" s="208" t="s">
        <v>1308</v>
      </c>
      <c r="H90" s="209">
        <v>1</v>
      </c>
      <c r="I90" s="210"/>
      <c r="J90" s="211">
        <f>ROUND(I90*H90,2)</f>
        <v>0</v>
      </c>
      <c r="K90" s="207" t="s">
        <v>250</v>
      </c>
      <c r="L90" s="45"/>
      <c r="M90" s="212" t="s">
        <v>19</v>
      </c>
      <c r="N90" s="213" t="s">
        <v>40</v>
      </c>
      <c r="O90" s="85"/>
      <c r="P90" s="214">
        <f>O90*H90</f>
        <v>0</v>
      </c>
      <c r="Q90" s="214">
        <v>0</v>
      </c>
      <c r="R90" s="214">
        <f>Q90*H90</f>
        <v>0</v>
      </c>
      <c r="S90" s="214">
        <v>0</v>
      </c>
      <c r="T90" s="215">
        <f>S90*H90</f>
        <v>0</v>
      </c>
      <c r="U90" s="39"/>
      <c r="V90" s="39"/>
      <c r="W90" s="39"/>
      <c r="X90" s="39"/>
      <c r="Y90" s="39"/>
      <c r="Z90" s="39"/>
      <c r="AA90" s="39"/>
      <c r="AB90" s="39"/>
      <c r="AC90" s="39"/>
      <c r="AD90" s="39"/>
      <c r="AE90" s="39"/>
      <c r="AR90" s="216" t="s">
        <v>141</v>
      </c>
      <c r="AT90" s="216" t="s">
        <v>136</v>
      </c>
      <c r="AU90" s="216" t="s">
        <v>79</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141</v>
      </c>
      <c r="BM90" s="216" t="s">
        <v>1337</v>
      </c>
    </row>
    <row r="91" spans="1:63" s="12" customFormat="1" ht="22.8" customHeight="1">
      <c r="A91" s="12"/>
      <c r="B91" s="189"/>
      <c r="C91" s="190"/>
      <c r="D91" s="191" t="s">
        <v>68</v>
      </c>
      <c r="E91" s="203" t="s">
        <v>1338</v>
      </c>
      <c r="F91" s="203" t="s">
        <v>1339</v>
      </c>
      <c r="G91" s="190"/>
      <c r="H91" s="190"/>
      <c r="I91" s="193"/>
      <c r="J91" s="204">
        <f>BK91</f>
        <v>0</v>
      </c>
      <c r="K91" s="190"/>
      <c r="L91" s="195"/>
      <c r="M91" s="196"/>
      <c r="N91" s="197"/>
      <c r="O91" s="197"/>
      <c r="P91" s="198">
        <f>SUM(P92:P93)</f>
        <v>0</v>
      </c>
      <c r="Q91" s="197"/>
      <c r="R91" s="198">
        <f>SUM(R92:R93)</f>
        <v>0</v>
      </c>
      <c r="S91" s="197"/>
      <c r="T91" s="199">
        <f>SUM(T92:T93)</f>
        <v>0</v>
      </c>
      <c r="U91" s="12"/>
      <c r="V91" s="12"/>
      <c r="W91" s="12"/>
      <c r="X91" s="12"/>
      <c r="Y91" s="12"/>
      <c r="Z91" s="12"/>
      <c r="AA91" s="12"/>
      <c r="AB91" s="12"/>
      <c r="AC91" s="12"/>
      <c r="AD91" s="12"/>
      <c r="AE91" s="12"/>
      <c r="AR91" s="200" t="s">
        <v>163</v>
      </c>
      <c r="AT91" s="201" t="s">
        <v>68</v>
      </c>
      <c r="AU91" s="201" t="s">
        <v>77</v>
      </c>
      <c r="AY91" s="200" t="s">
        <v>133</v>
      </c>
      <c r="BK91" s="202">
        <f>SUM(BK92:BK93)</f>
        <v>0</v>
      </c>
    </row>
    <row r="92" spans="1:65" s="2" customFormat="1" ht="16.5" customHeight="1">
      <c r="A92" s="39"/>
      <c r="B92" s="40"/>
      <c r="C92" s="205" t="s">
        <v>134</v>
      </c>
      <c r="D92" s="205" t="s">
        <v>136</v>
      </c>
      <c r="E92" s="206" t="s">
        <v>1340</v>
      </c>
      <c r="F92" s="207" t="s">
        <v>1339</v>
      </c>
      <c r="G92" s="208" t="s">
        <v>1308</v>
      </c>
      <c r="H92" s="209">
        <v>0.75</v>
      </c>
      <c r="I92" s="210"/>
      <c r="J92" s="211">
        <f>ROUND(I92*H92,2)</f>
        <v>0</v>
      </c>
      <c r="K92" s="207" t="s">
        <v>140</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1333</v>
      </c>
      <c r="AT92" s="216" t="s">
        <v>136</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1333</v>
      </c>
      <c r="BM92" s="216" t="s">
        <v>1341</v>
      </c>
    </row>
    <row r="93" spans="1:47" s="2" customFormat="1" ht="12">
      <c r="A93" s="39"/>
      <c r="B93" s="40"/>
      <c r="C93" s="41"/>
      <c r="D93" s="218" t="s">
        <v>143</v>
      </c>
      <c r="E93" s="41"/>
      <c r="F93" s="219" t="s">
        <v>1342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143</v>
      </c>
      <c r="AU93" s="18" t="s">
        <v>79</v>
      </c>
    </row>
    <row r="94" spans="1:63" s="12" customFormat="1" ht="22.8" customHeight="1">
      <c r="A94" s="12"/>
      <c r="B94" s="189"/>
      <c r="C94" s="190"/>
      <c r="D94" s="191" t="s">
        <v>68</v>
      </c>
      <c r="E94" s="203" t="s">
        <v>1343</v>
      </c>
      <c r="F94" s="203" t="s">
        <v>1344</v>
      </c>
      <c r="G94" s="190"/>
      <c r="H94" s="190"/>
      <c r="I94" s="193"/>
      <c r="J94" s="204">
        <f>BK94</f>
        <v>0</v>
      </c>
      <c r="K94" s="190"/>
      <c r="L94" s="195"/>
      <c r="M94" s="196"/>
      <c r="N94" s="197"/>
      <c r="O94" s="197"/>
      <c r="P94" s="198">
        <f>SUM(P95:P112)</f>
        <v>0</v>
      </c>
      <c r="Q94" s="197"/>
      <c r="R94" s="198">
        <f>SUM(R95:R112)</f>
        <v>0</v>
      </c>
      <c r="S94" s="197"/>
      <c r="T94" s="199">
        <f>SUM(T95:T112)</f>
        <v>0</v>
      </c>
      <c r="U94" s="12"/>
      <c r="V94" s="12"/>
      <c r="W94" s="12"/>
      <c r="X94" s="12"/>
      <c r="Y94" s="12"/>
      <c r="Z94" s="12"/>
      <c r="AA94" s="12"/>
      <c r="AB94" s="12"/>
      <c r="AC94" s="12"/>
      <c r="AD94" s="12"/>
      <c r="AE94" s="12"/>
      <c r="AR94" s="200" t="s">
        <v>163</v>
      </c>
      <c r="AT94" s="201" t="s">
        <v>68</v>
      </c>
      <c r="AU94" s="201" t="s">
        <v>77</v>
      </c>
      <c r="AY94" s="200" t="s">
        <v>133</v>
      </c>
      <c r="BK94" s="202">
        <f>SUM(BK95:BK112)</f>
        <v>0</v>
      </c>
    </row>
    <row r="95" spans="1:65" s="2" customFormat="1" ht="16.5" customHeight="1">
      <c r="A95" s="39"/>
      <c r="B95" s="40"/>
      <c r="C95" s="205" t="s">
        <v>141</v>
      </c>
      <c r="D95" s="205" t="s">
        <v>136</v>
      </c>
      <c r="E95" s="206" t="s">
        <v>1345</v>
      </c>
      <c r="F95" s="207" t="s">
        <v>1346</v>
      </c>
      <c r="G95" s="208" t="s">
        <v>1347</v>
      </c>
      <c r="H95" s="209">
        <v>131</v>
      </c>
      <c r="I95" s="210"/>
      <c r="J95" s="211">
        <f>ROUND(I95*H95,2)</f>
        <v>0</v>
      </c>
      <c r="K95" s="207" t="s">
        <v>140</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1333</v>
      </c>
      <c r="AT95" s="216" t="s">
        <v>136</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1333</v>
      </c>
      <c r="BM95" s="216" t="s">
        <v>1348</v>
      </c>
    </row>
    <row r="96" spans="1:47" s="2" customFormat="1" ht="12">
      <c r="A96" s="39"/>
      <c r="B96" s="40"/>
      <c r="C96" s="41"/>
      <c r="D96" s="218" t="s">
        <v>143</v>
      </c>
      <c r="E96" s="41"/>
      <c r="F96" s="219" t="s">
        <v>1349</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143</v>
      </c>
      <c r="AU96" s="18" t="s">
        <v>79</v>
      </c>
    </row>
    <row r="97" spans="1:51" s="13" customFormat="1" ht="12">
      <c r="A97" s="13"/>
      <c r="B97" s="223"/>
      <c r="C97" s="224"/>
      <c r="D97" s="225" t="s">
        <v>145</v>
      </c>
      <c r="E97" s="226" t="s">
        <v>19</v>
      </c>
      <c r="F97" s="227" t="s">
        <v>1350</v>
      </c>
      <c r="G97" s="224"/>
      <c r="H97" s="226" t="s">
        <v>19</v>
      </c>
      <c r="I97" s="228"/>
      <c r="J97" s="224"/>
      <c r="K97" s="224"/>
      <c r="L97" s="229"/>
      <c r="M97" s="230"/>
      <c r="N97" s="231"/>
      <c r="O97" s="231"/>
      <c r="P97" s="231"/>
      <c r="Q97" s="231"/>
      <c r="R97" s="231"/>
      <c r="S97" s="231"/>
      <c r="T97" s="232"/>
      <c r="U97" s="13"/>
      <c r="V97" s="13"/>
      <c r="W97" s="13"/>
      <c r="X97" s="13"/>
      <c r="Y97" s="13"/>
      <c r="Z97" s="13"/>
      <c r="AA97" s="13"/>
      <c r="AB97" s="13"/>
      <c r="AC97" s="13"/>
      <c r="AD97" s="13"/>
      <c r="AE97" s="13"/>
      <c r="AT97" s="233" t="s">
        <v>145</v>
      </c>
      <c r="AU97" s="233" t="s">
        <v>79</v>
      </c>
      <c r="AV97" s="13" t="s">
        <v>77</v>
      </c>
      <c r="AW97" s="13" t="s">
        <v>31</v>
      </c>
      <c r="AX97" s="13" t="s">
        <v>69</v>
      </c>
      <c r="AY97" s="233" t="s">
        <v>133</v>
      </c>
    </row>
    <row r="98" spans="1:51" s="14" customFormat="1" ht="12">
      <c r="A98" s="14"/>
      <c r="B98" s="234"/>
      <c r="C98" s="235"/>
      <c r="D98" s="225" t="s">
        <v>145</v>
      </c>
      <c r="E98" s="236" t="s">
        <v>19</v>
      </c>
      <c r="F98" s="237" t="s">
        <v>1351</v>
      </c>
      <c r="G98" s="235"/>
      <c r="H98" s="238">
        <v>96</v>
      </c>
      <c r="I98" s="239"/>
      <c r="J98" s="235"/>
      <c r="K98" s="235"/>
      <c r="L98" s="240"/>
      <c r="M98" s="241"/>
      <c r="N98" s="242"/>
      <c r="O98" s="242"/>
      <c r="P98" s="242"/>
      <c r="Q98" s="242"/>
      <c r="R98" s="242"/>
      <c r="S98" s="242"/>
      <c r="T98" s="243"/>
      <c r="U98" s="14"/>
      <c r="V98" s="14"/>
      <c r="W98" s="14"/>
      <c r="X98" s="14"/>
      <c r="Y98" s="14"/>
      <c r="Z98" s="14"/>
      <c r="AA98" s="14"/>
      <c r="AB98" s="14"/>
      <c r="AC98" s="14"/>
      <c r="AD98" s="14"/>
      <c r="AE98" s="14"/>
      <c r="AT98" s="244" t="s">
        <v>145</v>
      </c>
      <c r="AU98" s="244" t="s">
        <v>79</v>
      </c>
      <c r="AV98" s="14" t="s">
        <v>79</v>
      </c>
      <c r="AW98" s="14" t="s">
        <v>31</v>
      </c>
      <c r="AX98" s="14" t="s">
        <v>69</v>
      </c>
      <c r="AY98" s="244" t="s">
        <v>133</v>
      </c>
    </row>
    <row r="99" spans="1:51" s="13" customFormat="1" ht="12">
      <c r="A99" s="13"/>
      <c r="B99" s="223"/>
      <c r="C99" s="224"/>
      <c r="D99" s="225" t="s">
        <v>145</v>
      </c>
      <c r="E99" s="226" t="s">
        <v>19</v>
      </c>
      <c r="F99" s="227" t="s">
        <v>1352</v>
      </c>
      <c r="G99" s="224"/>
      <c r="H99" s="226" t="s">
        <v>19</v>
      </c>
      <c r="I99" s="228"/>
      <c r="J99" s="224"/>
      <c r="K99" s="224"/>
      <c r="L99" s="229"/>
      <c r="M99" s="230"/>
      <c r="N99" s="231"/>
      <c r="O99" s="231"/>
      <c r="P99" s="231"/>
      <c r="Q99" s="231"/>
      <c r="R99" s="231"/>
      <c r="S99" s="231"/>
      <c r="T99" s="232"/>
      <c r="U99" s="13"/>
      <c r="V99" s="13"/>
      <c r="W99" s="13"/>
      <c r="X99" s="13"/>
      <c r="Y99" s="13"/>
      <c r="Z99" s="13"/>
      <c r="AA99" s="13"/>
      <c r="AB99" s="13"/>
      <c r="AC99" s="13"/>
      <c r="AD99" s="13"/>
      <c r="AE99" s="13"/>
      <c r="AT99" s="233" t="s">
        <v>145</v>
      </c>
      <c r="AU99" s="233" t="s">
        <v>79</v>
      </c>
      <c r="AV99" s="13" t="s">
        <v>77</v>
      </c>
      <c r="AW99" s="13" t="s">
        <v>31</v>
      </c>
      <c r="AX99" s="13" t="s">
        <v>69</v>
      </c>
      <c r="AY99" s="233" t="s">
        <v>133</v>
      </c>
    </row>
    <row r="100" spans="1:51" s="14" customFormat="1" ht="12">
      <c r="A100" s="14"/>
      <c r="B100" s="234"/>
      <c r="C100" s="235"/>
      <c r="D100" s="225" t="s">
        <v>145</v>
      </c>
      <c r="E100" s="236" t="s">
        <v>19</v>
      </c>
      <c r="F100" s="237" t="s">
        <v>323</v>
      </c>
      <c r="G100" s="235"/>
      <c r="H100" s="238">
        <v>35</v>
      </c>
      <c r="I100" s="239"/>
      <c r="J100" s="235"/>
      <c r="K100" s="235"/>
      <c r="L100" s="240"/>
      <c r="M100" s="241"/>
      <c r="N100" s="242"/>
      <c r="O100" s="242"/>
      <c r="P100" s="242"/>
      <c r="Q100" s="242"/>
      <c r="R100" s="242"/>
      <c r="S100" s="242"/>
      <c r="T100" s="243"/>
      <c r="U100" s="14"/>
      <c r="V100" s="14"/>
      <c r="W100" s="14"/>
      <c r="X100" s="14"/>
      <c r="Y100" s="14"/>
      <c r="Z100" s="14"/>
      <c r="AA100" s="14"/>
      <c r="AB100" s="14"/>
      <c r="AC100" s="14"/>
      <c r="AD100" s="14"/>
      <c r="AE100" s="14"/>
      <c r="AT100" s="244" t="s">
        <v>145</v>
      </c>
      <c r="AU100" s="244" t="s">
        <v>79</v>
      </c>
      <c r="AV100" s="14" t="s">
        <v>79</v>
      </c>
      <c r="AW100" s="14" t="s">
        <v>31</v>
      </c>
      <c r="AX100" s="14" t="s">
        <v>69</v>
      </c>
      <c r="AY100" s="244" t="s">
        <v>133</v>
      </c>
    </row>
    <row r="101" spans="1:51" s="15" customFormat="1" ht="12">
      <c r="A101" s="15"/>
      <c r="B101" s="255"/>
      <c r="C101" s="256"/>
      <c r="D101" s="225" t="s">
        <v>145</v>
      </c>
      <c r="E101" s="257" t="s">
        <v>19</v>
      </c>
      <c r="F101" s="258" t="s">
        <v>280</v>
      </c>
      <c r="G101" s="256"/>
      <c r="H101" s="259">
        <v>131</v>
      </c>
      <c r="I101" s="260"/>
      <c r="J101" s="256"/>
      <c r="K101" s="256"/>
      <c r="L101" s="261"/>
      <c r="M101" s="262"/>
      <c r="N101" s="263"/>
      <c r="O101" s="263"/>
      <c r="P101" s="263"/>
      <c r="Q101" s="263"/>
      <c r="R101" s="263"/>
      <c r="S101" s="263"/>
      <c r="T101" s="264"/>
      <c r="U101" s="15"/>
      <c r="V101" s="15"/>
      <c r="W101" s="15"/>
      <c r="X101" s="15"/>
      <c r="Y101" s="15"/>
      <c r="Z101" s="15"/>
      <c r="AA101" s="15"/>
      <c r="AB101" s="15"/>
      <c r="AC101" s="15"/>
      <c r="AD101" s="15"/>
      <c r="AE101" s="15"/>
      <c r="AT101" s="265" t="s">
        <v>145</v>
      </c>
      <c r="AU101" s="265" t="s">
        <v>79</v>
      </c>
      <c r="AV101" s="15" t="s">
        <v>141</v>
      </c>
      <c r="AW101" s="15" t="s">
        <v>31</v>
      </c>
      <c r="AX101" s="15" t="s">
        <v>77</v>
      </c>
      <c r="AY101" s="265" t="s">
        <v>133</v>
      </c>
    </row>
    <row r="102" spans="1:65" s="2" customFormat="1" ht="16.5" customHeight="1">
      <c r="A102" s="39"/>
      <c r="B102" s="40"/>
      <c r="C102" s="205" t="s">
        <v>163</v>
      </c>
      <c r="D102" s="205" t="s">
        <v>136</v>
      </c>
      <c r="E102" s="206" t="s">
        <v>1353</v>
      </c>
      <c r="F102" s="207" t="s">
        <v>1354</v>
      </c>
      <c r="G102" s="208" t="s">
        <v>1347</v>
      </c>
      <c r="H102" s="209">
        <v>45</v>
      </c>
      <c r="I102" s="210"/>
      <c r="J102" s="211">
        <f>ROUND(I102*H102,2)</f>
        <v>0</v>
      </c>
      <c r="K102" s="207" t="s">
        <v>250</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1333</v>
      </c>
      <c r="AT102" s="216" t="s">
        <v>136</v>
      </c>
      <c r="AU102" s="216" t="s">
        <v>79</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1333</v>
      </c>
      <c r="BM102" s="216" t="s">
        <v>1355</v>
      </c>
    </row>
    <row r="103" spans="1:65" s="2" customFormat="1" ht="16.5" customHeight="1">
      <c r="A103" s="39"/>
      <c r="B103" s="40"/>
      <c r="C103" s="205" t="s">
        <v>147</v>
      </c>
      <c r="D103" s="205" t="s">
        <v>136</v>
      </c>
      <c r="E103" s="206" t="s">
        <v>1356</v>
      </c>
      <c r="F103" s="207" t="s">
        <v>1357</v>
      </c>
      <c r="G103" s="208" t="s">
        <v>1347</v>
      </c>
      <c r="H103" s="209">
        <v>208</v>
      </c>
      <c r="I103" s="210"/>
      <c r="J103" s="211">
        <f>ROUND(I103*H103,2)</f>
        <v>0</v>
      </c>
      <c r="K103" s="207" t="s">
        <v>140</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1333</v>
      </c>
      <c r="AT103" s="216" t="s">
        <v>136</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1333</v>
      </c>
      <c r="BM103" s="216" t="s">
        <v>1358</v>
      </c>
    </row>
    <row r="104" spans="1:47" s="2" customFormat="1" ht="12">
      <c r="A104" s="39"/>
      <c r="B104" s="40"/>
      <c r="C104" s="41"/>
      <c r="D104" s="218" t="s">
        <v>143</v>
      </c>
      <c r="E104" s="41"/>
      <c r="F104" s="219" t="s">
        <v>1359</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143</v>
      </c>
      <c r="AU104" s="18" t="s">
        <v>79</v>
      </c>
    </row>
    <row r="105" spans="1:51" s="13" customFormat="1" ht="12">
      <c r="A105" s="13"/>
      <c r="B105" s="223"/>
      <c r="C105" s="224"/>
      <c r="D105" s="225" t="s">
        <v>145</v>
      </c>
      <c r="E105" s="226" t="s">
        <v>19</v>
      </c>
      <c r="F105" s="227" t="s">
        <v>1350</v>
      </c>
      <c r="G105" s="224"/>
      <c r="H105" s="226" t="s">
        <v>19</v>
      </c>
      <c r="I105" s="228"/>
      <c r="J105" s="224"/>
      <c r="K105" s="224"/>
      <c r="L105" s="229"/>
      <c r="M105" s="230"/>
      <c r="N105" s="231"/>
      <c r="O105" s="231"/>
      <c r="P105" s="231"/>
      <c r="Q105" s="231"/>
      <c r="R105" s="231"/>
      <c r="S105" s="231"/>
      <c r="T105" s="232"/>
      <c r="U105" s="13"/>
      <c r="V105" s="13"/>
      <c r="W105" s="13"/>
      <c r="X105" s="13"/>
      <c r="Y105" s="13"/>
      <c r="Z105" s="13"/>
      <c r="AA105" s="13"/>
      <c r="AB105" s="13"/>
      <c r="AC105" s="13"/>
      <c r="AD105" s="13"/>
      <c r="AE105" s="13"/>
      <c r="AT105" s="233" t="s">
        <v>145</v>
      </c>
      <c r="AU105" s="233" t="s">
        <v>79</v>
      </c>
      <c r="AV105" s="13" t="s">
        <v>77</v>
      </c>
      <c r="AW105" s="13" t="s">
        <v>31</v>
      </c>
      <c r="AX105" s="13" t="s">
        <v>69</v>
      </c>
      <c r="AY105" s="233" t="s">
        <v>133</v>
      </c>
    </row>
    <row r="106" spans="1:51" s="14" customFormat="1" ht="12">
      <c r="A106" s="14"/>
      <c r="B106" s="234"/>
      <c r="C106" s="235"/>
      <c r="D106" s="225" t="s">
        <v>145</v>
      </c>
      <c r="E106" s="236" t="s">
        <v>19</v>
      </c>
      <c r="F106" s="237" t="s">
        <v>1360</v>
      </c>
      <c r="G106" s="235"/>
      <c r="H106" s="238">
        <v>128</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145</v>
      </c>
      <c r="AU106" s="244" t="s">
        <v>79</v>
      </c>
      <c r="AV106" s="14" t="s">
        <v>79</v>
      </c>
      <c r="AW106" s="14" t="s">
        <v>31</v>
      </c>
      <c r="AX106" s="14" t="s">
        <v>69</v>
      </c>
      <c r="AY106" s="244" t="s">
        <v>133</v>
      </c>
    </row>
    <row r="107" spans="1:51" s="13" customFormat="1" ht="12">
      <c r="A107" s="13"/>
      <c r="B107" s="223"/>
      <c r="C107" s="224"/>
      <c r="D107" s="225" t="s">
        <v>145</v>
      </c>
      <c r="E107" s="226" t="s">
        <v>19</v>
      </c>
      <c r="F107" s="227" t="s">
        <v>1352</v>
      </c>
      <c r="G107" s="224"/>
      <c r="H107" s="226" t="s">
        <v>19</v>
      </c>
      <c r="I107" s="228"/>
      <c r="J107" s="224"/>
      <c r="K107" s="224"/>
      <c r="L107" s="229"/>
      <c r="M107" s="230"/>
      <c r="N107" s="231"/>
      <c r="O107" s="231"/>
      <c r="P107" s="231"/>
      <c r="Q107" s="231"/>
      <c r="R107" s="231"/>
      <c r="S107" s="231"/>
      <c r="T107" s="232"/>
      <c r="U107" s="13"/>
      <c r="V107" s="13"/>
      <c r="W107" s="13"/>
      <c r="X107" s="13"/>
      <c r="Y107" s="13"/>
      <c r="Z107" s="13"/>
      <c r="AA107" s="13"/>
      <c r="AB107" s="13"/>
      <c r="AC107" s="13"/>
      <c r="AD107" s="13"/>
      <c r="AE107" s="13"/>
      <c r="AT107" s="233" t="s">
        <v>145</v>
      </c>
      <c r="AU107" s="233" t="s">
        <v>79</v>
      </c>
      <c r="AV107" s="13" t="s">
        <v>77</v>
      </c>
      <c r="AW107" s="13" t="s">
        <v>31</v>
      </c>
      <c r="AX107" s="13" t="s">
        <v>69</v>
      </c>
      <c r="AY107" s="233" t="s">
        <v>133</v>
      </c>
    </row>
    <row r="108" spans="1:51" s="14" customFormat="1" ht="12">
      <c r="A108" s="14"/>
      <c r="B108" s="234"/>
      <c r="C108" s="235"/>
      <c r="D108" s="225" t="s">
        <v>145</v>
      </c>
      <c r="E108" s="236" t="s">
        <v>19</v>
      </c>
      <c r="F108" s="237" t="s">
        <v>192</v>
      </c>
      <c r="G108" s="235"/>
      <c r="H108" s="238">
        <v>10</v>
      </c>
      <c r="I108" s="239"/>
      <c r="J108" s="235"/>
      <c r="K108" s="235"/>
      <c r="L108" s="240"/>
      <c r="M108" s="241"/>
      <c r="N108" s="242"/>
      <c r="O108" s="242"/>
      <c r="P108" s="242"/>
      <c r="Q108" s="242"/>
      <c r="R108" s="242"/>
      <c r="S108" s="242"/>
      <c r="T108" s="243"/>
      <c r="U108" s="14"/>
      <c r="V108" s="14"/>
      <c r="W108" s="14"/>
      <c r="X108" s="14"/>
      <c r="Y108" s="14"/>
      <c r="Z108" s="14"/>
      <c r="AA108" s="14"/>
      <c r="AB108" s="14"/>
      <c r="AC108" s="14"/>
      <c r="AD108" s="14"/>
      <c r="AE108" s="14"/>
      <c r="AT108" s="244" t="s">
        <v>145</v>
      </c>
      <c r="AU108" s="244" t="s">
        <v>79</v>
      </c>
      <c r="AV108" s="14" t="s">
        <v>79</v>
      </c>
      <c r="AW108" s="14" t="s">
        <v>31</v>
      </c>
      <c r="AX108" s="14" t="s">
        <v>69</v>
      </c>
      <c r="AY108" s="244" t="s">
        <v>133</v>
      </c>
    </row>
    <row r="109" spans="1:51" s="13" customFormat="1" ht="12">
      <c r="A109" s="13"/>
      <c r="B109" s="223"/>
      <c r="C109" s="224"/>
      <c r="D109" s="225" t="s">
        <v>145</v>
      </c>
      <c r="E109" s="226" t="s">
        <v>19</v>
      </c>
      <c r="F109" s="227" t="s">
        <v>1361</v>
      </c>
      <c r="G109" s="224"/>
      <c r="H109" s="226" t="s">
        <v>19</v>
      </c>
      <c r="I109" s="228"/>
      <c r="J109" s="224"/>
      <c r="K109" s="224"/>
      <c r="L109" s="229"/>
      <c r="M109" s="230"/>
      <c r="N109" s="231"/>
      <c r="O109" s="231"/>
      <c r="P109" s="231"/>
      <c r="Q109" s="231"/>
      <c r="R109" s="231"/>
      <c r="S109" s="231"/>
      <c r="T109" s="232"/>
      <c r="U109" s="13"/>
      <c r="V109" s="13"/>
      <c r="W109" s="13"/>
      <c r="X109" s="13"/>
      <c r="Y109" s="13"/>
      <c r="Z109" s="13"/>
      <c r="AA109" s="13"/>
      <c r="AB109" s="13"/>
      <c r="AC109" s="13"/>
      <c r="AD109" s="13"/>
      <c r="AE109" s="13"/>
      <c r="AT109" s="233" t="s">
        <v>145</v>
      </c>
      <c r="AU109" s="233" t="s">
        <v>79</v>
      </c>
      <c r="AV109" s="13" t="s">
        <v>77</v>
      </c>
      <c r="AW109" s="13" t="s">
        <v>31</v>
      </c>
      <c r="AX109" s="13" t="s">
        <v>69</v>
      </c>
      <c r="AY109" s="233" t="s">
        <v>133</v>
      </c>
    </row>
    <row r="110" spans="1:51" s="14" customFormat="1" ht="12">
      <c r="A110" s="14"/>
      <c r="B110" s="234"/>
      <c r="C110" s="235"/>
      <c r="D110" s="225" t="s">
        <v>145</v>
      </c>
      <c r="E110" s="236" t="s">
        <v>19</v>
      </c>
      <c r="F110" s="237" t="s">
        <v>479</v>
      </c>
      <c r="G110" s="235"/>
      <c r="H110" s="238">
        <v>70</v>
      </c>
      <c r="I110" s="239"/>
      <c r="J110" s="235"/>
      <c r="K110" s="235"/>
      <c r="L110" s="240"/>
      <c r="M110" s="241"/>
      <c r="N110" s="242"/>
      <c r="O110" s="242"/>
      <c r="P110" s="242"/>
      <c r="Q110" s="242"/>
      <c r="R110" s="242"/>
      <c r="S110" s="242"/>
      <c r="T110" s="243"/>
      <c r="U110" s="14"/>
      <c r="V110" s="14"/>
      <c r="W110" s="14"/>
      <c r="X110" s="14"/>
      <c r="Y110" s="14"/>
      <c r="Z110" s="14"/>
      <c r="AA110" s="14"/>
      <c r="AB110" s="14"/>
      <c r="AC110" s="14"/>
      <c r="AD110" s="14"/>
      <c r="AE110" s="14"/>
      <c r="AT110" s="244" t="s">
        <v>145</v>
      </c>
      <c r="AU110" s="244" t="s">
        <v>79</v>
      </c>
      <c r="AV110" s="14" t="s">
        <v>79</v>
      </c>
      <c r="AW110" s="14" t="s">
        <v>31</v>
      </c>
      <c r="AX110" s="14" t="s">
        <v>69</v>
      </c>
      <c r="AY110" s="244" t="s">
        <v>133</v>
      </c>
    </row>
    <row r="111" spans="1:51" s="15" customFormat="1" ht="12">
      <c r="A111" s="15"/>
      <c r="B111" s="255"/>
      <c r="C111" s="256"/>
      <c r="D111" s="225" t="s">
        <v>145</v>
      </c>
      <c r="E111" s="257" t="s">
        <v>19</v>
      </c>
      <c r="F111" s="258" t="s">
        <v>280</v>
      </c>
      <c r="G111" s="256"/>
      <c r="H111" s="259">
        <v>208</v>
      </c>
      <c r="I111" s="260"/>
      <c r="J111" s="256"/>
      <c r="K111" s="256"/>
      <c r="L111" s="261"/>
      <c r="M111" s="262"/>
      <c r="N111" s="263"/>
      <c r="O111" s="263"/>
      <c r="P111" s="263"/>
      <c r="Q111" s="263"/>
      <c r="R111" s="263"/>
      <c r="S111" s="263"/>
      <c r="T111" s="264"/>
      <c r="U111" s="15"/>
      <c r="V111" s="15"/>
      <c r="W111" s="15"/>
      <c r="X111" s="15"/>
      <c r="Y111" s="15"/>
      <c r="Z111" s="15"/>
      <c r="AA111" s="15"/>
      <c r="AB111" s="15"/>
      <c r="AC111" s="15"/>
      <c r="AD111" s="15"/>
      <c r="AE111" s="15"/>
      <c r="AT111" s="265" t="s">
        <v>145</v>
      </c>
      <c r="AU111" s="265" t="s">
        <v>79</v>
      </c>
      <c r="AV111" s="15" t="s">
        <v>141</v>
      </c>
      <c r="AW111" s="15" t="s">
        <v>31</v>
      </c>
      <c r="AX111" s="15" t="s">
        <v>77</v>
      </c>
      <c r="AY111" s="265" t="s">
        <v>133</v>
      </c>
    </row>
    <row r="112" spans="1:65" s="2" customFormat="1" ht="16.5" customHeight="1">
      <c r="A112" s="39"/>
      <c r="B112" s="40"/>
      <c r="C112" s="205" t="s">
        <v>175</v>
      </c>
      <c r="D112" s="205" t="s">
        <v>136</v>
      </c>
      <c r="E112" s="206" t="s">
        <v>1362</v>
      </c>
      <c r="F112" s="207" t="s">
        <v>1363</v>
      </c>
      <c r="G112" s="208" t="s">
        <v>1308</v>
      </c>
      <c r="H112" s="209">
        <v>1</v>
      </c>
      <c r="I112" s="210"/>
      <c r="J112" s="211">
        <f>ROUND(I112*H112,2)</f>
        <v>0</v>
      </c>
      <c r="K112" s="207" t="s">
        <v>19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1333</v>
      </c>
      <c r="AT112" s="216" t="s">
        <v>136</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1333</v>
      </c>
      <c r="BM112" s="216" t="s">
        <v>1364</v>
      </c>
    </row>
    <row r="113" spans="1:63" s="12" customFormat="1" ht="22.8" customHeight="1">
      <c r="A113" s="12"/>
      <c r="B113" s="189"/>
      <c r="C113" s="190"/>
      <c r="D113" s="191" t="s">
        <v>68</v>
      </c>
      <c r="E113" s="203" t="s">
        <v>1365</v>
      </c>
      <c r="F113" s="203" t="s">
        <v>1366</v>
      </c>
      <c r="G113" s="190"/>
      <c r="H113" s="190"/>
      <c r="I113" s="193"/>
      <c r="J113" s="204">
        <f>BK113</f>
        <v>0</v>
      </c>
      <c r="K113" s="190"/>
      <c r="L113" s="195"/>
      <c r="M113" s="196"/>
      <c r="N113" s="197"/>
      <c r="O113" s="197"/>
      <c r="P113" s="198">
        <f>SUM(P114:P115)</f>
        <v>0</v>
      </c>
      <c r="Q113" s="197"/>
      <c r="R113" s="198">
        <f>SUM(R114:R115)</f>
        <v>0</v>
      </c>
      <c r="S113" s="197"/>
      <c r="T113" s="199">
        <f>SUM(T114:T115)</f>
        <v>0</v>
      </c>
      <c r="U113" s="12"/>
      <c r="V113" s="12"/>
      <c r="W113" s="12"/>
      <c r="X113" s="12"/>
      <c r="Y113" s="12"/>
      <c r="Z113" s="12"/>
      <c r="AA113" s="12"/>
      <c r="AB113" s="12"/>
      <c r="AC113" s="12"/>
      <c r="AD113" s="12"/>
      <c r="AE113" s="12"/>
      <c r="AR113" s="200" t="s">
        <v>163</v>
      </c>
      <c r="AT113" s="201" t="s">
        <v>68</v>
      </c>
      <c r="AU113" s="201" t="s">
        <v>77</v>
      </c>
      <c r="AY113" s="200" t="s">
        <v>133</v>
      </c>
      <c r="BK113" s="202">
        <f>SUM(BK114:BK115)</f>
        <v>0</v>
      </c>
    </row>
    <row r="114" spans="1:65" s="2" customFormat="1" ht="16.5" customHeight="1">
      <c r="A114" s="39"/>
      <c r="B114" s="40"/>
      <c r="C114" s="205" t="s">
        <v>182</v>
      </c>
      <c r="D114" s="205" t="s">
        <v>136</v>
      </c>
      <c r="E114" s="206" t="s">
        <v>1367</v>
      </c>
      <c r="F114" s="207" t="s">
        <v>1368</v>
      </c>
      <c r="G114" s="208" t="s">
        <v>1308</v>
      </c>
      <c r="H114" s="209">
        <v>0.6</v>
      </c>
      <c r="I114" s="210"/>
      <c r="J114" s="211">
        <f>ROUND(I114*H114,2)</f>
        <v>0</v>
      </c>
      <c r="K114" s="207" t="s">
        <v>140</v>
      </c>
      <c r="L114" s="45"/>
      <c r="M114" s="212" t="s">
        <v>19</v>
      </c>
      <c r="N114" s="213" t="s">
        <v>40</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1333</v>
      </c>
      <c r="AT114" s="216" t="s">
        <v>136</v>
      </c>
      <c r="AU114" s="216" t="s">
        <v>79</v>
      </c>
      <c r="AY114" s="18" t="s">
        <v>133</v>
      </c>
      <c r="BE114" s="217">
        <f>IF(N114="základní",J114,0)</f>
        <v>0</v>
      </c>
      <c r="BF114" s="217">
        <f>IF(N114="snížená",J114,0)</f>
        <v>0</v>
      </c>
      <c r="BG114" s="217">
        <f>IF(N114="zákl. přenesená",J114,0)</f>
        <v>0</v>
      </c>
      <c r="BH114" s="217">
        <f>IF(N114="sníž. přenesená",J114,0)</f>
        <v>0</v>
      </c>
      <c r="BI114" s="217">
        <f>IF(N114="nulová",J114,0)</f>
        <v>0</v>
      </c>
      <c r="BJ114" s="18" t="s">
        <v>77</v>
      </c>
      <c r="BK114" s="217">
        <f>ROUND(I114*H114,2)</f>
        <v>0</v>
      </c>
      <c r="BL114" s="18" t="s">
        <v>1333</v>
      </c>
      <c r="BM114" s="216" t="s">
        <v>1369</v>
      </c>
    </row>
    <row r="115" spans="1:47" s="2" customFormat="1" ht="12">
      <c r="A115" s="39"/>
      <c r="B115" s="40"/>
      <c r="C115" s="41"/>
      <c r="D115" s="218" t="s">
        <v>143</v>
      </c>
      <c r="E115" s="41"/>
      <c r="F115" s="219" t="s">
        <v>1370</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143</v>
      </c>
      <c r="AU115" s="18" t="s">
        <v>79</v>
      </c>
    </row>
    <row r="116" spans="1:63" s="12" customFormat="1" ht="22.8" customHeight="1">
      <c r="A116" s="12"/>
      <c r="B116" s="189"/>
      <c r="C116" s="190"/>
      <c r="D116" s="191" t="s">
        <v>68</v>
      </c>
      <c r="E116" s="203" t="s">
        <v>1371</v>
      </c>
      <c r="F116" s="203" t="s">
        <v>1372</v>
      </c>
      <c r="G116" s="190"/>
      <c r="H116" s="190"/>
      <c r="I116" s="193"/>
      <c r="J116" s="204">
        <f>BK116</f>
        <v>0</v>
      </c>
      <c r="K116" s="190"/>
      <c r="L116" s="195"/>
      <c r="M116" s="196"/>
      <c r="N116" s="197"/>
      <c r="O116" s="197"/>
      <c r="P116" s="198">
        <f>SUM(P117:P118)</f>
        <v>0</v>
      </c>
      <c r="Q116" s="197"/>
      <c r="R116" s="198">
        <f>SUM(R117:R118)</f>
        <v>0</v>
      </c>
      <c r="S116" s="197"/>
      <c r="T116" s="199">
        <f>SUM(T117:T118)</f>
        <v>0</v>
      </c>
      <c r="U116" s="12"/>
      <c r="V116" s="12"/>
      <c r="W116" s="12"/>
      <c r="X116" s="12"/>
      <c r="Y116" s="12"/>
      <c r="Z116" s="12"/>
      <c r="AA116" s="12"/>
      <c r="AB116" s="12"/>
      <c r="AC116" s="12"/>
      <c r="AD116" s="12"/>
      <c r="AE116" s="12"/>
      <c r="AR116" s="200" t="s">
        <v>163</v>
      </c>
      <c r="AT116" s="201" t="s">
        <v>68</v>
      </c>
      <c r="AU116" s="201" t="s">
        <v>77</v>
      </c>
      <c r="AY116" s="200" t="s">
        <v>133</v>
      </c>
      <c r="BK116" s="202">
        <f>SUM(BK117:BK118)</f>
        <v>0</v>
      </c>
    </row>
    <row r="117" spans="1:65" s="2" customFormat="1" ht="16.5" customHeight="1">
      <c r="A117" s="39"/>
      <c r="B117" s="40"/>
      <c r="C117" s="205" t="s">
        <v>168</v>
      </c>
      <c r="D117" s="205" t="s">
        <v>136</v>
      </c>
      <c r="E117" s="206" t="s">
        <v>1373</v>
      </c>
      <c r="F117" s="207" t="s">
        <v>1372</v>
      </c>
      <c r="G117" s="208" t="s">
        <v>1308</v>
      </c>
      <c r="H117" s="209">
        <v>1</v>
      </c>
      <c r="I117" s="210"/>
      <c r="J117" s="211">
        <f>ROUND(I117*H117,2)</f>
        <v>0</v>
      </c>
      <c r="K117" s="207" t="s">
        <v>140</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1333</v>
      </c>
      <c r="AT117" s="216" t="s">
        <v>136</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1333</v>
      </c>
      <c r="BM117" s="216" t="s">
        <v>1374</v>
      </c>
    </row>
    <row r="118" spans="1:47" s="2" customFormat="1" ht="12">
      <c r="A118" s="39"/>
      <c r="B118" s="40"/>
      <c r="C118" s="41"/>
      <c r="D118" s="218" t="s">
        <v>143</v>
      </c>
      <c r="E118" s="41"/>
      <c r="F118" s="219" t="s">
        <v>1375</v>
      </c>
      <c r="G118" s="41"/>
      <c r="H118" s="41"/>
      <c r="I118" s="220"/>
      <c r="J118" s="41"/>
      <c r="K118" s="41"/>
      <c r="L118" s="45"/>
      <c r="M118" s="270"/>
      <c r="N118" s="271"/>
      <c r="O118" s="272"/>
      <c r="P118" s="272"/>
      <c r="Q118" s="272"/>
      <c r="R118" s="272"/>
      <c r="S118" s="272"/>
      <c r="T118" s="273"/>
      <c r="U118" s="39"/>
      <c r="V118" s="39"/>
      <c r="W118" s="39"/>
      <c r="X118" s="39"/>
      <c r="Y118" s="39"/>
      <c r="Z118" s="39"/>
      <c r="AA118" s="39"/>
      <c r="AB118" s="39"/>
      <c r="AC118" s="39"/>
      <c r="AD118" s="39"/>
      <c r="AE118" s="39"/>
      <c r="AT118" s="18" t="s">
        <v>143</v>
      </c>
      <c r="AU118" s="18" t="s">
        <v>79</v>
      </c>
    </row>
    <row r="119" spans="1:31" s="2" customFormat="1" ht="6.95" customHeight="1">
      <c r="A119" s="39"/>
      <c r="B119" s="60"/>
      <c r="C119" s="61"/>
      <c r="D119" s="61"/>
      <c r="E119" s="61"/>
      <c r="F119" s="61"/>
      <c r="G119" s="61"/>
      <c r="H119" s="61"/>
      <c r="I119" s="61"/>
      <c r="J119" s="61"/>
      <c r="K119" s="61"/>
      <c r="L119" s="45"/>
      <c r="M119" s="39"/>
      <c r="O119" s="39"/>
      <c r="P119" s="39"/>
      <c r="Q119" s="39"/>
      <c r="R119" s="39"/>
      <c r="S119" s="39"/>
      <c r="T119" s="39"/>
      <c r="U119" s="39"/>
      <c r="V119" s="39"/>
      <c r="W119" s="39"/>
      <c r="X119" s="39"/>
      <c r="Y119" s="39"/>
      <c r="Z119" s="39"/>
      <c r="AA119" s="39"/>
      <c r="AB119" s="39"/>
      <c r="AC119" s="39"/>
      <c r="AD119" s="39"/>
      <c r="AE119" s="39"/>
    </row>
  </sheetData>
  <sheetProtection password="CC35" sheet="1" objects="1" scenarios="1" formatColumns="0" formatRows="0" autoFilter="0"/>
  <autoFilter ref="C84:K118"/>
  <mergeCells count="9">
    <mergeCell ref="E7:H7"/>
    <mergeCell ref="E9:H9"/>
    <mergeCell ref="E18:H18"/>
    <mergeCell ref="E27:H27"/>
    <mergeCell ref="E48:H48"/>
    <mergeCell ref="E50:H50"/>
    <mergeCell ref="E75:H75"/>
    <mergeCell ref="E77:H77"/>
    <mergeCell ref="L2:V2"/>
  </mergeCells>
  <hyperlinks>
    <hyperlink ref="F89" r:id="rId1" display="https://podminky.urs.cz/item/CS_URS_2022_02/013254000"/>
    <hyperlink ref="F93" r:id="rId2" display="https://podminky.urs.cz/item/CS_URS_2022_02/030001000"/>
    <hyperlink ref="F96" r:id="rId3" display="https://podminky.urs.cz/item/CS_URS_2022_02/044002000"/>
    <hyperlink ref="F104" r:id="rId4" display="https://podminky.urs.cz/item/CS_URS_2022_02/045002000"/>
    <hyperlink ref="F115" r:id="rId5" display="https://podminky.urs.cz/item/CS_URS_2022_02/065002000"/>
    <hyperlink ref="F118" r:id="rId6" display="https://podminky.urs.cz/item/CS_URS_2022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6" customFormat="1" ht="45" customHeight="1">
      <c r="B3" s="282"/>
      <c r="C3" s="283" t="s">
        <v>1376</v>
      </c>
      <c r="D3" s="283"/>
      <c r="E3" s="283"/>
      <c r="F3" s="283"/>
      <c r="G3" s="283"/>
      <c r="H3" s="283"/>
      <c r="I3" s="283"/>
      <c r="J3" s="283"/>
      <c r="K3" s="284"/>
    </row>
    <row r="4" spans="2:11" s="1" customFormat="1" ht="25.5" customHeight="1">
      <c r="B4" s="285"/>
      <c r="C4" s="286" t="s">
        <v>1377</v>
      </c>
      <c r="D4" s="286"/>
      <c r="E4" s="286"/>
      <c r="F4" s="286"/>
      <c r="G4" s="286"/>
      <c r="H4" s="286"/>
      <c r="I4" s="286"/>
      <c r="J4" s="286"/>
      <c r="K4" s="287"/>
    </row>
    <row r="5" spans="2:11" s="1" customFormat="1" ht="5.25" customHeight="1">
      <c r="B5" s="285"/>
      <c r="C5" s="288"/>
      <c r="D5" s="288"/>
      <c r="E5" s="288"/>
      <c r="F5" s="288"/>
      <c r="G5" s="288"/>
      <c r="H5" s="288"/>
      <c r="I5" s="288"/>
      <c r="J5" s="288"/>
      <c r="K5" s="287"/>
    </row>
    <row r="6" spans="2:11" s="1" customFormat="1" ht="15" customHeight="1">
      <c r="B6" s="285"/>
      <c r="C6" s="289" t="s">
        <v>1378</v>
      </c>
      <c r="D6" s="289"/>
      <c r="E6" s="289"/>
      <c r="F6" s="289"/>
      <c r="G6" s="289"/>
      <c r="H6" s="289"/>
      <c r="I6" s="289"/>
      <c r="J6" s="289"/>
      <c r="K6" s="287"/>
    </row>
    <row r="7" spans="2:11" s="1" customFormat="1" ht="15" customHeight="1">
      <c r="B7" s="290"/>
      <c r="C7" s="289" t="s">
        <v>1379</v>
      </c>
      <c r="D7" s="289"/>
      <c r="E7" s="289"/>
      <c r="F7" s="289"/>
      <c r="G7" s="289"/>
      <c r="H7" s="289"/>
      <c r="I7" s="289"/>
      <c r="J7" s="289"/>
      <c r="K7" s="287"/>
    </row>
    <row r="8" spans="2:11" s="1" customFormat="1" ht="12.75" customHeight="1">
      <c r="B8" s="290"/>
      <c r="C8" s="289"/>
      <c r="D8" s="289"/>
      <c r="E8" s="289"/>
      <c r="F8" s="289"/>
      <c r="G8" s="289"/>
      <c r="H8" s="289"/>
      <c r="I8" s="289"/>
      <c r="J8" s="289"/>
      <c r="K8" s="287"/>
    </row>
    <row r="9" spans="2:11" s="1" customFormat="1" ht="15" customHeight="1">
      <c r="B9" s="290"/>
      <c r="C9" s="289" t="s">
        <v>1380</v>
      </c>
      <c r="D9" s="289"/>
      <c r="E9" s="289"/>
      <c r="F9" s="289"/>
      <c r="G9" s="289"/>
      <c r="H9" s="289"/>
      <c r="I9" s="289"/>
      <c r="J9" s="289"/>
      <c r="K9" s="287"/>
    </row>
    <row r="10" spans="2:11" s="1" customFormat="1" ht="15" customHeight="1">
      <c r="B10" s="290"/>
      <c r="C10" s="289"/>
      <c r="D10" s="289" t="s">
        <v>1381</v>
      </c>
      <c r="E10" s="289"/>
      <c r="F10" s="289"/>
      <c r="G10" s="289"/>
      <c r="H10" s="289"/>
      <c r="I10" s="289"/>
      <c r="J10" s="289"/>
      <c r="K10" s="287"/>
    </row>
    <row r="11" spans="2:11" s="1" customFormat="1" ht="15" customHeight="1">
      <c r="B11" s="290"/>
      <c r="C11" s="291"/>
      <c r="D11" s="289" t="s">
        <v>1382</v>
      </c>
      <c r="E11" s="289"/>
      <c r="F11" s="289"/>
      <c r="G11" s="289"/>
      <c r="H11" s="289"/>
      <c r="I11" s="289"/>
      <c r="J11" s="289"/>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1383</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289" t="s">
        <v>1384</v>
      </c>
      <c r="E15" s="289"/>
      <c r="F15" s="289"/>
      <c r="G15" s="289"/>
      <c r="H15" s="289"/>
      <c r="I15" s="289"/>
      <c r="J15" s="289"/>
      <c r="K15" s="287"/>
    </row>
    <row r="16" spans="2:11" s="1" customFormat="1" ht="15" customHeight="1">
      <c r="B16" s="290"/>
      <c r="C16" s="291"/>
      <c r="D16" s="289" t="s">
        <v>1385</v>
      </c>
      <c r="E16" s="289"/>
      <c r="F16" s="289"/>
      <c r="G16" s="289"/>
      <c r="H16" s="289"/>
      <c r="I16" s="289"/>
      <c r="J16" s="289"/>
      <c r="K16" s="287"/>
    </row>
    <row r="17" spans="2:11" s="1" customFormat="1" ht="15" customHeight="1">
      <c r="B17" s="290"/>
      <c r="C17" s="291"/>
      <c r="D17" s="289" t="s">
        <v>1386</v>
      </c>
      <c r="E17" s="289"/>
      <c r="F17" s="289"/>
      <c r="G17" s="289"/>
      <c r="H17" s="289"/>
      <c r="I17" s="289"/>
      <c r="J17" s="289"/>
      <c r="K17" s="287"/>
    </row>
    <row r="18" spans="2:11" s="1" customFormat="1" ht="15" customHeight="1">
      <c r="B18" s="290"/>
      <c r="C18" s="291"/>
      <c r="D18" s="291"/>
      <c r="E18" s="293" t="s">
        <v>76</v>
      </c>
      <c r="F18" s="289" t="s">
        <v>1387</v>
      </c>
      <c r="G18" s="289"/>
      <c r="H18" s="289"/>
      <c r="I18" s="289"/>
      <c r="J18" s="289"/>
      <c r="K18" s="287"/>
    </row>
    <row r="19" spans="2:11" s="1" customFormat="1" ht="15" customHeight="1">
      <c r="B19" s="290"/>
      <c r="C19" s="291"/>
      <c r="D19" s="291"/>
      <c r="E19" s="293" t="s">
        <v>1388</v>
      </c>
      <c r="F19" s="289" t="s">
        <v>1389</v>
      </c>
      <c r="G19" s="289"/>
      <c r="H19" s="289"/>
      <c r="I19" s="289"/>
      <c r="J19" s="289"/>
      <c r="K19" s="287"/>
    </row>
    <row r="20" spans="2:11" s="1" customFormat="1" ht="15" customHeight="1">
      <c r="B20" s="290"/>
      <c r="C20" s="291"/>
      <c r="D20" s="291"/>
      <c r="E20" s="293" t="s">
        <v>1390</v>
      </c>
      <c r="F20" s="289" t="s">
        <v>1391</v>
      </c>
      <c r="G20" s="289"/>
      <c r="H20" s="289"/>
      <c r="I20" s="289"/>
      <c r="J20" s="289"/>
      <c r="K20" s="287"/>
    </row>
    <row r="21" spans="2:11" s="1" customFormat="1" ht="15" customHeight="1">
      <c r="B21" s="290"/>
      <c r="C21" s="291"/>
      <c r="D21" s="291"/>
      <c r="E21" s="293" t="s">
        <v>1392</v>
      </c>
      <c r="F21" s="289" t="s">
        <v>1393</v>
      </c>
      <c r="G21" s="289"/>
      <c r="H21" s="289"/>
      <c r="I21" s="289"/>
      <c r="J21" s="289"/>
      <c r="K21" s="287"/>
    </row>
    <row r="22" spans="2:11" s="1" customFormat="1" ht="15" customHeight="1">
      <c r="B22" s="290"/>
      <c r="C22" s="291"/>
      <c r="D22" s="291"/>
      <c r="E22" s="293" t="s">
        <v>1394</v>
      </c>
      <c r="F22" s="289" t="s">
        <v>1317</v>
      </c>
      <c r="G22" s="289"/>
      <c r="H22" s="289"/>
      <c r="I22" s="289"/>
      <c r="J22" s="289"/>
      <c r="K22" s="287"/>
    </row>
    <row r="23" spans="2:11" s="1" customFormat="1" ht="15" customHeight="1">
      <c r="B23" s="290"/>
      <c r="C23" s="291"/>
      <c r="D23" s="291"/>
      <c r="E23" s="293" t="s">
        <v>1395</v>
      </c>
      <c r="F23" s="289" t="s">
        <v>1396</v>
      </c>
      <c r="G23" s="289"/>
      <c r="H23" s="289"/>
      <c r="I23" s="289"/>
      <c r="J23" s="289"/>
      <c r="K23" s="287"/>
    </row>
    <row r="24" spans="2:11" s="1" customFormat="1" ht="12.75" customHeight="1">
      <c r="B24" s="290"/>
      <c r="C24" s="291"/>
      <c r="D24" s="291"/>
      <c r="E24" s="291"/>
      <c r="F24" s="291"/>
      <c r="G24" s="291"/>
      <c r="H24" s="291"/>
      <c r="I24" s="291"/>
      <c r="J24" s="291"/>
      <c r="K24" s="287"/>
    </row>
    <row r="25" spans="2:11" s="1" customFormat="1" ht="15" customHeight="1">
      <c r="B25" s="290"/>
      <c r="C25" s="289" t="s">
        <v>1397</v>
      </c>
      <c r="D25" s="289"/>
      <c r="E25" s="289"/>
      <c r="F25" s="289"/>
      <c r="G25" s="289"/>
      <c r="H25" s="289"/>
      <c r="I25" s="289"/>
      <c r="J25" s="289"/>
      <c r="K25" s="287"/>
    </row>
    <row r="26" spans="2:11" s="1" customFormat="1" ht="15" customHeight="1">
      <c r="B26" s="290"/>
      <c r="C26" s="289" t="s">
        <v>1398</v>
      </c>
      <c r="D26" s="289"/>
      <c r="E26" s="289"/>
      <c r="F26" s="289"/>
      <c r="G26" s="289"/>
      <c r="H26" s="289"/>
      <c r="I26" s="289"/>
      <c r="J26" s="289"/>
      <c r="K26" s="287"/>
    </row>
    <row r="27" spans="2:11" s="1" customFormat="1" ht="15" customHeight="1">
      <c r="B27" s="290"/>
      <c r="C27" s="289"/>
      <c r="D27" s="289" t="s">
        <v>1399</v>
      </c>
      <c r="E27" s="289"/>
      <c r="F27" s="289"/>
      <c r="G27" s="289"/>
      <c r="H27" s="289"/>
      <c r="I27" s="289"/>
      <c r="J27" s="289"/>
      <c r="K27" s="287"/>
    </row>
    <row r="28" spans="2:11" s="1" customFormat="1" ht="15" customHeight="1">
      <c r="B28" s="290"/>
      <c r="C28" s="291"/>
      <c r="D28" s="289" t="s">
        <v>1400</v>
      </c>
      <c r="E28" s="289"/>
      <c r="F28" s="289"/>
      <c r="G28" s="289"/>
      <c r="H28" s="289"/>
      <c r="I28" s="289"/>
      <c r="J28" s="289"/>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289" t="s">
        <v>1401</v>
      </c>
      <c r="E30" s="289"/>
      <c r="F30" s="289"/>
      <c r="G30" s="289"/>
      <c r="H30" s="289"/>
      <c r="I30" s="289"/>
      <c r="J30" s="289"/>
      <c r="K30" s="287"/>
    </row>
    <row r="31" spans="2:11" s="1" customFormat="1" ht="15" customHeight="1">
      <c r="B31" s="290"/>
      <c r="C31" s="291"/>
      <c r="D31" s="289" t="s">
        <v>1402</v>
      </c>
      <c r="E31" s="289"/>
      <c r="F31" s="289"/>
      <c r="G31" s="289"/>
      <c r="H31" s="289"/>
      <c r="I31" s="289"/>
      <c r="J31" s="289"/>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289" t="s">
        <v>1403</v>
      </c>
      <c r="E33" s="289"/>
      <c r="F33" s="289"/>
      <c r="G33" s="289"/>
      <c r="H33" s="289"/>
      <c r="I33" s="289"/>
      <c r="J33" s="289"/>
      <c r="K33" s="287"/>
    </row>
    <row r="34" spans="2:11" s="1" customFormat="1" ht="15" customHeight="1">
      <c r="B34" s="290"/>
      <c r="C34" s="291"/>
      <c r="D34" s="289" t="s">
        <v>1404</v>
      </c>
      <c r="E34" s="289"/>
      <c r="F34" s="289"/>
      <c r="G34" s="289"/>
      <c r="H34" s="289"/>
      <c r="I34" s="289"/>
      <c r="J34" s="289"/>
      <c r="K34" s="287"/>
    </row>
    <row r="35" spans="2:11" s="1" customFormat="1" ht="15" customHeight="1">
      <c r="B35" s="290"/>
      <c r="C35" s="291"/>
      <c r="D35" s="289" t="s">
        <v>1405</v>
      </c>
      <c r="E35" s="289"/>
      <c r="F35" s="289"/>
      <c r="G35" s="289"/>
      <c r="H35" s="289"/>
      <c r="I35" s="289"/>
      <c r="J35" s="289"/>
      <c r="K35" s="287"/>
    </row>
    <row r="36" spans="2:11" s="1" customFormat="1" ht="15" customHeight="1">
      <c r="B36" s="290"/>
      <c r="C36" s="291"/>
      <c r="D36" s="289"/>
      <c r="E36" s="292" t="s">
        <v>119</v>
      </c>
      <c r="F36" s="289"/>
      <c r="G36" s="289" t="s">
        <v>1406</v>
      </c>
      <c r="H36" s="289"/>
      <c r="I36" s="289"/>
      <c r="J36" s="289"/>
      <c r="K36" s="287"/>
    </row>
    <row r="37" spans="2:11" s="1" customFormat="1" ht="30.75" customHeight="1">
      <c r="B37" s="290"/>
      <c r="C37" s="291"/>
      <c r="D37" s="289"/>
      <c r="E37" s="292" t="s">
        <v>1407</v>
      </c>
      <c r="F37" s="289"/>
      <c r="G37" s="289" t="s">
        <v>1408</v>
      </c>
      <c r="H37" s="289"/>
      <c r="I37" s="289"/>
      <c r="J37" s="289"/>
      <c r="K37" s="287"/>
    </row>
    <row r="38" spans="2:11" s="1" customFormat="1" ht="15" customHeight="1">
      <c r="B38" s="290"/>
      <c r="C38" s="291"/>
      <c r="D38" s="289"/>
      <c r="E38" s="292" t="s">
        <v>50</v>
      </c>
      <c r="F38" s="289"/>
      <c r="G38" s="289" t="s">
        <v>1409</v>
      </c>
      <c r="H38" s="289"/>
      <c r="I38" s="289"/>
      <c r="J38" s="289"/>
      <c r="K38" s="287"/>
    </row>
    <row r="39" spans="2:11" s="1" customFormat="1" ht="15" customHeight="1">
      <c r="B39" s="290"/>
      <c r="C39" s="291"/>
      <c r="D39" s="289"/>
      <c r="E39" s="292" t="s">
        <v>51</v>
      </c>
      <c r="F39" s="289"/>
      <c r="G39" s="289" t="s">
        <v>1410</v>
      </c>
      <c r="H39" s="289"/>
      <c r="I39" s="289"/>
      <c r="J39" s="289"/>
      <c r="K39" s="287"/>
    </row>
    <row r="40" spans="2:11" s="1" customFormat="1" ht="15" customHeight="1">
      <c r="B40" s="290"/>
      <c r="C40" s="291"/>
      <c r="D40" s="289"/>
      <c r="E40" s="292" t="s">
        <v>120</v>
      </c>
      <c r="F40" s="289"/>
      <c r="G40" s="289" t="s">
        <v>1411</v>
      </c>
      <c r="H40" s="289"/>
      <c r="I40" s="289"/>
      <c r="J40" s="289"/>
      <c r="K40" s="287"/>
    </row>
    <row r="41" spans="2:11" s="1" customFormat="1" ht="15" customHeight="1">
      <c r="B41" s="290"/>
      <c r="C41" s="291"/>
      <c r="D41" s="289"/>
      <c r="E41" s="292" t="s">
        <v>121</v>
      </c>
      <c r="F41" s="289"/>
      <c r="G41" s="289" t="s">
        <v>1412</v>
      </c>
      <c r="H41" s="289"/>
      <c r="I41" s="289"/>
      <c r="J41" s="289"/>
      <c r="K41" s="287"/>
    </row>
    <row r="42" spans="2:11" s="1" customFormat="1" ht="15" customHeight="1">
      <c r="B42" s="290"/>
      <c r="C42" s="291"/>
      <c r="D42" s="289"/>
      <c r="E42" s="292" t="s">
        <v>1413</v>
      </c>
      <c r="F42" s="289"/>
      <c r="G42" s="289" t="s">
        <v>1414</v>
      </c>
      <c r="H42" s="289"/>
      <c r="I42" s="289"/>
      <c r="J42" s="289"/>
      <c r="K42" s="287"/>
    </row>
    <row r="43" spans="2:11" s="1" customFormat="1" ht="15" customHeight="1">
      <c r="B43" s="290"/>
      <c r="C43" s="291"/>
      <c r="D43" s="289"/>
      <c r="E43" s="292"/>
      <c r="F43" s="289"/>
      <c r="G43" s="289" t="s">
        <v>1415</v>
      </c>
      <c r="H43" s="289"/>
      <c r="I43" s="289"/>
      <c r="J43" s="289"/>
      <c r="K43" s="287"/>
    </row>
    <row r="44" spans="2:11" s="1" customFormat="1" ht="15" customHeight="1">
      <c r="B44" s="290"/>
      <c r="C44" s="291"/>
      <c r="D44" s="289"/>
      <c r="E44" s="292" t="s">
        <v>1416</v>
      </c>
      <c r="F44" s="289"/>
      <c r="G44" s="289" t="s">
        <v>1417</v>
      </c>
      <c r="H44" s="289"/>
      <c r="I44" s="289"/>
      <c r="J44" s="289"/>
      <c r="K44" s="287"/>
    </row>
    <row r="45" spans="2:11" s="1" customFormat="1" ht="15" customHeight="1">
      <c r="B45" s="290"/>
      <c r="C45" s="291"/>
      <c r="D45" s="289"/>
      <c r="E45" s="292" t="s">
        <v>123</v>
      </c>
      <c r="F45" s="289"/>
      <c r="G45" s="289" t="s">
        <v>1418</v>
      </c>
      <c r="H45" s="289"/>
      <c r="I45" s="289"/>
      <c r="J45" s="289"/>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289" t="s">
        <v>1419</v>
      </c>
      <c r="E47" s="289"/>
      <c r="F47" s="289"/>
      <c r="G47" s="289"/>
      <c r="H47" s="289"/>
      <c r="I47" s="289"/>
      <c r="J47" s="289"/>
      <c r="K47" s="287"/>
    </row>
    <row r="48" spans="2:11" s="1" customFormat="1" ht="15" customHeight="1">
      <c r="B48" s="290"/>
      <c r="C48" s="291"/>
      <c r="D48" s="291"/>
      <c r="E48" s="289" t="s">
        <v>1420</v>
      </c>
      <c r="F48" s="289"/>
      <c r="G48" s="289"/>
      <c r="H48" s="289"/>
      <c r="I48" s="289"/>
      <c r="J48" s="289"/>
      <c r="K48" s="287"/>
    </row>
    <row r="49" spans="2:11" s="1" customFormat="1" ht="15" customHeight="1">
      <c r="B49" s="290"/>
      <c r="C49" s="291"/>
      <c r="D49" s="291"/>
      <c r="E49" s="289" t="s">
        <v>1421</v>
      </c>
      <c r="F49" s="289"/>
      <c r="G49" s="289"/>
      <c r="H49" s="289"/>
      <c r="I49" s="289"/>
      <c r="J49" s="289"/>
      <c r="K49" s="287"/>
    </row>
    <row r="50" spans="2:11" s="1" customFormat="1" ht="15" customHeight="1">
      <c r="B50" s="290"/>
      <c r="C50" s="291"/>
      <c r="D50" s="291"/>
      <c r="E50" s="289" t="s">
        <v>1422</v>
      </c>
      <c r="F50" s="289"/>
      <c r="G50" s="289"/>
      <c r="H50" s="289"/>
      <c r="I50" s="289"/>
      <c r="J50" s="289"/>
      <c r="K50" s="287"/>
    </row>
    <row r="51" spans="2:11" s="1" customFormat="1" ht="15" customHeight="1">
      <c r="B51" s="290"/>
      <c r="C51" s="291"/>
      <c r="D51" s="289" t="s">
        <v>1423</v>
      </c>
      <c r="E51" s="289"/>
      <c r="F51" s="289"/>
      <c r="G51" s="289"/>
      <c r="H51" s="289"/>
      <c r="I51" s="289"/>
      <c r="J51" s="289"/>
      <c r="K51" s="287"/>
    </row>
    <row r="52" spans="2:11" s="1" customFormat="1" ht="25.5" customHeight="1">
      <c r="B52" s="285"/>
      <c r="C52" s="286" t="s">
        <v>1424</v>
      </c>
      <c r="D52" s="286"/>
      <c r="E52" s="286"/>
      <c r="F52" s="286"/>
      <c r="G52" s="286"/>
      <c r="H52" s="286"/>
      <c r="I52" s="286"/>
      <c r="J52" s="286"/>
      <c r="K52" s="287"/>
    </row>
    <row r="53" spans="2:11" s="1" customFormat="1" ht="5.25" customHeight="1">
      <c r="B53" s="285"/>
      <c r="C53" s="288"/>
      <c r="D53" s="288"/>
      <c r="E53" s="288"/>
      <c r="F53" s="288"/>
      <c r="G53" s="288"/>
      <c r="H53" s="288"/>
      <c r="I53" s="288"/>
      <c r="J53" s="288"/>
      <c r="K53" s="287"/>
    </row>
    <row r="54" spans="2:11" s="1" customFormat="1" ht="15" customHeight="1">
      <c r="B54" s="285"/>
      <c r="C54" s="289" t="s">
        <v>1425</v>
      </c>
      <c r="D54" s="289"/>
      <c r="E54" s="289"/>
      <c r="F54" s="289"/>
      <c r="G54" s="289"/>
      <c r="H54" s="289"/>
      <c r="I54" s="289"/>
      <c r="J54" s="289"/>
      <c r="K54" s="287"/>
    </row>
    <row r="55" spans="2:11" s="1" customFormat="1" ht="15" customHeight="1">
      <c r="B55" s="285"/>
      <c r="C55" s="289" t="s">
        <v>1426</v>
      </c>
      <c r="D55" s="289"/>
      <c r="E55" s="289"/>
      <c r="F55" s="289"/>
      <c r="G55" s="289"/>
      <c r="H55" s="289"/>
      <c r="I55" s="289"/>
      <c r="J55" s="289"/>
      <c r="K55" s="287"/>
    </row>
    <row r="56" spans="2:11" s="1" customFormat="1" ht="12.75" customHeight="1">
      <c r="B56" s="285"/>
      <c r="C56" s="289"/>
      <c r="D56" s="289"/>
      <c r="E56" s="289"/>
      <c r="F56" s="289"/>
      <c r="G56" s="289"/>
      <c r="H56" s="289"/>
      <c r="I56" s="289"/>
      <c r="J56" s="289"/>
      <c r="K56" s="287"/>
    </row>
    <row r="57" spans="2:11" s="1" customFormat="1" ht="15" customHeight="1">
      <c r="B57" s="285"/>
      <c r="C57" s="289" t="s">
        <v>1427</v>
      </c>
      <c r="D57" s="289"/>
      <c r="E57" s="289"/>
      <c r="F57" s="289"/>
      <c r="G57" s="289"/>
      <c r="H57" s="289"/>
      <c r="I57" s="289"/>
      <c r="J57" s="289"/>
      <c r="K57" s="287"/>
    </row>
    <row r="58" spans="2:11" s="1" customFormat="1" ht="15" customHeight="1">
      <c r="B58" s="285"/>
      <c r="C58" s="291"/>
      <c r="D58" s="289" t="s">
        <v>1428</v>
      </c>
      <c r="E58" s="289"/>
      <c r="F58" s="289"/>
      <c r="G58" s="289"/>
      <c r="H58" s="289"/>
      <c r="I58" s="289"/>
      <c r="J58" s="289"/>
      <c r="K58" s="287"/>
    </row>
    <row r="59" spans="2:11" s="1" customFormat="1" ht="15" customHeight="1">
      <c r="B59" s="285"/>
      <c r="C59" s="291"/>
      <c r="D59" s="289" t="s">
        <v>1429</v>
      </c>
      <c r="E59" s="289"/>
      <c r="F59" s="289"/>
      <c r="G59" s="289"/>
      <c r="H59" s="289"/>
      <c r="I59" s="289"/>
      <c r="J59" s="289"/>
      <c r="K59" s="287"/>
    </row>
    <row r="60" spans="2:11" s="1" customFormat="1" ht="15" customHeight="1">
      <c r="B60" s="285"/>
      <c r="C60" s="291"/>
      <c r="D60" s="289" t="s">
        <v>1430</v>
      </c>
      <c r="E60" s="289"/>
      <c r="F60" s="289"/>
      <c r="G60" s="289"/>
      <c r="H60" s="289"/>
      <c r="I60" s="289"/>
      <c r="J60" s="289"/>
      <c r="K60" s="287"/>
    </row>
    <row r="61" spans="2:11" s="1" customFormat="1" ht="15" customHeight="1">
      <c r="B61" s="285"/>
      <c r="C61" s="291"/>
      <c r="D61" s="289" t="s">
        <v>1431</v>
      </c>
      <c r="E61" s="289"/>
      <c r="F61" s="289"/>
      <c r="G61" s="289"/>
      <c r="H61" s="289"/>
      <c r="I61" s="289"/>
      <c r="J61" s="289"/>
      <c r="K61" s="287"/>
    </row>
    <row r="62" spans="2:11" s="1" customFormat="1" ht="15" customHeight="1">
      <c r="B62" s="285"/>
      <c r="C62" s="291"/>
      <c r="D62" s="294" t="s">
        <v>1432</v>
      </c>
      <c r="E62" s="294"/>
      <c r="F62" s="294"/>
      <c r="G62" s="294"/>
      <c r="H62" s="294"/>
      <c r="I62" s="294"/>
      <c r="J62" s="294"/>
      <c r="K62" s="287"/>
    </row>
    <row r="63" spans="2:11" s="1" customFormat="1" ht="15" customHeight="1">
      <c r="B63" s="285"/>
      <c r="C63" s="291"/>
      <c r="D63" s="289" t="s">
        <v>1433</v>
      </c>
      <c r="E63" s="289"/>
      <c r="F63" s="289"/>
      <c r="G63" s="289"/>
      <c r="H63" s="289"/>
      <c r="I63" s="289"/>
      <c r="J63" s="289"/>
      <c r="K63" s="287"/>
    </row>
    <row r="64" spans="2:11" s="1" customFormat="1" ht="12.75" customHeight="1">
      <c r="B64" s="285"/>
      <c r="C64" s="291"/>
      <c r="D64" s="291"/>
      <c r="E64" s="295"/>
      <c r="F64" s="291"/>
      <c r="G64" s="291"/>
      <c r="H64" s="291"/>
      <c r="I64" s="291"/>
      <c r="J64" s="291"/>
      <c r="K64" s="287"/>
    </row>
    <row r="65" spans="2:11" s="1" customFormat="1" ht="15" customHeight="1">
      <c r="B65" s="285"/>
      <c r="C65" s="291"/>
      <c r="D65" s="289" t="s">
        <v>1434</v>
      </c>
      <c r="E65" s="289"/>
      <c r="F65" s="289"/>
      <c r="G65" s="289"/>
      <c r="H65" s="289"/>
      <c r="I65" s="289"/>
      <c r="J65" s="289"/>
      <c r="K65" s="287"/>
    </row>
    <row r="66" spans="2:11" s="1" customFormat="1" ht="15" customHeight="1">
      <c r="B66" s="285"/>
      <c r="C66" s="291"/>
      <c r="D66" s="294" t="s">
        <v>1435</v>
      </c>
      <c r="E66" s="294"/>
      <c r="F66" s="294"/>
      <c r="G66" s="294"/>
      <c r="H66" s="294"/>
      <c r="I66" s="294"/>
      <c r="J66" s="294"/>
      <c r="K66" s="287"/>
    </row>
    <row r="67" spans="2:11" s="1" customFormat="1" ht="15" customHeight="1">
      <c r="B67" s="285"/>
      <c r="C67" s="291"/>
      <c r="D67" s="289" t="s">
        <v>1436</v>
      </c>
      <c r="E67" s="289"/>
      <c r="F67" s="289"/>
      <c r="G67" s="289"/>
      <c r="H67" s="289"/>
      <c r="I67" s="289"/>
      <c r="J67" s="289"/>
      <c r="K67" s="287"/>
    </row>
    <row r="68" spans="2:11" s="1" customFormat="1" ht="15" customHeight="1">
      <c r="B68" s="285"/>
      <c r="C68" s="291"/>
      <c r="D68" s="289" t="s">
        <v>1437</v>
      </c>
      <c r="E68" s="289"/>
      <c r="F68" s="289"/>
      <c r="G68" s="289"/>
      <c r="H68" s="289"/>
      <c r="I68" s="289"/>
      <c r="J68" s="289"/>
      <c r="K68" s="287"/>
    </row>
    <row r="69" spans="2:11" s="1" customFormat="1" ht="15" customHeight="1">
      <c r="B69" s="285"/>
      <c r="C69" s="291"/>
      <c r="D69" s="289" t="s">
        <v>1438</v>
      </c>
      <c r="E69" s="289"/>
      <c r="F69" s="289"/>
      <c r="G69" s="289"/>
      <c r="H69" s="289"/>
      <c r="I69" s="289"/>
      <c r="J69" s="289"/>
      <c r="K69" s="287"/>
    </row>
    <row r="70" spans="2:11" s="1" customFormat="1" ht="15" customHeight="1">
      <c r="B70" s="285"/>
      <c r="C70" s="291"/>
      <c r="D70" s="289" t="s">
        <v>1439</v>
      </c>
      <c r="E70" s="289"/>
      <c r="F70" s="289"/>
      <c r="G70" s="289"/>
      <c r="H70" s="289"/>
      <c r="I70" s="289"/>
      <c r="J70" s="289"/>
      <c r="K70" s="287"/>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305" t="s">
        <v>1440</v>
      </c>
      <c r="D75" s="305"/>
      <c r="E75" s="305"/>
      <c r="F75" s="305"/>
      <c r="G75" s="305"/>
      <c r="H75" s="305"/>
      <c r="I75" s="305"/>
      <c r="J75" s="305"/>
      <c r="K75" s="306"/>
    </row>
    <row r="76" spans="2:11" s="1" customFormat="1" ht="17.25" customHeight="1">
      <c r="B76" s="304"/>
      <c r="C76" s="307" t="s">
        <v>1441</v>
      </c>
      <c r="D76" s="307"/>
      <c r="E76" s="307"/>
      <c r="F76" s="307" t="s">
        <v>1442</v>
      </c>
      <c r="G76" s="308"/>
      <c r="H76" s="307" t="s">
        <v>51</v>
      </c>
      <c r="I76" s="307" t="s">
        <v>54</v>
      </c>
      <c r="J76" s="307" t="s">
        <v>1443</v>
      </c>
      <c r="K76" s="306"/>
    </row>
    <row r="77" spans="2:11" s="1" customFormat="1" ht="17.25" customHeight="1">
      <c r="B77" s="304"/>
      <c r="C77" s="309" t="s">
        <v>1444</v>
      </c>
      <c r="D77" s="309"/>
      <c r="E77" s="309"/>
      <c r="F77" s="310" t="s">
        <v>1445</v>
      </c>
      <c r="G77" s="311"/>
      <c r="H77" s="309"/>
      <c r="I77" s="309"/>
      <c r="J77" s="309" t="s">
        <v>1446</v>
      </c>
      <c r="K77" s="306"/>
    </row>
    <row r="78" spans="2:11" s="1" customFormat="1" ht="5.25" customHeight="1">
      <c r="B78" s="304"/>
      <c r="C78" s="312"/>
      <c r="D78" s="312"/>
      <c r="E78" s="312"/>
      <c r="F78" s="312"/>
      <c r="G78" s="313"/>
      <c r="H78" s="312"/>
      <c r="I78" s="312"/>
      <c r="J78" s="312"/>
      <c r="K78" s="306"/>
    </row>
    <row r="79" spans="2:11" s="1" customFormat="1" ht="15" customHeight="1">
      <c r="B79" s="304"/>
      <c r="C79" s="292" t="s">
        <v>50</v>
      </c>
      <c r="D79" s="314"/>
      <c r="E79" s="314"/>
      <c r="F79" s="315" t="s">
        <v>1447</v>
      </c>
      <c r="G79" s="316"/>
      <c r="H79" s="292" t="s">
        <v>1448</v>
      </c>
      <c r="I79" s="292" t="s">
        <v>1449</v>
      </c>
      <c r="J79" s="292">
        <v>20</v>
      </c>
      <c r="K79" s="306"/>
    </row>
    <row r="80" spans="2:11" s="1" customFormat="1" ht="15" customHeight="1">
      <c r="B80" s="304"/>
      <c r="C80" s="292" t="s">
        <v>1450</v>
      </c>
      <c r="D80" s="292"/>
      <c r="E80" s="292"/>
      <c r="F80" s="315" t="s">
        <v>1447</v>
      </c>
      <c r="G80" s="316"/>
      <c r="H80" s="292" t="s">
        <v>1451</v>
      </c>
      <c r="I80" s="292" t="s">
        <v>1449</v>
      </c>
      <c r="J80" s="292">
        <v>120</v>
      </c>
      <c r="K80" s="306"/>
    </row>
    <row r="81" spans="2:11" s="1" customFormat="1" ht="15" customHeight="1">
      <c r="B81" s="317"/>
      <c r="C81" s="292" t="s">
        <v>1452</v>
      </c>
      <c r="D81" s="292"/>
      <c r="E81" s="292"/>
      <c r="F81" s="315" t="s">
        <v>1453</v>
      </c>
      <c r="G81" s="316"/>
      <c r="H81" s="292" t="s">
        <v>1454</v>
      </c>
      <c r="I81" s="292" t="s">
        <v>1449</v>
      </c>
      <c r="J81" s="292">
        <v>50</v>
      </c>
      <c r="K81" s="306"/>
    </row>
    <row r="82" spans="2:11" s="1" customFormat="1" ht="15" customHeight="1">
      <c r="B82" s="317"/>
      <c r="C82" s="292" t="s">
        <v>1455</v>
      </c>
      <c r="D82" s="292"/>
      <c r="E82" s="292"/>
      <c r="F82" s="315" t="s">
        <v>1447</v>
      </c>
      <c r="G82" s="316"/>
      <c r="H82" s="292" t="s">
        <v>1456</v>
      </c>
      <c r="I82" s="292" t="s">
        <v>1457</v>
      </c>
      <c r="J82" s="292"/>
      <c r="K82" s="306"/>
    </row>
    <row r="83" spans="2:11" s="1" customFormat="1" ht="15" customHeight="1">
      <c r="B83" s="317"/>
      <c r="C83" s="318" t="s">
        <v>1458</v>
      </c>
      <c r="D83" s="318"/>
      <c r="E83" s="318"/>
      <c r="F83" s="319" t="s">
        <v>1453</v>
      </c>
      <c r="G83" s="318"/>
      <c r="H83" s="318" t="s">
        <v>1459</v>
      </c>
      <c r="I83" s="318" t="s">
        <v>1449</v>
      </c>
      <c r="J83" s="318">
        <v>15</v>
      </c>
      <c r="K83" s="306"/>
    </row>
    <row r="84" spans="2:11" s="1" customFormat="1" ht="15" customHeight="1">
      <c r="B84" s="317"/>
      <c r="C84" s="318" t="s">
        <v>1460</v>
      </c>
      <c r="D84" s="318"/>
      <c r="E84" s="318"/>
      <c r="F84" s="319" t="s">
        <v>1453</v>
      </c>
      <c r="G84" s="318"/>
      <c r="H84" s="318" t="s">
        <v>1461</v>
      </c>
      <c r="I84" s="318" t="s">
        <v>1449</v>
      </c>
      <c r="J84" s="318">
        <v>15</v>
      </c>
      <c r="K84" s="306"/>
    </row>
    <row r="85" spans="2:11" s="1" customFormat="1" ht="15" customHeight="1">
      <c r="B85" s="317"/>
      <c r="C85" s="318" t="s">
        <v>1462</v>
      </c>
      <c r="D85" s="318"/>
      <c r="E85" s="318"/>
      <c r="F85" s="319" t="s">
        <v>1453</v>
      </c>
      <c r="G85" s="318"/>
      <c r="H85" s="318" t="s">
        <v>1463</v>
      </c>
      <c r="I85" s="318" t="s">
        <v>1449</v>
      </c>
      <c r="J85" s="318">
        <v>20</v>
      </c>
      <c r="K85" s="306"/>
    </row>
    <row r="86" spans="2:11" s="1" customFormat="1" ht="15" customHeight="1">
      <c r="B86" s="317"/>
      <c r="C86" s="318" t="s">
        <v>1464</v>
      </c>
      <c r="D86" s="318"/>
      <c r="E86" s="318"/>
      <c r="F86" s="319" t="s">
        <v>1453</v>
      </c>
      <c r="G86" s="318"/>
      <c r="H86" s="318" t="s">
        <v>1465</v>
      </c>
      <c r="I86" s="318" t="s">
        <v>1449</v>
      </c>
      <c r="J86" s="318">
        <v>20</v>
      </c>
      <c r="K86" s="306"/>
    </row>
    <row r="87" spans="2:11" s="1" customFormat="1" ht="15" customHeight="1">
      <c r="B87" s="317"/>
      <c r="C87" s="292" t="s">
        <v>1466</v>
      </c>
      <c r="D87" s="292"/>
      <c r="E87" s="292"/>
      <c r="F87" s="315" t="s">
        <v>1453</v>
      </c>
      <c r="G87" s="316"/>
      <c r="H87" s="292" t="s">
        <v>1467</v>
      </c>
      <c r="I87" s="292" t="s">
        <v>1449</v>
      </c>
      <c r="J87" s="292">
        <v>50</v>
      </c>
      <c r="K87" s="306"/>
    </row>
    <row r="88" spans="2:11" s="1" customFormat="1" ht="15" customHeight="1">
      <c r="B88" s="317"/>
      <c r="C88" s="292" t="s">
        <v>1468</v>
      </c>
      <c r="D88" s="292"/>
      <c r="E88" s="292"/>
      <c r="F88" s="315" t="s">
        <v>1453</v>
      </c>
      <c r="G88" s="316"/>
      <c r="H88" s="292" t="s">
        <v>1469</v>
      </c>
      <c r="I88" s="292" t="s">
        <v>1449</v>
      </c>
      <c r="J88" s="292">
        <v>20</v>
      </c>
      <c r="K88" s="306"/>
    </row>
    <row r="89" spans="2:11" s="1" customFormat="1" ht="15" customHeight="1">
      <c r="B89" s="317"/>
      <c r="C89" s="292" t="s">
        <v>1470</v>
      </c>
      <c r="D89" s="292"/>
      <c r="E89" s="292"/>
      <c r="F89" s="315" t="s">
        <v>1453</v>
      </c>
      <c r="G89" s="316"/>
      <c r="H89" s="292" t="s">
        <v>1471</v>
      </c>
      <c r="I89" s="292" t="s">
        <v>1449</v>
      </c>
      <c r="J89" s="292">
        <v>20</v>
      </c>
      <c r="K89" s="306"/>
    </row>
    <row r="90" spans="2:11" s="1" customFormat="1" ht="15" customHeight="1">
      <c r="B90" s="317"/>
      <c r="C90" s="292" t="s">
        <v>1472</v>
      </c>
      <c r="D90" s="292"/>
      <c r="E90" s="292"/>
      <c r="F90" s="315" t="s">
        <v>1453</v>
      </c>
      <c r="G90" s="316"/>
      <c r="H90" s="292" t="s">
        <v>1473</v>
      </c>
      <c r="I90" s="292" t="s">
        <v>1449</v>
      </c>
      <c r="J90" s="292">
        <v>50</v>
      </c>
      <c r="K90" s="306"/>
    </row>
    <row r="91" spans="2:11" s="1" customFormat="1" ht="15" customHeight="1">
      <c r="B91" s="317"/>
      <c r="C91" s="292" t="s">
        <v>1474</v>
      </c>
      <c r="D91" s="292"/>
      <c r="E91" s="292"/>
      <c r="F91" s="315" t="s">
        <v>1453</v>
      </c>
      <c r="G91" s="316"/>
      <c r="H91" s="292" t="s">
        <v>1474</v>
      </c>
      <c r="I91" s="292" t="s">
        <v>1449</v>
      </c>
      <c r="J91" s="292">
        <v>50</v>
      </c>
      <c r="K91" s="306"/>
    </row>
    <row r="92" spans="2:11" s="1" customFormat="1" ht="15" customHeight="1">
      <c r="B92" s="317"/>
      <c r="C92" s="292" t="s">
        <v>1475</v>
      </c>
      <c r="D92" s="292"/>
      <c r="E92" s="292"/>
      <c r="F92" s="315" t="s">
        <v>1453</v>
      </c>
      <c r="G92" s="316"/>
      <c r="H92" s="292" t="s">
        <v>1476</v>
      </c>
      <c r="I92" s="292" t="s">
        <v>1449</v>
      </c>
      <c r="J92" s="292">
        <v>255</v>
      </c>
      <c r="K92" s="306"/>
    </row>
    <row r="93" spans="2:11" s="1" customFormat="1" ht="15" customHeight="1">
      <c r="B93" s="317"/>
      <c r="C93" s="292" t="s">
        <v>1477</v>
      </c>
      <c r="D93" s="292"/>
      <c r="E93" s="292"/>
      <c r="F93" s="315" t="s">
        <v>1447</v>
      </c>
      <c r="G93" s="316"/>
      <c r="H93" s="292" t="s">
        <v>1478</v>
      </c>
      <c r="I93" s="292" t="s">
        <v>1479</v>
      </c>
      <c r="J93" s="292"/>
      <c r="K93" s="306"/>
    </row>
    <row r="94" spans="2:11" s="1" customFormat="1" ht="15" customHeight="1">
      <c r="B94" s="317"/>
      <c r="C94" s="292" t="s">
        <v>1480</v>
      </c>
      <c r="D94" s="292"/>
      <c r="E94" s="292"/>
      <c r="F94" s="315" t="s">
        <v>1447</v>
      </c>
      <c r="G94" s="316"/>
      <c r="H94" s="292" t="s">
        <v>1481</v>
      </c>
      <c r="I94" s="292" t="s">
        <v>1482</v>
      </c>
      <c r="J94" s="292"/>
      <c r="K94" s="306"/>
    </row>
    <row r="95" spans="2:11" s="1" customFormat="1" ht="15" customHeight="1">
      <c r="B95" s="317"/>
      <c r="C95" s="292" t="s">
        <v>1483</v>
      </c>
      <c r="D95" s="292"/>
      <c r="E95" s="292"/>
      <c r="F95" s="315" t="s">
        <v>1447</v>
      </c>
      <c r="G95" s="316"/>
      <c r="H95" s="292" t="s">
        <v>1483</v>
      </c>
      <c r="I95" s="292" t="s">
        <v>1482</v>
      </c>
      <c r="J95" s="292"/>
      <c r="K95" s="306"/>
    </row>
    <row r="96" spans="2:11" s="1" customFormat="1" ht="15" customHeight="1">
      <c r="B96" s="317"/>
      <c r="C96" s="292" t="s">
        <v>35</v>
      </c>
      <c r="D96" s="292"/>
      <c r="E96" s="292"/>
      <c r="F96" s="315" t="s">
        <v>1447</v>
      </c>
      <c r="G96" s="316"/>
      <c r="H96" s="292" t="s">
        <v>1484</v>
      </c>
      <c r="I96" s="292" t="s">
        <v>1482</v>
      </c>
      <c r="J96" s="292"/>
      <c r="K96" s="306"/>
    </row>
    <row r="97" spans="2:11" s="1" customFormat="1" ht="15" customHeight="1">
      <c r="B97" s="317"/>
      <c r="C97" s="292" t="s">
        <v>45</v>
      </c>
      <c r="D97" s="292"/>
      <c r="E97" s="292"/>
      <c r="F97" s="315" t="s">
        <v>1447</v>
      </c>
      <c r="G97" s="316"/>
      <c r="H97" s="292" t="s">
        <v>1485</v>
      </c>
      <c r="I97" s="292" t="s">
        <v>1482</v>
      </c>
      <c r="J97" s="292"/>
      <c r="K97" s="306"/>
    </row>
    <row r="98" spans="2:11" s="1" customFormat="1" ht="15" customHeight="1">
      <c r="B98" s="320"/>
      <c r="C98" s="321"/>
      <c r="D98" s="321"/>
      <c r="E98" s="321"/>
      <c r="F98" s="321"/>
      <c r="G98" s="321"/>
      <c r="H98" s="321"/>
      <c r="I98" s="321"/>
      <c r="J98" s="321"/>
      <c r="K98" s="322"/>
    </row>
    <row r="99" spans="2:11" s="1" customFormat="1" ht="18.75" customHeight="1">
      <c r="B99" s="323"/>
      <c r="C99" s="324"/>
      <c r="D99" s="324"/>
      <c r="E99" s="324"/>
      <c r="F99" s="324"/>
      <c r="G99" s="324"/>
      <c r="H99" s="324"/>
      <c r="I99" s="324"/>
      <c r="J99" s="324"/>
      <c r="K99" s="323"/>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305" t="s">
        <v>1486</v>
      </c>
      <c r="D102" s="305"/>
      <c r="E102" s="305"/>
      <c r="F102" s="305"/>
      <c r="G102" s="305"/>
      <c r="H102" s="305"/>
      <c r="I102" s="305"/>
      <c r="J102" s="305"/>
      <c r="K102" s="306"/>
    </row>
    <row r="103" spans="2:11" s="1" customFormat="1" ht="17.25" customHeight="1">
      <c r="B103" s="304"/>
      <c r="C103" s="307" t="s">
        <v>1441</v>
      </c>
      <c r="D103" s="307"/>
      <c r="E103" s="307"/>
      <c r="F103" s="307" t="s">
        <v>1442</v>
      </c>
      <c r="G103" s="308"/>
      <c r="H103" s="307" t="s">
        <v>51</v>
      </c>
      <c r="I103" s="307" t="s">
        <v>54</v>
      </c>
      <c r="J103" s="307" t="s">
        <v>1443</v>
      </c>
      <c r="K103" s="306"/>
    </row>
    <row r="104" spans="2:11" s="1" customFormat="1" ht="17.25" customHeight="1">
      <c r="B104" s="304"/>
      <c r="C104" s="309" t="s">
        <v>1444</v>
      </c>
      <c r="D104" s="309"/>
      <c r="E104" s="309"/>
      <c r="F104" s="310" t="s">
        <v>1445</v>
      </c>
      <c r="G104" s="311"/>
      <c r="H104" s="309"/>
      <c r="I104" s="309"/>
      <c r="J104" s="309" t="s">
        <v>1446</v>
      </c>
      <c r="K104" s="306"/>
    </row>
    <row r="105" spans="2:11" s="1" customFormat="1" ht="5.25" customHeight="1">
      <c r="B105" s="304"/>
      <c r="C105" s="307"/>
      <c r="D105" s="307"/>
      <c r="E105" s="307"/>
      <c r="F105" s="307"/>
      <c r="G105" s="325"/>
      <c r="H105" s="307"/>
      <c r="I105" s="307"/>
      <c r="J105" s="307"/>
      <c r="K105" s="306"/>
    </row>
    <row r="106" spans="2:11" s="1" customFormat="1" ht="15" customHeight="1">
      <c r="B106" s="304"/>
      <c r="C106" s="292" t="s">
        <v>50</v>
      </c>
      <c r="D106" s="314"/>
      <c r="E106" s="314"/>
      <c r="F106" s="315" t="s">
        <v>1447</v>
      </c>
      <c r="G106" s="292"/>
      <c r="H106" s="292" t="s">
        <v>1487</v>
      </c>
      <c r="I106" s="292" t="s">
        <v>1449</v>
      </c>
      <c r="J106" s="292">
        <v>20</v>
      </c>
      <c r="K106" s="306"/>
    </row>
    <row r="107" spans="2:11" s="1" customFormat="1" ht="15" customHeight="1">
      <c r="B107" s="304"/>
      <c r="C107" s="292" t="s">
        <v>1450</v>
      </c>
      <c r="D107" s="292"/>
      <c r="E107" s="292"/>
      <c r="F107" s="315" t="s">
        <v>1447</v>
      </c>
      <c r="G107" s="292"/>
      <c r="H107" s="292" t="s">
        <v>1487</v>
      </c>
      <c r="I107" s="292" t="s">
        <v>1449</v>
      </c>
      <c r="J107" s="292">
        <v>120</v>
      </c>
      <c r="K107" s="306"/>
    </row>
    <row r="108" spans="2:11" s="1" customFormat="1" ht="15" customHeight="1">
      <c r="B108" s="317"/>
      <c r="C108" s="292" t="s">
        <v>1452</v>
      </c>
      <c r="D108" s="292"/>
      <c r="E108" s="292"/>
      <c r="F108" s="315" t="s">
        <v>1453</v>
      </c>
      <c r="G108" s="292"/>
      <c r="H108" s="292" t="s">
        <v>1487</v>
      </c>
      <c r="I108" s="292" t="s">
        <v>1449</v>
      </c>
      <c r="J108" s="292">
        <v>50</v>
      </c>
      <c r="K108" s="306"/>
    </row>
    <row r="109" spans="2:11" s="1" customFormat="1" ht="15" customHeight="1">
      <c r="B109" s="317"/>
      <c r="C109" s="292" t="s">
        <v>1455</v>
      </c>
      <c r="D109" s="292"/>
      <c r="E109" s="292"/>
      <c r="F109" s="315" t="s">
        <v>1447</v>
      </c>
      <c r="G109" s="292"/>
      <c r="H109" s="292" t="s">
        <v>1487</v>
      </c>
      <c r="I109" s="292" t="s">
        <v>1457</v>
      </c>
      <c r="J109" s="292"/>
      <c r="K109" s="306"/>
    </row>
    <row r="110" spans="2:11" s="1" customFormat="1" ht="15" customHeight="1">
      <c r="B110" s="317"/>
      <c r="C110" s="292" t="s">
        <v>1466</v>
      </c>
      <c r="D110" s="292"/>
      <c r="E110" s="292"/>
      <c r="F110" s="315" t="s">
        <v>1453</v>
      </c>
      <c r="G110" s="292"/>
      <c r="H110" s="292" t="s">
        <v>1487</v>
      </c>
      <c r="I110" s="292" t="s">
        <v>1449</v>
      </c>
      <c r="J110" s="292">
        <v>50</v>
      </c>
      <c r="K110" s="306"/>
    </row>
    <row r="111" spans="2:11" s="1" customFormat="1" ht="15" customHeight="1">
      <c r="B111" s="317"/>
      <c r="C111" s="292" t="s">
        <v>1474</v>
      </c>
      <c r="D111" s="292"/>
      <c r="E111" s="292"/>
      <c r="F111" s="315" t="s">
        <v>1453</v>
      </c>
      <c r="G111" s="292"/>
      <c r="H111" s="292" t="s">
        <v>1487</v>
      </c>
      <c r="I111" s="292" t="s">
        <v>1449</v>
      </c>
      <c r="J111" s="292">
        <v>50</v>
      </c>
      <c r="K111" s="306"/>
    </row>
    <row r="112" spans="2:11" s="1" customFormat="1" ht="15" customHeight="1">
      <c r="B112" s="317"/>
      <c r="C112" s="292" t="s">
        <v>1472</v>
      </c>
      <c r="D112" s="292"/>
      <c r="E112" s="292"/>
      <c r="F112" s="315" t="s">
        <v>1453</v>
      </c>
      <c r="G112" s="292"/>
      <c r="H112" s="292" t="s">
        <v>1487</v>
      </c>
      <c r="I112" s="292" t="s">
        <v>1449</v>
      </c>
      <c r="J112" s="292">
        <v>50</v>
      </c>
      <c r="K112" s="306"/>
    </row>
    <row r="113" spans="2:11" s="1" customFormat="1" ht="15" customHeight="1">
      <c r="B113" s="317"/>
      <c r="C113" s="292" t="s">
        <v>50</v>
      </c>
      <c r="D113" s="292"/>
      <c r="E113" s="292"/>
      <c r="F113" s="315" t="s">
        <v>1447</v>
      </c>
      <c r="G113" s="292"/>
      <c r="H113" s="292" t="s">
        <v>1488</v>
      </c>
      <c r="I113" s="292" t="s">
        <v>1449</v>
      </c>
      <c r="J113" s="292">
        <v>20</v>
      </c>
      <c r="K113" s="306"/>
    </row>
    <row r="114" spans="2:11" s="1" customFormat="1" ht="15" customHeight="1">
      <c r="B114" s="317"/>
      <c r="C114" s="292" t="s">
        <v>1489</v>
      </c>
      <c r="D114" s="292"/>
      <c r="E114" s="292"/>
      <c r="F114" s="315" t="s">
        <v>1447</v>
      </c>
      <c r="G114" s="292"/>
      <c r="H114" s="292" t="s">
        <v>1490</v>
      </c>
      <c r="I114" s="292" t="s">
        <v>1449</v>
      </c>
      <c r="J114" s="292">
        <v>120</v>
      </c>
      <c r="K114" s="306"/>
    </row>
    <row r="115" spans="2:11" s="1" customFormat="1" ht="15" customHeight="1">
      <c r="B115" s="317"/>
      <c r="C115" s="292" t="s">
        <v>35</v>
      </c>
      <c r="D115" s="292"/>
      <c r="E115" s="292"/>
      <c r="F115" s="315" t="s">
        <v>1447</v>
      </c>
      <c r="G115" s="292"/>
      <c r="H115" s="292" t="s">
        <v>1491</v>
      </c>
      <c r="I115" s="292" t="s">
        <v>1482</v>
      </c>
      <c r="J115" s="292"/>
      <c r="K115" s="306"/>
    </row>
    <row r="116" spans="2:11" s="1" customFormat="1" ht="15" customHeight="1">
      <c r="B116" s="317"/>
      <c r="C116" s="292" t="s">
        <v>45</v>
      </c>
      <c r="D116" s="292"/>
      <c r="E116" s="292"/>
      <c r="F116" s="315" t="s">
        <v>1447</v>
      </c>
      <c r="G116" s="292"/>
      <c r="H116" s="292" t="s">
        <v>1492</v>
      </c>
      <c r="I116" s="292" t="s">
        <v>1482</v>
      </c>
      <c r="J116" s="292"/>
      <c r="K116" s="306"/>
    </row>
    <row r="117" spans="2:11" s="1" customFormat="1" ht="15" customHeight="1">
      <c r="B117" s="317"/>
      <c r="C117" s="292" t="s">
        <v>54</v>
      </c>
      <c r="D117" s="292"/>
      <c r="E117" s="292"/>
      <c r="F117" s="315" t="s">
        <v>1447</v>
      </c>
      <c r="G117" s="292"/>
      <c r="H117" s="292" t="s">
        <v>1493</v>
      </c>
      <c r="I117" s="292" t="s">
        <v>1494</v>
      </c>
      <c r="J117" s="292"/>
      <c r="K117" s="306"/>
    </row>
    <row r="118" spans="2:11" s="1" customFormat="1" ht="15" customHeight="1">
      <c r="B118" s="320"/>
      <c r="C118" s="326"/>
      <c r="D118" s="326"/>
      <c r="E118" s="326"/>
      <c r="F118" s="326"/>
      <c r="G118" s="326"/>
      <c r="H118" s="326"/>
      <c r="I118" s="326"/>
      <c r="J118" s="326"/>
      <c r="K118" s="322"/>
    </row>
    <row r="119" spans="2:11" s="1" customFormat="1" ht="18.75" customHeight="1">
      <c r="B119" s="327"/>
      <c r="C119" s="328"/>
      <c r="D119" s="328"/>
      <c r="E119" s="328"/>
      <c r="F119" s="329"/>
      <c r="G119" s="328"/>
      <c r="H119" s="328"/>
      <c r="I119" s="328"/>
      <c r="J119" s="328"/>
      <c r="K119" s="327"/>
    </row>
    <row r="120" spans="2:11" s="1" customFormat="1" ht="18.75" customHeight="1">
      <c r="B120" s="300"/>
      <c r="C120" s="300"/>
      <c r="D120" s="300"/>
      <c r="E120" s="300"/>
      <c r="F120" s="300"/>
      <c r="G120" s="300"/>
      <c r="H120" s="300"/>
      <c r="I120" s="300"/>
      <c r="J120" s="300"/>
      <c r="K120" s="300"/>
    </row>
    <row r="121" spans="2:11" s="1" customFormat="1" ht="7.5" customHeight="1">
      <c r="B121" s="330"/>
      <c r="C121" s="331"/>
      <c r="D121" s="331"/>
      <c r="E121" s="331"/>
      <c r="F121" s="331"/>
      <c r="G121" s="331"/>
      <c r="H121" s="331"/>
      <c r="I121" s="331"/>
      <c r="J121" s="331"/>
      <c r="K121" s="332"/>
    </row>
    <row r="122" spans="2:11" s="1" customFormat="1" ht="45" customHeight="1">
      <c r="B122" s="333"/>
      <c r="C122" s="283" t="s">
        <v>1495</v>
      </c>
      <c r="D122" s="283"/>
      <c r="E122" s="283"/>
      <c r="F122" s="283"/>
      <c r="G122" s="283"/>
      <c r="H122" s="283"/>
      <c r="I122" s="283"/>
      <c r="J122" s="283"/>
      <c r="K122" s="334"/>
    </row>
    <row r="123" spans="2:11" s="1" customFormat="1" ht="17.25" customHeight="1">
      <c r="B123" s="335"/>
      <c r="C123" s="307" t="s">
        <v>1441</v>
      </c>
      <c r="D123" s="307"/>
      <c r="E123" s="307"/>
      <c r="F123" s="307" t="s">
        <v>1442</v>
      </c>
      <c r="G123" s="308"/>
      <c r="H123" s="307" t="s">
        <v>51</v>
      </c>
      <c r="I123" s="307" t="s">
        <v>54</v>
      </c>
      <c r="J123" s="307" t="s">
        <v>1443</v>
      </c>
      <c r="K123" s="336"/>
    </row>
    <row r="124" spans="2:11" s="1" customFormat="1" ht="17.25" customHeight="1">
      <c r="B124" s="335"/>
      <c r="C124" s="309" t="s">
        <v>1444</v>
      </c>
      <c r="D124" s="309"/>
      <c r="E124" s="309"/>
      <c r="F124" s="310" t="s">
        <v>1445</v>
      </c>
      <c r="G124" s="311"/>
      <c r="H124" s="309"/>
      <c r="I124" s="309"/>
      <c r="J124" s="309" t="s">
        <v>1446</v>
      </c>
      <c r="K124" s="336"/>
    </row>
    <row r="125" spans="2:11" s="1" customFormat="1" ht="5.25" customHeight="1">
      <c r="B125" s="337"/>
      <c r="C125" s="312"/>
      <c r="D125" s="312"/>
      <c r="E125" s="312"/>
      <c r="F125" s="312"/>
      <c r="G125" s="338"/>
      <c r="H125" s="312"/>
      <c r="I125" s="312"/>
      <c r="J125" s="312"/>
      <c r="K125" s="339"/>
    </row>
    <row r="126" spans="2:11" s="1" customFormat="1" ht="15" customHeight="1">
      <c r="B126" s="337"/>
      <c r="C126" s="292" t="s">
        <v>1450</v>
      </c>
      <c r="D126" s="314"/>
      <c r="E126" s="314"/>
      <c r="F126" s="315" t="s">
        <v>1447</v>
      </c>
      <c r="G126" s="292"/>
      <c r="H126" s="292" t="s">
        <v>1487</v>
      </c>
      <c r="I126" s="292" t="s">
        <v>1449</v>
      </c>
      <c r="J126" s="292">
        <v>120</v>
      </c>
      <c r="K126" s="340"/>
    </row>
    <row r="127" spans="2:11" s="1" customFormat="1" ht="15" customHeight="1">
      <c r="B127" s="337"/>
      <c r="C127" s="292" t="s">
        <v>1496</v>
      </c>
      <c r="D127" s="292"/>
      <c r="E127" s="292"/>
      <c r="F127" s="315" t="s">
        <v>1447</v>
      </c>
      <c r="G127" s="292"/>
      <c r="H127" s="292" t="s">
        <v>1497</v>
      </c>
      <c r="I127" s="292" t="s">
        <v>1449</v>
      </c>
      <c r="J127" s="292" t="s">
        <v>1498</v>
      </c>
      <c r="K127" s="340"/>
    </row>
    <row r="128" spans="2:11" s="1" customFormat="1" ht="15" customHeight="1">
      <c r="B128" s="337"/>
      <c r="C128" s="292" t="s">
        <v>1395</v>
      </c>
      <c r="D128" s="292"/>
      <c r="E128" s="292"/>
      <c r="F128" s="315" t="s">
        <v>1447</v>
      </c>
      <c r="G128" s="292"/>
      <c r="H128" s="292" t="s">
        <v>1499</v>
      </c>
      <c r="I128" s="292" t="s">
        <v>1449</v>
      </c>
      <c r="J128" s="292" t="s">
        <v>1498</v>
      </c>
      <c r="K128" s="340"/>
    </row>
    <row r="129" spans="2:11" s="1" customFormat="1" ht="15" customHeight="1">
      <c r="B129" s="337"/>
      <c r="C129" s="292" t="s">
        <v>1458</v>
      </c>
      <c r="D129" s="292"/>
      <c r="E129" s="292"/>
      <c r="F129" s="315" t="s">
        <v>1453</v>
      </c>
      <c r="G129" s="292"/>
      <c r="H129" s="292" t="s">
        <v>1459</v>
      </c>
      <c r="I129" s="292" t="s">
        <v>1449</v>
      </c>
      <c r="J129" s="292">
        <v>15</v>
      </c>
      <c r="K129" s="340"/>
    </row>
    <row r="130" spans="2:11" s="1" customFormat="1" ht="15" customHeight="1">
      <c r="B130" s="337"/>
      <c r="C130" s="318" t="s">
        <v>1460</v>
      </c>
      <c r="D130" s="318"/>
      <c r="E130" s="318"/>
      <c r="F130" s="319" t="s">
        <v>1453</v>
      </c>
      <c r="G130" s="318"/>
      <c r="H130" s="318" t="s">
        <v>1461</v>
      </c>
      <c r="I130" s="318" t="s">
        <v>1449</v>
      </c>
      <c r="J130" s="318">
        <v>15</v>
      </c>
      <c r="K130" s="340"/>
    </row>
    <row r="131" spans="2:11" s="1" customFormat="1" ht="15" customHeight="1">
      <c r="B131" s="337"/>
      <c r="C131" s="318" t="s">
        <v>1462</v>
      </c>
      <c r="D131" s="318"/>
      <c r="E131" s="318"/>
      <c r="F131" s="319" t="s">
        <v>1453</v>
      </c>
      <c r="G131" s="318"/>
      <c r="H131" s="318" t="s">
        <v>1463</v>
      </c>
      <c r="I131" s="318" t="s">
        <v>1449</v>
      </c>
      <c r="J131" s="318">
        <v>20</v>
      </c>
      <c r="K131" s="340"/>
    </row>
    <row r="132" spans="2:11" s="1" customFormat="1" ht="15" customHeight="1">
      <c r="B132" s="337"/>
      <c r="C132" s="318" t="s">
        <v>1464</v>
      </c>
      <c r="D132" s="318"/>
      <c r="E132" s="318"/>
      <c r="F132" s="319" t="s">
        <v>1453</v>
      </c>
      <c r="G132" s="318"/>
      <c r="H132" s="318" t="s">
        <v>1465</v>
      </c>
      <c r="I132" s="318" t="s">
        <v>1449</v>
      </c>
      <c r="J132" s="318">
        <v>20</v>
      </c>
      <c r="K132" s="340"/>
    </row>
    <row r="133" spans="2:11" s="1" customFormat="1" ht="15" customHeight="1">
      <c r="B133" s="337"/>
      <c r="C133" s="292" t="s">
        <v>1452</v>
      </c>
      <c r="D133" s="292"/>
      <c r="E133" s="292"/>
      <c r="F133" s="315" t="s">
        <v>1453</v>
      </c>
      <c r="G133" s="292"/>
      <c r="H133" s="292" t="s">
        <v>1487</v>
      </c>
      <c r="I133" s="292" t="s">
        <v>1449</v>
      </c>
      <c r="J133" s="292">
        <v>50</v>
      </c>
      <c r="K133" s="340"/>
    </row>
    <row r="134" spans="2:11" s="1" customFormat="1" ht="15" customHeight="1">
      <c r="B134" s="337"/>
      <c r="C134" s="292" t="s">
        <v>1466</v>
      </c>
      <c r="D134" s="292"/>
      <c r="E134" s="292"/>
      <c r="F134" s="315" t="s">
        <v>1453</v>
      </c>
      <c r="G134" s="292"/>
      <c r="H134" s="292" t="s">
        <v>1487</v>
      </c>
      <c r="I134" s="292" t="s">
        <v>1449</v>
      </c>
      <c r="J134" s="292">
        <v>50</v>
      </c>
      <c r="K134" s="340"/>
    </row>
    <row r="135" spans="2:11" s="1" customFormat="1" ht="15" customHeight="1">
      <c r="B135" s="337"/>
      <c r="C135" s="292" t="s">
        <v>1472</v>
      </c>
      <c r="D135" s="292"/>
      <c r="E135" s="292"/>
      <c r="F135" s="315" t="s">
        <v>1453</v>
      </c>
      <c r="G135" s="292"/>
      <c r="H135" s="292" t="s">
        <v>1487</v>
      </c>
      <c r="I135" s="292" t="s">
        <v>1449</v>
      </c>
      <c r="J135" s="292">
        <v>50</v>
      </c>
      <c r="K135" s="340"/>
    </row>
    <row r="136" spans="2:11" s="1" customFormat="1" ht="15" customHeight="1">
      <c r="B136" s="337"/>
      <c r="C136" s="292" t="s">
        <v>1474</v>
      </c>
      <c r="D136" s="292"/>
      <c r="E136" s="292"/>
      <c r="F136" s="315" t="s">
        <v>1453</v>
      </c>
      <c r="G136" s="292"/>
      <c r="H136" s="292" t="s">
        <v>1487</v>
      </c>
      <c r="I136" s="292" t="s">
        <v>1449</v>
      </c>
      <c r="J136" s="292">
        <v>50</v>
      </c>
      <c r="K136" s="340"/>
    </row>
    <row r="137" spans="2:11" s="1" customFormat="1" ht="15" customHeight="1">
      <c r="B137" s="337"/>
      <c r="C137" s="292" t="s">
        <v>1475</v>
      </c>
      <c r="D137" s="292"/>
      <c r="E137" s="292"/>
      <c r="F137" s="315" t="s">
        <v>1453</v>
      </c>
      <c r="G137" s="292"/>
      <c r="H137" s="292" t="s">
        <v>1500</v>
      </c>
      <c r="I137" s="292" t="s">
        <v>1449</v>
      </c>
      <c r="J137" s="292">
        <v>255</v>
      </c>
      <c r="K137" s="340"/>
    </row>
    <row r="138" spans="2:11" s="1" customFormat="1" ht="15" customHeight="1">
      <c r="B138" s="337"/>
      <c r="C138" s="292" t="s">
        <v>1477</v>
      </c>
      <c r="D138" s="292"/>
      <c r="E138" s="292"/>
      <c r="F138" s="315" t="s">
        <v>1447</v>
      </c>
      <c r="G138" s="292"/>
      <c r="H138" s="292" t="s">
        <v>1501</v>
      </c>
      <c r="I138" s="292" t="s">
        <v>1479</v>
      </c>
      <c r="J138" s="292"/>
      <c r="K138" s="340"/>
    </row>
    <row r="139" spans="2:11" s="1" customFormat="1" ht="15" customHeight="1">
      <c r="B139" s="337"/>
      <c r="C139" s="292" t="s">
        <v>1480</v>
      </c>
      <c r="D139" s="292"/>
      <c r="E139" s="292"/>
      <c r="F139" s="315" t="s">
        <v>1447</v>
      </c>
      <c r="G139" s="292"/>
      <c r="H139" s="292" t="s">
        <v>1502</v>
      </c>
      <c r="I139" s="292" t="s">
        <v>1482</v>
      </c>
      <c r="J139" s="292"/>
      <c r="K139" s="340"/>
    </row>
    <row r="140" spans="2:11" s="1" customFormat="1" ht="15" customHeight="1">
      <c r="B140" s="337"/>
      <c r="C140" s="292" t="s">
        <v>1483</v>
      </c>
      <c r="D140" s="292"/>
      <c r="E140" s="292"/>
      <c r="F140" s="315" t="s">
        <v>1447</v>
      </c>
      <c r="G140" s="292"/>
      <c r="H140" s="292" t="s">
        <v>1483</v>
      </c>
      <c r="I140" s="292" t="s">
        <v>1482</v>
      </c>
      <c r="J140" s="292"/>
      <c r="K140" s="340"/>
    </row>
    <row r="141" spans="2:11" s="1" customFormat="1" ht="15" customHeight="1">
      <c r="B141" s="337"/>
      <c r="C141" s="292" t="s">
        <v>35</v>
      </c>
      <c r="D141" s="292"/>
      <c r="E141" s="292"/>
      <c r="F141" s="315" t="s">
        <v>1447</v>
      </c>
      <c r="G141" s="292"/>
      <c r="H141" s="292" t="s">
        <v>1503</v>
      </c>
      <c r="I141" s="292" t="s">
        <v>1482</v>
      </c>
      <c r="J141" s="292"/>
      <c r="K141" s="340"/>
    </row>
    <row r="142" spans="2:11" s="1" customFormat="1" ht="15" customHeight="1">
      <c r="B142" s="337"/>
      <c r="C142" s="292" t="s">
        <v>1504</v>
      </c>
      <c r="D142" s="292"/>
      <c r="E142" s="292"/>
      <c r="F142" s="315" t="s">
        <v>1447</v>
      </c>
      <c r="G142" s="292"/>
      <c r="H142" s="292" t="s">
        <v>1505</v>
      </c>
      <c r="I142" s="292" t="s">
        <v>1482</v>
      </c>
      <c r="J142" s="292"/>
      <c r="K142" s="340"/>
    </row>
    <row r="143" spans="2:11" s="1" customFormat="1" ht="15" customHeight="1">
      <c r="B143" s="341"/>
      <c r="C143" s="342"/>
      <c r="D143" s="342"/>
      <c r="E143" s="342"/>
      <c r="F143" s="342"/>
      <c r="G143" s="342"/>
      <c r="H143" s="342"/>
      <c r="I143" s="342"/>
      <c r="J143" s="342"/>
      <c r="K143" s="343"/>
    </row>
    <row r="144" spans="2:11" s="1" customFormat="1" ht="18.75" customHeight="1">
      <c r="B144" s="328"/>
      <c r="C144" s="328"/>
      <c r="D144" s="328"/>
      <c r="E144" s="328"/>
      <c r="F144" s="329"/>
      <c r="G144" s="328"/>
      <c r="H144" s="328"/>
      <c r="I144" s="328"/>
      <c r="J144" s="328"/>
      <c r="K144" s="328"/>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305" t="s">
        <v>1506</v>
      </c>
      <c r="D147" s="305"/>
      <c r="E147" s="305"/>
      <c r="F147" s="305"/>
      <c r="G147" s="305"/>
      <c r="H147" s="305"/>
      <c r="I147" s="305"/>
      <c r="J147" s="305"/>
      <c r="K147" s="306"/>
    </row>
    <row r="148" spans="2:11" s="1" customFormat="1" ht="17.25" customHeight="1">
      <c r="B148" s="304"/>
      <c r="C148" s="307" t="s">
        <v>1441</v>
      </c>
      <c r="D148" s="307"/>
      <c r="E148" s="307"/>
      <c r="F148" s="307" t="s">
        <v>1442</v>
      </c>
      <c r="G148" s="308"/>
      <c r="H148" s="307" t="s">
        <v>51</v>
      </c>
      <c r="I148" s="307" t="s">
        <v>54</v>
      </c>
      <c r="J148" s="307" t="s">
        <v>1443</v>
      </c>
      <c r="K148" s="306"/>
    </row>
    <row r="149" spans="2:11" s="1" customFormat="1" ht="17.25" customHeight="1">
      <c r="B149" s="304"/>
      <c r="C149" s="309" t="s">
        <v>1444</v>
      </c>
      <c r="D149" s="309"/>
      <c r="E149" s="309"/>
      <c r="F149" s="310" t="s">
        <v>1445</v>
      </c>
      <c r="G149" s="311"/>
      <c r="H149" s="309"/>
      <c r="I149" s="309"/>
      <c r="J149" s="309" t="s">
        <v>1446</v>
      </c>
      <c r="K149" s="306"/>
    </row>
    <row r="150" spans="2:11" s="1" customFormat="1" ht="5.25" customHeight="1">
      <c r="B150" s="317"/>
      <c r="C150" s="312"/>
      <c r="D150" s="312"/>
      <c r="E150" s="312"/>
      <c r="F150" s="312"/>
      <c r="G150" s="313"/>
      <c r="H150" s="312"/>
      <c r="I150" s="312"/>
      <c r="J150" s="312"/>
      <c r="K150" s="340"/>
    </row>
    <row r="151" spans="2:11" s="1" customFormat="1" ht="15" customHeight="1">
      <c r="B151" s="317"/>
      <c r="C151" s="344" t="s">
        <v>1450</v>
      </c>
      <c r="D151" s="292"/>
      <c r="E151" s="292"/>
      <c r="F151" s="345" t="s">
        <v>1447</v>
      </c>
      <c r="G151" s="292"/>
      <c r="H151" s="344" t="s">
        <v>1487</v>
      </c>
      <c r="I151" s="344" t="s">
        <v>1449</v>
      </c>
      <c r="J151" s="344">
        <v>120</v>
      </c>
      <c r="K151" s="340"/>
    </row>
    <row r="152" spans="2:11" s="1" customFormat="1" ht="15" customHeight="1">
      <c r="B152" s="317"/>
      <c r="C152" s="344" t="s">
        <v>1496</v>
      </c>
      <c r="D152" s="292"/>
      <c r="E152" s="292"/>
      <c r="F152" s="345" t="s">
        <v>1447</v>
      </c>
      <c r="G152" s="292"/>
      <c r="H152" s="344" t="s">
        <v>1507</v>
      </c>
      <c r="I152" s="344" t="s">
        <v>1449</v>
      </c>
      <c r="J152" s="344" t="s">
        <v>1498</v>
      </c>
      <c r="K152" s="340"/>
    </row>
    <row r="153" spans="2:11" s="1" customFormat="1" ht="15" customHeight="1">
      <c r="B153" s="317"/>
      <c r="C153" s="344" t="s">
        <v>1395</v>
      </c>
      <c r="D153" s="292"/>
      <c r="E153" s="292"/>
      <c r="F153" s="345" t="s">
        <v>1447</v>
      </c>
      <c r="G153" s="292"/>
      <c r="H153" s="344" t="s">
        <v>1508</v>
      </c>
      <c r="I153" s="344" t="s">
        <v>1449</v>
      </c>
      <c r="J153" s="344" t="s">
        <v>1498</v>
      </c>
      <c r="K153" s="340"/>
    </row>
    <row r="154" spans="2:11" s="1" customFormat="1" ht="15" customHeight="1">
      <c r="B154" s="317"/>
      <c r="C154" s="344" t="s">
        <v>1452</v>
      </c>
      <c r="D154" s="292"/>
      <c r="E154" s="292"/>
      <c r="F154" s="345" t="s">
        <v>1453</v>
      </c>
      <c r="G154" s="292"/>
      <c r="H154" s="344" t="s">
        <v>1487</v>
      </c>
      <c r="I154" s="344" t="s">
        <v>1449</v>
      </c>
      <c r="J154" s="344">
        <v>50</v>
      </c>
      <c r="K154" s="340"/>
    </row>
    <row r="155" spans="2:11" s="1" customFormat="1" ht="15" customHeight="1">
      <c r="B155" s="317"/>
      <c r="C155" s="344" t="s">
        <v>1455</v>
      </c>
      <c r="D155" s="292"/>
      <c r="E155" s="292"/>
      <c r="F155" s="345" t="s">
        <v>1447</v>
      </c>
      <c r="G155" s="292"/>
      <c r="H155" s="344" t="s">
        <v>1487</v>
      </c>
      <c r="I155" s="344" t="s">
        <v>1457</v>
      </c>
      <c r="J155" s="344"/>
      <c r="K155" s="340"/>
    </row>
    <row r="156" spans="2:11" s="1" customFormat="1" ht="15" customHeight="1">
      <c r="B156" s="317"/>
      <c r="C156" s="344" t="s">
        <v>1466</v>
      </c>
      <c r="D156" s="292"/>
      <c r="E156" s="292"/>
      <c r="F156" s="345" t="s">
        <v>1453</v>
      </c>
      <c r="G156" s="292"/>
      <c r="H156" s="344" t="s">
        <v>1487</v>
      </c>
      <c r="I156" s="344" t="s">
        <v>1449</v>
      </c>
      <c r="J156" s="344">
        <v>50</v>
      </c>
      <c r="K156" s="340"/>
    </row>
    <row r="157" spans="2:11" s="1" customFormat="1" ht="15" customHeight="1">
      <c r="B157" s="317"/>
      <c r="C157" s="344" t="s">
        <v>1474</v>
      </c>
      <c r="D157" s="292"/>
      <c r="E157" s="292"/>
      <c r="F157" s="345" t="s">
        <v>1453</v>
      </c>
      <c r="G157" s="292"/>
      <c r="H157" s="344" t="s">
        <v>1487</v>
      </c>
      <c r="I157" s="344" t="s">
        <v>1449</v>
      </c>
      <c r="J157" s="344">
        <v>50</v>
      </c>
      <c r="K157" s="340"/>
    </row>
    <row r="158" spans="2:11" s="1" customFormat="1" ht="15" customHeight="1">
      <c r="B158" s="317"/>
      <c r="C158" s="344" t="s">
        <v>1472</v>
      </c>
      <c r="D158" s="292"/>
      <c r="E158" s="292"/>
      <c r="F158" s="345" t="s">
        <v>1453</v>
      </c>
      <c r="G158" s="292"/>
      <c r="H158" s="344" t="s">
        <v>1487</v>
      </c>
      <c r="I158" s="344" t="s">
        <v>1449</v>
      </c>
      <c r="J158" s="344">
        <v>50</v>
      </c>
      <c r="K158" s="340"/>
    </row>
    <row r="159" spans="2:11" s="1" customFormat="1" ht="15" customHeight="1">
      <c r="B159" s="317"/>
      <c r="C159" s="344" t="s">
        <v>102</v>
      </c>
      <c r="D159" s="292"/>
      <c r="E159" s="292"/>
      <c r="F159" s="345" t="s">
        <v>1447</v>
      </c>
      <c r="G159" s="292"/>
      <c r="H159" s="344" t="s">
        <v>1509</v>
      </c>
      <c r="I159" s="344" t="s">
        <v>1449</v>
      </c>
      <c r="J159" s="344" t="s">
        <v>1510</v>
      </c>
      <c r="K159" s="340"/>
    </row>
    <row r="160" spans="2:11" s="1" customFormat="1" ht="15" customHeight="1">
      <c r="B160" s="317"/>
      <c r="C160" s="344" t="s">
        <v>1511</v>
      </c>
      <c r="D160" s="292"/>
      <c r="E160" s="292"/>
      <c r="F160" s="345" t="s">
        <v>1447</v>
      </c>
      <c r="G160" s="292"/>
      <c r="H160" s="344" t="s">
        <v>1512</v>
      </c>
      <c r="I160" s="344" t="s">
        <v>1482</v>
      </c>
      <c r="J160" s="344"/>
      <c r="K160" s="340"/>
    </row>
    <row r="161" spans="2:11" s="1" customFormat="1" ht="15" customHeight="1">
      <c r="B161" s="346"/>
      <c r="C161" s="326"/>
      <c r="D161" s="326"/>
      <c r="E161" s="326"/>
      <c r="F161" s="326"/>
      <c r="G161" s="326"/>
      <c r="H161" s="326"/>
      <c r="I161" s="326"/>
      <c r="J161" s="326"/>
      <c r="K161" s="347"/>
    </row>
    <row r="162" spans="2:11" s="1" customFormat="1" ht="18.75" customHeight="1">
      <c r="B162" s="328"/>
      <c r="C162" s="338"/>
      <c r="D162" s="338"/>
      <c r="E162" s="338"/>
      <c r="F162" s="348"/>
      <c r="G162" s="338"/>
      <c r="H162" s="338"/>
      <c r="I162" s="338"/>
      <c r="J162" s="338"/>
      <c r="K162" s="328"/>
    </row>
    <row r="163" spans="2:11" s="1" customFormat="1" ht="18.75" customHeight="1">
      <c r="B163" s="300"/>
      <c r="C163" s="300"/>
      <c r="D163" s="300"/>
      <c r="E163" s="300"/>
      <c r="F163" s="300"/>
      <c r="G163" s="300"/>
      <c r="H163" s="300"/>
      <c r="I163" s="300"/>
      <c r="J163" s="300"/>
      <c r="K163" s="300"/>
    </row>
    <row r="164" spans="2:11" s="1" customFormat="1" ht="7.5" customHeight="1">
      <c r="B164" s="279"/>
      <c r="C164" s="280"/>
      <c r="D164" s="280"/>
      <c r="E164" s="280"/>
      <c r="F164" s="280"/>
      <c r="G164" s="280"/>
      <c r="H164" s="280"/>
      <c r="I164" s="280"/>
      <c r="J164" s="280"/>
      <c r="K164" s="281"/>
    </row>
    <row r="165" spans="2:11" s="1" customFormat="1" ht="45" customHeight="1">
      <c r="B165" s="282"/>
      <c r="C165" s="283" t="s">
        <v>1513</v>
      </c>
      <c r="D165" s="283"/>
      <c r="E165" s="283"/>
      <c r="F165" s="283"/>
      <c r="G165" s="283"/>
      <c r="H165" s="283"/>
      <c r="I165" s="283"/>
      <c r="J165" s="283"/>
      <c r="K165" s="284"/>
    </row>
    <row r="166" spans="2:11" s="1" customFormat="1" ht="17.25" customHeight="1">
      <c r="B166" s="282"/>
      <c r="C166" s="307" t="s">
        <v>1441</v>
      </c>
      <c r="D166" s="307"/>
      <c r="E166" s="307"/>
      <c r="F166" s="307" t="s">
        <v>1442</v>
      </c>
      <c r="G166" s="349"/>
      <c r="H166" s="350" t="s">
        <v>51</v>
      </c>
      <c r="I166" s="350" t="s">
        <v>54</v>
      </c>
      <c r="J166" s="307" t="s">
        <v>1443</v>
      </c>
      <c r="K166" s="284"/>
    </row>
    <row r="167" spans="2:11" s="1" customFormat="1" ht="17.25" customHeight="1">
      <c r="B167" s="285"/>
      <c r="C167" s="309" t="s">
        <v>1444</v>
      </c>
      <c r="D167" s="309"/>
      <c r="E167" s="309"/>
      <c r="F167" s="310" t="s">
        <v>1445</v>
      </c>
      <c r="G167" s="351"/>
      <c r="H167" s="352"/>
      <c r="I167" s="352"/>
      <c r="J167" s="309" t="s">
        <v>1446</v>
      </c>
      <c r="K167" s="287"/>
    </row>
    <row r="168" spans="2:11" s="1" customFormat="1" ht="5.25" customHeight="1">
      <c r="B168" s="317"/>
      <c r="C168" s="312"/>
      <c r="D168" s="312"/>
      <c r="E168" s="312"/>
      <c r="F168" s="312"/>
      <c r="G168" s="313"/>
      <c r="H168" s="312"/>
      <c r="I168" s="312"/>
      <c r="J168" s="312"/>
      <c r="K168" s="340"/>
    </row>
    <row r="169" spans="2:11" s="1" customFormat="1" ht="15" customHeight="1">
      <c r="B169" s="317"/>
      <c r="C169" s="292" t="s">
        <v>1450</v>
      </c>
      <c r="D169" s="292"/>
      <c r="E169" s="292"/>
      <c r="F169" s="315" t="s">
        <v>1447</v>
      </c>
      <c r="G169" s="292"/>
      <c r="H169" s="292" t="s">
        <v>1487</v>
      </c>
      <c r="I169" s="292" t="s">
        <v>1449</v>
      </c>
      <c r="J169" s="292">
        <v>120</v>
      </c>
      <c r="K169" s="340"/>
    </row>
    <row r="170" spans="2:11" s="1" customFormat="1" ht="15" customHeight="1">
      <c r="B170" s="317"/>
      <c r="C170" s="292" t="s">
        <v>1496</v>
      </c>
      <c r="D170" s="292"/>
      <c r="E170" s="292"/>
      <c r="F170" s="315" t="s">
        <v>1447</v>
      </c>
      <c r="G170" s="292"/>
      <c r="H170" s="292" t="s">
        <v>1497</v>
      </c>
      <c r="I170" s="292" t="s">
        <v>1449</v>
      </c>
      <c r="J170" s="292" t="s">
        <v>1498</v>
      </c>
      <c r="K170" s="340"/>
    </row>
    <row r="171" spans="2:11" s="1" customFormat="1" ht="15" customHeight="1">
      <c r="B171" s="317"/>
      <c r="C171" s="292" t="s">
        <v>1395</v>
      </c>
      <c r="D171" s="292"/>
      <c r="E171" s="292"/>
      <c r="F171" s="315" t="s">
        <v>1447</v>
      </c>
      <c r="G171" s="292"/>
      <c r="H171" s="292" t="s">
        <v>1514</v>
      </c>
      <c r="I171" s="292" t="s">
        <v>1449</v>
      </c>
      <c r="J171" s="292" t="s">
        <v>1498</v>
      </c>
      <c r="K171" s="340"/>
    </row>
    <row r="172" spans="2:11" s="1" customFormat="1" ht="15" customHeight="1">
      <c r="B172" s="317"/>
      <c r="C172" s="292" t="s">
        <v>1452</v>
      </c>
      <c r="D172" s="292"/>
      <c r="E172" s="292"/>
      <c r="F172" s="315" t="s">
        <v>1453</v>
      </c>
      <c r="G172" s="292"/>
      <c r="H172" s="292" t="s">
        <v>1514</v>
      </c>
      <c r="I172" s="292" t="s">
        <v>1449</v>
      </c>
      <c r="J172" s="292">
        <v>50</v>
      </c>
      <c r="K172" s="340"/>
    </row>
    <row r="173" spans="2:11" s="1" customFormat="1" ht="15" customHeight="1">
      <c r="B173" s="317"/>
      <c r="C173" s="292" t="s">
        <v>1455</v>
      </c>
      <c r="D173" s="292"/>
      <c r="E173" s="292"/>
      <c r="F173" s="315" t="s">
        <v>1447</v>
      </c>
      <c r="G173" s="292"/>
      <c r="H173" s="292" t="s">
        <v>1514</v>
      </c>
      <c r="I173" s="292" t="s">
        <v>1457</v>
      </c>
      <c r="J173" s="292"/>
      <c r="K173" s="340"/>
    </row>
    <row r="174" spans="2:11" s="1" customFormat="1" ht="15" customHeight="1">
      <c r="B174" s="317"/>
      <c r="C174" s="292" t="s">
        <v>1466</v>
      </c>
      <c r="D174" s="292"/>
      <c r="E174" s="292"/>
      <c r="F174" s="315" t="s">
        <v>1453</v>
      </c>
      <c r="G174" s="292"/>
      <c r="H174" s="292" t="s">
        <v>1514</v>
      </c>
      <c r="I174" s="292" t="s">
        <v>1449</v>
      </c>
      <c r="J174" s="292">
        <v>50</v>
      </c>
      <c r="K174" s="340"/>
    </row>
    <row r="175" spans="2:11" s="1" customFormat="1" ht="15" customHeight="1">
      <c r="B175" s="317"/>
      <c r="C175" s="292" t="s">
        <v>1474</v>
      </c>
      <c r="D175" s="292"/>
      <c r="E175" s="292"/>
      <c r="F175" s="315" t="s">
        <v>1453</v>
      </c>
      <c r="G175" s="292"/>
      <c r="H175" s="292" t="s">
        <v>1514</v>
      </c>
      <c r="I175" s="292" t="s">
        <v>1449</v>
      </c>
      <c r="J175" s="292">
        <v>50</v>
      </c>
      <c r="K175" s="340"/>
    </row>
    <row r="176" spans="2:11" s="1" customFormat="1" ht="15" customHeight="1">
      <c r="B176" s="317"/>
      <c r="C176" s="292" t="s">
        <v>1472</v>
      </c>
      <c r="D176" s="292"/>
      <c r="E176" s="292"/>
      <c r="F176" s="315" t="s">
        <v>1453</v>
      </c>
      <c r="G176" s="292"/>
      <c r="H176" s="292" t="s">
        <v>1514</v>
      </c>
      <c r="I176" s="292" t="s">
        <v>1449</v>
      </c>
      <c r="J176" s="292">
        <v>50</v>
      </c>
      <c r="K176" s="340"/>
    </row>
    <row r="177" spans="2:11" s="1" customFormat="1" ht="15" customHeight="1">
      <c r="B177" s="317"/>
      <c r="C177" s="292" t="s">
        <v>119</v>
      </c>
      <c r="D177" s="292"/>
      <c r="E177" s="292"/>
      <c r="F177" s="315" t="s">
        <v>1447</v>
      </c>
      <c r="G177" s="292"/>
      <c r="H177" s="292" t="s">
        <v>1515</v>
      </c>
      <c r="I177" s="292" t="s">
        <v>1516</v>
      </c>
      <c r="J177" s="292"/>
      <c r="K177" s="340"/>
    </row>
    <row r="178" spans="2:11" s="1" customFormat="1" ht="15" customHeight="1">
      <c r="B178" s="317"/>
      <c r="C178" s="292" t="s">
        <v>54</v>
      </c>
      <c r="D178" s="292"/>
      <c r="E178" s="292"/>
      <c r="F178" s="315" t="s">
        <v>1447</v>
      </c>
      <c r="G178" s="292"/>
      <c r="H178" s="292" t="s">
        <v>1517</v>
      </c>
      <c r="I178" s="292" t="s">
        <v>1518</v>
      </c>
      <c r="J178" s="292">
        <v>1</v>
      </c>
      <c r="K178" s="340"/>
    </row>
    <row r="179" spans="2:11" s="1" customFormat="1" ht="15" customHeight="1">
      <c r="B179" s="317"/>
      <c r="C179" s="292" t="s">
        <v>50</v>
      </c>
      <c r="D179" s="292"/>
      <c r="E179" s="292"/>
      <c r="F179" s="315" t="s">
        <v>1447</v>
      </c>
      <c r="G179" s="292"/>
      <c r="H179" s="292" t="s">
        <v>1519</v>
      </c>
      <c r="I179" s="292" t="s">
        <v>1449</v>
      </c>
      <c r="J179" s="292">
        <v>20</v>
      </c>
      <c r="K179" s="340"/>
    </row>
    <row r="180" spans="2:11" s="1" customFormat="1" ht="15" customHeight="1">
      <c r="B180" s="317"/>
      <c r="C180" s="292" t="s">
        <v>51</v>
      </c>
      <c r="D180" s="292"/>
      <c r="E180" s="292"/>
      <c r="F180" s="315" t="s">
        <v>1447</v>
      </c>
      <c r="G180" s="292"/>
      <c r="H180" s="292" t="s">
        <v>1520</v>
      </c>
      <c r="I180" s="292" t="s">
        <v>1449</v>
      </c>
      <c r="J180" s="292">
        <v>255</v>
      </c>
      <c r="K180" s="340"/>
    </row>
    <row r="181" spans="2:11" s="1" customFormat="1" ht="15" customHeight="1">
      <c r="B181" s="317"/>
      <c r="C181" s="292" t="s">
        <v>120</v>
      </c>
      <c r="D181" s="292"/>
      <c r="E181" s="292"/>
      <c r="F181" s="315" t="s">
        <v>1447</v>
      </c>
      <c r="G181" s="292"/>
      <c r="H181" s="292" t="s">
        <v>1411</v>
      </c>
      <c r="I181" s="292" t="s">
        <v>1449</v>
      </c>
      <c r="J181" s="292">
        <v>10</v>
      </c>
      <c r="K181" s="340"/>
    </row>
    <row r="182" spans="2:11" s="1" customFormat="1" ht="15" customHeight="1">
      <c r="B182" s="317"/>
      <c r="C182" s="292" t="s">
        <v>121</v>
      </c>
      <c r="D182" s="292"/>
      <c r="E182" s="292"/>
      <c r="F182" s="315" t="s">
        <v>1447</v>
      </c>
      <c r="G182" s="292"/>
      <c r="H182" s="292" t="s">
        <v>1521</v>
      </c>
      <c r="I182" s="292" t="s">
        <v>1482</v>
      </c>
      <c r="J182" s="292"/>
      <c r="K182" s="340"/>
    </row>
    <row r="183" spans="2:11" s="1" customFormat="1" ht="15" customHeight="1">
      <c r="B183" s="317"/>
      <c r="C183" s="292" t="s">
        <v>1522</v>
      </c>
      <c r="D183" s="292"/>
      <c r="E183" s="292"/>
      <c r="F183" s="315" t="s">
        <v>1447</v>
      </c>
      <c r="G183" s="292"/>
      <c r="H183" s="292" t="s">
        <v>1523</v>
      </c>
      <c r="I183" s="292" t="s">
        <v>1482</v>
      </c>
      <c r="J183" s="292"/>
      <c r="K183" s="340"/>
    </row>
    <row r="184" spans="2:11" s="1" customFormat="1" ht="15" customHeight="1">
      <c r="B184" s="317"/>
      <c r="C184" s="292" t="s">
        <v>1511</v>
      </c>
      <c r="D184" s="292"/>
      <c r="E184" s="292"/>
      <c r="F184" s="315" t="s">
        <v>1447</v>
      </c>
      <c r="G184" s="292"/>
      <c r="H184" s="292" t="s">
        <v>1524</v>
      </c>
      <c r="I184" s="292" t="s">
        <v>1482</v>
      </c>
      <c r="J184" s="292"/>
      <c r="K184" s="340"/>
    </row>
    <row r="185" spans="2:11" s="1" customFormat="1" ht="15" customHeight="1">
      <c r="B185" s="317"/>
      <c r="C185" s="292" t="s">
        <v>123</v>
      </c>
      <c r="D185" s="292"/>
      <c r="E185" s="292"/>
      <c r="F185" s="315" t="s">
        <v>1453</v>
      </c>
      <c r="G185" s="292"/>
      <c r="H185" s="292" t="s">
        <v>1525</v>
      </c>
      <c r="I185" s="292" t="s">
        <v>1449</v>
      </c>
      <c r="J185" s="292">
        <v>50</v>
      </c>
      <c r="K185" s="340"/>
    </row>
    <row r="186" spans="2:11" s="1" customFormat="1" ht="15" customHeight="1">
      <c r="B186" s="317"/>
      <c r="C186" s="292" t="s">
        <v>1526</v>
      </c>
      <c r="D186" s="292"/>
      <c r="E186" s="292"/>
      <c r="F186" s="315" t="s">
        <v>1453</v>
      </c>
      <c r="G186" s="292"/>
      <c r="H186" s="292" t="s">
        <v>1527</v>
      </c>
      <c r="I186" s="292" t="s">
        <v>1528</v>
      </c>
      <c r="J186" s="292"/>
      <c r="K186" s="340"/>
    </row>
    <row r="187" spans="2:11" s="1" customFormat="1" ht="15" customHeight="1">
      <c r="B187" s="317"/>
      <c r="C187" s="292" t="s">
        <v>1529</v>
      </c>
      <c r="D187" s="292"/>
      <c r="E187" s="292"/>
      <c r="F187" s="315" t="s">
        <v>1453</v>
      </c>
      <c r="G187" s="292"/>
      <c r="H187" s="292" t="s">
        <v>1530</v>
      </c>
      <c r="I187" s="292" t="s">
        <v>1528</v>
      </c>
      <c r="J187" s="292"/>
      <c r="K187" s="340"/>
    </row>
    <row r="188" spans="2:11" s="1" customFormat="1" ht="15" customHeight="1">
      <c r="B188" s="317"/>
      <c r="C188" s="292" t="s">
        <v>1531</v>
      </c>
      <c r="D188" s="292"/>
      <c r="E188" s="292"/>
      <c r="F188" s="315" t="s">
        <v>1453</v>
      </c>
      <c r="G188" s="292"/>
      <c r="H188" s="292" t="s">
        <v>1532</v>
      </c>
      <c r="I188" s="292" t="s">
        <v>1528</v>
      </c>
      <c r="J188" s="292"/>
      <c r="K188" s="340"/>
    </row>
    <row r="189" spans="2:11" s="1" customFormat="1" ht="15" customHeight="1">
      <c r="B189" s="317"/>
      <c r="C189" s="353" t="s">
        <v>1533</v>
      </c>
      <c r="D189" s="292"/>
      <c r="E189" s="292"/>
      <c r="F189" s="315" t="s">
        <v>1453</v>
      </c>
      <c r="G189" s="292"/>
      <c r="H189" s="292" t="s">
        <v>1534</v>
      </c>
      <c r="I189" s="292" t="s">
        <v>1535</v>
      </c>
      <c r="J189" s="354" t="s">
        <v>1536</v>
      </c>
      <c r="K189" s="340"/>
    </row>
    <row r="190" spans="2:11" s="1" customFormat="1" ht="15" customHeight="1">
      <c r="B190" s="317"/>
      <c r="C190" s="353" t="s">
        <v>39</v>
      </c>
      <c r="D190" s="292"/>
      <c r="E190" s="292"/>
      <c r="F190" s="315" t="s">
        <v>1447</v>
      </c>
      <c r="G190" s="292"/>
      <c r="H190" s="289" t="s">
        <v>1537</v>
      </c>
      <c r="I190" s="292" t="s">
        <v>1538</v>
      </c>
      <c r="J190" s="292"/>
      <c r="K190" s="340"/>
    </row>
    <row r="191" spans="2:11" s="1" customFormat="1" ht="15" customHeight="1">
      <c r="B191" s="317"/>
      <c r="C191" s="353" t="s">
        <v>1539</v>
      </c>
      <c r="D191" s="292"/>
      <c r="E191" s="292"/>
      <c r="F191" s="315" t="s">
        <v>1447</v>
      </c>
      <c r="G191" s="292"/>
      <c r="H191" s="292" t="s">
        <v>1540</v>
      </c>
      <c r="I191" s="292" t="s">
        <v>1482</v>
      </c>
      <c r="J191" s="292"/>
      <c r="K191" s="340"/>
    </row>
    <row r="192" spans="2:11" s="1" customFormat="1" ht="15" customHeight="1">
      <c r="B192" s="317"/>
      <c r="C192" s="353" t="s">
        <v>1541</v>
      </c>
      <c r="D192" s="292"/>
      <c r="E192" s="292"/>
      <c r="F192" s="315" t="s">
        <v>1447</v>
      </c>
      <c r="G192" s="292"/>
      <c r="H192" s="292" t="s">
        <v>1542</v>
      </c>
      <c r="I192" s="292" t="s">
        <v>1482</v>
      </c>
      <c r="J192" s="292"/>
      <c r="K192" s="340"/>
    </row>
    <row r="193" spans="2:11" s="1" customFormat="1" ht="15" customHeight="1">
      <c r="B193" s="317"/>
      <c r="C193" s="353" t="s">
        <v>1543</v>
      </c>
      <c r="D193" s="292"/>
      <c r="E193" s="292"/>
      <c r="F193" s="315" t="s">
        <v>1453</v>
      </c>
      <c r="G193" s="292"/>
      <c r="H193" s="292" t="s">
        <v>1544</v>
      </c>
      <c r="I193" s="292" t="s">
        <v>1482</v>
      </c>
      <c r="J193" s="292"/>
      <c r="K193" s="340"/>
    </row>
    <row r="194" spans="2:11" s="1" customFormat="1" ht="15" customHeight="1">
      <c r="B194" s="346"/>
      <c r="C194" s="355"/>
      <c r="D194" s="326"/>
      <c r="E194" s="326"/>
      <c r="F194" s="326"/>
      <c r="G194" s="326"/>
      <c r="H194" s="326"/>
      <c r="I194" s="326"/>
      <c r="J194" s="326"/>
      <c r="K194" s="347"/>
    </row>
    <row r="195" spans="2:11" s="1" customFormat="1" ht="18.75" customHeight="1">
      <c r="B195" s="328"/>
      <c r="C195" s="338"/>
      <c r="D195" s="338"/>
      <c r="E195" s="338"/>
      <c r="F195" s="348"/>
      <c r="G195" s="338"/>
      <c r="H195" s="338"/>
      <c r="I195" s="338"/>
      <c r="J195" s="338"/>
      <c r="K195" s="328"/>
    </row>
    <row r="196" spans="2:11" s="1" customFormat="1" ht="18.75" customHeight="1">
      <c r="B196" s="328"/>
      <c r="C196" s="338"/>
      <c r="D196" s="338"/>
      <c r="E196" s="338"/>
      <c r="F196" s="348"/>
      <c r="G196" s="338"/>
      <c r="H196" s="338"/>
      <c r="I196" s="338"/>
      <c r="J196" s="338"/>
      <c r="K196" s="328"/>
    </row>
    <row r="197" spans="2:11" s="1" customFormat="1" ht="18.75" customHeight="1">
      <c r="B197" s="300"/>
      <c r="C197" s="300"/>
      <c r="D197" s="300"/>
      <c r="E197" s="300"/>
      <c r="F197" s="300"/>
      <c r="G197" s="300"/>
      <c r="H197" s="300"/>
      <c r="I197" s="300"/>
      <c r="J197" s="300"/>
      <c r="K197" s="300"/>
    </row>
    <row r="198" spans="2:11" s="1" customFormat="1" ht="13.5">
      <c r="B198" s="279"/>
      <c r="C198" s="280"/>
      <c r="D198" s="280"/>
      <c r="E198" s="280"/>
      <c r="F198" s="280"/>
      <c r="G198" s="280"/>
      <c r="H198" s="280"/>
      <c r="I198" s="280"/>
      <c r="J198" s="280"/>
      <c r="K198" s="281"/>
    </row>
    <row r="199" spans="2:11" s="1" customFormat="1" ht="21">
      <c r="B199" s="282"/>
      <c r="C199" s="283" t="s">
        <v>1545</v>
      </c>
      <c r="D199" s="283"/>
      <c r="E199" s="283"/>
      <c r="F199" s="283"/>
      <c r="G199" s="283"/>
      <c r="H199" s="283"/>
      <c r="I199" s="283"/>
      <c r="J199" s="283"/>
      <c r="K199" s="284"/>
    </row>
    <row r="200" spans="2:11" s="1" customFormat="1" ht="25.5" customHeight="1">
      <c r="B200" s="282"/>
      <c r="C200" s="356" t="s">
        <v>1546</v>
      </c>
      <c r="D200" s="356"/>
      <c r="E200" s="356"/>
      <c r="F200" s="356" t="s">
        <v>1547</v>
      </c>
      <c r="G200" s="357"/>
      <c r="H200" s="356" t="s">
        <v>1548</v>
      </c>
      <c r="I200" s="356"/>
      <c r="J200" s="356"/>
      <c r="K200" s="284"/>
    </row>
    <row r="201" spans="2:11" s="1" customFormat="1" ht="5.25" customHeight="1">
      <c r="B201" s="317"/>
      <c r="C201" s="312"/>
      <c r="D201" s="312"/>
      <c r="E201" s="312"/>
      <c r="F201" s="312"/>
      <c r="G201" s="338"/>
      <c r="H201" s="312"/>
      <c r="I201" s="312"/>
      <c r="J201" s="312"/>
      <c r="K201" s="340"/>
    </row>
    <row r="202" spans="2:11" s="1" customFormat="1" ht="15" customHeight="1">
      <c r="B202" s="317"/>
      <c r="C202" s="292" t="s">
        <v>1538</v>
      </c>
      <c r="D202" s="292"/>
      <c r="E202" s="292"/>
      <c r="F202" s="315" t="s">
        <v>40</v>
      </c>
      <c r="G202" s="292"/>
      <c r="H202" s="292" t="s">
        <v>1549</v>
      </c>
      <c r="I202" s="292"/>
      <c r="J202" s="292"/>
      <c r="K202" s="340"/>
    </row>
    <row r="203" spans="2:11" s="1" customFormat="1" ht="15" customHeight="1">
      <c r="B203" s="317"/>
      <c r="C203" s="292"/>
      <c r="D203" s="292"/>
      <c r="E203" s="292"/>
      <c r="F203" s="315" t="s">
        <v>41</v>
      </c>
      <c r="G203" s="292"/>
      <c r="H203" s="292" t="s">
        <v>1550</v>
      </c>
      <c r="I203" s="292"/>
      <c r="J203" s="292"/>
      <c r="K203" s="340"/>
    </row>
    <row r="204" spans="2:11" s="1" customFormat="1" ht="15" customHeight="1">
      <c r="B204" s="317"/>
      <c r="C204" s="292"/>
      <c r="D204" s="292"/>
      <c r="E204" s="292"/>
      <c r="F204" s="315" t="s">
        <v>44</v>
      </c>
      <c r="G204" s="292"/>
      <c r="H204" s="292" t="s">
        <v>1551</v>
      </c>
      <c r="I204" s="292"/>
      <c r="J204" s="292"/>
      <c r="K204" s="340"/>
    </row>
    <row r="205" spans="2:11" s="1" customFormat="1" ht="15" customHeight="1">
      <c r="B205" s="317"/>
      <c r="C205" s="292"/>
      <c r="D205" s="292"/>
      <c r="E205" s="292"/>
      <c r="F205" s="315" t="s">
        <v>42</v>
      </c>
      <c r="G205" s="292"/>
      <c r="H205" s="292" t="s">
        <v>1552</v>
      </c>
      <c r="I205" s="292"/>
      <c r="J205" s="292"/>
      <c r="K205" s="340"/>
    </row>
    <row r="206" spans="2:11" s="1" customFormat="1" ht="15" customHeight="1">
      <c r="B206" s="317"/>
      <c r="C206" s="292"/>
      <c r="D206" s="292"/>
      <c r="E206" s="292"/>
      <c r="F206" s="315" t="s">
        <v>43</v>
      </c>
      <c r="G206" s="292"/>
      <c r="H206" s="292" t="s">
        <v>1553</v>
      </c>
      <c r="I206" s="292"/>
      <c r="J206" s="292"/>
      <c r="K206" s="340"/>
    </row>
    <row r="207" spans="2:11" s="1" customFormat="1" ht="15" customHeight="1">
      <c r="B207" s="317"/>
      <c r="C207" s="292"/>
      <c r="D207" s="292"/>
      <c r="E207" s="292"/>
      <c r="F207" s="315"/>
      <c r="G207" s="292"/>
      <c r="H207" s="292"/>
      <c r="I207" s="292"/>
      <c r="J207" s="292"/>
      <c r="K207" s="340"/>
    </row>
    <row r="208" spans="2:11" s="1" customFormat="1" ht="15" customHeight="1">
      <c r="B208" s="317"/>
      <c r="C208" s="292" t="s">
        <v>1494</v>
      </c>
      <c r="D208" s="292"/>
      <c r="E208" s="292"/>
      <c r="F208" s="315" t="s">
        <v>76</v>
      </c>
      <c r="G208" s="292"/>
      <c r="H208" s="292" t="s">
        <v>1554</v>
      </c>
      <c r="I208" s="292"/>
      <c r="J208" s="292"/>
      <c r="K208" s="340"/>
    </row>
    <row r="209" spans="2:11" s="1" customFormat="1" ht="15" customHeight="1">
      <c r="B209" s="317"/>
      <c r="C209" s="292"/>
      <c r="D209" s="292"/>
      <c r="E209" s="292"/>
      <c r="F209" s="315" t="s">
        <v>1390</v>
      </c>
      <c r="G209" s="292"/>
      <c r="H209" s="292" t="s">
        <v>1391</v>
      </c>
      <c r="I209" s="292"/>
      <c r="J209" s="292"/>
      <c r="K209" s="340"/>
    </row>
    <row r="210" spans="2:11" s="1" customFormat="1" ht="15" customHeight="1">
      <c r="B210" s="317"/>
      <c r="C210" s="292"/>
      <c r="D210" s="292"/>
      <c r="E210" s="292"/>
      <c r="F210" s="315" t="s">
        <v>1388</v>
      </c>
      <c r="G210" s="292"/>
      <c r="H210" s="292" t="s">
        <v>1555</v>
      </c>
      <c r="I210" s="292"/>
      <c r="J210" s="292"/>
      <c r="K210" s="340"/>
    </row>
    <row r="211" spans="2:11" s="1" customFormat="1" ht="15" customHeight="1">
      <c r="B211" s="358"/>
      <c r="C211" s="292"/>
      <c r="D211" s="292"/>
      <c r="E211" s="292"/>
      <c r="F211" s="315" t="s">
        <v>1392</v>
      </c>
      <c r="G211" s="353"/>
      <c r="H211" s="344" t="s">
        <v>1393</v>
      </c>
      <c r="I211" s="344"/>
      <c r="J211" s="344"/>
      <c r="K211" s="359"/>
    </row>
    <row r="212" spans="2:11" s="1" customFormat="1" ht="15" customHeight="1">
      <c r="B212" s="358"/>
      <c r="C212" s="292"/>
      <c r="D212" s="292"/>
      <c r="E212" s="292"/>
      <c r="F212" s="315" t="s">
        <v>1394</v>
      </c>
      <c r="G212" s="353"/>
      <c r="H212" s="344" t="s">
        <v>1556</v>
      </c>
      <c r="I212" s="344"/>
      <c r="J212" s="344"/>
      <c r="K212" s="359"/>
    </row>
    <row r="213" spans="2:11" s="1" customFormat="1" ht="15" customHeight="1">
      <c r="B213" s="358"/>
      <c r="C213" s="292"/>
      <c r="D213" s="292"/>
      <c r="E213" s="292"/>
      <c r="F213" s="315"/>
      <c r="G213" s="353"/>
      <c r="H213" s="344"/>
      <c r="I213" s="344"/>
      <c r="J213" s="344"/>
      <c r="K213" s="359"/>
    </row>
    <row r="214" spans="2:11" s="1" customFormat="1" ht="15" customHeight="1">
      <c r="B214" s="358"/>
      <c r="C214" s="292" t="s">
        <v>1518</v>
      </c>
      <c r="D214" s="292"/>
      <c r="E214" s="292"/>
      <c r="F214" s="315">
        <v>1</v>
      </c>
      <c r="G214" s="353"/>
      <c r="H214" s="344" t="s">
        <v>1557</v>
      </c>
      <c r="I214" s="344"/>
      <c r="J214" s="344"/>
      <c r="K214" s="359"/>
    </row>
    <row r="215" spans="2:11" s="1" customFormat="1" ht="15" customHeight="1">
      <c r="B215" s="358"/>
      <c r="C215" s="292"/>
      <c r="D215" s="292"/>
      <c r="E215" s="292"/>
      <c r="F215" s="315">
        <v>2</v>
      </c>
      <c r="G215" s="353"/>
      <c r="H215" s="344" t="s">
        <v>1558</v>
      </c>
      <c r="I215" s="344"/>
      <c r="J215" s="344"/>
      <c r="K215" s="359"/>
    </row>
    <row r="216" spans="2:11" s="1" customFormat="1" ht="15" customHeight="1">
      <c r="B216" s="358"/>
      <c r="C216" s="292"/>
      <c r="D216" s="292"/>
      <c r="E216" s="292"/>
      <c r="F216" s="315">
        <v>3</v>
      </c>
      <c r="G216" s="353"/>
      <c r="H216" s="344" t="s">
        <v>1559</v>
      </c>
      <c r="I216" s="344"/>
      <c r="J216" s="344"/>
      <c r="K216" s="359"/>
    </row>
    <row r="217" spans="2:11" s="1" customFormat="1" ht="15" customHeight="1">
      <c r="B217" s="358"/>
      <c r="C217" s="292"/>
      <c r="D217" s="292"/>
      <c r="E217" s="292"/>
      <c r="F217" s="315">
        <v>4</v>
      </c>
      <c r="G217" s="353"/>
      <c r="H217" s="344" t="s">
        <v>1560</v>
      </c>
      <c r="I217" s="344"/>
      <c r="J217" s="344"/>
      <c r="K217" s="359"/>
    </row>
    <row r="218" spans="2:11" s="1" customFormat="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EVA</cp:lastModifiedBy>
  <dcterms:created xsi:type="dcterms:W3CDTF">2023-02-06T12:30:45Z</dcterms:created>
  <dcterms:modified xsi:type="dcterms:W3CDTF">2023-02-06T12:31:00Z</dcterms:modified>
  <cp:category/>
  <cp:version/>
  <cp:contentType/>
  <cp:contentStatus/>
</cp:coreProperties>
</file>