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Most_198-035_Teplá\rozpočet\FINAL_pro zadání_2023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000" sheetId="3" r:id="rId3"/>
    <sheet name="2 - SO201" sheetId="4" r:id="rId4"/>
    <sheet name="3 - 201" sheetId="5" r:id="rId5"/>
    <sheet name="4 - SO202" sheetId="6" r:id="rId6"/>
    <sheet name="5 - 202" sheetId="7" r:id="rId7"/>
  </sheets>
  <definedNames>
    <definedName name="_xlnm.Print_Area" localSheetId="0">Souhrn!$A$1:$G$29</definedName>
    <definedName name="_xlnm.Print_Titles" localSheetId="0">Souhrn!$17:$19</definedName>
    <definedName name="_xlnm.Print_Area" localSheetId="1">'0 - SO000'!$A$1:$M$39</definedName>
    <definedName name="_xlnm.Print_Titles" localSheetId="1">'0 - SO000'!$21:$23</definedName>
    <definedName name="_xlnm.Print_Area" localSheetId="2">'1 - 000'!$A$1:$M$98</definedName>
    <definedName name="_xlnm.Print_Titles" localSheetId="2">'1 - 000'!$22:$24</definedName>
    <definedName name="_xlnm.Print_Area" localSheetId="3">'2 - SO201'!$A$1:$M$39</definedName>
    <definedName name="_xlnm.Print_Titles" localSheetId="3">'2 - SO201'!$21:$23</definedName>
    <definedName name="_xlnm.Print_Area" localSheetId="4">'3 - 201'!$A$1:$M$519</definedName>
    <definedName name="_xlnm.Print_Titles" localSheetId="4">'3 - 201'!$31:$33</definedName>
    <definedName name="_xlnm.Print_Area" localSheetId="5">'4 - SO202'!$A$1:$M$39</definedName>
    <definedName name="_xlnm.Print_Titles" localSheetId="5">'4 - SO202'!$21:$23</definedName>
    <definedName name="_xlnm.Print_Area" localSheetId="6">'5 - 202'!$A$1:$M$165</definedName>
    <definedName name="_xlnm.Print_Titles" localSheetId="6">'5 - 202'!$25:$27</definedName>
  </definedNames>
  <calcPr/>
</workbook>
</file>

<file path=xl/calcChain.xml><?xml version="1.0" encoding="utf-8"?>
<calcChain xmlns="http://schemas.openxmlformats.org/spreadsheetml/2006/main">
  <c i="7" l="1" r="R143"/>
  <c r="R148"/>
  <c r="I143"/>
  <c r="Q143"/>
  <c r="Q148"/>
  <c r="R135"/>
  <c r="I135"/>
  <c r="Q135"/>
  <c r="R130"/>
  <c r="J130"/>
  <c r="L130"/>
  <c r="I130"/>
  <c r="Q130"/>
  <c r="R125"/>
  <c r="Q125"/>
  <c r="I125"/>
  <c r="J125"/>
  <c r="L125"/>
  <c r="R120"/>
  <c r="R140"/>
  <c r="I120"/>
  <c r="Q120"/>
  <c r="Q140"/>
  <c r="R112"/>
  <c r="Q112"/>
  <c r="I112"/>
  <c r="J112"/>
  <c r="L112"/>
  <c r="R107"/>
  <c r="J107"/>
  <c r="L107"/>
  <c r="I107"/>
  <c r="Q107"/>
  <c r="R102"/>
  <c r="I102"/>
  <c r="Q102"/>
  <c r="R97"/>
  <c r="Q97"/>
  <c r="I97"/>
  <c r="J97"/>
  <c r="L97"/>
  <c r="R92"/>
  <c r="I92"/>
  <c r="J92"/>
  <c r="L92"/>
  <c r="R87"/>
  <c r="I87"/>
  <c r="J87"/>
  <c r="L87"/>
  <c r="R82"/>
  <c r="I82"/>
  <c r="J82"/>
  <c r="L82"/>
  <c r="R77"/>
  <c r="J77"/>
  <c r="L77"/>
  <c r="I77"/>
  <c r="Q77"/>
  <c r="R72"/>
  <c r="J72"/>
  <c r="L72"/>
  <c r="I72"/>
  <c r="Q72"/>
  <c r="R67"/>
  <c r="I67"/>
  <c r="Q67"/>
  <c r="R62"/>
  <c r="I62"/>
  <c r="J62"/>
  <c r="L62"/>
  <c r="R57"/>
  <c r="I57"/>
  <c r="Q57"/>
  <c r="R52"/>
  <c r="R117"/>
  <c r="I52"/>
  <c r="J52"/>
  <c r="R44"/>
  <c r="I44"/>
  <c r="Q44"/>
  <c r="R39"/>
  <c r="I39"/>
  <c r="Q39"/>
  <c r="R34"/>
  <c r="Q34"/>
  <c r="I34"/>
  <c r="J34"/>
  <c r="L34"/>
  <c r="R29"/>
  <c r="R49"/>
  <c r="I29"/>
  <c r="J29"/>
  <c r="A13"/>
  <c i="6" r="A13"/>
  <c r="S11"/>
  <c r="R11"/>
  <c i="5" r="R497"/>
  <c r="Q497"/>
  <c r="I497"/>
  <c r="J497"/>
  <c r="L497"/>
  <c r="R492"/>
  <c r="Q492"/>
  <c r="I492"/>
  <c r="J492"/>
  <c r="L492"/>
  <c r="R487"/>
  <c r="I487"/>
  <c r="J487"/>
  <c r="L487"/>
  <c r="R482"/>
  <c r="I482"/>
  <c r="J482"/>
  <c r="L482"/>
  <c r="R477"/>
  <c r="I477"/>
  <c r="J477"/>
  <c r="L477"/>
  <c r="R472"/>
  <c r="I472"/>
  <c r="Q472"/>
  <c r="R467"/>
  <c r="I467"/>
  <c r="J467"/>
  <c r="L467"/>
  <c r="R462"/>
  <c r="Q462"/>
  <c r="I462"/>
  <c r="J462"/>
  <c r="L462"/>
  <c r="R457"/>
  <c r="Q457"/>
  <c r="I457"/>
  <c r="J457"/>
  <c r="L457"/>
  <c r="R452"/>
  <c r="I452"/>
  <c r="Q452"/>
  <c r="R447"/>
  <c r="Q447"/>
  <c r="I447"/>
  <c r="J447"/>
  <c r="L447"/>
  <c r="R442"/>
  <c r="I442"/>
  <c r="Q442"/>
  <c r="R437"/>
  <c r="I437"/>
  <c r="J437"/>
  <c r="L437"/>
  <c r="R432"/>
  <c r="I432"/>
  <c r="J432"/>
  <c r="L432"/>
  <c r="R427"/>
  <c r="I427"/>
  <c r="J427"/>
  <c r="L427"/>
  <c r="R422"/>
  <c r="I422"/>
  <c r="J422"/>
  <c r="L422"/>
  <c r="R417"/>
  <c r="I417"/>
  <c r="Q417"/>
  <c r="R412"/>
  <c r="J412"/>
  <c r="L412"/>
  <c r="I412"/>
  <c r="Q412"/>
  <c r="R407"/>
  <c r="I407"/>
  <c r="Q407"/>
  <c r="R402"/>
  <c r="R502"/>
  <c r="I402"/>
  <c r="J402"/>
  <c r="R394"/>
  <c r="I394"/>
  <c r="J394"/>
  <c r="L394"/>
  <c r="R389"/>
  <c r="I389"/>
  <c r="Q389"/>
  <c r="R384"/>
  <c r="I384"/>
  <c r="J384"/>
  <c r="L384"/>
  <c r="R379"/>
  <c r="Q379"/>
  <c r="I379"/>
  <c r="J379"/>
  <c r="L379"/>
  <c r="R374"/>
  <c r="I374"/>
  <c r="J374"/>
  <c r="L374"/>
  <c r="R369"/>
  <c r="I369"/>
  <c r="Q369"/>
  <c r="R364"/>
  <c r="R399"/>
  <c r="I364"/>
  <c r="J364"/>
  <c r="R356"/>
  <c r="I356"/>
  <c r="J356"/>
  <c r="L356"/>
  <c r="R351"/>
  <c r="I351"/>
  <c r="Q351"/>
  <c r="R346"/>
  <c r="I346"/>
  <c r="Q346"/>
  <c r="R341"/>
  <c r="I341"/>
  <c r="Q341"/>
  <c r="R336"/>
  <c r="I336"/>
  <c r="Q336"/>
  <c r="R331"/>
  <c r="R361"/>
  <c r="I331"/>
  <c r="J331"/>
  <c r="R323"/>
  <c r="R328"/>
  <c r="I323"/>
  <c r="Q323"/>
  <c r="Q328"/>
  <c r="R315"/>
  <c r="I315"/>
  <c r="J315"/>
  <c r="L315"/>
  <c r="R310"/>
  <c r="I310"/>
  <c r="J310"/>
  <c r="L310"/>
  <c r="R305"/>
  <c r="I305"/>
  <c r="J305"/>
  <c r="L305"/>
  <c r="R300"/>
  <c r="I300"/>
  <c r="Q300"/>
  <c r="R295"/>
  <c r="I295"/>
  <c r="Q295"/>
  <c r="R290"/>
  <c r="I290"/>
  <c r="J290"/>
  <c r="L290"/>
  <c r="R285"/>
  <c r="Q285"/>
  <c r="I285"/>
  <c r="J285"/>
  <c r="L285"/>
  <c r="R280"/>
  <c r="I280"/>
  <c r="J280"/>
  <c r="L280"/>
  <c r="R275"/>
  <c r="I275"/>
  <c r="Q275"/>
  <c r="R270"/>
  <c r="I270"/>
  <c r="Q270"/>
  <c r="R265"/>
  <c r="I265"/>
  <c r="Q265"/>
  <c r="R260"/>
  <c r="R320"/>
  <c r="I260"/>
  <c r="Q260"/>
  <c r="R252"/>
  <c r="I252"/>
  <c r="J252"/>
  <c r="L252"/>
  <c r="R247"/>
  <c r="I247"/>
  <c r="Q247"/>
  <c r="R242"/>
  <c r="I242"/>
  <c r="J242"/>
  <c r="L242"/>
  <c r="R237"/>
  <c r="Q237"/>
  <c r="I237"/>
  <c r="J237"/>
  <c r="L237"/>
  <c r="R232"/>
  <c r="I232"/>
  <c r="J232"/>
  <c r="L232"/>
  <c r="R227"/>
  <c r="I227"/>
  <c r="Q227"/>
  <c r="R222"/>
  <c r="I222"/>
  <c r="Q222"/>
  <c r="R217"/>
  <c r="R257"/>
  <c r="I217"/>
  <c r="J217"/>
  <c r="R209"/>
  <c r="I209"/>
  <c r="J209"/>
  <c r="L209"/>
  <c r="R204"/>
  <c r="I204"/>
  <c r="Q204"/>
  <c r="R199"/>
  <c r="Q199"/>
  <c r="I199"/>
  <c r="J199"/>
  <c r="L199"/>
  <c r="R194"/>
  <c r="I194"/>
  <c r="Q194"/>
  <c r="R189"/>
  <c r="I189"/>
  <c r="J189"/>
  <c r="L189"/>
  <c r="R184"/>
  <c r="I184"/>
  <c r="Q184"/>
  <c r="R179"/>
  <c r="R214"/>
  <c r="I179"/>
  <c r="J179"/>
  <c r="R171"/>
  <c r="Q171"/>
  <c r="I171"/>
  <c r="J171"/>
  <c r="L171"/>
  <c r="R166"/>
  <c r="I166"/>
  <c r="J166"/>
  <c r="L166"/>
  <c r="R161"/>
  <c r="I161"/>
  <c r="J161"/>
  <c r="L161"/>
  <c r="R156"/>
  <c r="Q156"/>
  <c r="I156"/>
  <c r="J156"/>
  <c r="L156"/>
  <c r="R151"/>
  <c r="I151"/>
  <c r="J151"/>
  <c r="L151"/>
  <c r="R146"/>
  <c r="I146"/>
  <c r="Q146"/>
  <c r="R141"/>
  <c r="I141"/>
  <c r="J141"/>
  <c r="L141"/>
  <c r="R136"/>
  <c r="I136"/>
  <c r="Q136"/>
  <c r="R131"/>
  <c r="I131"/>
  <c r="Q131"/>
  <c r="R126"/>
  <c r="R176"/>
  <c r="I126"/>
  <c r="Q126"/>
  <c r="R118"/>
  <c r="I118"/>
  <c r="J118"/>
  <c r="L118"/>
  <c r="R113"/>
  <c r="I113"/>
  <c r="J113"/>
  <c r="L113"/>
  <c r="R108"/>
  <c r="I108"/>
  <c r="J108"/>
  <c r="L108"/>
  <c r="R103"/>
  <c r="I103"/>
  <c r="J103"/>
  <c r="L103"/>
  <c r="R98"/>
  <c r="I98"/>
  <c r="J98"/>
  <c r="L98"/>
  <c r="R93"/>
  <c r="I93"/>
  <c r="J93"/>
  <c r="L93"/>
  <c r="R88"/>
  <c r="I88"/>
  <c r="J88"/>
  <c r="L88"/>
  <c r="R83"/>
  <c r="I83"/>
  <c r="Q83"/>
  <c r="R78"/>
  <c r="I78"/>
  <c r="J78"/>
  <c r="L78"/>
  <c r="R73"/>
  <c r="I73"/>
  <c r="J73"/>
  <c r="L73"/>
  <c r="R68"/>
  <c r="I68"/>
  <c r="J68"/>
  <c r="L68"/>
  <c r="R63"/>
  <c r="I63"/>
  <c r="J63"/>
  <c r="L63"/>
  <c r="R58"/>
  <c r="R123"/>
  <c r="Q58"/>
  <c r="I58"/>
  <c r="J58"/>
  <c r="R50"/>
  <c r="I50"/>
  <c r="Q50"/>
  <c r="R45"/>
  <c r="I45"/>
  <c r="Q45"/>
  <c r="R40"/>
  <c r="I40"/>
  <c r="Q40"/>
  <c r="R35"/>
  <c r="R55"/>
  <c r="Q35"/>
  <c r="Q55"/>
  <c r="I35"/>
  <c r="J35"/>
  <c r="L35"/>
  <c r="A13"/>
  <c i="4" r="A13"/>
  <c r="S11"/>
  <c r="R11"/>
  <c i="3" r="R76"/>
  <c r="I76"/>
  <c r="Q76"/>
  <c r="R71"/>
  <c r="Q71"/>
  <c r="I71"/>
  <c r="J71"/>
  <c r="L71"/>
  <c r="R66"/>
  <c r="I66"/>
  <c r="Q66"/>
  <c r="R61"/>
  <c r="I61"/>
  <c r="J61"/>
  <c r="L61"/>
  <c r="R56"/>
  <c r="I56"/>
  <c r="J56"/>
  <c r="L56"/>
  <c r="R51"/>
  <c r="I51"/>
  <c r="J51"/>
  <c r="L51"/>
  <c r="R46"/>
  <c r="I46"/>
  <c r="J46"/>
  <c r="L46"/>
  <c r="R41"/>
  <c r="I41"/>
  <c r="Q41"/>
  <c r="R36"/>
  <c r="I36"/>
  <c r="Q36"/>
  <c r="R31"/>
  <c r="I31"/>
  <c r="Q31"/>
  <c r="R26"/>
  <c r="R81"/>
  <c r="I26"/>
  <c r="J26"/>
  <c r="L26"/>
  <c r="A13"/>
  <c i="2" r="A13"/>
  <c r="S11"/>
  <c r="R11"/>
  <c i="1" r="S24"/>
  <c r="F24"/>
  <c r="D24"/>
  <c r="S22"/>
  <c r="F22"/>
  <c r="D22"/>
  <c r="S20"/>
  <c r="F20"/>
  <c r="D20"/>
  <c i="3" l="1" r="Q51"/>
  <c r="Q61"/>
  <c r="J66"/>
  <c r="L66"/>
  <c i="5" r="L58"/>
  <c r="Q63"/>
  <c r="Q123"/>
  <c r="Q78"/>
  <c r="Q88"/>
  <c r="Q93"/>
  <c r="Q98"/>
  <c r="Q103"/>
  <c r="Q108"/>
  <c r="Q113"/>
  <c r="Q118"/>
  <c r="J136"/>
  <c r="L136"/>
  <c r="Q141"/>
  <c r="Q176"/>
  <c r="Q151"/>
  <c r="J184"/>
  <c r="L184"/>
  <c r="J204"/>
  <c r="L204"/>
  <c r="Q209"/>
  <c r="Q217"/>
  <c r="J227"/>
  <c r="L227"/>
  <c r="Q232"/>
  <c r="Q242"/>
  <c r="J260"/>
  <c r="L260"/>
  <c r="J275"/>
  <c r="L275"/>
  <c r="Q290"/>
  <c r="J300"/>
  <c r="L300"/>
  <c r="Q310"/>
  <c r="Q315"/>
  <c r="L331"/>
  <c r="J336"/>
  <c r="L336"/>
  <c r="J351"/>
  <c r="L351"/>
  <c r="L364"/>
  <c r="J369"/>
  <c r="L369"/>
  <c r="Q394"/>
  <c r="L402"/>
  <c r="J407"/>
  <c r="L407"/>
  <c r="Q432"/>
  <c r="J472"/>
  <c r="L472"/>
  <c i="3" r="Q26"/>
  <c r="Q81"/>
  <c r="Q46"/>
  <c r="Q56"/>
  <c i="5" r="Q68"/>
  <c r="Q73"/>
  <c r="J146"/>
  <c r="L146"/>
  <c r="Q161"/>
  <c r="Q166"/>
  <c r="L179"/>
  <c r="Q189"/>
  <c r="Q252"/>
  <c r="Q280"/>
  <c r="Q320"/>
  <c r="J295"/>
  <c r="L295"/>
  <c r="Q305"/>
  <c r="J323"/>
  <c r="L323"/>
  <c r="L329"/>
  <c r="L26"/>
  <c r="Q331"/>
  <c r="Q361"/>
  <c r="J341"/>
  <c r="L341"/>
  <c r="J346"/>
  <c r="L346"/>
  <c r="Q356"/>
  <c r="Q364"/>
  <c r="Q374"/>
  <c r="Q384"/>
  <c r="J389"/>
  <c r="L389"/>
  <c r="Q402"/>
  <c r="J417"/>
  <c r="L417"/>
  <c r="Q422"/>
  <c r="Q427"/>
  <c r="Q437"/>
  <c r="Q477"/>
  <c r="Q482"/>
  <c r="Q487"/>
  <c i="7" r="Q29"/>
  <c r="Q49"/>
  <c i="3" r="J36"/>
  <c r="L36"/>
  <c r="J76"/>
  <c r="L76"/>
  <c i="5" r="J50"/>
  <c r="L50"/>
  <c r="J83"/>
  <c r="L83"/>
  <c r="J126"/>
  <c r="J265"/>
  <c r="L265"/>
  <c r="H361"/>
  <c i="7" r="J39"/>
  <c r="L39"/>
  <c r="J44"/>
  <c r="L44"/>
  <c r="Q52"/>
  <c i="3" r="J31"/>
  <c r="L31"/>
  <c r="L81"/>
  <c r="J81"/>
  <c r="R11"/>
  <c r="J41"/>
  <c r="L41"/>
  <c r="H81"/>
  <c i="5" r="J40"/>
  <c r="L40"/>
  <c r="L55"/>
  <c r="J45"/>
  <c r="L45"/>
  <c r="J131"/>
  <c r="L131"/>
  <c r="Q179"/>
  <c r="Q214"/>
  <c r="L217"/>
  <c r="J222"/>
  <c r="L222"/>
  <c r="J247"/>
  <c r="L247"/>
  <c r="J270"/>
  <c r="L270"/>
  <c r="Q467"/>
  <c i="7" r="L29"/>
  <c r="L50"/>
  <c r="L20"/>
  <c r="L52"/>
  <c r="Q62"/>
  <c r="Q82"/>
  <c r="Q87"/>
  <c r="Q92"/>
  <c i="5" r="J194"/>
  <c r="L194"/>
  <c r="H257"/>
  <c r="J442"/>
  <c r="L442"/>
  <c r="J452"/>
  <c r="L452"/>
  <c r="H502"/>
  <c i="7" r="J57"/>
  <c r="L57"/>
  <c r="J67"/>
  <c r="L67"/>
  <c r="J102"/>
  <c r="L102"/>
  <c r="H117"/>
  <c r="J120"/>
  <c r="H141"/>
  <c r="K22"/>
  <c r="J135"/>
  <c r="L135"/>
  <c r="J143"/>
  <c r="H149"/>
  <c r="K23"/>
  <c l="1" r="L118"/>
  <c r="L21"/>
  <c i="5" r="Q399"/>
  <c r="L321"/>
  <c r="L25"/>
  <c r="Q502"/>
  <c i="3" r="S81"/>
  <c r="S20"/>
  <c i="5" r="L362"/>
  <c r="L27"/>
  <c r="Q257"/>
  <c r="L258"/>
  <c r="L24"/>
  <c r="L503"/>
  <c r="L29"/>
  <c r="L124"/>
  <c r="L21"/>
  <c r="L399"/>
  <c i="7" r="Q117"/>
  <c i="5" r="H176"/>
  <c r="L215"/>
  <c r="L23"/>
  <c r="H214"/>
  <c i="7" r="H50"/>
  <c r="K20"/>
  <c i="5" r="H56"/>
  <c r="K20"/>
  <c i="3" r="L82"/>
  <c r="J11"/>
  <c i="1" r="F21"/>
  <c i="5" r="H124"/>
  <c r="K21"/>
  <c r="H123"/>
  <c r="H215"/>
  <c r="K23"/>
  <c r="H55"/>
  <c r="J55"/>
  <c r="J56"/>
  <c r="H400"/>
  <c r="K28"/>
  <c i="7" r="H118"/>
  <c r="K21"/>
  <c i="5" r="L56"/>
  <c r="L20"/>
  <c r="H362"/>
  <c r="K27"/>
  <c i="7" r="H49"/>
  <c i="5" r="H399"/>
  <c r="H258"/>
  <c r="K24"/>
  <c i="3" r="H82"/>
  <c r="J10"/>
  <c i="1" r="D21"/>
  <c i="5" r="H503"/>
  <c r="K29"/>
  <c r="L123"/>
  <c r="J123"/>
  <c r="J124"/>
  <c r="L257"/>
  <c r="J257"/>
  <c r="J258"/>
  <c r="L328"/>
  <c r="H329"/>
  <c r="K26"/>
  <c i="3" r="J82"/>
  <c i="5" r="L126"/>
  <c r="L177"/>
  <c r="L22"/>
  <c r="H177"/>
  <c r="K22"/>
  <c r="H320"/>
  <c r="H321"/>
  <c r="K25"/>
  <c r="H328"/>
  <c i="7" r="L49"/>
  <c r="J49"/>
  <c r="J50"/>
  <c r="L117"/>
  <c r="J117"/>
  <c r="J118"/>
  <c r="L120"/>
  <c r="L141"/>
  <c r="L22"/>
  <c i="5" r="L214"/>
  <c r="J214"/>
  <c r="J215"/>
  <c r="L320"/>
  <c r="J320"/>
  <c r="J321"/>
  <c r="L400"/>
  <c r="L28"/>
  <c r="L361"/>
  <c r="J361"/>
  <c r="J362"/>
  <c r="L502"/>
  <c r="J502"/>
  <c r="J503"/>
  <c i="7" r="H140"/>
  <c r="L143"/>
  <c r="L149"/>
  <c r="L23"/>
  <c r="H148"/>
  <c i="5" l="1" r="J328"/>
  <c r="J329"/>
  <c r="S257"/>
  <c r="S24"/>
  <c i="7" r="S117"/>
  <c r="S21"/>
  <c i="5" r="S502"/>
  <c r="S29"/>
  <c r="J399"/>
  <c r="J400"/>
  <c r="Q11"/>
  <c i="7" r="Q11"/>
  <c r="S49"/>
  <c r="S20"/>
  <c i="5" r="S123"/>
  <c r="S21"/>
  <c r="S214"/>
  <c r="S23"/>
  <c i="7" r="J11"/>
  <c i="1" r="F25"/>
  <c i="5" r="S320"/>
  <c r="S25"/>
  <c r="S361"/>
  <c r="S27"/>
  <c i="3" r="L20"/>
  <c r="K20"/>
  <c r="Q11"/>
  <c r="S11"/>
  <c i="1" r="S21"/>
  <c i="5" r="J11"/>
  <c i="1" r="F23"/>
  <c i="5" r="S55"/>
  <c r="S20"/>
  <c r="L176"/>
  <c r="J176"/>
  <c r="J177"/>
  <c i="7" r="J10"/>
  <c i="1" r="D25"/>
  <c i="5" r="J10"/>
  <c r="S11"/>
  <c i="1" r="S23"/>
  <c i="5" r="R11"/>
  <c i="7" r="L148"/>
  <c r="J148"/>
  <c r="J149"/>
  <c r="L140"/>
  <c r="J140"/>
  <c r="J141"/>
  <c i="5" l="1" r="S399"/>
  <c r="S28"/>
  <c i="7" r="R11"/>
  <c i="1" r="D23"/>
  <c i="7" r="S140"/>
  <c r="S22"/>
  <c i="5" r="S176"/>
  <c r="S22"/>
  <c i="7" r="S11"/>
  <c i="1" r="S25"/>
  <c i="7" r="S148"/>
  <c r="S23"/>
  <c i="5" r="S328"/>
  <c r="S26"/>
</calcChain>
</file>

<file path=xl/sharedStrings.xml><?xml version="1.0" encoding="utf-8"?>
<sst xmlns="http://schemas.openxmlformats.org/spreadsheetml/2006/main">
  <si>
    <t>SOUHRNNÝ LIST STAVBY</t>
  </si>
  <si>
    <t>STAVBA</t>
  </si>
  <si>
    <t>TÚ_M_039 - Modernizace mostu ev.č. 198-035 Teplá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</si>
  <si>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</si>
  <si>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</si>
  <si>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</si>
  <si>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</si>
  <si>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</si>
  <si>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</si>
  <si>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</si>
  <si>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</si>
  <si>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</si>
  <si>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</si>
  <si>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</si>
  <si>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</si>
  <si>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</si>
  <si>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</si>
  <si>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</si>
  <si>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</si>
  <si>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</si>
  <si>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 xml:space="preserve">   └ 000 ꜛ</t>
  </si>
  <si>
    <t>SO201</t>
  </si>
  <si>
    <t>MOST EV.Č.198-035 TEPLÁ</t>
  </si>
  <si>
    <t xml:space="preserve">   └ 201 ꜛ</t>
  </si>
  <si>
    <t>SO202</t>
  </si>
  <si>
    <t>PROVIZORNÍ LÁVKA</t>
  </si>
  <si>
    <t xml:space="preserve">   └ 202 ꜛ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</si>
  <si>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</si>
  <si>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</si>
  <si>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</si>
  <si>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</si>
  <si>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</si>
  <si>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</si>
  <si>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</si>
  <si>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</si>
  <si>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</si>
  <si>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</si>
  <si>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</si>
  <si>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</si>
  <si>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</si>
  <si>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</si>
  <si>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</si>
  <si>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</si>
  <si>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000 - VEDLEJŠÍ A OSTATNÍ NÁKLADY</t>
  </si>
  <si>
    <t>Všeobecné konstrukce a práce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</si>
  <si>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</si>
  <si>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</si>
  <si>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</si>
  <si>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</si>
  <si>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</si>
  <si>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KOMPLETNÍ DOPRAVNĚ INŽENÝRSKÁ OPATŘENÍ PO DOBU VÝSTAVBY, DLE PROJEKTOVÉ DOKUMENTACE, SCHVÁLENÉHO PLÁNU ZOV A VYJÁDŘENÍ POLICIE ČR A JINÝCH S TÍMTO SOUVISEJÍCÍCH VYJÁDŘENÍ. 
VČETNĚ PŘECHODNÉHO SVISLÉHO I VODOROVNÉHO DOPRAVNÍHO ZNAČENÍ, DOPRAVNÍCH ZAŘÍZENÍ, ZÁBRAN A OPLOCENÍ APOD. (DODÁVKA, MONTÁŽ, PRONÁJEM, KONTROLA, ÚDRŽBA, PŘEMÍSŤOVÁNÍ, PŘEDZNAČOVÁNÍ, DEMONTÁŽ) 
SOUČÁSTÍ FAKTURACE BUDE PODROBNÝ ROZPIS POUŽITÝCH ZNAČEK A ZAŘÍZENÍ V RÁMCI TÉTO POLOŽKY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</si>
  <si>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</si>
  <si>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</si>
  <si>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</si>
  <si>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</si>
  <si>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</si>
  <si>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2022</t>
  </si>
  <si>
    <t>02730</t>
  </si>
  <si>
    <t>POMOC PRÁCE ZŘÍZ NEBO ZAJIŠŤ OCHRANU INŽENÝRSKÝCH SÍTÍ</t>
  </si>
  <si>
    <t>- ochrana stávajících sítí technické infrastruktury na staveništi, včetně provizorní ochrany, vyvěšení nebo dočasných podpěrných bodů</t>
  </si>
  <si>
    <t>02911</t>
  </si>
  <si>
    <t>OSTATNÍ POŽADAVKY - GEODETICKÉ ZAMĚŘENÍ</t>
  </si>
  <si>
    <t>vytyčení stavby 
- směrové a výškové vytyčení stavby, včetně vytýčení inženýrských sítí</t>
  </si>
  <si>
    <t>zahrnuje veškeré náklady spojené s objednatelem požadovanými pracemi</t>
  </si>
  <si>
    <t>029113</t>
  </si>
  <si>
    <t>OSTATNÍ POŽADAVKY - GEODETICKÉ ZAMĚŘENÍ - CELKY</t>
  </si>
  <si>
    <t>KUS</t>
  </si>
  <si>
    <t>- zaměření skutečného provedení stavby</t>
  </si>
  <si>
    <t>029412</t>
  </si>
  <si>
    <t>OSTATNÍ POŽADAVKY - VYPRACOVÁNÍ MOSTNÍHO LISTU</t>
  </si>
  <si>
    <t>1ks = 1,000000 =&gt; A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</si>
  <si>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</si>
  <si>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</si>
  <si>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</si>
  <si>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</si>
  <si>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</si>
  <si>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dokumentace skutečného provedení stavby 
- DSPS v počtu 3 paré + 1x CD (otevřené i uzavřené formáty)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</si>
  <si>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</si>
  <si>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</si>
  <si>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</si>
  <si>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</si>
  <si>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</si>
  <si>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</t>
  </si>
  <si>
    <t>PROVEDENÍ 1. HMP - mostu 
PROVEDENÍ 1. HMP - lávky pro pěší</t>
  </si>
  <si>
    <t>2ks = 2,000000 =&gt; A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</si>
  <si>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</si>
  <si>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</si>
  <si>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</si>
  <si>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DOZOR GEOLOGA</t>
  </si>
  <si>
    <t>zahrnuje veškeré náklady spojené s objednatelem požadovaným dozorem</t>
  </si>
  <si>
    <t>02990</t>
  </si>
  <si>
    <t>OSTATNÍ POŽADAVKY - INFORMAČNÍ TABULE</t>
  </si>
  <si>
    <t>- dočasný billboard - informační tabule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</si>
  <si>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</si>
  <si>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</si>
  <si>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</si>
  <si>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</si>
  <si>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</si>
  <si>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</si>
  <si>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</si>
  <si>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SO201 - MOST EV.Č.198-035 TEPLÁ</t>
  </si>
  <si>
    <t>201 - MOST EV.Č.198-035 TEPLÁ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</si>
  <si>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</si>
  <si>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</si>
  <si>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</si>
  <si>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</si>
  <si>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</si>
  <si>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</si>
  <si>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</si>
  <si>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</si>
  <si>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</si>
  <si>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014101</t>
  </si>
  <si>
    <t>POPLATKY ZA SKLÁDKU</t>
  </si>
  <si>
    <t>M3</t>
  </si>
  <si>
    <t>zemina z pol.č.17120:361,108m3 = 361,108000 =&gt; A</t>
  </si>
  <si>
    <t>zahrnuje veškeré poplatky provozovateli skládky související s uložením odpadu na skládce.</t>
  </si>
  <si>
    <t>014102</t>
  </si>
  <si>
    <t>T</t>
  </si>
  <si>
    <t>asfaltový kryt, beton, železobeton_x000d_
z pol.č.11343:155,461m3*2,2t/m3 = 342,014200 =&gt; A _x000d_
z pol.č.96611:132,0m3*2,4t/m3 = 316,800000 =&gt; B _x000d_
z pol.č.96616:161,0m3*2,4t/m3 = 386,400000 =&gt; C _x000d_
Celkem: A+B+C = 1045,214200 =&gt; D</t>
  </si>
  <si>
    <t>014132</t>
  </si>
  <si>
    <t>POPLATKY ZA SKLÁDKU TYP S-NO (NEBEZPEČNÝ ODPAD)</t>
  </si>
  <si>
    <t>izolace_x000d_
z pol.č.97817:187,0m2*0,005t/m2 = 0,935000 =&gt; A</t>
  </si>
  <si>
    <t>014201</t>
  </si>
  <si>
    <t>POPLATKY ZA ZEMNÍK - ZEMINA</t>
  </si>
  <si>
    <t>dle pol.č.12573:404,915m3 = 404,915000 =&gt; A</t>
  </si>
  <si>
    <t>zahrnuje veškeré poplatky majiteli zemníku související s nákupem zeminy (nikoliv s otvírkou zemníku)</t>
  </si>
  <si>
    <t>1 - Zemní práce</t>
  </si>
  <si>
    <t>11343</t>
  </si>
  <si>
    <t>ODSTRAN KRYTU ZPEVNĚNÝCH PLOCH S ASFALT POJIVEM VČET PODKLADU</t>
  </si>
  <si>
    <t>včetně naložení a odvozu</t>
  </si>
  <si>
    <t>vozovka mimo most:(113,5m2+84,0m2)*0,60 = 118,500000 =&gt; A _x000d_
vozovka na mostě:((7,81+7,60)*0,5*15,70)*0,15 = 18,145275 =&gt; B _x000d_
živič. chodníky:2*22,40*1,40*0,30 = 18,816000 =&gt; C _x000d_
Celkem: A+B+C = 155,461275 =&gt; D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</si>
  <si>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</si>
  <si>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</si>
  <si>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</si>
  <si>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M</t>
  </si>
  <si>
    <t>včetně naložení a odvozu
ODVOZ NA MÍSTO URČENÉ INVESTOREM</t>
  </si>
  <si>
    <t>2*22,00 = 44,000000 =&gt; A</t>
  </si>
  <si>
    <t>113766</t>
  </si>
  <si>
    <t>FRÉZOVÁNÍ DRÁŽKY PRŮŘEZU DO 800MM2 V ASFALTOVÉ VOZOVCE</t>
  </si>
  <si>
    <t>20x40MM</t>
  </si>
  <si>
    <t>ve vozovce:2*7,50 = 15,000000 =&gt; A</t>
  </si>
  <si>
    <t>Položka zahrnuje veškerou manipulaci s vybouranou sutí a s vybouranými hmotami vč. uložení na skládku.</t>
  </si>
  <si>
    <t>12110</t>
  </si>
  <si>
    <t>SEJMUTÍ ORNICE NEBO LESNÍ PŮDY</t>
  </si>
  <si>
    <t>plocha:2,0*10,0+2,0*6,0 = 32,000000 =&gt; A _x000d_
kubatura:32,0m2*0,20 = 6,400000 =&gt; B</t>
  </si>
  <si>
    <t>položka zahrnuje sejmutí ornice bez ohledu na tloušťku vrstvy a její vodorovnou dopravu
nezahrnuje uložení na trvalou skládku</t>
  </si>
  <si>
    <t>12573</t>
  </si>
  <si>
    <t>VYKOPÁVKY ZE ZEMNÍKŮ A SKLÁDEK TŘ. I</t>
  </si>
  <si>
    <t>- včetně naložení a odvozu</t>
  </si>
  <si>
    <t>natěžení a dovoz zeminy dle pol.č.17411:404,915m3 = 404,915000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</si>
  <si>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</si>
  <si>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</si>
  <si>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</si>
  <si>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2*13,0m2*12,50 = 325,000000 =&gt; A _x000d_
pro šachtu s obrubník. vpustí:3*1,00*4,5m2 = 13,500000 =&gt; B _x000d_
Celkem: A+B = 338,500000 =&gt; C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</si>
  <si>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</si>
  <si>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</si>
  <si>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</si>
  <si>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výkopu na skládku/deponii _x000d_
dle pol.č.13173:338,5m3 = 338,500000 =&gt; A _x000d_
zemina z vývrtu pilot:20*4,00*3,14*0,30^2 = 22,608000 =&gt; B _x000d_
Celkem: A+B = 361,108000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</si>
  <si>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</si>
  <si>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</si>
  <si>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</si>
  <si>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- včetně řádného odvodnění stavební jámy, pomocí odčerpávání prosakující vody</t>
  </si>
  <si>
    <t>přechodové oblasti:9,4*(13,4+12,7) = 245,340000 =&gt; A _x000d_
líc křídel a dříků:(5,8+6,8)*3,8+12,5*(1,3+1,45)+(6,3+7,3)*3,8+(7,3+7,5+3,5+2,5)*0,8 = 150,575000 =&gt; B _x000d_
zásyp šachty s obrubník. vpustí:3*3,0m3 = 9,000000 =&gt; C _x000d_
Celkem: A+B+C = 404,915000 =&gt; D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</si>
  <si>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</si>
  <si>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</si>
  <si>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</si>
  <si>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ŠTP FR.0/32
- včetně řádného odvodnění stavební jámy, pomocí odčerpávání prosakující vody</t>
  </si>
  <si>
    <t>zásyp ŠTP:(3,0m2+2,0m2)*9,40 = 47,000000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</si>
  <si>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</si>
  <si>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</si>
  <si>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</si>
  <si>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DN150 z pol.č.87433:18,80*(0,60*0,45-3,14*0,08^2) = 4,698195 =&gt; A _x000d_
ochranný obsyp opěr ŠTP:(1,8m2+1,5m2)*9,40 = 31,020000 =&gt; B _x000d_
Celkem: A+B = 35,718195 =&gt; C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</si>
  <si>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</si>
  <si>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</si>
  <si>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</si>
  <si>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</si>
  <si>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chodníky:43,0m2 = 43,000000 =&gt; A _x000d_
vozovka mimo most:86,7m2+61,0m2 = 147,700000 =&gt; B _x000d_
Celkem: A+B = 190,700000 =&gt; C</t>
  </si>
  <si>
    <t>položka zahrnuje úpravu pláně včetně vyrovnání výškových rozdílů. Míru zhutnění určuje projekt.</t>
  </si>
  <si>
    <t>18220</t>
  </si>
  <si>
    <t>ROZPROSTŘENÍ ORNICE VE SVAHU</t>
  </si>
  <si>
    <t>zpětné rozprostření dle pol.č.12110:6,4m3 = 6,400000 =&gt; A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</si>
  <si>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</si>
  <si>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</si>
  <si>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</si>
  <si>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z pol.č.18220:6,4m3/0,10 = 64,000000 =&gt; A</t>
  </si>
  <si>
    <t>Zahrnuje dodání předepsané travní směsi, hydroosev na ornici, zalévání, první pokosení, to vše bez ohledu na sklon terénu</t>
  </si>
  <si>
    <t>2 - Základy</t>
  </si>
  <si>
    <t>21331</t>
  </si>
  <si>
    <t>DRENÁŽNÍ VRSTVY Z BETONU MEZEROVITÉHO (DRENÁŽNÍHO)</t>
  </si>
  <si>
    <t>obetonování drenážního potrubí:2*9,40*0,07m2 = 1,316000 =&gt; A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</si>
  <si>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</si>
  <si>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</si>
  <si>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</si>
  <si>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u odvodňovačů:4ks*0,006*0,5 = 0,012000 =&gt; A _x000d_
u odvodň. trubiček:4ks*0,024*0,5 = 0,048000 =&gt; B _x000d_
Celkem: A+B = 0,060000 =&gt; C</t>
  </si>
  <si>
    <t>224325</t>
  </si>
  <si>
    <t>PILOTY ZE ŽELEZOBETONU C30/37</t>
  </si>
  <si>
    <t>- včetně zkoušky integrity pilot (CHA) - 2 ks - na dvou pilotách (1 pod každou opěrou), včetně trubky TR 63/3 pro zkoušky CHA
- včetně zkoušky integrity pilot (PIT) pro všechny zbývající piloty - 18 ks</t>
  </si>
  <si>
    <t>20ks*3,14*0,30^2*4,00 = 22,608000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</si>
  <si>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</si>
  <si>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</si>
  <si>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</si>
  <si>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cca 150kg/m3 z pol.č.224325:22,61m3*150/1000 = 3,391500 =&gt; A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</si>
  <si>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</si>
  <si>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23217A</t>
  </si>
  <si>
    <t>A</t>
  </si>
  <si>
    <t>ŠTĚTOVÉ STĚNY BERANĚNÉ Z KOVOVÝCH DÍLCŮ DOČASNÉ (PLOCHA)</t>
  </si>
  <si>
    <t>(21,25+20,25)*8,00 = 332,000000 =&gt; A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</si>
  <si>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</si>
  <si>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B</t>
  </si>
  <si>
    <t>VÝŠKY 6,0M DLE VÝKRESU D5</t>
  </si>
  <si>
    <t>(18,50+18,50)*6,00 = 222,000000 =&gt; A</t>
  </si>
  <si>
    <t>23717A</t>
  </si>
  <si>
    <t>ODSTRANĚNÍ ŠTĚTOVÝCH STĚN Z KOVOVÝCH DÍLCŮ V PLOŠE</t>
  </si>
  <si>
    <t>včetně naložení, odvozu a likvidace, popř. polatků za uložení</t>
  </si>
  <si>
    <t>dle pol.č.23217A.A:332,0m2 = 332,000000 =&gt; A _x000d_
dle pol.č.23217A.B:222,0m2 = 222,000000 =&gt; B _x000d_
Celkem: A+B = 554,000000 =&gt; C</t>
  </si>
  <si>
    <t>položka zahrnuje odstranění stěn včetně odvozu a uložení na skládku</t>
  </si>
  <si>
    <t>264728</t>
  </si>
  <si>
    <t>VRTY PRO PILOTY TŘ I A II D DO 600MM</t>
  </si>
  <si>
    <t>20ks*4,00 = 80,000000 =&gt; A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</si>
  <si>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</si>
  <si>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27231A</t>
  </si>
  <si>
    <t>ZÁKLADY Z PROSTÉHO BETONU DO C20/25</t>
  </si>
  <si>
    <t>pod opěrami a křídly:(27,66m2+26,96m2)*0,30 = 16,386000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</si>
  <si>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</si>
  <si>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28999</t>
  </si>
  <si>
    <t>OPLÁŠTĚNÍ (ZPEVNĚNÍ) Z FÓLIE</t>
  </si>
  <si>
    <t>TĚSNÍCÍ FÓLIE</t>
  </si>
  <si>
    <t>v přechodové oblasti:(5,40+4,90)*9,40 = 96,820000 =&gt; A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</si>
  <si>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</si>
  <si>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</si>
  <si>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</si>
  <si>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</si>
  <si>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</si>
  <si>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32ks*6kg/ks = 192,000000 =&gt; A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</si>
  <si>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</si>
  <si>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</si>
  <si>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</si>
  <si>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0,516m2*23,50+0,634m2*26,00 = 28,610000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</si>
  <si>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</si>
  <si>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</si>
  <si>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</si>
  <si>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cca 140kg/m3 z pol.č.317325:28,61m3*140/1000 = 4,005400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</si>
  <si>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</si>
  <si>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</si>
  <si>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</si>
  <si>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křídla:(16,464+15,325+11,863+8,952)*0,8+(5,5+5,0)*0,88+(4,5+3,5)*0,645 = 56,483200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</si>
  <si>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</si>
  <si>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</si>
  <si>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</si>
  <si>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cca 150kg/m3 z pol.č.333325:56,483m3*150/1000 = 8,472450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</si>
  <si>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</si>
  <si>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</si>
  <si>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</t>
  </si>
  <si>
    <t>dříky:2*11,00*3,00*1,00 = 66,000000 =&gt; A _x000d_
deska:7,0*12,12+(0,89+0,91)*13,5+1,99*(2+2)+0,135*9,7*2 = 119,719000 =&gt; B _x000d_
Celkem: A+B = 185,719000 =&gt; C</t>
  </si>
  <si>
    <t>389365</t>
  </si>
  <si>
    <t>VÝZTUŽ MOSTNÍ RÁMOVÉ KONSTRUKCE Z OCELI 10505, B500B</t>
  </si>
  <si>
    <t>cca 170kg/m3 z pol.č.389325:185,72m3*170/1000 = 31,572400 =&gt; A</t>
  </si>
  <si>
    <t>4 - Vodorovné konstrukce</t>
  </si>
  <si>
    <t>420324</t>
  </si>
  <si>
    <t>PŘECHODOVÉ DESKY MOSTNÍCH OPĚR ZE ŽELEZOBETONU C25/30</t>
  </si>
  <si>
    <t>2*7,46*0,754m2 = 11,249680 =&gt; A</t>
  </si>
  <si>
    <t>420365</t>
  </si>
  <si>
    <t>VÝZTUŽ PŘECHODOVÝCH DESEK MOSTNÍCH OPĚR Z OCELI 10505, B500B</t>
  </si>
  <si>
    <t>cca 180kg/m3 z pol.č.420324:11,25m3*180/1000 = 2,025000 =&gt; A</t>
  </si>
  <si>
    <t>451312</t>
  </si>
  <si>
    <t>PODKLADNÍ A VÝPLŇOVÉ VRSTVY Z PROSTÉHO BETONU C12/15</t>
  </si>
  <si>
    <t>pod drenáží:2*23,8m2*0,30 = 14,280000 =&gt; A</t>
  </si>
  <si>
    <t>451313</t>
  </si>
  <si>
    <t>PODKLADNÍ A VÝPLŇOVÉ VRSTVY Z PROSTÉHO BETONU C16/20</t>
  </si>
  <si>
    <t>pod přechodové desky:2*7,50*0,3m2 = 4,500000 =&gt; A</t>
  </si>
  <si>
    <t>45131A</t>
  </si>
  <si>
    <t>PODKLADNÍ A VÝPLŇOVÉ VRSTVY Z PROSTÉHO BETONU C20/25</t>
  </si>
  <si>
    <t>pod dlažbu z pol.č.58252:4,0m2*0,10 = 0,400000 =&gt; A</t>
  </si>
  <si>
    <t>45157</t>
  </si>
  <si>
    <t>PODKLADNÍ A VÝPLŇOVÉ VRSTVY Z KAMENIVA TĚŽENÉHO</t>
  </si>
  <si>
    <t>okolo těsnící fólie z pol.č.28999:96,82m2*(0,15+0,15) = 29,046000 =&gt; A _x000d_
lože DN150 z pol.č.87433:30,00*0,60*0,10 = 1,800000 =&gt; B _x000d_
Celkem: A+B = 30,846000 =&gt; C</t>
  </si>
  <si>
    <t>položka zahrnuje dodávku předepsaného kameniva, mimostaveništní a vnitrostaveništní dopravu a jeho uložení
není-li v zadávací dokumentaci uvedeno jinak, jedná se o nakupovaný materiál</t>
  </si>
  <si>
    <t>461315</t>
  </si>
  <si>
    <t>PATKY Z PROSTÉHO BETONU C30/37</t>
  </si>
  <si>
    <t>patní prahy:4*1,10*0,353m2 = 1,553200 =&gt; A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</si>
  <si>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</si>
  <si>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46251</t>
  </si>
  <si>
    <t>ZÁHOZ Z LOMOVÉHO KAMENE</t>
  </si>
  <si>
    <t>2*13,00*0,30 = 7,800000 =&gt; A</t>
  </si>
  <si>
    <t>položka zahrnuje:
- dodávku a zához lomového kamene předepsané frakce včetně mimostaveništní a vnitrostaveništní dopravy
není-li v zadávací dokumentaci uvedeno jinak, jedná se o nakupovaný materiál</t>
  </si>
  <si>
    <t>5 - Komunikace</t>
  </si>
  <si>
    <t>56314</t>
  </si>
  <si>
    <t>VOZOVKOVÉ VRSTVY Z MECHANICKY ZPEVNĚNÉHO KAMENIVA TL. DO 200MM</t>
  </si>
  <si>
    <t>TL.180MM</t>
  </si>
  <si>
    <t>mimo most:97,0m2+61,0m2 = 158,000000 =&gt; A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</si>
  <si>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</si>
  <si>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56330</t>
  </si>
  <si>
    <t>VOZOVKOVÉ VRSTVY ZE ŠTĚRKODRTI</t>
  </si>
  <si>
    <t>chodníky:43,0m2*0,15 = 6,450000 =&gt; A _x000d_
vozovka mimo most:147,7m2*0,25 = 36,925000 =&gt; B _x000d_
Celkem: A+B = 43,375000 =&gt; C</t>
  </si>
  <si>
    <t>572121</t>
  </si>
  <si>
    <t>INFILTRAČNÍ POSTŘIK ASFALTOVÝ DO 1,0KG/M2</t>
  </si>
  <si>
    <t>0,8KG/M2</t>
  </si>
  <si>
    <t>dle pol.č.56314:158,0m2 = 158,000000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</si>
  <si>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</si>
  <si>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</si>
  <si>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</si>
  <si>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0,35KG/M2</t>
  </si>
  <si>
    <t>na mostě:15,50*7,50 = 116,250000 =&gt; A _x000d_
mimo most:_x000d_
108,432m2+81,635m2 = 190,067000 =&gt; B _x000d_
101,307m2+75,625m2 = 176,932000 =&gt; C _x000d_
Celkem: A+B+C = 483,249000 =&gt; D</t>
  </si>
  <si>
    <t>572224</t>
  </si>
  <si>
    <t>SPOJOVACÍ POSTŘIK Z MODIFIK EMULZE DO 1,0KG/M2</t>
  </si>
  <si>
    <t>VODONEPROPUSTNÝ NÁTĚR VOZOVKY</t>
  </si>
  <si>
    <t>mezi řez. spárami:0,50*(23,5+26,0) = 24,750000 =&gt; A</t>
  </si>
  <si>
    <t>57475</t>
  </si>
  <si>
    <t>VOZOVKOVÉ VÝZTUŽNÉ VRSTVY Z GEOMŘÍŽOVINY</t>
  </si>
  <si>
    <t>2*7,50*5,00 = 75,000000 =&gt; A</t>
  </si>
  <si>
    <t>- dodání geomříže v požadované kvalitě a v množství včetně přesahů (přesahy započteny v jednotkové ceně)
- očištění podkladu
- pokládka geomříže dle předepsaného technologického předpisu</t>
  </si>
  <si>
    <t>574C68</t>
  </si>
  <si>
    <t>ASFALTOVÝ BETON PRO LOŽNÍ VRSTVY ACL 22+, 22S TL. 70MM</t>
  </si>
  <si>
    <t>ACL 22+</t>
  </si>
  <si>
    <t>mimo most:106,41m2+78,63m2 = 185,040000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</si>
  <si>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</si>
  <si>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574E58</t>
  </si>
  <si>
    <t>ASFALTOVÝ BETON PRO PODKLADNÍ VRSTVY ACP 22+, 22S TL. 60MM</t>
  </si>
  <si>
    <t>ACP 22+</t>
  </si>
  <si>
    <t>mimo most:98,057m2+73,375m2 = 171,432000 =&gt; A</t>
  </si>
  <si>
    <t>574I54</t>
  </si>
  <si>
    <t>ASFALTOVÝ KOBEREC MASTIXOVÝ SMA 11+, 11S TL. 40MM</t>
  </si>
  <si>
    <t>SMA 11S</t>
  </si>
  <si>
    <t>na mostě:15,50*7,50 = 116,250000 =&gt; A _x000d_
mimo most:109,257m2+83,575m2 = 192,832000 =&gt; B _x000d_
Celkem: A+B = 309,082000 =&gt; C</t>
  </si>
  <si>
    <t>575C03</t>
  </si>
  <si>
    <t>LITÝ ASFALT MA IV (OCHRANA MOSTNÍ IZOLACE) 11</t>
  </si>
  <si>
    <t>na mostě:7,50*(0,767+2*0,04) = 6,352500 =&gt; A</t>
  </si>
  <si>
    <t>58252</t>
  </si>
  <si>
    <t>DLÁŽDĚNÉ KRYTY Z BETONOVÝCH DLAŽDIC DO LOŽE Z MC</t>
  </si>
  <si>
    <t>TL.60MM</t>
  </si>
  <si>
    <t>zpevnění u skluzů:4,0m2 = 4,000000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</si>
  <si>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</si>
  <si>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</si>
  <si>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</si>
  <si>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chodníky:43,0m2 = 43,000000 =&gt; A</t>
  </si>
  <si>
    <t>6 - Úpravy povrchů, podlahy, výplně otvorů</t>
  </si>
  <si>
    <t>62592</t>
  </si>
  <si>
    <t>ÚPRAVA POVRCHU BETONOVÝCH PLOCH A KONSTRUKCÍ - STRIÁŽ</t>
  </si>
  <si>
    <t>římsa:1,38*(26,00+23,50) = 68,310000 =&gt; A</t>
  </si>
  <si>
    <t>položka zahrnuje:
- provedení předepsané úpravy</t>
  </si>
  <si>
    <t>7 - Přidružená stavební výroba</t>
  </si>
  <si>
    <t>711112</t>
  </si>
  <si>
    <t>IZOLACE BĚŽNÝCH KONSTRUKCÍ PROTI ZEMNÍ VLHKOSTI ASFALTOVÝMI PÁSY</t>
  </si>
  <si>
    <t>dřík rámu včetně paty křídel:(36,0+37,0)*0,5+(1,8+1,6)*9,4 = 68,460000 =&gt; A _x000d_
zesílení izolace pod řezanými spárami:2*7,50*0,40 = 6,000000 =&gt; B _x000d_
Celkem: A+B = 74,460000 =&gt; C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</si>
  <si>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</si>
  <si>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</si>
  <si>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</si>
  <si>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17,55*11,00 = 193,050000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</si>
  <si>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</si>
  <si>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</si>
  <si>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</si>
  <si>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pod římsami:(2,15+1,65)*15,50 = 58,900000 =&gt; A</t>
  </si>
  <si>
    <t xml:space="preserve">položka zahrnuje:
- dodání  předepsaného ochranného materiálu
- zřízení ochrany izolace</t>
  </si>
  <si>
    <t>711509</t>
  </si>
  <si>
    <t>OCHRANA IZOLACE NA POVRCHU TEXTILIÍ</t>
  </si>
  <si>
    <t>300G/M2</t>
  </si>
  <si>
    <t>dle pol.č.711112:68,46m2*2vrstvy = 136,920000 =&gt; A</t>
  </si>
  <si>
    <t>78382</t>
  </si>
  <si>
    <t>NÁTĚRY BETON KONSTR TYP S2 (OS-B)</t>
  </si>
  <si>
    <t>ochranný nátěr NK a křídel:(23,50+26,00)*0,60 = 29,700000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</si>
  <si>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</si>
  <si>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</si>
  <si>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</si>
  <si>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říms:0,37*(26,00+23,50) = 18,315000 =&gt; A</t>
  </si>
  <si>
    <t>8 - Potrubí</t>
  </si>
  <si>
    <t>87433</t>
  </si>
  <si>
    <t>POTRUBÍ Z TRUB PLASTOVÝCH ODPADNÍCH DN DO 150MM</t>
  </si>
  <si>
    <t>z příl.č. D9:30,0m = 30,000000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</si>
  <si>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</si>
  <si>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87533</t>
  </si>
  <si>
    <t>POTRUBÍ DREN Z TRUB PLAST DN DO 150MM</t>
  </si>
  <si>
    <t>drenáž za opěrou včetně vyústění a prostupu skrz křídlo:2*10,35 = 20,700000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</si>
  <si>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</si>
  <si>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87626</t>
  </si>
  <si>
    <t>CHRÁNIČKY Z TRUB PLAST DN DO 80MM</t>
  </si>
  <si>
    <t>v římsách:23,5+3*26,0+8*1,0 = 109,500000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</si>
  <si>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</si>
  <si>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87627</t>
  </si>
  <si>
    <t>CHRÁNIČKY Z TRUB PLASTOVÝCH DN DO 100MM</t>
  </si>
  <si>
    <t>v římsách:23,5+26,0+4*1,0 = 53,500000 =&gt; A</t>
  </si>
  <si>
    <t>89742</t>
  </si>
  <si>
    <t>VPUSŤ CHODNÍKOVÁ Z BETON DÍLCŮ</t>
  </si>
  <si>
    <t>ŠACHTA DN 600 S OBRUBNÍKOVOU VPUSTÍ DLE PŘÍL.Č.D9
TŘÍDA D400</t>
  </si>
  <si>
    <t>3ks = 3,000000 =&gt; A</t>
  </si>
  <si>
    <t>položka zahrnuje:
dodávku a osazení předepsaného dílce včetně mříže
předepsané podkladní konstrukce</t>
  </si>
  <si>
    <t>899632</t>
  </si>
  <si>
    <t>ZKOUŠKA VODOTĚSNOSTI POTRUBÍ DN DO 150MM</t>
  </si>
  <si>
    <t>dle pol.č.87433:30,0m = 30,000000 =&gt; 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</si>
  <si>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</si>
  <si>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</si>
  <si>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</si>
  <si>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</si>
  <si>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9 - Ostatní konstrukce a práce</t>
  </si>
  <si>
    <t>9112B1</t>
  </si>
  <si>
    <t>ZÁBRADLÍ MOSTNÍ SE SVISLOU VÝPLNÍ - DODÁVKA A MONTÁŽ</t>
  </si>
  <si>
    <t>dle výkresu č. D10:26,0+23,5 = 49,500000 =&gt; A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</si>
  <si>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</si>
  <si>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</si>
  <si>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</si>
  <si>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položka zahrnuje:
- demontáž a odstranění zařízení
- jeho odvoz na předepsané místo</t>
  </si>
  <si>
    <t>91345</t>
  </si>
  <si>
    <t>NIVELAČNÍ ZNAČKY KOVOVÉ</t>
  </si>
  <si>
    <t>10ks = 10,000000 =&gt; A</t>
  </si>
  <si>
    <t>položka zahrnuje:
- dodání a osazení nivelační značky včetně nutných zemních prací
- vnitrostaveništní a mimostaveništní dopravu</t>
  </si>
  <si>
    <t>914122</t>
  </si>
  <si>
    <t>DOPRAVNÍ ZNAČKY ZÁKLADNÍ VELIKOSTI OCELOVÉ FÓLIE TŘ 1 - MONTÁŽ S PŘEMÍSTĚNÍM</t>
  </si>
  <si>
    <t>dle pol.č.914123:1ks = 1,000000 =&gt; A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</si>
  <si>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</si>
  <si>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</si>
  <si>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</si>
  <si>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PRO ZPĚTNOU MONTÁŽ</t>
  </si>
  <si>
    <t>Položka zahrnuje odstranění, demontáž a odklizení materiálu s odvozem na předepsané místo</t>
  </si>
  <si>
    <t>914922</t>
  </si>
  <si>
    <t>SLOUPKY A STOJKY DZ Z OCEL TRUBEK DO PATKY MONTÁŽ S PŘESUNEM</t>
  </si>
  <si>
    <t>dle pol.č.914923:1ks = 1,000000 =&gt; A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</si>
  <si>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</si>
  <si>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</si>
  <si>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</si>
  <si>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914A22</t>
  </si>
  <si>
    <t>EV ČÍSLO MOSTU OCEL S FÓLIÍ TŘ.1 MONTÁŽ S PŘESUNEM</t>
  </si>
  <si>
    <t>dle pol.č.914A23:2ks = 2,000000 =&gt; A</t>
  </si>
  <si>
    <t>914A23</t>
  </si>
  <si>
    <t>EV ČÍSLO MOSTU OCEL S FÓLIÍ TŘ.1 DEMONTÁŽ</t>
  </si>
  <si>
    <t>PRO ZPĚTNÉ OSAZENÍ</t>
  </si>
  <si>
    <t>915211</t>
  </si>
  <si>
    <t>VODOROVNÉ DOPRAVNÍ ZNAČENÍ PLASTEM HLADKÉ - DODÁVKA A POKLÁDKA</t>
  </si>
  <si>
    <t>V4 (0,125): 0,125m*41m*2 = 10,250000 =&gt; A m2</t>
  </si>
  <si>
    <t>položka zahrnuje:_x000d_
- dodání a pokládku nátěrového materiálu (měří se pouze natíraná plocha)_x000d_
- předznačení a reflexní úpravu</t>
  </si>
  <si>
    <t>917223</t>
  </si>
  <si>
    <t>SILNIČNÍ A CHODNÍKOVÉ OBRUBY Z BETONOVÝCH OBRUBNÍKŮ ŠÍŘ 100MM</t>
  </si>
  <si>
    <t>okolo odláždění:16,8+6,4+6,5 = 29,700000 =&gt; A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</si>
  <si>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</si>
  <si>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</si>
  <si>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</si>
  <si>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17,0+3*5,0 = 32,000000 =&gt; A</t>
  </si>
  <si>
    <t>931326</t>
  </si>
  <si>
    <t>TĚSNĚNÍ DILATAČ SPAR ASF ZÁLIVKOU MODIFIK PRŮŘ DO 800MM2</t>
  </si>
  <si>
    <t>dle pol.č.113766:15,0m = 15,000000 =&gt; A _x000d_
podél říms:26,0m+23,5m = 49,500000 =&gt; B _x000d_
Celkem: A+B = 64,500000 =&gt; C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</si>
  <si>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</si>
  <si>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</si>
  <si>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</si>
  <si>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</si>
  <si>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</si>
  <si>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</t>
  </si>
  <si>
    <t>kaskádovitý skluz:15,0m = 15,000000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</si>
  <si>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</si>
  <si>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936532</t>
  </si>
  <si>
    <t>MOSTNÍ ODVODŇOVACÍ SOUPRAVA 300/500</t>
  </si>
  <si>
    <t>4ks = 4,000000 =&gt; A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</si>
  <si>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</si>
  <si>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</si>
  <si>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</si>
  <si>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</si>
  <si>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96611</t>
  </si>
  <si>
    <t>BOURÁNÍ KONSTRUKCÍ Z BETONOVÝCH DÍLCŮ</t>
  </si>
  <si>
    <t>předpjaté prefa nosníky:11,00*15,00*0,80 = 132,000000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</si>
  <si>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</si>
  <si>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</si>
  <si>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</si>
  <si>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římsy:2*0,15m2*22,00 = 6,600000 =&gt; A _x000d_
opěry, základy a křídla:8*0,7*4+6,0*11*2 = 154,400000 =&gt; B _x000d_
Celkem: A+B = 161,000000 =&gt; C</t>
  </si>
  <si>
    <t>97817</t>
  </si>
  <si>
    <t>ODSTRANĚNÍ MOSTNÍ IZOLACE</t>
  </si>
  <si>
    <t>11,00*17,00 = 187,000000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</si>
  <si>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</si>
  <si>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SO202 - PROVIZORNÍ LÁVKA</t>
  </si>
  <si>
    <t>202 - PROVIZORNÍ LÁVKA</t>
  </si>
  <si>
    <t>zemina_x000d_
dle pol.č.17120:8,55m3 = 8,550000 =&gt; A</t>
  </si>
  <si>
    <t>podklad z kameniva _x000d_
z pol.č.11332:16,5m3*1,8t/m3 = 29,700000 =&gt; A</t>
  </si>
  <si>
    <t>dle pol.č.12573:16,05m3 = 16,050000 =&gt; A</t>
  </si>
  <si>
    <t>02742</t>
  </si>
  <si>
    <t>PROVIZORNÍ LÁVKY</t>
  </si>
  <si>
    <t>LÁVKA Z OCELOVÝCH NOSNÍKŮ A POROROŠTY VČ. OBOUSTRANNÉHO ZÁBRADLÍ
Položka zahrnuje kompletní dodávku, včetně osazení a dopravy, včetně demontáže a odvozu po dokončení stavby. Lávka bude osazena a sloužit po celou dobu realizace stavby.</t>
  </si>
  <si>
    <t>15,00*1,50 = 22,500000 =&gt; A</t>
  </si>
  <si>
    <t>11120</t>
  </si>
  <si>
    <t>ODSTRANĚNÍ KŘOVIN</t>
  </si>
  <si>
    <t>- kácení křovin a stromů, včetně veškeré manipulace, odvozu a likvidace (zahrnuje všechny související práce a kompletní provedení)
- jedná se o kácení souvislých ploch náletů a křovin 
- položka zahrnuje i kácení vzrostlých stromů umístěných v této ploše všech průměrů 
- včetně odstranění kořenů a případně pařezů
- případná dřevní hmota bude předáva vlastníkovi pozemku nebo odkoupena zhotovitelem na základě uzavřené kupní smlouvy</t>
  </si>
  <si>
    <t>5,0m2 = 5,000000 =&gt; A</t>
  </si>
  <si>
    <t>odstranění křovin a stromů do průměru 100 mm
doprava dřevin bez ohledu na vzdálenost
spálení na hromadách nebo štěpkování</t>
  </si>
  <si>
    <t>11221</t>
  </si>
  <si>
    <t>ODSTRANĚNÍ PAŘEZŮ D DO 0,5M</t>
  </si>
  <si>
    <t>- odstranění pařezů po kácení dřevin _x000d_
- včetně naložení, odvozu a likvidace (případného poplatku za uložení na skládce)</t>
  </si>
  <si>
    <t>5ks = 5,000000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</si>
  <si>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
</t>
  </si>
  <si>
    <t>OTSKP 2021</t>
  </si>
  <si>
    <t>11332</t>
  </si>
  <si>
    <t>ODSTRANĚNÍ PODKLADŮ ZPEVNĚNÝCH PLOCH Z KAMENIVA NESTMELENÉHO</t>
  </si>
  <si>
    <t>zrušení provizorního chodníku dle pol.č.56330:16,5m3 = 16,500000 =&gt; A</t>
  </si>
  <si>
    <t>plocha:47,4+34,4+2,0*4,0+2,0*6,0 = 101,800000 =&gt; A _x000d_
kubatura:101,8m2*0,20 = 20,360000 =&gt; B</t>
  </si>
  <si>
    <t>12273</t>
  </si>
  <si>
    <t>ODKOPÁVKY A PROKOPÁVKY OBECNÉ TŘ. I</t>
  </si>
  <si>
    <t>zrušení dle pol.č.17110:16,05m3 = 16,050000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</si>
  <si>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</si>
  <si>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ZEMINA ZE ZEMNÍKU
včetně naložení a odvozu</t>
  </si>
  <si>
    <t>natěžení a dovoz zeminy dle pol.č.17110:16,05m3 = 16,050000 =&gt; A</t>
  </si>
  <si>
    <t>použití do položky č. 17411
včetně naložení a odvozu</t>
  </si>
  <si>
    <t>2,50*2,50*(0,50+0,70) = 7,500000 =&gt; A</t>
  </si>
  <si>
    <t>17110</t>
  </si>
  <si>
    <t>ULOŽENÍ SYPANINY DO NÁSYPŮ SE ZHUTNĚNÍM</t>
  </si>
  <si>
    <t>dosypání zemního tělesa:7,5*1,5+0,8*6*0,5*2 = 16,050000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</si>
  <si>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</si>
  <si>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přebytku zeminy na skládku dle pol.č.12273,17411:16,05m3-7,5m3 = 8,550000 =&gt; A</t>
  </si>
  <si>
    <t>zpětný zásyp výkopů dle pol.č.13173:7,5m3 = 7,500000 =&gt; A</t>
  </si>
  <si>
    <t>provizorní chodník:(32,00+23,00)*1,50 = 82,500000 =&gt; A</t>
  </si>
  <si>
    <t>18230</t>
  </si>
  <si>
    <t>ROZPROSTŘENÍ ORNICE V ROVINĚ</t>
  </si>
  <si>
    <t>zpětné rozprostření ornice dle pol.č.12110:20,36m3 = 20,360000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</si>
  <si>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</si>
  <si>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</si>
  <si>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</si>
  <si>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 pol.č.12110:101,8m2 = 101,800000 =&gt; A</t>
  </si>
  <si>
    <t>Zahrnuje dodání předepsané travní směsi, její výsev na ornici, zalévání, první pokosení, to vše bez ohledu na sklon terénu</t>
  </si>
  <si>
    <t>2*2,50*3,00 = 15,000000 =&gt; A</t>
  </si>
  <si>
    <t>dle pol.č.23217A:15,0m2 = 15,000000 =&gt; A</t>
  </si>
  <si>
    <t>27157</t>
  </si>
  <si>
    <t>POLŠTÁŘE POD ZÁKLADY Z KAMENIVA TĚŽENÉHO</t>
  </si>
  <si>
    <t>pod panelovou rovnaninu:2*2,50*2,50*0,30 = 3,750000 =&gt; A</t>
  </si>
  <si>
    <t>27212</t>
  </si>
  <si>
    <t>ZÁKLADY Z DÍLCŮ ŽELEZOBETONOVÝCH</t>
  </si>
  <si>
    <t>PROVIZORNÍ PANELOVÁ ROVNANINA
OSAZENÍ + NÁJEM PO DOBU 4 MĚSÍCŮ + ODSTRANĚNÍ</t>
  </si>
  <si>
    <t>pod provizorní lávku:14*2,00*1,00*0,22 = 6,160000 =&gt; A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</si>
  <si>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</si>
  <si>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provizorní chodník:(32,00+23,00)*1,50*0,20 = 16,500000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</si>
</sst>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Protection="1"/>
    <xf numFmtId="164" fontId="4" fillId="3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  <xf numFmtId="164" fontId="4" fillId="0" borderId="0" xfId="0" applyNumberFormat="1" applyFont="1" applyProtection="1"/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3" t="s">
        <v>19</v>
      </c>
      <c r="D20" s="24">
        <f>'0 - SO000'!J10</f>
        <v>0</v>
      </c>
      <c r="E20" s="25"/>
      <c r="F20" s="24">
        <f>('0 - SO000'!J11)</f>
        <v>0</v>
      </c>
      <c r="G20" s="12"/>
      <c r="H20" s="2"/>
      <c r="I20" s="2"/>
      <c r="S20" s="26">
        <f>ROUND('0 - SO000'!S11,4)</f>
        <v>0</v>
      </c>
    </row>
    <row r="21" thickBot="1" ht="13.5">
      <c r="A21" s="9"/>
      <c r="B21" s="27" t="s">
        <v>20</v>
      </c>
      <c r="C21" s="27" t="s">
        <v>19</v>
      </c>
      <c r="D21" s="28">
        <f>'1 - 000'!J10</f>
        <v>0</v>
      </c>
      <c r="E21" s="29"/>
      <c r="F21" s="28">
        <f>('1 - 000'!J11)</f>
        <v>0</v>
      </c>
      <c r="G21" s="12"/>
      <c r="H21" s="2"/>
      <c r="I21" s="2"/>
      <c r="S21" s="26">
        <f>ROUND('1 - 000'!S11,4)</f>
        <v>0</v>
      </c>
    </row>
    <row r="22" thickTop="1" ht="13.5">
      <c r="A22" s="9"/>
      <c r="B22" s="30" t="s">
        <v>21</v>
      </c>
      <c r="C22" s="30" t="s">
        <v>22</v>
      </c>
      <c r="D22" s="31">
        <f>'2 - SO201'!J10</f>
        <v>0</v>
      </c>
      <c r="E22" s="25"/>
      <c r="F22" s="31">
        <f>('2 - SO201'!J11)</f>
        <v>0</v>
      </c>
      <c r="G22" s="12"/>
      <c r="H22" s="2"/>
      <c r="I22" s="2"/>
      <c r="S22" s="26">
        <f>ROUND('2 - SO201'!S11,4)</f>
        <v>0</v>
      </c>
    </row>
    <row r="23" thickBot="1" ht="13.5">
      <c r="A23" s="9"/>
      <c r="B23" s="27" t="s">
        <v>23</v>
      </c>
      <c r="C23" s="27" t="s">
        <v>22</v>
      </c>
      <c r="D23" s="28">
        <f>'3 - 201'!J10</f>
        <v>0</v>
      </c>
      <c r="E23" s="29"/>
      <c r="F23" s="28">
        <f>('3 - 201'!J11)</f>
        <v>0</v>
      </c>
      <c r="G23" s="12"/>
      <c r="H23" s="2"/>
      <c r="I23" s="2"/>
      <c r="S23" s="26">
        <f>ROUND('3 - 201'!S11,4)</f>
        <v>0</v>
      </c>
    </row>
    <row r="24" thickTop="1" ht="13.5">
      <c r="A24" s="9"/>
      <c r="B24" s="30" t="s">
        <v>24</v>
      </c>
      <c r="C24" s="30" t="s">
        <v>25</v>
      </c>
      <c r="D24" s="31">
        <f>'4 - SO202'!J10</f>
        <v>0</v>
      </c>
      <c r="E24" s="25"/>
      <c r="F24" s="31">
        <f>('4 - SO202'!J11)</f>
        <v>0</v>
      </c>
      <c r="G24" s="12"/>
      <c r="H24" s="2"/>
      <c r="I24" s="2"/>
      <c r="S24" s="26">
        <f>ROUND('4 - SO202'!S11,4)</f>
        <v>0</v>
      </c>
    </row>
    <row r="25" thickBot="1" ht="13.5">
      <c r="A25" s="9"/>
      <c r="B25" s="27" t="s">
        <v>26</v>
      </c>
      <c r="C25" s="27" t="s">
        <v>25</v>
      </c>
      <c r="D25" s="28">
        <f>'5 - 202'!J10</f>
        <v>0</v>
      </c>
      <c r="E25" s="29"/>
      <c r="F25" s="28">
        <f>('5 - 202'!J11)</f>
        <v>0</v>
      </c>
      <c r="G25" s="12"/>
      <c r="H25" s="2"/>
      <c r="I25" s="2"/>
      <c r="S25" s="26">
        <f>ROUND('5 - 202'!S11,4)</f>
        <v>0</v>
      </c>
    </row>
    <row r="26">
      <c r="A26" s="13"/>
      <c r="B26" s="4"/>
      <c r="C26" s="4"/>
      <c r="D26" s="4"/>
      <c r="E26" s="4"/>
      <c r="F26" s="4"/>
      <c r="G26" s="14"/>
      <c r="H26" s="2"/>
      <c r="I26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1 - 000'!A11" display="   └ 000 ꜛ"/>
    <hyperlink ref="B23" location="'3 - 201'!A11" display="   └ 201 ꜛ"/>
    <hyperlink ref="B25" location="'5 - 202'!A11" display="   └ 202 ꜛ"/>
  </hyperlink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5" t="s">
        <v>29</v>
      </c>
      <c r="J10" s="36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</v>
      </c>
      <c r="B11" s="1"/>
      <c r="C11" s="1"/>
      <c r="D11" s="1"/>
      <c r="E11" s="1"/>
      <c r="F11" s="1"/>
      <c r="G11" s="35"/>
      <c r="H11" s="1"/>
      <c r="I11" s="35" t="s">
        <v>31</v>
      </c>
      <c r="J11" s="36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7" t="s">
        <v>33</v>
      </c>
      <c r="C19" s="37"/>
      <c r="D19" s="37"/>
      <c r="E19" s="37" t="s">
        <v>34</v>
      </c>
      <c r="F19" s="37"/>
      <c r="G19" s="38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2" t="s">
        <v>35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37" t="s">
        <v>36</v>
      </c>
      <c r="C23" s="37" t="s">
        <v>33</v>
      </c>
      <c r="D23" s="37" t="s">
        <v>37</v>
      </c>
      <c r="E23" s="37" t="s">
        <v>34</v>
      </c>
      <c r="F23" s="37" t="s">
        <v>38</v>
      </c>
      <c r="G23" s="38" t="s">
        <v>39</v>
      </c>
      <c r="H23" s="22" t="s">
        <v>40</v>
      </c>
      <c r="I23" s="22" t="s">
        <v>41</v>
      </c>
      <c r="J23" s="22" t="s">
        <v>16</v>
      </c>
      <c r="K23" s="38" t="s">
        <v>42</v>
      </c>
      <c r="L23" s="22" t="s">
        <v>17</v>
      </c>
      <c r="M23" s="12"/>
      <c r="N23" s="2"/>
      <c r="O23" s="2"/>
      <c r="P23" s="2"/>
      <c r="Q23" s="2"/>
    </row>
    <row r="24">
      <c r="A24" s="13"/>
      <c r="B24" s="4"/>
      <c r="C24" s="4"/>
      <c r="D24" s="4"/>
      <c r="E24" s="4"/>
      <c r="F24" s="4"/>
      <c r="G24" s="4"/>
      <c r="H24" s="39"/>
      <c r="I24" s="4"/>
      <c r="J24" s="39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2022&amp;CModernizace mostu ev.č. 198-035 Teplá | VEDLEJŠÍ A OSTATNÍ NÁKLADY&amp;R&amp;P/&amp;N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5" t="s">
        <v>29</v>
      </c>
      <c r="J10" s="36">
        <f>H82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43</v>
      </c>
      <c r="B11" s="1"/>
      <c r="C11" s="1"/>
      <c r="D11" s="1"/>
      <c r="E11" s="1"/>
      <c r="F11" s="1"/>
      <c r="G11" s="35"/>
      <c r="H11" s="1"/>
      <c r="I11" s="35" t="s">
        <v>31</v>
      </c>
      <c r="J11" s="36">
        <f>L82</f>
        <v>0</v>
      </c>
      <c r="K11" s="1"/>
      <c r="L11" s="1"/>
      <c r="M11" s="12"/>
      <c r="N11" s="2"/>
      <c r="O11" s="2"/>
      <c r="P11" s="2"/>
      <c r="Q11" s="40">
        <f>IF(SUM(K20)&gt;0,ROUND(SUM(S20)/SUM(K20)-1,8),0)</f>
        <v>0</v>
      </c>
      <c r="R11" s="26">
        <f>AVERAGE(J81)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7" t="s">
        <v>33</v>
      </c>
      <c r="C19" s="37"/>
      <c r="D19" s="37"/>
      <c r="E19" s="37" t="s">
        <v>34</v>
      </c>
      <c r="F19" s="37"/>
      <c r="G19" s="38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1">
        <v>0</v>
      </c>
      <c r="C20" s="1"/>
      <c r="D20" s="1"/>
      <c r="E20" s="42" t="s">
        <v>44</v>
      </c>
      <c r="F20" s="1"/>
      <c r="G20" s="1"/>
      <c r="H20" s="1"/>
      <c r="I20" s="1"/>
      <c r="J20" s="1"/>
      <c r="K20" s="43">
        <f>H82</f>
        <v>0</v>
      </c>
      <c r="L20" s="43">
        <f>L82</f>
        <v>0</v>
      </c>
      <c r="M20" s="12"/>
      <c r="N20" s="2"/>
      <c r="O20" s="2"/>
      <c r="P20" s="2"/>
      <c r="Q20" s="2"/>
      <c r="S20" s="26">
        <f>S81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2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7" t="s">
        <v>36</v>
      </c>
      <c r="C24" s="37" t="s">
        <v>33</v>
      </c>
      <c r="D24" s="37" t="s">
        <v>37</v>
      </c>
      <c r="E24" s="37" t="s">
        <v>34</v>
      </c>
      <c r="F24" s="37" t="s">
        <v>38</v>
      </c>
      <c r="G24" s="38" t="s">
        <v>39</v>
      </c>
      <c r="H24" s="22" t="s">
        <v>40</v>
      </c>
      <c r="I24" s="22" t="s">
        <v>41</v>
      </c>
      <c r="J24" s="22" t="s">
        <v>16</v>
      </c>
      <c r="K24" s="38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4" t="s">
        <v>45</v>
      </c>
      <c r="C25" s="1"/>
      <c r="D25" s="1"/>
      <c r="E25" s="1"/>
      <c r="F25" s="1"/>
      <c r="G25" s="1"/>
      <c r="H25" s="45"/>
      <c r="I25" s="1"/>
      <c r="J25" s="45"/>
      <c r="K25" s="1"/>
      <c r="L25" s="1"/>
      <c r="M25" s="12"/>
      <c r="N25" s="2"/>
      <c r="O25" s="2"/>
      <c r="P25" s="2"/>
      <c r="Q25" s="2"/>
    </row>
    <row r="26">
      <c r="A26" s="9"/>
      <c r="B26" s="46">
        <v>1</v>
      </c>
      <c r="C26" s="47" t="s">
        <v>46</v>
      </c>
      <c r="D26" s="47" t="s">
        <v>3</v>
      </c>
      <c r="E26" s="47" t="s">
        <v>47</v>
      </c>
      <c r="F26" s="47" t="s">
        <v>3</v>
      </c>
      <c r="G26" s="48" t="s">
        <v>48</v>
      </c>
      <c r="H26" s="49">
        <v>1</v>
      </c>
      <c r="I26" s="24">
        <f>ROUND(0,2)</f>
        <v>0</v>
      </c>
      <c r="J26" s="50">
        <f>ROUND(I26*H26,2)</f>
        <v>0</v>
      </c>
      <c r="K26" s="51">
        <v>0.20999999999999999</v>
      </c>
      <c r="L26" s="52">
        <f>IF(ISNUMBER(K26),ROUND(J26*(K26+1),2),0)</f>
        <v>0</v>
      </c>
      <c r="M26" s="12"/>
      <c r="N26" s="2"/>
      <c r="O26" s="2"/>
      <c r="P26" s="2"/>
      <c r="Q26" s="40">
        <f>IF(ISNUMBER(K26),IF(H26&gt;0,IF(I26&gt;0,J26,0),0),0)</f>
        <v>0</v>
      </c>
      <c r="R26" s="26">
        <f>IF(ISNUMBER(K26)=FALSE,J26,0)</f>
        <v>0</v>
      </c>
    </row>
    <row r="27">
      <c r="A27" s="9"/>
      <c r="B27" s="53" t="s">
        <v>49</v>
      </c>
      <c r="C27" s="1"/>
      <c r="D27" s="1"/>
      <c r="E27" s="54" t="s">
        <v>50</v>
      </c>
      <c r="F27" s="1"/>
      <c r="G27" s="1"/>
      <c r="H27" s="45"/>
      <c r="I27" s="1"/>
      <c r="J27" s="45"/>
      <c r="K27" s="1"/>
      <c r="L27" s="1"/>
      <c r="M27" s="12"/>
      <c r="N27" s="2"/>
      <c r="O27" s="2"/>
      <c r="P27" s="2"/>
      <c r="Q27" s="2"/>
    </row>
    <row r="28">
      <c r="A28" s="9"/>
      <c r="B28" s="53" t="s">
        <v>51</v>
      </c>
      <c r="C28" s="1"/>
      <c r="D28" s="1"/>
      <c r="E28" s="54" t="s">
        <v>52</v>
      </c>
      <c r="F28" s="1"/>
      <c r="G28" s="1"/>
      <c r="H28" s="45"/>
      <c r="I28" s="1"/>
      <c r="J28" s="45"/>
      <c r="K28" s="1"/>
      <c r="L28" s="1"/>
      <c r="M28" s="12"/>
      <c r="N28" s="2"/>
      <c r="O28" s="2"/>
      <c r="P28" s="2"/>
      <c r="Q28" s="2"/>
    </row>
    <row r="29">
      <c r="A29" s="9"/>
      <c r="B29" s="53" t="s">
        <v>53</v>
      </c>
      <c r="C29" s="1"/>
      <c r="D29" s="1"/>
      <c r="E29" s="54" t="s">
        <v>54</v>
      </c>
      <c r="F29" s="1"/>
      <c r="G29" s="1"/>
      <c r="H29" s="45"/>
      <c r="I29" s="1"/>
      <c r="J29" s="45"/>
      <c r="K29" s="1"/>
      <c r="L29" s="1"/>
      <c r="M29" s="12"/>
      <c r="N29" s="2"/>
      <c r="O29" s="2"/>
      <c r="P29" s="2"/>
      <c r="Q29" s="2"/>
    </row>
    <row r="30" thickBot="1">
      <c r="A30" s="9"/>
      <c r="B30" s="55" t="s">
        <v>55</v>
      </c>
      <c r="C30" s="29"/>
      <c r="D30" s="29"/>
      <c r="E30" s="56" t="s">
        <v>56</v>
      </c>
      <c r="F30" s="29"/>
      <c r="G30" s="29"/>
      <c r="H30" s="57"/>
      <c r="I30" s="29"/>
      <c r="J30" s="57"/>
      <c r="K30" s="29"/>
      <c r="L30" s="29"/>
      <c r="M30" s="12"/>
      <c r="N30" s="2"/>
      <c r="O30" s="2"/>
      <c r="P30" s="2"/>
      <c r="Q30" s="2"/>
    </row>
    <row r="31" thickTop="1">
      <c r="A31" s="9"/>
      <c r="B31" s="46">
        <v>2</v>
      </c>
      <c r="C31" s="47" t="s">
        <v>57</v>
      </c>
      <c r="D31" s="47" t="s">
        <v>3</v>
      </c>
      <c r="E31" s="47" t="s">
        <v>58</v>
      </c>
      <c r="F31" s="47" t="s">
        <v>3</v>
      </c>
      <c r="G31" s="48" t="s">
        <v>48</v>
      </c>
      <c r="H31" s="58">
        <v>1</v>
      </c>
      <c r="I31" s="31">
        <f>ROUND(0,2)</f>
        <v>0</v>
      </c>
      <c r="J31" s="59">
        <f>ROUND(I31*H31,2)</f>
        <v>0</v>
      </c>
      <c r="K31" s="60">
        <v>0.20999999999999999</v>
      </c>
      <c r="L31" s="61">
        <f>IF(ISNUMBER(K31),ROUND(J31*(K31+1),2),0)</f>
        <v>0</v>
      </c>
      <c r="M31" s="12"/>
      <c r="N31" s="2"/>
      <c r="O31" s="2"/>
      <c r="P31" s="2"/>
      <c r="Q31" s="40">
        <f>IF(ISNUMBER(K31),IF(H31&gt;0,IF(I31&gt;0,J31,0),0),0)</f>
        <v>0</v>
      </c>
      <c r="R31" s="26">
        <f>IF(ISNUMBER(K31)=FALSE,J31,0)</f>
        <v>0</v>
      </c>
    </row>
    <row r="32">
      <c r="A32" s="9"/>
      <c r="B32" s="53" t="s">
        <v>49</v>
      </c>
      <c r="C32" s="1"/>
      <c r="D32" s="1"/>
      <c r="E32" s="54" t="s">
        <v>59</v>
      </c>
      <c r="F32" s="1"/>
      <c r="G32" s="1"/>
      <c r="H32" s="45"/>
      <c r="I32" s="1"/>
      <c r="J32" s="45"/>
      <c r="K32" s="1"/>
      <c r="L32" s="1"/>
      <c r="M32" s="12"/>
      <c r="N32" s="2"/>
      <c r="O32" s="2"/>
      <c r="P32" s="2"/>
      <c r="Q32" s="2"/>
    </row>
    <row r="33">
      <c r="A33" s="9"/>
      <c r="B33" s="53" t="s">
        <v>51</v>
      </c>
      <c r="C33" s="1"/>
      <c r="D33" s="1"/>
      <c r="E33" s="54" t="s">
        <v>3</v>
      </c>
      <c r="F33" s="1"/>
      <c r="G33" s="1"/>
      <c r="H33" s="45"/>
      <c r="I33" s="1"/>
      <c r="J33" s="45"/>
      <c r="K33" s="1"/>
      <c r="L33" s="1"/>
      <c r="M33" s="12"/>
      <c r="N33" s="2"/>
      <c r="O33" s="2"/>
      <c r="P33" s="2"/>
      <c r="Q33" s="2"/>
    </row>
    <row r="34">
      <c r="A34" s="9"/>
      <c r="B34" s="53" t="s">
        <v>53</v>
      </c>
      <c r="C34" s="1"/>
      <c r="D34" s="1"/>
      <c r="E34" s="54" t="s">
        <v>54</v>
      </c>
      <c r="F34" s="1"/>
      <c r="G34" s="1"/>
      <c r="H34" s="45"/>
      <c r="I34" s="1"/>
      <c r="J34" s="45"/>
      <c r="K34" s="1"/>
      <c r="L34" s="1"/>
      <c r="M34" s="12"/>
      <c r="N34" s="2"/>
      <c r="O34" s="2"/>
      <c r="P34" s="2"/>
      <c r="Q34" s="2"/>
    </row>
    <row r="35" thickBot="1">
      <c r="A35" s="9"/>
      <c r="B35" s="55" t="s">
        <v>55</v>
      </c>
      <c r="C35" s="29"/>
      <c r="D35" s="29"/>
      <c r="E35" s="56" t="s">
        <v>56</v>
      </c>
      <c r="F35" s="29"/>
      <c r="G35" s="29"/>
      <c r="H35" s="57"/>
      <c r="I35" s="29"/>
      <c r="J35" s="57"/>
      <c r="K35" s="29"/>
      <c r="L35" s="29"/>
      <c r="M35" s="12"/>
      <c r="N35" s="2"/>
      <c r="O35" s="2"/>
      <c r="P35" s="2"/>
      <c r="Q35" s="2"/>
    </row>
    <row r="36" thickTop="1">
      <c r="A36" s="9"/>
      <c r="B36" s="46">
        <v>3</v>
      </c>
      <c r="C36" s="47" t="s">
        <v>60</v>
      </c>
      <c r="D36" s="47" t="s">
        <v>3</v>
      </c>
      <c r="E36" s="47" t="s">
        <v>61</v>
      </c>
      <c r="F36" s="47" t="s">
        <v>3</v>
      </c>
      <c r="G36" s="48" t="s">
        <v>48</v>
      </c>
      <c r="H36" s="58">
        <v>1</v>
      </c>
      <c r="I36" s="31">
        <f>ROUND(0,2)</f>
        <v>0</v>
      </c>
      <c r="J36" s="59">
        <f>ROUND(I36*H36,2)</f>
        <v>0</v>
      </c>
      <c r="K36" s="60">
        <v>0.20999999999999999</v>
      </c>
      <c r="L36" s="61">
        <f>IF(ISNUMBER(K36),ROUND(J36*(K36+1),2),0)</f>
        <v>0</v>
      </c>
      <c r="M36" s="12"/>
      <c r="N36" s="2"/>
      <c r="O36" s="2"/>
      <c r="P36" s="2"/>
      <c r="Q36" s="40">
        <f>IF(ISNUMBER(K36),IF(H36&gt;0,IF(I36&gt;0,J36,0),0),0)</f>
        <v>0</v>
      </c>
      <c r="R36" s="26">
        <f>IF(ISNUMBER(K36)=FALSE,J36,0)</f>
        <v>0</v>
      </c>
    </row>
    <row r="37">
      <c r="A37" s="9"/>
      <c r="B37" s="53" t="s">
        <v>49</v>
      </c>
      <c r="C37" s="1"/>
      <c r="D37" s="1"/>
      <c r="E37" s="54" t="s">
        <v>62</v>
      </c>
      <c r="F37" s="1"/>
      <c r="G37" s="1"/>
      <c r="H37" s="45"/>
      <c r="I37" s="1"/>
      <c r="J37" s="45"/>
      <c r="K37" s="1"/>
      <c r="L37" s="1"/>
      <c r="M37" s="12"/>
      <c r="N37" s="2"/>
      <c r="O37" s="2"/>
      <c r="P37" s="2"/>
      <c r="Q37" s="2"/>
    </row>
    <row r="38">
      <c r="A38" s="9"/>
      <c r="B38" s="53" t="s">
        <v>51</v>
      </c>
      <c r="C38" s="1"/>
      <c r="D38" s="1"/>
      <c r="E38" s="54" t="s">
        <v>3</v>
      </c>
      <c r="F38" s="1"/>
      <c r="G38" s="1"/>
      <c r="H38" s="45"/>
      <c r="I38" s="1"/>
      <c r="J38" s="45"/>
      <c r="K38" s="1"/>
      <c r="L38" s="1"/>
      <c r="M38" s="12"/>
      <c r="N38" s="2"/>
      <c r="O38" s="2"/>
      <c r="P38" s="2"/>
      <c r="Q38" s="2"/>
    </row>
    <row r="39">
      <c r="A39" s="9"/>
      <c r="B39" s="53" t="s">
        <v>53</v>
      </c>
      <c r="C39" s="1"/>
      <c r="D39" s="1"/>
      <c r="E39" s="54" t="s">
        <v>63</v>
      </c>
      <c r="F39" s="1"/>
      <c r="G39" s="1"/>
      <c r="H39" s="45"/>
      <c r="I39" s="1"/>
      <c r="J39" s="45"/>
      <c r="K39" s="1"/>
      <c r="L39" s="1"/>
      <c r="M39" s="12"/>
      <c r="N39" s="2"/>
      <c r="O39" s="2"/>
      <c r="P39" s="2"/>
      <c r="Q39" s="2"/>
    </row>
    <row r="40" thickBot="1">
      <c r="A40" s="9"/>
      <c r="B40" s="55" t="s">
        <v>55</v>
      </c>
      <c r="C40" s="29"/>
      <c r="D40" s="29"/>
      <c r="E40" s="56" t="s">
        <v>56</v>
      </c>
      <c r="F40" s="29"/>
      <c r="G40" s="29"/>
      <c r="H40" s="57"/>
      <c r="I40" s="29"/>
      <c r="J40" s="57"/>
      <c r="K40" s="29"/>
      <c r="L40" s="29"/>
      <c r="M40" s="12"/>
      <c r="N40" s="2"/>
      <c r="O40" s="2"/>
      <c r="P40" s="2"/>
      <c r="Q40" s="2"/>
    </row>
    <row r="41" thickTop="1">
      <c r="A41" s="9"/>
      <c r="B41" s="46">
        <v>4</v>
      </c>
      <c r="C41" s="47" t="s">
        <v>64</v>
      </c>
      <c r="D41" s="47" t="s">
        <v>3</v>
      </c>
      <c r="E41" s="47" t="s">
        <v>65</v>
      </c>
      <c r="F41" s="47" t="s">
        <v>3</v>
      </c>
      <c r="G41" s="48" t="s">
        <v>66</v>
      </c>
      <c r="H41" s="58">
        <v>1</v>
      </c>
      <c r="I41" s="31">
        <f>ROUND(0,2)</f>
        <v>0</v>
      </c>
      <c r="J41" s="59">
        <f>ROUND(I41*H41,2)</f>
        <v>0</v>
      </c>
      <c r="K41" s="60">
        <v>0.20999999999999999</v>
      </c>
      <c r="L41" s="61">
        <f>IF(ISNUMBER(K41),ROUND(J41*(K41+1),2),0)</f>
        <v>0</v>
      </c>
      <c r="M41" s="12"/>
      <c r="N41" s="2"/>
      <c r="O41" s="2"/>
      <c r="P41" s="2"/>
      <c r="Q41" s="40">
        <f>IF(ISNUMBER(K41),IF(H41&gt;0,IF(I41&gt;0,J41,0),0),0)</f>
        <v>0</v>
      </c>
      <c r="R41" s="26">
        <f>IF(ISNUMBER(K41)=FALSE,J41,0)</f>
        <v>0</v>
      </c>
    </row>
    <row r="42">
      <c r="A42" s="9"/>
      <c r="B42" s="53" t="s">
        <v>49</v>
      </c>
      <c r="C42" s="1"/>
      <c r="D42" s="1"/>
      <c r="E42" s="54" t="s">
        <v>67</v>
      </c>
      <c r="F42" s="1"/>
      <c r="G42" s="1"/>
      <c r="H42" s="45"/>
      <c r="I42" s="1"/>
      <c r="J42" s="45"/>
      <c r="K42" s="1"/>
      <c r="L42" s="1"/>
      <c r="M42" s="12"/>
      <c r="N42" s="2"/>
      <c r="O42" s="2"/>
      <c r="P42" s="2"/>
      <c r="Q42" s="2"/>
    </row>
    <row r="43">
      <c r="A43" s="9"/>
      <c r="B43" s="53" t="s">
        <v>51</v>
      </c>
      <c r="C43" s="1"/>
      <c r="D43" s="1"/>
      <c r="E43" s="54" t="s">
        <v>3</v>
      </c>
      <c r="F43" s="1"/>
      <c r="G43" s="1"/>
      <c r="H43" s="45"/>
      <c r="I43" s="1"/>
      <c r="J43" s="45"/>
      <c r="K43" s="1"/>
      <c r="L43" s="1"/>
      <c r="M43" s="12"/>
      <c r="N43" s="2"/>
      <c r="O43" s="2"/>
      <c r="P43" s="2"/>
      <c r="Q43" s="2"/>
    </row>
    <row r="44">
      <c r="A44" s="9"/>
      <c r="B44" s="53" t="s">
        <v>53</v>
      </c>
      <c r="C44" s="1"/>
      <c r="D44" s="1"/>
      <c r="E44" s="54" t="s">
        <v>63</v>
      </c>
      <c r="F44" s="1"/>
      <c r="G44" s="1"/>
      <c r="H44" s="45"/>
      <c r="I44" s="1"/>
      <c r="J44" s="45"/>
      <c r="K44" s="1"/>
      <c r="L44" s="1"/>
      <c r="M44" s="12"/>
      <c r="N44" s="2"/>
      <c r="O44" s="2"/>
      <c r="P44" s="2"/>
      <c r="Q44" s="2"/>
    </row>
    <row r="45" thickBot="1">
      <c r="A45" s="9"/>
      <c r="B45" s="55" t="s">
        <v>55</v>
      </c>
      <c r="C45" s="29"/>
      <c r="D45" s="29"/>
      <c r="E45" s="56" t="s">
        <v>56</v>
      </c>
      <c r="F45" s="29"/>
      <c r="G45" s="29"/>
      <c r="H45" s="57"/>
      <c r="I45" s="29"/>
      <c r="J45" s="57"/>
      <c r="K45" s="29"/>
      <c r="L45" s="29"/>
      <c r="M45" s="12"/>
      <c r="N45" s="2"/>
      <c r="O45" s="2"/>
      <c r="P45" s="2"/>
      <c r="Q45" s="2"/>
    </row>
    <row r="46" thickTop="1">
      <c r="A46" s="9"/>
      <c r="B46" s="46">
        <v>5</v>
      </c>
      <c r="C46" s="47" t="s">
        <v>68</v>
      </c>
      <c r="D46" s="47" t="s">
        <v>3</v>
      </c>
      <c r="E46" s="47" t="s">
        <v>69</v>
      </c>
      <c r="F46" s="47" t="s">
        <v>3</v>
      </c>
      <c r="G46" s="48" t="s">
        <v>66</v>
      </c>
      <c r="H46" s="58">
        <v>1</v>
      </c>
      <c r="I46" s="31">
        <f>ROUND(0,2)</f>
        <v>0</v>
      </c>
      <c r="J46" s="59">
        <f>ROUND(I46*H46,2)</f>
        <v>0</v>
      </c>
      <c r="K46" s="60">
        <v>0.20999999999999999</v>
      </c>
      <c r="L46" s="61">
        <f>IF(ISNUMBER(K46),ROUND(J46*(K46+1),2),0)</f>
        <v>0</v>
      </c>
      <c r="M46" s="12"/>
      <c r="N46" s="2"/>
      <c r="O46" s="2"/>
      <c r="P46" s="2"/>
      <c r="Q46" s="40">
        <f>IF(ISNUMBER(K46),IF(H46&gt;0,IF(I46&gt;0,J46,0),0),0)</f>
        <v>0</v>
      </c>
      <c r="R46" s="26">
        <f>IF(ISNUMBER(K46)=FALSE,J46,0)</f>
        <v>0</v>
      </c>
    </row>
    <row r="47">
      <c r="A47" s="9"/>
      <c r="B47" s="53" t="s">
        <v>49</v>
      </c>
      <c r="C47" s="1"/>
      <c r="D47" s="1"/>
      <c r="E47" s="54" t="s">
        <v>3</v>
      </c>
      <c r="F47" s="1"/>
      <c r="G47" s="1"/>
      <c r="H47" s="45"/>
      <c r="I47" s="1"/>
      <c r="J47" s="45"/>
      <c r="K47" s="1"/>
      <c r="L47" s="1"/>
      <c r="M47" s="12"/>
      <c r="N47" s="2"/>
      <c r="O47" s="2"/>
      <c r="P47" s="2"/>
      <c r="Q47" s="2"/>
    </row>
    <row r="48">
      <c r="A48" s="9"/>
      <c r="B48" s="53" t="s">
        <v>51</v>
      </c>
      <c r="C48" s="1"/>
      <c r="D48" s="1"/>
      <c r="E48" s="54" t="s">
        <v>70</v>
      </c>
      <c r="F48" s="1"/>
      <c r="G48" s="1"/>
      <c r="H48" s="45"/>
      <c r="I48" s="1"/>
      <c r="J48" s="45"/>
      <c r="K48" s="1"/>
      <c r="L48" s="1"/>
      <c r="M48" s="12"/>
      <c r="N48" s="2"/>
      <c r="O48" s="2"/>
      <c r="P48" s="2"/>
      <c r="Q48" s="2"/>
    </row>
    <row r="49">
      <c r="A49" s="9"/>
      <c r="B49" s="53" t="s">
        <v>53</v>
      </c>
      <c r="C49" s="1"/>
      <c r="D49" s="1"/>
      <c r="E49" s="54" t="s">
        <v>63</v>
      </c>
      <c r="F49" s="1"/>
      <c r="G49" s="1"/>
      <c r="H49" s="45"/>
      <c r="I49" s="1"/>
      <c r="J49" s="45"/>
      <c r="K49" s="1"/>
      <c r="L49" s="1"/>
      <c r="M49" s="12"/>
      <c r="N49" s="2"/>
      <c r="O49" s="2"/>
      <c r="P49" s="2"/>
      <c r="Q49" s="2"/>
    </row>
    <row r="50" thickBot="1">
      <c r="A50" s="9"/>
      <c r="B50" s="55" t="s">
        <v>55</v>
      </c>
      <c r="C50" s="29"/>
      <c r="D50" s="29"/>
      <c r="E50" s="56" t="s">
        <v>56</v>
      </c>
      <c r="F50" s="29"/>
      <c r="G50" s="29"/>
      <c r="H50" s="57"/>
      <c r="I50" s="29"/>
      <c r="J50" s="57"/>
      <c r="K50" s="29"/>
      <c r="L50" s="29"/>
      <c r="M50" s="12"/>
      <c r="N50" s="2"/>
      <c r="O50" s="2"/>
      <c r="P50" s="2"/>
      <c r="Q50" s="2"/>
    </row>
    <row r="51" thickTop="1">
      <c r="A51" s="9"/>
      <c r="B51" s="46">
        <v>6</v>
      </c>
      <c r="C51" s="47" t="s">
        <v>71</v>
      </c>
      <c r="D51" s="47" t="s">
        <v>3</v>
      </c>
      <c r="E51" s="47" t="s">
        <v>72</v>
      </c>
      <c r="F51" s="47" t="s">
        <v>3</v>
      </c>
      <c r="G51" s="48" t="s">
        <v>48</v>
      </c>
      <c r="H51" s="58">
        <v>1</v>
      </c>
      <c r="I51" s="31">
        <f>ROUND(0,2)</f>
        <v>0</v>
      </c>
      <c r="J51" s="59">
        <f>ROUND(I51*H51,2)</f>
        <v>0</v>
      </c>
      <c r="K51" s="60">
        <v>0.20999999999999999</v>
      </c>
      <c r="L51" s="61">
        <f>IF(ISNUMBER(K51),ROUND(J51*(K51+1),2),0)</f>
        <v>0</v>
      </c>
      <c r="M51" s="12"/>
      <c r="N51" s="2"/>
      <c r="O51" s="2"/>
      <c r="P51" s="2"/>
      <c r="Q51" s="40">
        <f>IF(ISNUMBER(K51),IF(H51&gt;0,IF(I51&gt;0,J51,0),0),0)</f>
        <v>0</v>
      </c>
      <c r="R51" s="26">
        <f>IF(ISNUMBER(K51)=FALSE,J51,0)</f>
        <v>0</v>
      </c>
    </row>
    <row r="52">
      <c r="A52" s="9"/>
      <c r="B52" s="53" t="s">
        <v>49</v>
      </c>
      <c r="C52" s="1"/>
      <c r="D52" s="1"/>
      <c r="E52" s="54" t="s">
        <v>73</v>
      </c>
      <c r="F52" s="1"/>
      <c r="G52" s="1"/>
      <c r="H52" s="45"/>
      <c r="I52" s="1"/>
      <c r="J52" s="45"/>
      <c r="K52" s="1"/>
      <c r="L52" s="1"/>
      <c r="M52" s="12"/>
      <c r="N52" s="2"/>
      <c r="O52" s="2"/>
      <c r="P52" s="2"/>
      <c r="Q52" s="2"/>
    </row>
    <row r="53">
      <c r="A53" s="9"/>
      <c r="B53" s="53" t="s">
        <v>51</v>
      </c>
      <c r="C53" s="1"/>
      <c r="D53" s="1"/>
      <c r="E53" s="54" t="s">
        <v>52</v>
      </c>
      <c r="F53" s="1"/>
      <c r="G53" s="1"/>
      <c r="H53" s="45"/>
      <c r="I53" s="1"/>
      <c r="J53" s="45"/>
      <c r="K53" s="1"/>
      <c r="L53" s="1"/>
      <c r="M53" s="12"/>
      <c r="N53" s="2"/>
      <c r="O53" s="2"/>
      <c r="P53" s="2"/>
      <c r="Q53" s="2"/>
    </row>
    <row r="54">
      <c r="A54" s="9"/>
      <c r="B54" s="53" t="s">
        <v>53</v>
      </c>
      <c r="C54" s="1"/>
      <c r="D54" s="1"/>
      <c r="E54" s="54" t="s">
        <v>63</v>
      </c>
      <c r="F54" s="1"/>
      <c r="G54" s="1"/>
      <c r="H54" s="45"/>
      <c r="I54" s="1"/>
      <c r="J54" s="45"/>
      <c r="K54" s="1"/>
      <c r="L54" s="1"/>
      <c r="M54" s="12"/>
      <c r="N54" s="2"/>
      <c r="O54" s="2"/>
      <c r="P54" s="2"/>
      <c r="Q54" s="2"/>
    </row>
    <row r="55" thickBot="1">
      <c r="A55" s="9"/>
      <c r="B55" s="55" t="s">
        <v>55</v>
      </c>
      <c r="C55" s="29"/>
      <c r="D55" s="29"/>
      <c r="E55" s="56" t="s">
        <v>56</v>
      </c>
      <c r="F55" s="29"/>
      <c r="G55" s="29"/>
      <c r="H55" s="57"/>
      <c r="I55" s="29"/>
      <c r="J55" s="57"/>
      <c r="K55" s="29"/>
      <c r="L55" s="29"/>
      <c r="M55" s="12"/>
      <c r="N55" s="2"/>
      <c r="O55" s="2"/>
      <c r="P55" s="2"/>
      <c r="Q55" s="2"/>
    </row>
    <row r="56" thickTop="1">
      <c r="A56" s="9"/>
      <c r="B56" s="46">
        <v>7</v>
      </c>
      <c r="C56" s="47" t="s">
        <v>74</v>
      </c>
      <c r="D56" s="47" t="s">
        <v>3</v>
      </c>
      <c r="E56" s="47" t="s">
        <v>75</v>
      </c>
      <c r="F56" s="47" t="s">
        <v>3</v>
      </c>
      <c r="G56" s="48" t="s">
        <v>48</v>
      </c>
      <c r="H56" s="58">
        <v>1</v>
      </c>
      <c r="I56" s="31">
        <f>ROUND(0,2)</f>
        <v>0</v>
      </c>
      <c r="J56" s="59">
        <f>ROUND(I56*H56,2)</f>
        <v>0</v>
      </c>
      <c r="K56" s="60">
        <v>0.20999999999999999</v>
      </c>
      <c r="L56" s="61">
        <f>IF(ISNUMBER(K56),ROUND(J56*(K56+1),2),0)</f>
        <v>0</v>
      </c>
      <c r="M56" s="12"/>
      <c r="N56" s="2"/>
      <c r="O56" s="2"/>
      <c r="P56" s="2"/>
      <c r="Q56" s="40">
        <f>IF(ISNUMBER(K56),IF(H56&gt;0,IF(I56&gt;0,J56,0),0),0)</f>
        <v>0</v>
      </c>
      <c r="R56" s="26">
        <f>IF(ISNUMBER(K56)=FALSE,J56,0)</f>
        <v>0</v>
      </c>
    </row>
    <row r="57">
      <c r="A57" s="9"/>
      <c r="B57" s="53" t="s">
        <v>49</v>
      </c>
      <c r="C57" s="1"/>
      <c r="D57" s="1"/>
      <c r="E57" s="54" t="s">
        <v>76</v>
      </c>
      <c r="F57" s="1"/>
      <c r="G57" s="1"/>
      <c r="H57" s="45"/>
      <c r="I57" s="1"/>
      <c r="J57" s="45"/>
      <c r="K57" s="1"/>
      <c r="L57" s="1"/>
      <c r="M57" s="12"/>
      <c r="N57" s="2"/>
      <c r="O57" s="2"/>
      <c r="P57" s="2"/>
      <c r="Q57" s="2"/>
    </row>
    <row r="58">
      <c r="A58" s="9"/>
      <c r="B58" s="53" t="s">
        <v>51</v>
      </c>
      <c r="C58" s="1"/>
      <c r="D58" s="1"/>
      <c r="E58" s="54" t="s">
        <v>52</v>
      </c>
      <c r="F58" s="1"/>
      <c r="G58" s="1"/>
      <c r="H58" s="45"/>
      <c r="I58" s="1"/>
      <c r="J58" s="45"/>
      <c r="K58" s="1"/>
      <c r="L58" s="1"/>
      <c r="M58" s="12"/>
      <c r="N58" s="2"/>
      <c r="O58" s="2"/>
      <c r="P58" s="2"/>
      <c r="Q58" s="2"/>
    </row>
    <row r="59">
      <c r="A59" s="9"/>
      <c r="B59" s="53" t="s">
        <v>53</v>
      </c>
      <c r="C59" s="1"/>
      <c r="D59" s="1"/>
      <c r="E59" s="54" t="s">
        <v>63</v>
      </c>
      <c r="F59" s="1"/>
      <c r="G59" s="1"/>
      <c r="H59" s="45"/>
      <c r="I59" s="1"/>
      <c r="J59" s="45"/>
      <c r="K59" s="1"/>
      <c r="L59" s="1"/>
      <c r="M59" s="12"/>
      <c r="N59" s="2"/>
      <c r="O59" s="2"/>
      <c r="P59" s="2"/>
      <c r="Q59" s="2"/>
    </row>
    <row r="60" thickBot="1">
      <c r="A60" s="9"/>
      <c r="B60" s="55" t="s">
        <v>55</v>
      </c>
      <c r="C60" s="29"/>
      <c r="D60" s="29"/>
      <c r="E60" s="56" t="s">
        <v>56</v>
      </c>
      <c r="F60" s="29"/>
      <c r="G60" s="29"/>
      <c r="H60" s="57"/>
      <c r="I60" s="29"/>
      <c r="J60" s="57"/>
      <c r="K60" s="29"/>
      <c r="L60" s="29"/>
      <c r="M60" s="12"/>
      <c r="N60" s="2"/>
      <c r="O60" s="2"/>
      <c r="P60" s="2"/>
      <c r="Q60" s="2"/>
    </row>
    <row r="61" thickTop="1">
      <c r="A61" s="9"/>
      <c r="B61" s="46">
        <v>8</v>
      </c>
      <c r="C61" s="47" t="s">
        <v>77</v>
      </c>
      <c r="D61" s="47" t="s">
        <v>3</v>
      </c>
      <c r="E61" s="47" t="s">
        <v>78</v>
      </c>
      <c r="F61" s="47" t="s">
        <v>3</v>
      </c>
      <c r="G61" s="48" t="s">
        <v>48</v>
      </c>
      <c r="H61" s="58">
        <v>1</v>
      </c>
      <c r="I61" s="31">
        <f>ROUND(0,2)</f>
        <v>0</v>
      </c>
      <c r="J61" s="59">
        <f>ROUND(I61*H61,2)</f>
        <v>0</v>
      </c>
      <c r="K61" s="60">
        <v>0.20999999999999999</v>
      </c>
      <c r="L61" s="61">
        <f>IF(ISNUMBER(K61),ROUND(J61*(K61+1),2),0)</f>
        <v>0</v>
      </c>
      <c r="M61" s="12"/>
      <c r="N61" s="2"/>
      <c r="O61" s="2"/>
      <c r="P61" s="2"/>
      <c r="Q61" s="40">
        <f>IF(ISNUMBER(K61),IF(H61&gt;0,IF(I61&gt;0,J61,0),0),0)</f>
        <v>0</v>
      </c>
      <c r="R61" s="26">
        <f>IF(ISNUMBER(K61)=FALSE,J61,0)</f>
        <v>0</v>
      </c>
    </row>
    <row r="62">
      <c r="A62" s="9"/>
      <c r="B62" s="53" t="s">
        <v>49</v>
      </c>
      <c r="C62" s="1"/>
      <c r="D62" s="1"/>
      <c r="E62" s="54" t="s">
        <v>79</v>
      </c>
      <c r="F62" s="1"/>
      <c r="G62" s="1"/>
      <c r="H62" s="45"/>
      <c r="I62" s="1"/>
      <c r="J62" s="45"/>
      <c r="K62" s="1"/>
      <c r="L62" s="1"/>
      <c r="M62" s="12"/>
      <c r="N62" s="2"/>
      <c r="O62" s="2"/>
      <c r="P62" s="2"/>
      <c r="Q62" s="2"/>
    </row>
    <row r="63">
      <c r="A63" s="9"/>
      <c r="B63" s="53" t="s">
        <v>51</v>
      </c>
      <c r="C63" s="1"/>
      <c r="D63" s="1"/>
      <c r="E63" s="54" t="s">
        <v>3</v>
      </c>
      <c r="F63" s="1"/>
      <c r="G63" s="1"/>
      <c r="H63" s="45"/>
      <c r="I63" s="1"/>
      <c r="J63" s="45"/>
      <c r="K63" s="1"/>
      <c r="L63" s="1"/>
      <c r="M63" s="12"/>
      <c r="N63" s="2"/>
      <c r="O63" s="2"/>
      <c r="P63" s="2"/>
      <c r="Q63" s="2"/>
    </row>
    <row r="64">
      <c r="A64" s="9"/>
      <c r="B64" s="53" t="s">
        <v>53</v>
      </c>
      <c r="C64" s="1"/>
      <c r="D64" s="1"/>
      <c r="E64" s="54" t="s">
        <v>80</v>
      </c>
      <c r="F64" s="1"/>
      <c r="G64" s="1"/>
      <c r="H64" s="45"/>
      <c r="I64" s="1"/>
      <c r="J64" s="45"/>
      <c r="K64" s="1"/>
      <c r="L64" s="1"/>
      <c r="M64" s="12"/>
      <c r="N64" s="2"/>
      <c r="O64" s="2"/>
      <c r="P64" s="2"/>
      <c r="Q64" s="2"/>
    </row>
    <row r="65" thickBot="1">
      <c r="A65" s="9"/>
      <c r="B65" s="55" t="s">
        <v>55</v>
      </c>
      <c r="C65" s="29"/>
      <c r="D65" s="29"/>
      <c r="E65" s="56" t="s">
        <v>56</v>
      </c>
      <c r="F65" s="29"/>
      <c r="G65" s="29"/>
      <c r="H65" s="57"/>
      <c r="I65" s="29"/>
      <c r="J65" s="57"/>
      <c r="K65" s="29"/>
      <c r="L65" s="29"/>
      <c r="M65" s="12"/>
      <c r="N65" s="2"/>
      <c r="O65" s="2"/>
      <c r="P65" s="2"/>
      <c r="Q65" s="2"/>
    </row>
    <row r="66" thickTop="1">
      <c r="A66" s="9"/>
      <c r="B66" s="46">
        <v>9</v>
      </c>
      <c r="C66" s="47" t="s">
        <v>81</v>
      </c>
      <c r="D66" s="47" t="s">
        <v>3</v>
      </c>
      <c r="E66" s="47" t="s">
        <v>82</v>
      </c>
      <c r="F66" s="47" t="s">
        <v>3</v>
      </c>
      <c r="G66" s="48" t="s">
        <v>66</v>
      </c>
      <c r="H66" s="58">
        <v>2</v>
      </c>
      <c r="I66" s="31">
        <f>ROUND(0,2)</f>
        <v>0</v>
      </c>
      <c r="J66" s="59">
        <f>ROUND(I66*H66,2)</f>
        <v>0</v>
      </c>
      <c r="K66" s="60">
        <v>0.20999999999999999</v>
      </c>
      <c r="L66" s="61">
        <f>IF(ISNUMBER(K66),ROUND(J66*(K66+1),2),0)</f>
        <v>0</v>
      </c>
      <c r="M66" s="12"/>
      <c r="N66" s="2"/>
      <c r="O66" s="2"/>
      <c r="P66" s="2"/>
      <c r="Q66" s="40">
        <f>IF(ISNUMBER(K66),IF(H66&gt;0,IF(I66&gt;0,J66,0),0),0)</f>
        <v>0</v>
      </c>
      <c r="R66" s="26">
        <f>IF(ISNUMBER(K66)=FALSE,J66,0)</f>
        <v>0</v>
      </c>
    </row>
    <row r="67">
      <c r="A67" s="9"/>
      <c r="B67" s="53" t="s">
        <v>49</v>
      </c>
      <c r="C67" s="1"/>
      <c r="D67" s="1"/>
      <c r="E67" s="54" t="s">
        <v>83</v>
      </c>
      <c r="F67" s="1"/>
      <c r="G67" s="1"/>
      <c r="H67" s="45"/>
      <c r="I67" s="1"/>
      <c r="J67" s="45"/>
      <c r="K67" s="1"/>
      <c r="L67" s="1"/>
      <c r="M67" s="12"/>
      <c r="N67" s="2"/>
      <c r="O67" s="2"/>
      <c r="P67" s="2"/>
      <c r="Q67" s="2"/>
    </row>
    <row r="68">
      <c r="A68" s="9"/>
      <c r="B68" s="53" t="s">
        <v>51</v>
      </c>
      <c r="C68" s="1"/>
      <c r="D68" s="1"/>
      <c r="E68" s="54" t="s">
        <v>84</v>
      </c>
      <c r="F68" s="1"/>
      <c r="G68" s="1"/>
      <c r="H68" s="45"/>
      <c r="I68" s="1"/>
      <c r="J68" s="45"/>
      <c r="K68" s="1"/>
      <c r="L68" s="1"/>
      <c r="M68" s="12"/>
      <c r="N68" s="2"/>
      <c r="O68" s="2"/>
      <c r="P68" s="2"/>
      <c r="Q68" s="2"/>
    </row>
    <row r="69">
      <c r="A69" s="9"/>
      <c r="B69" s="53" t="s">
        <v>53</v>
      </c>
      <c r="C69" s="1"/>
      <c r="D69" s="1"/>
      <c r="E69" s="54" t="s">
        <v>85</v>
      </c>
      <c r="F69" s="1"/>
      <c r="G69" s="1"/>
      <c r="H69" s="45"/>
      <c r="I69" s="1"/>
      <c r="J69" s="45"/>
      <c r="K69" s="1"/>
      <c r="L69" s="1"/>
      <c r="M69" s="12"/>
      <c r="N69" s="2"/>
      <c r="O69" s="2"/>
      <c r="P69" s="2"/>
      <c r="Q69" s="2"/>
    </row>
    <row r="70" thickBot="1">
      <c r="A70" s="9"/>
      <c r="B70" s="55" t="s">
        <v>55</v>
      </c>
      <c r="C70" s="29"/>
      <c r="D70" s="29"/>
      <c r="E70" s="56" t="s">
        <v>56</v>
      </c>
      <c r="F70" s="29"/>
      <c r="G70" s="29"/>
      <c r="H70" s="57"/>
      <c r="I70" s="29"/>
      <c r="J70" s="57"/>
      <c r="K70" s="29"/>
      <c r="L70" s="29"/>
      <c r="M70" s="12"/>
      <c r="N70" s="2"/>
      <c r="O70" s="2"/>
      <c r="P70" s="2"/>
      <c r="Q70" s="2"/>
    </row>
    <row r="71" thickTop="1">
      <c r="A71" s="9"/>
      <c r="B71" s="46">
        <v>10</v>
      </c>
      <c r="C71" s="47" t="s">
        <v>86</v>
      </c>
      <c r="D71" s="47" t="s">
        <v>3</v>
      </c>
      <c r="E71" s="47" t="s">
        <v>87</v>
      </c>
      <c r="F71" s="47" t="s">
        <v>3</v>
      </c>
      <c r="G71" s="48" t="s">
        <v>48</v>
      </c>
      <c r="H71" s="58">
        <v>1</v>
      </c>
      <c r="I71" s="31">
        <f>ROUND(0,2)</f>
        <v>0</v>
      </c>
      <c r="J71" s="59">
        <f>ROUND(I71*H71,2)</f>
        <v>0</v>
      </c>
      <c r="K71" s="60">
        <v>0.20999999999999999</v>
      </c>
      <c r="L71" s="61">
        <f>IF(ISNUMBER(K71),ROUND(J71*(K71+1),2),0)</f>
        <v>0</v>
      </c>
      <c r="M71" s="12"/>
      <c r="N71" s="2"/>
      <c r="O71" s="2"/>
      <c r="P71" s="2"/>
      <c r="Q71" s="40">
        <f>IF(ISNUMBER(K71),IF(H71&gt;0,IF(I71&gt;0,J71,0),0),0)</f>
        <v>0</v>
      </c>
      <c r="R71" s="26">
        <f>IF(ISNUMBER(K71)=FALSE,J71,0)</f>
        <v>0</v>
      </c>
    </row>
    <row r="72">
      <c r="A72" s="9"/>
      <c r="B72" s="53" t="s">
        <v>49</v>
      </c>
      <c r="C72" s="1"/>
      <c r="D72" s="1"/>
      <c r="E72" s="54" t="s">
        <v>88</v>
      </c>
      <c r="F72" s="1"/>
      <c r="G72" s="1"/>
      <c r="H72" s="45"/>
      <c r="I72" s="1"/>
      <c r="J72" s="45"/>
      <c r="K72" s="1"/>
      <c r="L72" s="1"/>
      <c r="M72" s="12"/>
      <c r="N72" s="2"/>
      <c r="O72" s="2"/>
      <c r="P72" s="2"/>
      <c r="Q72" s="2"/>
    </row>
    <row r="73">
      <c r="A73" s="9"/>
      <c r="B73" s="53" t="s">
        <v>51</v>
      </c>
      <c r="C73" s="1"/>
      <c r="D73" s="1"/>
      <c r="E73" s="54" t="s">
        <v>52</v>
      </c>
      <c r="F73" s="1"/>
      <c r="G73" s="1"/>
      <c r="H73" s="45"/>
      <c r="I73" s="1"/>
      <c r="J73" s="45"/>
      <c r="K73" s="1"/>
      <c r="L73" s="1"/>
      <c r="M73" s="12"/>
      <c r="N73" s="2"/>
      <c r="O73" s="2"/>
      <c r="P73" s="2"/>
      <c r="Q73" s="2"/>
    </row>
    <row r="74">
      <c r="A74" s="9"/>
      <c r="B74" s="53" t="s">
        <v>53</v>
      </c>
      <c r="C74" s="1"/>
      <c r="D74" s="1"/>
      <c r="E74" s="54" t="s">
        <v>89</v>
      </c>
      <c r="F74" s="1"/>
      <c r="G74" s="1"/>
      <c r="H74" s="45"/>
      <c r="I74" s="1"/>
      <c r="J74" s="45"/>
      <c r="K74" s="1"/>
      <c r="L74" s="1"/>
      <c r="M74" s="12"/>
      <c r="N74" s="2"/>
      <c r="O74" s="2"/>
      <c r="P74" s="2"/>
      <c r="Q74" s="2"/>
    </row>
    <row r="75" thickBot="1">
      <c r="A75" s="9"/>
      <c r="B75" s="55" t="s">
        <v>55</v>
      </c>
      <c r="C75" s="29"/>
      <c r="D75" s="29"/>
      <c r="E75" s="56" t="s">
        <v>56</v>
      </c>
      <c r="F75" s="29"/>
      <c r="G75" s="29"/>
      <c r="H75" s="57"/>
      <c r="I75" s="29"/>
      <c r="J75" s="57"/>
      <c r="K75" s="29"/>
      <c r="L75" s="29"/>
      <c r="M75" s="12"/>
      <c r="N75" s="2"/>
      <c r="O75" s="2"/>
      <c r="P75" s="2"/>
      <c r="Q75" s="2"/>
    </row>
    <row r="76" thickTop="1">
      <c r="A76" s="9"/>
      <c r="B76" s="46">
        <v>11</v>
      </c>
      <c r="C76" s="47" t="s">
        <v>90</v>
      </c>
      <c r="D76" s="47" t="s">
        <v>3</v>
      </c>
      <c r="E76" s="47" t="s">
        <v>91</v>
      </c>
      <c r="F76" s="47" t="s">
        <v>3</v>
      </c>
      <c r="G76" s="48" t="s">
        <v>48</v>
      </c>
      <c r="H76" s="58">
        <v>1</v>
      </c>
      <c r="I76" s="31">
        <f>ROUND(0,2)</f>
        <v>0</v>
      </c>
      <c r="J76" s="59">
        <f>ROUND(I76*H76,2)</f>
        <v>0</v>
      </c>
      <c r="K76" s="60">
        <v>0.20999999999999999</v>
      </c>
      <c r="L76" s="61">
        <f>IF(ISNUMBER(K76),ROUND(J76*(K76+1),2),0)</f>
        <v>0</v>
      </c>
      <c r="M76" s="12"/>
      <c r="N76" s="2"/>
      <c r="O76" s="2"/>
      <c r="P76" s="2"/>
      <c r="Q76" s="40">
        <f>IF(ISNUMBER(K76),IF(H76&gt;0,IF(I76&gt;0,J76,0),0),0)</f>
        <v>0</v>
      </c>
      <c r="R76" s="26">
        <f>IF(ISNUMBER(K76)=FALSE,J76,0)</f>
        <v>0</v>
      </c>
    </row>
    <row r="77">
      <c r="A77" s="9"/>
      <c r="B77" s="53" t="s">
        <v>49</v>
      </c>
      <c r="C77" s="1"/>
      <c r="D77" s="1"/>
      <c r="E77" s="54" t="s">
        <v>92</v>
      </c>
      <c r="F77" s="1"/>
      <c r="G77" s="1"/>
      <c r="H77" s="45"/>
      <c r="I77" s="1"/>
      <c r="J77" s="45"/>
      <c r="K77" s="1"/>
      <c r="L77" s="1"/>
      <c r="M77" s="12"/>
      <c r="N77" s="2"/>
      <c r="O77" s="2"/>
      <c r="P77" s="2"/>
      <c r="Q77" s="2"/>
    </row>
    <row r="78">
      <c r="A78" s="9"/>
      <c r="B78" s="53" t="s">
        <v>51</v>
      </c>
      <c r="C78" s="1"/>
      <c r="D78" s="1"/>
      <c r="E78" s="54" t="s">
        <v>70</v>
      </c>
      <c r="F78" s="1"/>
      <c r="G78" s="1"/>
      <c r="H78" s="45"/>
      <c r="I78" s="1"/>
      <c r="J78" s="45"/>
      <c r="K78" s="1"/>
      <c r="L78" s="1"/>
      <c r="M78" s="12"/>
      <c r="N78" s="2"/>
      <c r="O78" s="2"/>
      <c r="P78" s="2"/>
      <c r="Q78" s="2"/>
    </row>
    <row r="79">
      <c r="A79" s="9"/>
      <c r="B79" s="53" t="s">
        <v>53</v>
      </c>
      <c r="C79" s="1"/>
      <c r="D79" s="1"/>
      <c r="E79" s="54" t="s">
        <v>93</v>
      </c>
      <c r="F79" s="1"/>
      <c r="G79" s="1"/>
      <c r="H79" s="45"/>
      <c r="I79" s="1"/>
      <c r="J79" s="45"/>
      <c r="K79" s="1"/>
      <c r="L79" s="1"/>
      <c r="M79" s="12"/>
      <c r="N79" s="2"/>
      <c r="O79" s="2"/>
      <c r="P79" s="2"/>
      <c r="Q79" s="2"/>
    </row>
    <row r="80" thickBot="1">
      <c r="A80" s="9"/>
      <c r="B80" s="55" t="s">
        <v>55</v>
      </c>
      <c r="C80" s="29"/>
      <c r="D80" s="29"/>
      <c r="E80" s="56" t="s">
        <v>56</v>
      </c>
      <c r="F80" s="29"/>
      <c r="G80" s="29"/>
      <c r="H80" s="57"/>
      <c r="I80" s="29"/>
      <c r="J80" s="57"/>
      <c r="K80" s="29"/>
      <c r="L80" s="29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2">
        <v>0</v>
      </c>
      <c r="D81" s="1"/>
      <c r="E81" s="62" t="s">
        <v>44</v>
      </c>
      <c r="F81" s="1"/>
      <c r="G81" s="63" t="s">
        <v>94</v>
      </c>
      <c r="H81" s="64">
        <f>J26+J31+J36+J41+J46+J51+J56+J61+J66+J71+J76</f>
        <v>0</v>
      </c>
      <c r="I81" s="63" t="s">
        <v>95</v>
      </c>
      <c r="J81" s="65">
        <f>(L81-H81)</f>
        <v>0</v>
      </c>
      <c r="K81" s="63" t="s">
        <v>96</v>
      </c>
      <c r="L81" s="66">
        <f>L26+L31+L36+L41+L46+L51+L56+L61+L66+L71+L76</f>
        <v>0</v>
      </c>
      <c r="M81" s="12"/>
      <c r="N81" s="2"/>
      <c r="O81" s="2"/>
      <c r="P81" s="2"/>
      <c r="Q81" s="40">
        <f>0+Q26+Q31+Q36+Q41+Q46+Q51+Q56+Q61+Q66+Q71+Q76</f>
        <v>0</v>
      </c>
      <c r="R81" s="26">
        <f>0+R26+R31+R36+R41+R46+R51+R56+R61+R66+R71+R76</f>
        <v>0</v>
      </c>
      <c r="S81" s="67">
        <f>Q81*(1+J81)+R81</f>
        <v>0</v>
      </c>
    </row>
    <row r="82" thickTop="1" thickBot="1" ht="25" customHeight="1">
      <c r="A82" s="9"/>
      <c r="B82" s="68"/>
      <c r="C82" s="68"/>
      <c r="D82" s="68"/>
      <c r="E82" s="68"/>
      <c r="F82" s="68"/>
      <c r="G82" s="69" t="s">
        <v>97</v>
      </c>
      <c r="H82" s="70">
        <f>J26+J31+J36+J41+J46+J51+J56+J61+J66+J71+J76</f>
        <v>0</v>
      </c>
      <c r="I82" s="69" t="s">
        <v>98</v>
      </c>
      <c r="J82" s="71">
        <f>0+J81</f>
        <v>0</v>
      </c>
      <c r="K82" s="69" t="s">
        <v>99</v>
      </c>
      <c r="L82" s="72">
        <f>L26+L31+L36+L41+L46+L51+L56+L61+L66+L71+L76</f>
        <v>0</v>
      </c>
      <c r="M82" s="12"/>
      <c r="N82" s="2"/>
      <c r="O82" s="2"/>
      <c r="P82" s="2"/>
      <c r="Q82" s="2"/>
    </row>
    <row r="83">
      <c r="A83" s="13"/>
      <c r="B83" s="4"/>
      <c r="C83" s="4"/>
      <c r="D83" s="4"/>
      <c r="E83" s="4"/>
      <c r="F83" s="4"/>
      <c r="G83" s="4"/>
      <c r="H83" s="39"/>
      <c r="I83" s="4"/>
      <c r="J83" s="39"/>
      <c r="K83" s="4"/>
      <c r="L83" s="4"/>
      <c r="M83" s="14"/>
      <c r="N83" s="2"/>
      <c r="O83" s="2"/>
      <c r="P83" s="2"/>
      <c r="Q83" s="2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2"/>
      <c r="P84" s="2"/>
      <c r="Q84" s="2"/>
    </row>
  </sheetData>
  <mergeCells count="5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2022&amp;CModernizace mostu ev.č. 198-035 Teplá | VEDLEJŠÍ A OSTATNÍ NÁKLADY&amp;R&amp;P/&amp;N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5" t="s">
        <v>29</v>
      </c>
      <c r="J10" s="36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100</v>
      </c>
      <c r="B11" s="1"/>
      <c r="C11" s="1"/>
      <c r="D11" s="1"/>
      <c r="E11" s="1"/>
      <c r="F11" s="1"/>
      <c r="G11" s="35"/>
      <c r="H11" s="1"/>
      <c r="I11" s="35" t="s">
        <v>31</v>
      </c>
      <c r="J11" s="36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7" t="s">
        <v>33</v>
      </c>
      <c r="C19" s="37"/>
      <c r="D19" s="37"/>
      <c r="E19" s="37" t="s">
        <v>34</v>
      </c>
      <c r="F19" s="37"/>
      <c r="G19" s="38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2" t="s">
        <v>35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37" t="s">
        <v>36</v>
      </c>
      <c r="C23" s="37" t="s">
        <v>33</v>
      </c>
      <c r="D23" s="37" t="s">
        <v>37</v>
      </c>
      <c r="E23" s="37" t="s">
        <v>34</v>
      </c>
      <c r="F23" s="37" t="s">
        <v>38</v>
      </c>
      <c r="G23" s="38" t="s">
        <v>39</v>
      </c>
      <c r="H23" s="22" t="s">
        <v>40</v>
      </c>
      <c r="I23" s="22" t="s">
        <v>41</v>
      </c>
      <c r="J23" s="22" t="s">
        <v>16</v>
      </c>
      <c r="K23" s="38" t="s">
        <v>42</v>
      </c>
      <c r="L23" s="22" t="s">
        <v>17</v>
      </c>
      <c r="M23" s="12"/>
      <c r="N23" s="2"/>
      <c r="O23" s="2"/>
      <c r="P23" s="2"/>
      <c r="Q23" s="2"/>
    </row>
    <row r="24">
      <c r="A24" s="13"/>
      <c r="B24" s="4"/>
      <c r="C24" s="4"/>
      <c r="D24" s="4"/>
      <c r="E24" s="4"/>
      <c r="F24" s="4"/>
      <c r="G24" s="4"/>
      <c r="H24" s="39"/>
      <c r="I24" s="4"/>
      <c r="J24" s="39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2022&amp;CModernizace mostu ev.č. 198-035 Teplá | MOST EV.Č.198-035 TEPLÁ&amp;R&amp;P/&amp;N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5" t="s">
        <v>29</v>
      </c>
      <c r="J10" s="36">
        <f>H56+H124+H177+H215+H258+H321+H329+H362+H400+H503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101</v>
      </c>
      <c r="B11" s="1"/>
      <c r="C11" s="1"/>
      <c r="D11" s="1"/>
      <c r="E11" s="1"/>
      <c r="F11" s="1"/>
      <c r="G11" s="35"/>
      <c r="H11" s="1"/>
      <c r="I11" s="35" t="s">
        <v>31</v>
      </c>
      <c r="J11" s="36">
        <f>L56+L124+L177+L215+L258+L321+L329+L362+L400+L503</f>
        <v>0</v>
      </c>
      <c r="K11" s="1"/>
      <c r="L11" s="1"/>
      <c r="M11" s="12"/>
      <c r="N11" s="2"/>
      <c r="O11" s="2"/>
      <c r="P11" s="2"/>
      <c r="Q11" s="40">
        <f>IF(SUM(K20:K29)&gt;0,ROUND(SUM(S20:S29)/SUM(K20:K29)-1,8),0)</f>
        <v>0</v>
      </c>
      <c r="R11" s="26">
        <f>AVERAGE(J55,J123,J176,J214,J257,J320,J328,J361,J399,J502)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7" t="s">
        <v>33</v>
      </c>
      <c r="C19" s="37"/>
      <c r="D19" s="37"/>
      <c r="E19" s="37" t="s">
        <v>34</v>
      </c>
      <c r="F19" s="37"/>
      <c r="G19" s="38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1">
        <v>0</v>
      </c>
      <c r="C20" s="1"/>
      <c r="D20" s="1"/>
      <c r="E20" s="42" t="s">
        <v>44</v>
      </c>
      <c r="F20" s="1"/>
      <c r="G20" s="1"/>
      <c r="H20" s="1"/>
      <c r="I20" s="1"/>
      <c r="J20" s="1"/>
      <c r="K20" s="43">
        <f>H56</f>
        <v>0</v>
      </c>
      <c r="L20" s="43">
        <f>L56</f>
        <v>0</v>
      </c>
      <c r="M20" s="12"/>
      <c r="N20" s="2"/>
      <c r="O20" s="2"/>
      <c r="P20" s="2"/>
      <c r="Q20" s="2"/>
      <c r="S20" s="26">
        <f>S55</f>
        <v>0</v>
      </c>
    </row>
    <row r="21">
      <c r="A21" s="9"/>
      <c r="B21" s="41">
        <v>1</v>
      </c>
      <c r="C21" s="1"/>
      <c r="D21" s="1"/>
      <c r="E21" s="42" t="s">
        <v>102</v>
      </c>
      <c r="F21" s="1"/>
      <c r="G21" s="1"/>
      <c r="H21" s="1"/>
      <c r="I21" s="1"/>
      <c r="J21" s="1"/>
      <c r="K21" s="43">
        <f>H124</f>
        <v>0</v>
      </c>
      <c r="L21" s="43">
        <f>L124</f>
        <v>0</v>
      </c>
      <c r="M21" s="12"/>
      <c r="N21" s="2"/>
      <c r="O21" s="2"/>
      <c r="P21" s="2"/>
      <c r="Q21" s="2"/>
      <c r="S21" s="26">
        <f>S123</f>
        <v>0</v>
      </c>
    </row>
    <row r="22">
      <c r="A22" s="9"/>
      <c r="B22" s="41">
        <v>2</v>
      </c>
      <c r="C22" s="1"/>
      <c r="D22" s="1"/>
      <c r="E22" s="42" t="s">
        <v>103</v>
      </c>
      <c r="F22" s="1"/>
      <c r="G22" s="1"/>
      <c r="H22" s="1"/>
      <c r="I22" s="1"/>
      <c r="J22" s="1"/>
      <c r="K22" s="43">
        <f>H177</f>
        <v>0</v>
      </c>
      <c r="L22" s="43">
        <f>L177</f>
        <v>0</v>
      </c>
      <c r="M22" s="12"/>
      <c r="N22" s="2"/>
      <c r="O22" s="2"/>
      <c r="P22" s="2"/>
      <c r="Q22" s="2"/>
      <c r="S22" s="26">
        <f>S176</f>
        <v>0</v>
      </c>
    </row>
    <row r="23">
      <c r="A23" s="9"/>
      <c r="B23" s="41">
        <v>3</v>
      </c>
      <c r="C23" s="1"/>
      <c r="D23" s="1"/>
      <c r="E23" s="42" t="s">
        <v>104</v>
      </c>
      <c r="F23" s="1"/>
      <c r="G23" s="1"/>
      <c r="H23" s="1"/>
      <c r="I23" s="1"/>
      <c r="J23" s="1"/>
      <c r="K23" s="43">
        <f>H215</f>
        <v>0</v>
      </c>
      <c r="L23" s="43">
        <f>L215</f>
        <v>0</v>
      </c>
      <c r="M23" s="12"/>
      <c r="N23" s="2"/>
      <c r="O23" s="2"/>
      <c r="P23" s="2"/>
      <c r="Q23" s="2"/>
      <c r="S23" s="26">
        <f>S214</f>
        <v>0</v>
      </c>
    </row>
    <row r="24">
      <c r="A24" s="9"/>
      <c r="B24" s="41">
        <v>4</v>
      </c>
      <c r="C24" s="1"/>
      <c r="D24" s="1"/>
      <c r="E24" s="42" t="s">
        <v>105</v>
      </c>
      <c r="F24" s="1"/>
      <c r="G24" s="1"/>
      <c r="H24" s="1"/>
      <c r="I24" s="1"/>
      <c r="J24" s="1"/>
      <c r="K24" s="43">
        <f>H258</f>
        <v>0</v>
      </c>
      <c r="L24" s="43">
        <f>L258</f>
        <v>0</v>
      </c>
      <c r="M24" s="12"/>
      <c r="N24" s="2"/>
      <c r="O24" s="2"/>
      <c r="P24" s="2"/>
      <c r="Q24" s="2"/>
      <c r="S24" s="26">
        <f>S257</f>
        <v>0</v>
      </c>
    </row>
    <row r="25">
      <c r="A25" s="9"/>
      <c r="B25" s="41">
        <v>5</v>
      </c>
      <c r="C25" s="1"/>
      <c r="D25" s="1"/>
      <c r="E25" s="42" t="s">
        <v>106</v>
      </c>
      <c r="F25" s="1"/>
      <c r="G25" s="1"/>
      <c r="H25" s="1"/>
      <c r="I25" s="1"/>
      <c r="J25" s="1"/>
      <c r="K25" s="43">
        <f>H321</f>
        <v>0</v>
      </c>
      <c r="L25" s="43">
        <f>L321</f>
        <v>0</v>
      </c>
      <c r="M25" s="73"/>
      <c r="N25" s="2"/>
      <c r="O25" s="2"/>
      <c r="P25" s="2"/>
      <c r="Q25" s="2"/>
      <c r="S25" s="26">
        <f>S320</f>
        <v>0</v>
      </c>
    </row>
    <row r="26">
      <c r="A26" s="9"/>
      <c r="B26" s="41">
        <v>6</v>
      </c>
      <c r="C26" s="1"/>
      <c r="D26" s="1"/>
      <c r="E26" s="42" t="s">
        <v>107</v>
      </c>
      <c r="F26" s="1"/>
      <c r="G26" s="1"/>
      <c r="H26" s="1"/>
      <c r="I26" s="1"/>
      <c r="J26" s="1"/>
      <c r="K26" s="43">
        <f>H329</f>
        <v>0</v>
      </c>
      <c r="L26" s="43">
        <f>L329</f>
        <v>0</v>
      </c>
      <c r="M26" s="73"/>
      <c r="N26" s="2"/>
      <c r="O26" s="2"/>
      <c r="P26" s="2"/>
      <c r="Q26" s="2"/>
      <c r="S26" s="26">
        <f>S328</f>
        <v>0</v>
      </c>
    </row>
    <row r="27">
      <c r="A27" s="9"/>
      <c r="B27" s="41">
        <v>7</v>
      </c>
      <c r="C27" s="1"/>
      <c r="D27" s="1"/>
      <c r="E27" s="42" t="s">
        <v>108</v>
      </c>
      <c r="F27" s="1"/>
      <c r="G27" s="1"/>
      <c r="H27" s="1"/>
      <c r="I27" s="1"/>
      <c r="J27" s="1"/>
      <c r="K27" s="43">
        <f>H362</f>
        <v>0</v>
      </c>
      <c r="L27" s="43">
        <f>L362</f>
        <v>0</v>
      </c>
      <c r="M27" s="73"/>
      <c r="N27" s="2"/>
      <c r="O27" s="2"/>
      <c r="P27" s="2"/>
      <c r="Q27" s="2"/>
      <c r="S27" s="26">
        <f>S361</f>
        <v>0</v>
      </c>
    </row>
    <row r="28">
      <c r="A28" s="9"/>
      <c r="B28" s="41">
        <v>8</v>
      </c>
      <c r="C28" s="1"/>
      <c r="D28" s="1"/>
      <c r="E28" s="42" t="s">
        <v>109</v>
      </c>
      <c r="F28" s="1"/>
      <c r="G28" s="1"/>
      <c r="H28" s="1"/>
      <c r="I28" s="1"/>
      <c r="J28" s="1"/>
      <c r="K28" s="43">
        <f>H400</f>
        <v>0</v>
      </c>
      <c r="L28" s="43">
        <f>L400</f>
        <v>0</v>
      </c>
      <c r="M28" s="73"/>
      <c r="N28" s="2"/>
      <c r="O28" s="2"/>
      <c r="P28" s="2"/>
      <c r="Q28" s="2"/>
      <c r="S28" s="26">
        <f>S399</f>
        <v>0</v>
      </c>
    </row>
    <row r="29">
      <c r="A29" s="9"/>
      <c r="B29" s="41">
        <v>9</v>
      </c>
      <c r="C29" s="1"/>
      <c r="D29" s="1"/>
      <c r="E29" s="42" t="s">
        <v>110</v>
      </c>
      <c r="F29" s="1"/>
      <c r="G29" s="1"/>
      <c r="H29" s="1"/>
      <c r="I29" s="1"/>
      <c r="J29" s="1"/>
      <c r="K29" s="43">
        <f>H503</f>
        <v>0</v>
      </c>
      <c r="L29" s="43">
        <f>L503</f>
        <v>0</v>
      </c>
      <c r="M29" s="73"/>
      <c r="N29" s="2"/>
      <c r="O29" s="2"/>
      <c r="P29" s="2"/>
      <c r="Q29" s="2"/>
      <c r="S29" s="26">
        <f>S502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4"/>
      <c r="N30" s="2"/>
      <c r="O30" s="2"/>
      <c r="P30" s="2"/>
      <c r="Q30" s="2"/>
    </row>
    <row r="31" ht="14" customHeight="1">
      <c r="A31" s="4"/>
      <c r="B31" s="32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5"/>
      <c r="N32" s="2"/>
      <c r="O32" s="2"/>
      <c r="P32" s="2"/>
      <c r="Q32" s="2"/>
    </row>
    <row r="33" ht="18" customHeight="1">
      <c r="A33" s="9"/>
      <c r="B33" s="37" t="s">
        <v>36</v>
      </c>
      <c r="C33" s="37" t="s">
        <v>33</v>
      </c>
      <c r="D33" s="37" t="s">
        <v>37</v>
      </c>
      <c r="E33" s="37" t="s">
        <v>34</v>
      </c>
      <c r="F33" s="37" t="s">
        <v>38</v>
      </c>
      <c r="G33" s="38" t="s">
        <v>39</v>
      </c>
      <c r="H33" s="22" t="s">
        <v>40</v>
      </c>
      <c r="I33" s="22" t="s">
        <v>41</v>
      </c>
      <c r="J33" s="22" t="s">
        <v>16</v>
      </c>
      <c r="K33" s="38" t="s">
        <v>42</v>
      </c>
      <c r="L33" s="22" t="s">
        <v>17</v>
      </c>
      <c r="M33" s="73"/>
      <c r="N33" s="2"/>
      <c r="O33" s="2"/>
      <c r="P33" s="2"/>
      <c r="Q33" s="2"/>
    </row>
    <row r="34" ht="40" customHeight="1">
      <c r="A34" s="9"/>
      <c r="B34" s="44" t="s">
        <v>45</v>
      </c>
      <c r="C34" s="1"/>
      <c r="D34" s="1"/>
      <c r="E34" s="1"/>
      <c r="F34" s="1"/>
      <c r="G34" s="1"/>
      <c r="H34" s="45"/>
      <c r="I34" s="1"/>
      <c r="J34" s="45"/>
      <c r="K34" s="1"/>
      <c r="L34" s="1"/>
      <c r="M34" s="12"/>
      <c r="N34" s="2"/>
      <c r="O34" s="2"/>
      <c r="P34" s="2"/>
      <c r="Q34" s="2"/>
    </row>
    <row r="35">
      <c r="A35" s="9"/>
      <c r="B35" s="46">
        <v>1</v>
      </c>
      <c r="C35" s="47" t="s">
        <v>111</v>
      </c>
      <c r="D35" s="47" t="s">
        <v>3</v>
      </c>
      <c r="E35" s="47" t="s">
        <v>112</v>
      </c>
      <c r="F35" s="47" t="s">
        <v>3</v>
      </c>
      <c r="G35" s="48" t="s">
        <v>113</v>
      </c>
      <c r="H35" s="49">
        <v>361.108</v>
      </c>
      <c r="I35" s="24">
        <f>ROUND(0,2)</f>
        <v>0</v>
      </c>
      <c r="J35" s="50">
        <f>ROUND(I35*H35,2)</f>
        <v>0</v>
      </c>
      <c r="K35" s="51">
        <v>0.20999999999999999</v>
      </c>
      <c r="L35" s="52">
        <f>IF(ISNUMBER(K35),ROUND(J35*(K35+1),2),0)</f>
        <v>0</v>
      </c>
      <c r="M35" s="12"/>
      <c r="N35" s="2"/>
      <c r="O35" s="2"/>
      <c r="P35" s="2"/>
      <c r="Q35" s="40">
        <f>IF(ISNUMBER(K35),IF(H35&gt;0,IF(I35&gt;0,J35,0),0),0)</f>
        <v>0</v>
      </c>
      <c r="R35" s="26">
        <f>IF(ISNUMBER(K35)=FALSE,J35,0)</f>
        <v>0</v>
      </c>
    </row>
    <row r="36">
      <c r="A36" s="9"/>
      <c r="B36" s="53" t="s">
        <v>49</v>
      </c>
      <c r="C36" s="1"/>
      <c r="D36" s="1"/>
      <c r="E36" s="54" t="s">
        <v>3</v>
      </c>
      <c r="F36" s="1"/>
      <c r="G36" s="1"/>
      <c r="H36" s="45"/>
      <c r="I36" s="1"/>
      <c r="J36" s="45"/>
      <c r="K36" s="1"/>
      <c r="L36" s="1"/>
      <c r="M36" s="12"/>
      <c r="N36" s="2"/>
      <c r="O36" s="2"/>
      <c r="P36" s="2"/>
      <c r="Q36" s="2"/>
    </row>
    <row r="37">
      <c r="A37" s="9"/>
      <c r="B37" s="53" t="s">
        <v>51</v>
      </c>
      <c r="C37" s="1"/>
      <c r="D37" s="1"/>
      <c r="E37" s="54" t="s">
        <v>114</v>
      </c>
      <c r="F37" s="1"/>
      <c r="G37" s="1"/>
      <c r="H37" s="45"/>
      <c r="I37" s="1"/>
      <c r="J37" s="45"/>
      <c r="K37" s="1"/>
      <c r="L37" s="1"/>
      <c r="M37" s="12"/>
      <c r="N37" s="2"/>
      <c r="O37" s="2"/>
      <c r="P37" s="2"/>
      <c r="Q37" s="2"/>
    </row>
    <row r="38">
      <c r="A38" s="9"/>
      <c r="B38" s="53" t="s">
        <v>53</v>
      </c>
      <c r="C38" s="1"/>
      <c r="D38" s="1"/>
      <c r="E38" s="54" t="s">
        <v>115</v>
      </c>
      <c r="F38" s="1"/>
      <c r="G38" s="1"/>
      <c r="H38" s="45"/>
      <c r="I38" s="1"/>
      <c r="J38" s="45"/>
      <c r="K38" s="1"/>
      <c r="L38" s="1"/>
      <c r="M38" s="12"/>
      <c r="N38" s="2"/>
      <c r="O38" s="2"/>
      <c r="P38" s="2"/>
      <c r="Q38" s="2"/>
    </row>
    <row r="39" thickBot="1">
      <c r="A39" s="9"/>
      <c r="B39" s="55" t="s">
        <v>55</v>
      </c>
      <c r="C39" s="29"/>
      <c r="D39" s="29"/>
      <c r="E39" s="56" t="s">
        <v>56</v>
      </c>
      <c r="F39" s="29"/>
      <c r="G39" s="29"/>
      <c r="H39" s="57"/>
      <c r="I39" s="29"/>
      <c r="J39" s="57"/>
      <c r="K39" s="29"/>
      <c r="L39" s="29"/>
      <c r="M39" s="12"/>
      <c r="N39" s="2"/>
      <c r="O39" s="2"/>
      <c r="P39" s="2"/>
      <c r="Q39" s="2"/>
    </row>
    <row r="40" thickTop="1">
      <c r="A40" s="9"/>
      <c r="B40" s="46">
        <v>2</v>
      </c>
      <c r="C40" s="47" t="s">
        <v>116</v>
      </c>
      <c r="D40" s="47" t="s">
        <v>3</v>
      </c>
      <c r="E40" s="47" t="s">
        <v>112</v>
      </c>
      <c r="F40" s="47" t="s">
        <v>3</v>
      </c>
      <c r="G40" s="48" t="s">
        <v>117</v>
      </c>
      <c r="H40" s="58">
        <v>1045.2139999999999</v>
      </c>
      <c r="I40" s="31">
        <f>ROUND(0,2)</f>
        <v>0</v>
      </c>
      <c r="J40" s="59">
        <f>ROUND(I40*H40,2)</f>
        <v>0</v>
      </c>
      <c r="K40" s="60">
        <v>0.20999999999999999</v>
      </c>
      <c r="L40" s="61">
        <f>IF(ISNUMBER(K40),ROUND(J40*(K40+1),2),0)</f>
        <v>0</v>
      </c>
      <c r="M40" s="12"/>
      <c r="N40" s="2"/>
      <c r="O40" s="2"/>
      <c r="P40" s="2"/>
      <c r="Q40" s="40">
        <f>IF(ISNUMBER(K40),IF(H40&gt;0,IF(I40&gt;0,J40,0),0),0)</f>
        <v>0</v>
      </c>
      <c r="R40" s="26">
        <f>IF(ISNUMBER(K40)=FALSE,J40,0)</f>
        <v>0</v>
      </c>
    </row>
    <row r="41">
      <c r="A41" s="9"/>
      <c r="B41" s="53" t="s">
        <v>49</v>
      </c>
      <c r="C41" s="1"/>
      <c r="D41" s="1"/>
      <c r="E41" s="54" t="s">
        <v>3</v>
      </c>
      <c r="F41" s="1"/>
      <c r="G41" s="1"/>
      <c r="H41" s="45"/>
      <c r="I41" s="1"/>
      <c r="J41" s="45"/>
      <c r="K41" s="1"/>
      <c r="L41" s="1"/>
      <c r="M41" s="12"/>
      <c r="N41" s="2"/>
      <c r="O41" s="2"/>
      <c r="P41" s="2"/>
      <c r="Q41" s="2"/>
    </row>
    <row r="42">
      <c r="A42" s="9"/>
      <c r="B42" s="53" t="s">
        <v>51</v>
      </c>
      <c r="C42" s="1"/>
      <c r="D42" s="1"/>
      <c r="E42" s="54" t="s">
        <v>118</v>
      </c>
      <c r="F42" s="1"/>
      <c r="G42" s="1"/>
      <c r="H42" s="45"/>
      <c r="I42" s="1"/>
      <c r="J42" s="45"/>
      <c r="K42" s="1"/>
      <c r="L42" s="1"/>
      <c r="M42" s="12"/>
      <c r="N42" s="2"/>
      <c r="O42" s="2"/>
      <c r="P42" s="2"/>
      <c r="Q42" s="2"/>
    </row>
    <row r="43">
      <c r="A43" s="9"/>
      <c r="B43" s="53" t="s">
        <v>53</v>
      </c>
      <c r="C43" s="1"/>
      <c r="D43" s="1"/>
      <c r="E43" s="54" t="s">
        <v>115</v>
      </c>
      <c r="F43" s="1"/>
      <c r="G43" s="1"/>
      <c r="H43" s="45"/>
      <c r="I43" s="1"/>
      <c r="J43" s="45"/>
      <c r="K43" s="1"/>
      <c r="L43" s="1"/>
      <c r="M43" s="12"/>
      <c r="N43" s="2"/>
      <c r="O43" s="2"/>
      <c r="P43" s="2"/>
      <c r="Q43" s="2"/>
    </row>
    <row r="44" thickBot="1">
      <c r="A44" s="9"/>
      <c r="B44" s="55" t="s">
        <v>55</v>
      </c>
      <c r="C44" s="29"/>
      <c r="D44" s="29"/>
      <c r="E44" s="56" t="s">
        <v>56</v>
      </c>
      <c r="F44" s="29"/>
      <c r="G44" s="29"/>
      <c r="H44" s="57"/>
      <c r="I44" s="29"/>
      <c r="J44" s="57"/>
      <c r="K44" s="29"/>
      <c r="L44" s="29"/>
      <c r="M44" s="12"/>
      <c r="N44" s="2"/>
      <c r="O44" s="2"/>
      <c r="P44" s="2"/>
      <c r="Q44" s="2"/>
    </row>
    <row r="45" thickTop="1">
      <c r="A45" s="9"/>
      <c r="B45" s="46">
        <v>3</v>
      </c>
      <c r="C45" s="47" t="s">
        <v>119</v>
      </c>
      <c r="D45" s="47" t="s">
        <v>3</v>
      </c>
      <c r="E45" s="47" t="s">
        <v>120</v>
      </c>
      <c r="F45" s="47" t="s">
        <v>3</v>
      </c>
      <c r="G45" s="48" t="s">
        <v>117</v>
      </c>
      <c r="H45" s="58">
        <v>0.93500000000000005</v>
      </c>
      <c r="I45" s="31">
        <f>ROUND(0,2)</f>
        <v>0</v>
      </c>
      <c r="J45" s="59">
        <f>ROUND(I45*H45,2)</f>
        <v>0</v>
      </c>
      <c r="K45" s="60">
        <v>0.20999999999999999</v>
      </c>
      <c r="L45" s="61">
        <f>IF(ISNUMBER(K45),ROUND(J45*(K45+1),2),0)</f>
        <v>0</v>
      </c>
      <c r="M45" s="12"/>
      <c r="N45" s="2"/>
      <c r="O45" s="2"/>
      <c r="P45" s="2"/>
      <c r="Q45" s="40">
        <f>IF(ISNUMBER(K45),IF(H45&gt;0,IF(I45&gt;0,J45,0),0),0)</f>
        <v>0</v>
      </c>
      <c r="R45" s="26">
        <f>IF(ISNUMBER(K45)=FALSE,J45,0)</f>
        <v>0</v>
      </c>
    </row>
    <row r="46">
      <c r="A46" s="9"/>
      <c r="B46" s="53" t="s">
        <v>49</v>
      </c>
      <c r="C46" s="1"/>
      <c r="D46" s="1"/>
      <c r="E46" s="54" t="s">
        <v>3</v>
      </c>
      <c r="F46" s="1"/>
      <c r="G46" s="1"/>
      <c r="H46" s="45"/>
      <c r="I46" s="1"/>
      <c r="J46" s="45"/>
      <c r="K46" s="1"/>
      <c r="L46" s="1"/>
      <c r="M46" s="12"/>
      <c r="N46" s="2"/>
      <c r="O46" s="2"/>
      <c r="P46" s="2"/>
      <c r="Q46" s="2"/>
    </row>
    <row r="47">
      <c r="A47" s="9"/>
      <c r="B47" s="53" t="s">
        <v>51</v>
      </c>
      <c r="C47" s="1"/>
      <c r="D47" s="1"/>
      <c r="E47" s="54" t="s">
        <v>121</v>
      </c>
      <c r="F47" s="1"/>
      <c r="G47" s="1"/>
      <c r="H47" s="45"/>
      <c r="I47" s="1"/>
      <c r="J47" s="45"/>
      <c r="K47" s="1"/>
      <c r="L47" s="1"/>
      <c r="M47" s="12"/>
      <c r="N47" s="2"/>
      <c r="O47" s="2"/>
      <c r="P47" s="2"/>
      <c r="Q47" s="2"/>
    </row>
    <row r="48">
      <c r="A48" s="9"/>
      <c r="B48" s="53" t="s">
        <v>53</v>
      </c>
      <c r="C48" s="1"/>
      <c r="D48" s="1"/>
      <c r="E48" s="54" t="s">
        <v>115</v>
      </c>
      <c r="F48" s="1"/>
      <c r="G48" s="1"/>
      <c r="H48" s="45"/>
      <c r="I48" s="1"/>
      <c r="J48" s="45"/>
      <c r="K48" s="1"/>
      <c r="L48" s="1"/>
      <c r="M48" s="12"/>
      <c r="N48" s="2"/>
      <c r="O48" s="2"/>
      <c r="P48" s="2"/>
      <c r="Q48" s="2"/>
    </row>
    <row r="49" thickBot="1">
      <c r="A49" s="9"/>
      <c r="B49" s="55" t="s">
        <v>55</v>
      </c>
      <c r="C49" s="29"/>
      <c r="D49" s="29"/>
      <c r="E49" s="56" t="s">
        <v>56</v>
      </c>
      <c r="F49" s="29"/>
      <c r="G49" s="29"/>
      <c r="H49" s="57"/>
      <c r="I49" s="29"/>
      <c r="J49" s="57"/>
      <c r="K49" s="29"/>
      <c r="L49" s="29"/>
      <c r="M49" s="12"/>
      <c r="N49" s="2"/>
      <c r="O49" s="2"/>
      <c r="P49" s="2"/>
      <c r="Q49" s="2"/>
    </row>
    <row r="50" thickTop="1">
      <c r="A50" s="9"/>
      <c r="B50" s="46">
        <v>4</v>
      </c>
      <c r="C50" s="47" t="s">
        <v>122</v>
      </c>
      <c r="D50" s="47" t="s">
        <v>3</v>
      </c>
      <c r="E50" s="47" t="s">
        <v>123</v>
      </c>
      <c r="F50" s="47" t="s">
        <v>3</v>
      </c>
      <c r="G50" s="48" t="s">
        <v>113</v>
      </c>
      <c r="H50" s="58">
        <v>404.91500000000002</v>
      </c>
      <c r="I50" s="31">
        <f>ROUND(0,2)</f>
        <v>0</v>
      </c>
      <c r="J50" s="59">
        <f>ROUND(I50*H50,2)</f>
        <v>0</v>
      </c>
      <c r="K50" s="60">
        <v>0.20999999999999999</v>
      </c>
      <c r="L50" s="61">
        <f>IF(ISNUMBER(K50),ROUND(J50*(K50+1),2),0)</f>
        <v>0</v>
      </c>
      <c r="M50" s="12"/>
      <c r="N50" s="2"/>
      <c r="O50" s="2"/>
      <c r="P50" s="2"/>
      <c r="Q50" s="40">
        <f>IF(ISNUMBER(K50),IF(H50&gt;0,IF(I50&gt;0,J50,0),0),0)</f>
        <v>0</v>
      </c>
      <c r="R50" s="26">
        <f>IF(ISNUMBER(K50)=FALSE,J50,0)</f>
        <v>0</v>
      </c>
    </row>
    <row r="51">
      <c r="A51" s="9"/>
      <c r="B51" s="53" t="s">
        <v>49</v>
      </c>
      <c r="C51" s="1"/>
      <c r="D51" s="1"/>
      <c r="E51" s="54" t="s">
        <v>3</v>
      </c>
      <c r="F51" s="1"/>
      <c r="G51" s="1"/>
      <c r="H51" s="45"/>
      <c r="I51" s="1"/>
      <c r="J51" s="45"/>
      <c r="K51" s="1"/>
      <c r="L51" s="1"/>
      <c r="M51" s="12"/>
      <c r="N51" s="2"/>
      <c r="O51" s="2"/>
      <c r="P51" s="2"/>
      <c r="Q51" s="2"/>
    </row>
    <row r="52">
      <c r="A52" s="9"/>
      <c r="B52" s="53" t="s">
        <v>51</v>
      </c>
      <c r="C52" s="1"/>
      <c r="D52" s="1"/>
      <c r="E52" s="54" t="s">
        <v>124</v>
      </c>
      <c r="F52" s="1"/>
      <c r="G52" s="1"/>
      <c r="H52" s="45"/>
      <c r="I52" s="1"/>
      <c r="J52" s="45"/>
      <c r="K52" s="1"/>
      <c r="L52" s="1"/>
      <c r="M52" s="12"/>
      <c r="N52" s="2"/>
      <c r="O52" s="2"/>
      <c r="P52" s="2"/>
      <c r="Q52" s="2"/>
    </row>
    <row r="53">
      <c r="A53" s="9"/>
      <c r="B53" s="53" t="s">
        <v>53</v>
      </c>
      <c r="C53" s="1"/>
      <c r="D53" s="1"/>
      <c r="E53" s="54" t="s">
        <v>125</v>
      </c>
      <c r="F53" s="1"/>
      <c r="G53" s="1"/>
      <c r="H53" s="45"/>
      <c r="I53" s="1"/>
      <c r="J53" s="45"/>
      <c r="K53" s="1"/>
      <c r="L53" s="1"/>
      <c r="M53" s="12"/>
      <c r="N53" s="2"/>
      <c r="O53" s="2"/>
      <c r="P53" s="2"/>
      <c r="Q53" s="2"/>
    </row>
    <row r="54" thickBot="1">
      <c r="A54" s="9"/>
      <c r="B54" s="55" t="s">
        <v>55</v>
      </c>
      <c r="C54" s="29"/>
      <c r="D54" s="29"/>
      <c r="E54" s="56" t="s">
        <v>56</v>
      </c>
      <c r="F54" s="29"/>
      <c r="G54" s="29"/>
      <c r="H54" s="57"/>
      <c r="I54" s="29"/>
      <c r="J54" s="57"/>
      <c r="K54" s="29"/>
      <c r="L54" s="29"/>
      <c r="M54" s="12"/>
      <c r="N54" s="2"/>
      <c r="O54" s="2"/>
      <c r="P54" s="2"/>
      <c r="Q54" s="2"/>
    </row>
    <row r="55" thickTop="1" thickBot="1" ht="25" customHeight="1">
      <c r="A55" s="9"/>
      <c r="B55" s="1"/>
      <c r="C55" s="62">
        <v>0</v>
      </c>
      <c r="D55" s="1"/>
      <c r="E55" s="62" t="s">
        <v>44</v>
      </c>
      <c r="F55" s="1"/>
      <c r="G55" s="63" t="s">
        <v>94</v>
      </c>
      <c r="H55" s="64">
        <f>J35+J40+J45+J50</f>
        <v>0</v>
      </c>
      <c r="I55" s="63" t="s">
        <v>95</v>
      </c>
      <c r="J55" s="65">
        <f>(L55-H55)</f>
        <v>0</v>
      </c>
      <c r="K55" s="63" t="s">
        <v>96</v>
      </c>
      <c r="L55" s="66">
        <f>L35+L40+L45+L50</f>
        <v>0</v>
      </c>
      <c r="M55" s="12"/>
      <c r="N55" s="2"/>
      <c r="O55" s="2"/>
      <c r="P55" s="2"/>
      <c r="Q55" s="40">
        <f>0+Q35+Q40+Q45+Q50</f>
        <v>0</v>
      </c>
      <c r="R55" s="26">
        <f>0+R35+R40+R45+R50</f>
        <v>0</v>
      </c>
      <c r="S55" s="67">
        <f>Q55*(1+J55)+R55</f>
        <v>0</v>
      </c>
    </row>
    <row r="56" thickTop="1" thickBot="1" ht="25" customHeight="1">
      <c r="A56" s="9"/>
      <c r="B56" s="68"/>
      <c r="C56" s="68"/>
      <c r="D56" s="68"/>
      <c r="E56" s="68"/>
      <c r="F56" s="68"/>
      <c r="G56" s="69" t="s">
        <v>97</v>
      </c>
      <c r="H56" s="70">
        <f>J35+J40+J45+J50</f>
        <v>0</v>
      </c>
      <c r="I56" s="69" t="s">
        <v>98</v>
      </c>
      <c r="J56" s="71">
        <f>0+J55</f>
        <v>0</v>
      </c>
      <c r="K56" s="69" t="s">
        <v>99</v>
      </c>
      <c r="L56" s="72">
        <f>L35+L40+L45+L50</f>
        <v>0</v>
      </c>
      <c r="M56" s="12"/>
      <c r="N56" s="2"/>
      <c r="O56" s="2"/>
      <c r="P56" s="2"/>
      <c r="Q56" s="2"/>
    </row>
    <row r="57" ht="40" customHeight="1">
      <c r="A57" s="9"/>
      <c r="B57" s="76" t="s">
        <v>126</v>
      </c>
      <c r="C57" s="1"/>
      <c r="D57" s="1"/>
      <c r="E57" s="1"/>
      <c r="F57" s="1"/>
      <c r="G57" s="1"/>
      <c r="H57" s="45"/>
      <c r="I57" s="1"/>
      <c r="J57" s="45"/>
      <c r="K57" s="1"/>
      <c r="L57" s="1"/>
      <c r="M57" s="12"/>
      <c r="N57" s="2"/>
      <c r="O57" s="2"/>
      <c r="P57" s="2"/>
      <c r="Q57" s="2"/>
    </row>
    <row r="58">
      <c r="A58" s="9"/>
      <c r="B58" s="46">
        <v>5</v>
      </c>
      <c r="C58" s="47" t="s">
        <v>127</v>
      </c>
      <c r="D58" s="47" t="s">
        <v>3</v>
      </c>
      <c r="E58" s="47" t="s">
        <v>128</v>
      </c>
      <c r="F58" s="47" t="s">
        <v>3</v>
      </c>
      <c r="G58" s="48" t="s">
        <v>113</v>
      </c>
      <c r="H58" s="49">
        <v>155.46100000000001</v>
      </c>
      <c r="I58" s="24">
        <f>ROUND(0,2)</f>
        <v>0</v>
      </c>
      <c r="J58" s="50">
        <f>ROUND(I58*H58,2)</f>
        <v>0</v>
      </c>
      <c r="K58" s="51">
        <v>0.20999999999999999</v>
      </c>
      <c r="L58" s="52">
        <f>IF(ISNUMBER(K58),ROUND(J58*(K58+1),2),0)</f>
        <v>0</v>
      </c>
      <c r="M58" s="12"/>
      <c r="N58" s="2"/>
      <c r="O58" s="2"/>
      <c r="P58" s="2"/>
      <c r="Q58" s="40">
        <f>IF(ISNUMBER(K58),IF(H58&gt;0,IF(I58&gt;0,J58,0),0),0)</f>
        <v>0</v>
      </c>
      <c r="R58" s="26">
        <f>IF(ISNUMBER(K58)=FALSE,J58,0)</f>
        <v>0</v>
      </c>
    </row>
    <row r="59">
      <c r="A59" s="9"/>
      <c r="B59" s="53" t="s">
        <v>49</v>
      </c>
      <c r="C59" s="1"/>
      <c r="D59" s="1"/>
      <c r="E59" s="54" t="s">
        <v>129</v>
      </c>
      <c r="F59" s="1"/>
      <c r="G59" s="1"/>
      <c r="H59" s="45"/>
      <c r="I59" s="1"/>
      <c r="J59" s="45"/>
      <c r="K59" s="1"/>
      <c r="L59" s="1"/>
      <c r="M59" s="12"/>
      <c r="N59" s="2"/>
      <c r="O59" s="2"/>
      <c r="P59" s="2"/>
      <c r="Q59" s="2"/>
    </row>
    <row r="60">
      <c r="A60" s="9"/>
      <c r="B60" s="53" t="s">
        <v>51</v>
      </c>
      <c r="C60" s="1"/>
      <c r="D60" s="1"/>
      <c r="E60" s="54" t="s">
        <v>130</v>
      </c>
      <c r="F60" s="1"/>
      <c r="G60" s="1"/>
      <c r="H60" s="45"/>
      <c r="I60" s="1"/>
      <c r="J60" s="45"/>
      <c r="K60" s="1"/>
      <c r="L60" s="1"/>
      <c r="M60" s="12"/>
      <c r="N60" s="2"/>
      <c r="O60" s="2"/>
      <c r="P60" s="2"/>
      <c r="Q60" s="2"/>
    </row>
    <row r="61">
      <c r="A61" s="9"/>
      <c r="B61" s="53" t="s">
        <v>53</v>
      </c>
      <c r="C61" s="1"/>
      <c r="D61" s="1"/>
      <c r="E61" s="54" t="s">
        <v>131</v>
      </c>
      <c r="F61" s="1"/>
      <c r="G61" s="1"/>
      <c r="H61" s="45"/>
      <c r="I61" s="1"/>
      <c r="J61" s="45"/>
      <c r="K61" s="1"/>
      <c r="L61" s="1"/>
      <c r="M61" s="12"/>
      <c r="N61" s="2"/>
      <c r="O61" s="2"/>
      <c r="P61" s="2"/>
      <c r="Q61" s="2"/>
    </row>
    <row r="62" thickBot="1">
      <c r="A62" s="9"/>
      <c r="B62" s="55" t="s">
        <v>55</v>
      </c>
      <c r="C62" s="29"/>
      <c r="D62" s="29"/>
      <c r="E62" s="56" t="s">
        <v>56</v>
      </c>
      <c r="F62" s="29"/>
      <c r="G62" s="29"/>
      <c r="H62" s="57"/>
      <c r="I62" s="29"/>
      <c r="J62" s="57"/>
      <c r="K62" s="29"/>
      <c r="L62" s="29"/>
      <c r="M62" s="12"/>
      <c r="N62" s="2"/>
      <c r="O62" s="2"/>
      <c r="P62" s="2"/>
      <c r="Q62" s="2"/>
    </row>
    <row r="63" thickTop="1">
      <c r="A63" s="9"/>
      <c r="B63" s="46">
        <v>6</v>
      </c>
      <c r="C63" s="47" t="s">
        <v>132</v>
      </c>
      <c r="D63" s="47" t="s">
        <v>3</v>
      </c>
      <c r="E63" s="47" t="s">
        <v>133</v>
      </c>
      <c r="F63" s="47" t="s">
        <v>3</v>
      </c>
      <c r="G63" s="48" t="s">
        <v>134</v>
      </c>
      <c r="H63" s="58">
        <v>44</v>
      </c>
      <c r="I63" s="31">
        <f>ROUND(0,2)</f>
        <v>0</v>
      </c>
      <c r="J63" s="59">
        <f>ROUND(I63*H63,2)</f>
        <v>0</v>
      </c>
      <c r="K63" s="60">
        <v>0.20999999999999999</v>
      </c>
      <c r="L63" s="61">
        <f>IF(ISNUMBER(K63),ROUND(J63*(K63+1),2),0)</f>
        <v>0</v>
      </c>
      <c r="M63" s="12"/>
      <c r="N63" s="2"/>
      <c r="O63" s="2"/>
      <c r="P63" s="2"/>
      <c r="Q63" s="40">
        <f>IF(ISNUMBER(K63),IF(H63&gt;0,IF(I63&gt;0,J63,0),0),0)</f>
        <v>0</v>
      </c>
      <c r="R63" s="26">
        <f>IF(ISNUMBER(K63)=FALSE,J63,0)</f>
        <v>0</v>
      </c>
    </row>
    <row r="64">
      <c r="A64" s="9"/>
      <c r="B64" s="53" t="s">
        <v>49</v>
      </c>
      <c r="C64" s="1"/>
      <c r="D64" s="1"/>
      <c r="E64" s="54" t="s">
        <v>135</v>
      </c>
      <c r="F64" s="1"/>
      <c r="G64" s="1"/>
      <c r="H64" s="45"/>
      <c r="I64" s="1"/>
      <c r="J64" s="45"/>
      <c r="K64" s="1"/>
      <c r="L64" s="1"/>
      <c r="M64" s="12"/>
      <c r="N64" s="2"/>
      <c r="O64" s="2"/>
      <c r="P64" s="2"/>
      <c r="Q64" s="2"/>
    </row>
    <row r="65">
      <c r="A65" s="9"/>
      <c r="B65" s="53" t="s">
        <v>51</v>
      </c>
      <c r="C65" s="1"/>
      <c r="D65" s="1"/>
      <c r="E65" s="54" t="s">
        <v>136</v>
      </c>
      <c r="F65" s="1"/>
      <c r="G65" s="1"/>
      <c r="H65" s="45"/>
      <c r="I65" s="1"/>
      <c r="J65" s="45"/>
      <c r="K65" s="1"/>
      <c r="L65" s="1"/>
      <c r="M65" s="12"/>
      <c r="N65" s="2"/>
      <c r="O65" s="2"/>
      <c r="P65" s="2"/>
      <c r="Q65" s="2"/>
    </row>
    <row r="66">
      <c r="A66" s="9"/>
      <c r="B66" s="53" t="s">
        <v>53</v>
      </c>
      <c r="C66" s="1"/>
      <c r="D66" s="1"/>
      <c r="E66" s="54" t="s">
        <v>131</v>
      </c>
      <c r="F66" s="1"/>
      <c r="G66" s="1"/>
      <c r="H66" s="45"/>
      <c r="I66" s="1"/>
      <c r="J66" s="45"/>
      <c r="K66" s="1"/>
      <c r="L66" s="1"/>
      <c r="M66" s="12"/>
      <c r="N66" s="2"/>
      <c r="O66" s="2"/>
      <c r="P66" s="2"/>
      <c r="Q66" s="2"/>
    </row>
    <row r="67" thickBot="1">
      <c r="A67" s="9"/>
      <c r="B67" s="55" t="s">
        <v>55</v>
      </c>
      <c r="C67" s="29"/>
      <c r="D67" s="29"/>
      <c r="E67" s="56" t="s">
        <v>56</v>
      </c>
      <c r="F67" s="29"/>
      <c r="G67" s="29"/>
      <c r="H67" s="57"/>
      <c r="I67" s="29"/>
      <c r="J67" s="57"/>
      <c r="K67" s="29"/>
      <c r="L67" s="29"/>
      <c r="M67" s="12"/>
      <c r="N67" s="2"/>
      <c r="O67" s="2"/>
      <c r="P67" s="2"/>
      <c r="Q67" s="2"/>
    </row>
    <row r="68" thickTop="1">
      <c r="A68" s="9"/>
      <c r="B68" s="46">
        <v>7</v>
      </c>
      <c r="C68" s="47" t="s">
        <v>137</v>
      </c>
      <c r="D68" s="47" t="s">
        <v>3</v>
      </c>
      <c r="E68" s="47" t="s">
        <v>138</v>
      </c>
      <c r="F68" s="47" t="s">
        <v>3</v>
      </c>
      <c r="G68" s="48" t="s">
        <v>134</v>
      </c>
      <c r="H68" s="58">
        <v>15</v>
      </c>
      <c r="I68" s="31">
        <f>ROUND(0,2)</f>
        <v>0</v>
      </c>
      <c r="J68" s="59">
        <f>ROUND(I68*H68,2)</f>
        <v>0</v>
      </c>
      <c r="K68" s="60">
        <v>0.20999999999999999</v>
      </c>
      <c r="L68" s="61">
        <f>IF(ISNUMBER(K68),ROUND(J68*(K68+1),2),0)</f>
        <v>0</v>
      </c>
      <c r="M68" s="12"/>
      <c r="N68" s="2"/>
      <c r="O68" s="2"/>
      <c r="P68" s="2"/>
      <c r="Q68" s="40">
        <f>IF(ISNUMBER(K68),IF(H68&gt;0,IF(I68&gt;0,J68,0),0),0)</f>
        <v>0</v>
      </c>
      <c r="R68" s="26">
        <f>IF(ISNUMBER(K68)=FALSE,J68,0)</f>
        <v>0</v>
      </c>
    </row>
    <row r="69">
      <c r="A69" s="9"/>
      <c r="B69" s="53" t="s">
        <v>49</v>
      </c>
      <c r="C69" s="1"/>
      <c r="D69" s="1"/>
      <c r="E69" s="54" t="s">
        <v>139</v>
      </c>
      <c r="F69" s="1"/>
      <c r="G69" s="1"/>
      <c r="H69" s="45"/>
      <c r="I69" s="1"/>
      <c r="J69" s="45"/>
      <c r="K69" s="1"/>
      <c r="L69" s="1"/>
      <c r="M69" s="12"/>
      <c r="N69" s="2"/>
      <c r="O69" s="2"/>
      <c r="P69" s="2"/>
      <c r="Q69" s="2"/>
    </row>
    <row r="70">
      <c r="A70" s="9"/>
      <c r="B70" s="53" t="s">
        <v>51</v>
      </c>
      <c r="C70" s="1"/>
      <c r="D70" s="1"/>
      <c r="E70" s="54" t="s">
        <v>140</v>
      </c>
      <c r="F70" s="1"/>
      <c r="G70" s="1"/>
      <c r="H70" s="45"/>
      <c r="I70" s="1"/>
      <c r="J70" s="45"/>
      <c r="K70" s="1"/>
      <c r="L70" s="1"/>
      <c r="M70" s="12"/>
      <c r="N70" s="2"/>
      <c r="O70" s="2"/>
      <c r="P70" s="2"/>
      <c r="Q70" s="2"/>
    </row>
    <row r="71">
      <c r="A71" s="9"/>
      <c r="B71" s="53" t="s">
        <v>53</v>
      </c>
      <c r="C71" s="1"/>
      <c r="D71" s="1"/>
      <c r="E71" s="54" t="s">
        <v>141</v>
      </c>
      <c r="F71" s="1"/>
      <c r="G71" s="1"/>
      <c r="H71" s="45"/>
      <c r="I71" s="1"/>
      <c r="J71" s="45"/>
      <c r="K71" s="1"/>
      <c r="L71" s="1"/>
      <c r="M71" s="12"/>
      <c r="N71" s="2"/>
      <c r="O71" s="2"/>
      <c r="P71" s="2"/>
      <c r="Q71" s="2"/>
    </row>
    <row r="72" thickBot="1">
      <c r="A72" s="9"/>
      <c r="B72" s="55" t="s">
        <v>55</v>
      </c>
      <c r="C72" s="29"/>
      <c r="D72" s="29"/>
      <c r="E72" s="56" t="s">
        <v>56</v>
      </c>
      <c r="F72" s="29"/>
      <c r="G72" s="29"/>
      <c r="H72" s="57"/>
      <c r="I72" s="29"/>
      <c r="J72" s="57"/>
      <c r="K72" s="29"/>
      <c r="L72" s="29"/>
      <c r="M72" s="12"/>
      <c r="N72" s="2"/>
      <c r="O72" s="2"/>
      <c r="P72" s="2"/>
      <c r="Q72" s="2"/>
    </row>
    <row r="73" thickTop="1">
      <c r="A73" s="9"/>
      <c r="B73" s="46">
        <v>8</v>
      </c>
      <c r="C73" s="47" t="s">
        <v>142</v>
      </c>
      <c r="D73" s="47" t="s">
        <v>3</v>
      </c>
      <c r="E73" s="47" t="s">
        <v>143</v>
      </c>
      <c r="F73" s="47" t="s">
        <v>3</v>
      </c>
      <c r="G73" s="48" t="s">
        <v>113</v>
      </c>
      <c r="H73" s="58">
        <v>6.4000000000000004</v>
      </c>
      <c r="I73" s="31">
        <f>ROUND(0,2)</f>
        <v>0</v>
      </c>
      <c r="J73" s="59">
        <f>ROUND(I73*H73,2)</f>
        <v>0</v>
      </c>
      <c r="K73" s="60">
        <v>0.20999999999999999</v>
      </c>
      <c r="L73" s="61">
        <f>IF(ISNUMBER(K73),ROUND(J73*(K73+1),2),0)</f>
        <v>0</v>
      </c>
      <c r="M73" s="12"/>
      <c r="N73" s="2"/>
      <c r="O73" s="2"/>
      <c r="P73" s="2"/>
      <c r="Q73" s="40">
        <f>IF(ISNUMBER(K73),IF(H73&gt;0,IF(I73&gt;0,J73,0),0),0)</f>
        <v>0</v>
      </c>
      <c r="R73" s="26">
        <f>IF(ISNUMBER(K73)=FALSE,J73,0)</f>
        <v>0</v>
      </c>
    </row>
    <row r="74">
      <c r="A74" s="9"/>
      <c r="B74" s="53" t="s">
        <v>49</v>
      </c>
      <c r="C74" s="1"/>
      <c r="D74" s="1"/>
      <c r="E74" s="54" t="s">
        <v>129</v>
      </c>
      <c r="F74" s="1"/>
      <c r="G74" s="1"/>
      <c r="H74" s="45"/>
      <c r="I74" s="1"/>
      <c r="J74" s="45"/>
      <c r="K74" s="1"/>
      <c r="L74" s="1"/>
      <c r="M74" s="12"/>
      <c r="N74" s="2"/>
      <c r="O74" s="2"/>
      <c r="P74" s="2"/>
      <c r="Q74" s="2"/>
    </row>
    <row r="75">
      <c r="A75" s="9"/>
      <c r="B75" s="53" t="s">
        <v>51</v>
      </c>
      <c r="C75" s="1"/>
      <c r="D75" s="1"/>
      <c r="E75" s="54" t="s">
        <v>144</v>
      </c>
      <c r="F75" s="1"/>
      <c r="G75" s="1"/>
      <c r="H75" s="45"/>
      <c r="I75" s="1"/>
      <c r="J75" s="45"/>
      <c r="K75" s="1"/>
      <c r="L75" s="1"/>
      <c r="M75" s="12"/>
      <c r="N75" s="2"/>
      <c r="O75" s="2"/>
      <c r="P75" s="2"/>
      <c r="Q75" s="2"/>
    </row>
    <row r="76">
      <c r="A76" s="9"/>
      <c r="B76" s="53" t="s">
        <v>53</v>
      </c>
      <c r="C76" s="1"/>
      <c r="D76" s="1"/>
      <c r="E76" s="54" t="s">
        <v>145</v>
      </c>
      <c r="F76" s="1"/>
      <c r="G76" s="1"/>
      <c r="H76" s="45"/>
      <c r="I76" s="1"/>
      <c r="J76" s="45"/>
      <c r="K76" s="1"/>
      <c r="L76" s="1"/>
      <c r="M76" s="12"/>
      <c r="N76" s="2"/>
      <c r="O76" s="2"/>
      <c r="P76" s="2"/>
      <c r="Q76" s="2"/>
    </row>
    <row r="77" thickBot="1">
      <c r="A77" s="9"/>
      <c r="B77" s="55" t="s">
        <v>55</v>
      </c>
      <c r="C77" s="29"/>
      <c r="D77" s="29"/>
      <c r="E77" s="56" t="s">
        <v>56</v>
      </c>
      <c r="F77" s="29"/>
      <c r="G77" s="29"/>
      <c r="H77" s="57"/>
      <c r="I77" s="29"/>
      <c r="J77" s="57"/>
      <c r="K77" s="29"/>
      <c r="L77" s="29"/>
      <c r="M77" s="12"/>
      <c r="N77" s="2"/>
      <c r="O77" s="2"/>
      <c r="P77" s="2"/>
      <c r="Q77" s="2"/>
    </row>
    <row r="78" thickTop="1">
      <c r="A78" s="9"/>
      <c r="B78" s="46">
        <v>9</v>
      </c>
      <c r="C78" s="47" t="s">
        <v>146</v>
      </c>
      <c r="D78" s="47" t="s">
        <v>3</v>
      </c>
      <c r="E78" s="47" t="s">
        <v>147</v>
      </c>
      <c r="F78" s="47" t="s">
        <v>3</v>
      </c>
      <c r="G78" s="48" t="s">
        <v>113</v>
      </c>
      <c r="H78" s="58">
        <v>404.91500000000002</v>
      </c>
      <c r="I78" s="31">
        <f>ROUND(0,2)</f>
        <v>0</v>
      </c>
      <c r="J78" s="59">
        <f>ROUND(I78*H78,2)</f>
        <v>0</v>
      </c>
      <c r="K78" s="60">
        <v>0.20999999999999999</v>
      </c>
      <c r="L78" s="61">
        <f>IF(ISNUMBER(K78),ROUND(J78*(K78+1),2),0)</f>
        <v>0</v>
      </c>
      <c r="M78" s="12"/>
      <c r="N78" s="2"/>
      <c r="O78" s="2"/>
      <c r="P78" s="2"/>
      <c r="Q78" s="40">
        <f>IF(ISNUMBER(K78),IF(H78&gt;0,IF(I78&gt;0,J78,0),0),0)</f>
        <v>0</v>
      </c>
      <c r="R78" s="26">
        <f>IF(ISNUMBER(K78)=FALSE,J78,0)</f>
        <v>0</v>
      </c>
    </row>
    <row r="79">
      <c r="A79" s="9"/>
      <c r="B79" s="53" t="s">
        <v>49</v>
      </c>
      <c r="C79" s="1"/>
      <c r="D79" s="1"/>
      <c r="E79" s="54" t="s">
        <v>148</v>
      </c>
      <c r="F79" s="1"/>
      <c r="G79" s="1"/>
      <c r="H79" s="45"/>
      <c r="I79" s="1"/>
      <c r="J79" s="45"/>
      <c r="K79" s="1"/>
      <c r="L79" s="1"/>
      <c r="M79" s="12"/>
      <c r="N79" s="2"/>
      <c r="O79" s="2"/>
      <c r="P79" s="2"/>
      <c r="Q79" s="2"/>
    </row>
    <row r="80">
      <c r="A80" s="9"/>
      <c r="B80" s="53" t="s">
        <v>51</v>
      </c>
      <c r="C80" s="1"/>
      <c r="D80" s="1"/>
      <c r="E80" s="54" t="s">
        <v>149</v>
      </c>
      <c r="F80" s="1"/>
      <c r="G80" s="1"/>
      <c r="H80" s="45"/>
      <c r="I80" s="1"/>
      <c r="J80" s="45"/>
      <c r="K80" s="1"/>
      <c r="L80" s="1"/>
      <c r="M80" s="12"/>
      <c r="N80" s="2"/>
      <c r="O80" s="2"/>
      <c r="P80" s="2"/>
      <c r="Q80" s="2"/>
    </row>
    <row r="81">
      <c r="A81" s="9"/>
      <c r="B81" s="53" t="s">
        <v>53</v>
      </c>
      <c r="C81" s="1"/>
      <c r="D81" s="1"/>
      <c r="E81" s="54" t="s">
        <v>150</v>
      </c>
      <c r="F81" s="1"/>
      <c r="G81" s="1"/>
      <c r="H81" s="45"/>
      <c r="I81" s="1"/>
      <c r="J81" s="45"/>
      <c r="K81" s="1"/>
      <c r="L81" s="1"/>
      <c r="M81" s="12"/>
      <c r="N81" s="2"/>
      <c r="O81" s="2"/>
      <c r="P81" s="2"/>
      <c r="Q81" s="2"/>
    </row>
    <row r="82" thickBot="1">
      <c r="A82" s="9"/>
      <c r="B82" s="55" t="s">
        <v>55</v>
      </c>
      <c r="C82" s="29"/>
      <c r="D82" s="29"/>
      <c r="E82" s="56" t="s">
        <v>56</v>
      </c>
      <c r="F82" s="29"/>
      <c r="G82" s="29"/>
      <c r="H82" s="57"/>
      <c r="I82" s="29"/>
      <c r="J82" s="57"/>
      <c r="K82" s="29"/>
      <c r="L82" s="29"/>
      <c r="M82" s="12"/>
      <c r="N82" s="2"/>
      <c r="O82" s="2"/>
      <c r="P82" s="2"/>
      <c r="Q82" s="2"/>
    </row>
    <row r="83" thickTop="1">
      <c r="A83" s="9"/>
      <c r="B83" s="46">
        <v>10</v>
      </c>
      <c r="C83" s="47" t="s">
        <v>151</v>
      </c>
      <c r="D83" s="47" t="s">
        <v>3</v>
      </c>
      <c r="E83" s="47" t="s">
        <v>152</v>
      </c>
      <c r="F83" s="47" t="s">
        <v>3</v>
      </c>
      <c r="G83" s="48" t="s">
        <v>113</v>
      </c>
      <c r="H83" s="58">
        <v>338.5</v>
      </c>
      <c r="I83" s="31">
        <f>ROUND(0,2)</f>
        <v>0</v>
      </c>
      <c r="J83" s="59">
        <f>ROUND(I83*H83,2)</f>
        <v>0</v>
      </c>
      <c r="K83" s="60">
        <v>0.20999999999999999</v>
      </c>
      <c r="L83" s="61">
        <f>IF(ISNUMBER(K83),ROUND(J83*(K83+1),2),0)</f>
        <v>0</v>
      </c>
      <c r="M83" s="12"/>
      <c r="N83" s="2"/>
      <c r="O83" s="2"/>
      <c r="P83" s="2"/>
      <c r="Q83" s="40">
        <f>IF(ISNUMBER(K83),IF(H83&gt;0,IF(I83&gt;0,J83,0),0),0)</f>
        <v>0</v>
      </c>
      <c r="R83" s="26">
        <f>IF(ISNUMBER(K83)=FALSE,J83,0)</f>
        <v>0</v>
      </c>
    </row>
    <row r="84">
      <c r="A84" s="9"/>
      <c r="B84" s="53" t="s">
        <v>49</v>
      </c>
      <c r="C84" s="1"/>
      <c r="D84" s="1"/>
      <c r="E84" s="54" t="s">
        <v>129</v>
      </c>
      <c r="F84" s="1"/>
      <c r="G84" s="1"/>
      <c r="H84" s="45"/>
      <c r="I84" s="1"/>
      <c r="J84" s="45"/>
      <c r="K84" s="1"/>
      <c r="L84" s="1"/>
      <c r="M84" s="12"/>
      <c r="N84" s="2"/>
      <c r="O84" s="2"/>
      <c r="P84" s="2"/>
      <c r="Q84" s="2"/>
    </row>
    <row r="85">
      <c r="A85" s="9"/>
      <c r="B85" s="53" t="s">
        <v>51</v>
      </c>
      <c r="C85" s="1"/>
      <c r="D85" s="1"/>
      <c r="E85" s="54" t="s">
        <v>153</v>
      </c>
      <c r="F85" s="1"/>
      <c r="G85" s="1"/>
      <c r="H85" s="45"/>
      <c r="I85" s="1"/>
      <c r="J85" s="45"/>
      <c r="K85" s="1"/>
      <c r="L85" s="1"/>
      <c r="M85" s="12"/>
      <c r="N85" s="2"/>
      <c r="O85" s="2"/>
      <c r="P85" s="2"/>
      <c r="Q85" s="2"/>
    </row>
    <row r="86">
      <c r="A86" s="9"/>
      <c r="B86" s="53" t="s">
        <v>53</v>
      </c>
      <c r="C86" s="1"/>
      <c r="D86" s="1"/>
      <c r="E86" s="54" t="s">
        <v>154</v>
      </c>
      <c r="F86" s="1"/>
      <c r="G86" s="1"/>
      <c r="H86" s="45"/>
      <c r="I86" s="1"/>
      <c r="J86" s="45"/>
      <c r="K86" s="1"/>
      <c r="L86" s="1"/>
      <c r="M86" s="12"/>
      <c r="N86" s="2"/>
      <c r="O86" s="2"/>
      <c r="P86" s="2"/>
      <c r="Q86" s="2"/>
    </row>
    <row r="87" thickBot="1">
      <c r="A87" s="9"/>
      <c r="B87" s="55" t="s">
        <v>55</v>
      </c>
      <c r="C87" s="29"/>
      <c r="D87" s="29"/>
      <c r="E87" s="56" t="s">
        <v>56</v>
      </c>
      <c r="F87" s="29"/>
      <c r="G87" s="29"/>
      <c r="H87" s="57"/>
      <c r="I87" s="29"/>
      <c r="J87" s="57"/>
      <c r="K87" s="29"/>
      <c r="L87" s="29"/>
      <c r="M87" s="12"/>
      <c r="N87" s="2"/>
      <c r="O87" s="2"/>
      <c r="P87" s="2"/>
      <c r="Q87" s="2"/>
    </row>
    <row r="88" thickTop="1">
      <c r="A88" s="9"/>
      <c r="B88" s="46">
        <v>11</v>
      </c>
      <c r="C88" s="47" t="s">
        <v>155</v>
      </c>
      <c r="D88" s="47" t="s">
        <v>3</v>
      </c>
      <c r="E88" s="47" t="s">
        <v>156</v>
      </c>
      <c r="F88" s="47" t="s">
        <v>3</v>
      </c>
      <c r="G88" s="48" t="s">
        <v>113</v>
      </c>
      <c r="H88" s="58">
        <v>361.108</v>
      </c>
      <c r="I88" s="31">
        <f>ROUND(0,2)</f>
        <v>0</v>
      </c>
      <c r="J88" s="59">
        <f>ROUND(I88*H88,2)</f>
        <v>0</v>
      </c>
      <c r="K88" s="60">
        <v>0.20999999999999999</v>
      </c>
      <c r="L88" s="61">
        <f>IF(ISNUMBER(K88),ROUND(J88*(K88+1),2),0)</f>
        <v>0</v>
      </c>
      <c r="M88" s="12"/>
      <c r="N88" s="2"/>
      <c r="O88" s="2"/>
      <c r="P88" s="2"/>
      <c r="Q88" s="40">
        <f>IF(ISNUMBER(K88),IF(H88&gt;0,IF(I88&gt;0,J88,0),0),0)</f>
        <v>0</v>
      </c>
      <c r="R88" s="26">
        <f>IF(ISNUMBER(K88)=FALSE,J88,0)</f>
        <v>0</v>
      </c>
    </row>
    <row r="89">
      <c r="A89" s="9"/>
      <c r="B89" s="53" t="s">
        <v>49</v>
      </c>
      <c r="C89" s="1"/>
      <c r="D89" s="1"/>
      <c r="E89" s="54" t="s">
        <v>3</v>
      </c>
      <c r="F89" s="1"/>
      <c r="G89" s="1"/>
      <c r="H89" s="45"/>
      <c r="I89" s="1"/>
      <c r="J89" s="45"/>
      <c r="K89" s="1"/>
      <c r="L89" s="1"/>
      <c r="M89" s="12"/>
      <c r="N89" s="2"/>
      <c r="O89" s="2"/>
      <c r="P89" s="2"/>
      <c r="Q89" s="2"/>
    </row>
    <row r="90">
      <c r="A90" s="9"/>
      <c r="B90" s="53" t="s">
        <v>51</v>
      </c>
      <c r="C90" s="1"/>
      <c r="D90" s="1"/>
      <c r="E90" s="54" t="s">
        <v>157</v>
      </c>
      <c r="F90" s="1"/>
      <c r="G90" s="1"/>
      <c r="H90" s="45"/>
      <c r="I90" s="1"/>
      <c r="J90" s="45"/>
      <c r="K90" s="1"/>
      <c r="L90" s="1"/>
      <c r="M90" s="12"/>
      <c r="N90" s="2"/>
      <c r="O90" s="2"/>
      <c r="P90" s="2"/>
      <c r="Q90" s="2"/>
    </row>
    <row r="91">
      <c r="A91" s="9"/>
      <c r="B91" s="53" t="s">
        <v>53</v>
      </c>
      <c r="C91" s="1"/>
      <c r="D91" s="1"/>
      <c r="E91" s="54" t="s">
        <v>158</v>
      </c>
      <c r="F91" s="1"/>
      <c r="G91" s="1"/>
      <c r="H91" s="45"/>
      <c r="I91" s="1"/>
      <c r="J91" s="45"/>
      <c r="K91" s="1"/>
      <c r="L91" s="1"/>
      <c r="M91" s="12"/>
      <c r="N91" s="2"/>
      <c r="O91" s="2"/>
      <c r="P91" s="2"/>
      <c r="Q91" s="2"/>
    </row>
    <row r="92" thickBot="1">
      <c r="A92" s="9"/>
      <c r="B92" s="55" t="s">
        <v>55</v>
      </c>
      <c r="C92" s="29"/>
      <c r="D92" s="29"/>
      <c r="E92" s="56" t="s">
        <v>56</v>
      </c>
      <c r="F92" s="29"/>
      <c r="G92" s="29"/>
      <c r="H92" s="57"/>
      <c r="I92" s="29"/>
      <c r="J92" s="57"/>
      <c r="K92" s="29"/>
      <c r="L92" s="29"/>
      <c r="M92" s="12"/>
      <c r="N92" s="2"/>
      <c r="O92" s="2"/>
      <c r="P92" s="2"/>
      <c r="Q92" s="2"/>
    </row>
    <row r="93" thickTop="1">
      <c r="A93" s="9"/>
      <c r="B93" s="46">
        <v>12</v>
      </c>
      <c r="C93" s="47" t="s">
        <v>159</v>
      </c>
      <c r="D93" s="47" t="s">
        <v>3</v>
      </c>
      <c r="E93" s="47" t="s">
        <v>160</v>
      </c>
      <c r="F93" s="47" t="s">
        <v>3</v>
      </c>
      <c r="G93" s="48" t="s">
        <v>113</v>
      </c>
      <c r="H93" s="58">
        <v>404.91500000000002</v>
      </c>
      <c r="I93" s="31">
        <f>ROUND(0,2)</f>
        <v>0</v>
      </c>
      <c r="J93" s="59">
        <f>ROUND(I93*H93,2)</f>
        <v>0</v>
      </c>
      <c r="K93" s="60">
        <v>0.20999999999999999</v>
      </c>
      <c r="L93" s="61">
        <f>IF(ISNUMBER(K93),ROUND(J93*(K93+1),2),0)</f>
        <v>0</v>
      </c>
      <c r="M93" s="12"/>
      <c r="N93" s="2"/>
      <c r="O93" s="2"/>
      <c r="P93" s="2"/>
      <c r="Q93" s="40">
        <f>IF(ISNUMBER(K93),IF(H93&gt;0,IF(I93&gt;0,J93,0),0),0)</f>
        <v>0</v>
      </c>
      <c r="R93" s="26">
        <f>IF(ISNUMBER(K93)=FALSE,J93,0)</f>
        <v>0</v>
      </c>
    </row>
    <row r="94">
      <c r="A94" s="9"/>
      <c r="B94" s="53" t="s">
        <v>49</v>
      </c>
      <c r="C94" s="1"/>
      <c r="D94" s="1"/>
      <c r="E94" s="54" t="s">
        <v>161</v>
      </c>
      <c r="F94" s="1"/>
      <c r="G94" s="1"/>
      <c r="H94" s="45"/>
      <c r="I94" s="1"/>
      <c r="J94" s="45"/>
      <c r="K94" s="1"/>
      <c r="L94" s="1"/>
      <c r="M94" s="12"/>
      <c r="N94" s="2"/>
      <c r="O94" s="2"/>
      <c r="P94" s="2"/>
      <c r="Q94" s="2"/>
    </row>
    <row r="95">
      <c r="A95" s="9"/>
      <c r="B95" s="53" t="s">
        <v>51</v>
      </c>
      <c r="C95" s="1"/>
      <c r="D95" s="1"/>
      <c r="E95" s="54" t="s">
        <v>162</v>
      </c>
      <c r="F95" s="1"/>
      <c r="G95" s="1"/>
      <c r="H95" s="45"/>
      <c r="I95" s="1"/>
      <c r="J95" s="45"/>
      <c r="K95" s="1"/>
      <c r="L95" s="1"/>
      <c r="M95" s="12"/>
      <c r="N95" s="2"/>
      <c r="O95" s="2"/>
      <c r="P95" s="2"/>
      <c r="Q95" s="2"/>
    </row>
    <row r="96">
      <c r="A96" s="9"/>
      <c r="B96" s="53" t="s">
        <v>53</v>
      </c>
      <c r="C96" s="1"/>
      <c r="D96" s="1"/>
      <c r="E96" s="54" t="s">
        <v>163</v>
      </c>
      <c r="F96" s="1"/>
      <c r="G96" s="1"/>
      <c r="H96" s="45"/>
      <c r="I96" s="1"/>
      <c r="J96" s="45"/>
      <c r="K96" s="1"/>
      <c r="L96" s="1"/>
      <c r="M96" s="12"/>
      <c r="N96" s="2"/>
      <c r="O96" s="2"/>
      <c r="P96" s="2"/>
      <c r="Q96" s="2"/>
    </row>
    <row r="97" thickBot="1">
      <c r="A97" s="9"/>
      <c r="B97" s="55" t="s">
        <v>55</v>
      </c>
      <c r="C97" s="29"/>
      <c r="D97" s="29"/>
      <c r="E97" s="56" t="s">
        <v>56</v>
      </c>
      <c r="F97" s="29"/>
      <c r="G97" s="29"/>
      <c r="H97" s="57"/>
      <c r="I97" s="29"/>
      <c r="J97" s="57"/>
      <c r="K97" s="29"/>
      <c r="L97" s="29"/>
      <c r="M97" s="12"/>
      <c r="N97" s="2"/>
      <c r="O97" s="2"/>
      <c r="P97" s="2"/>
      <c r="Q97" s="2"/>
    </row>
    <row r="98" thickTop="1">
      <c r="A98" s="9"/>
      <c r="B98" s="46">
        <v>13</v>
      </c>
      <c r="C98" s="47" t="s">
        <v>164</v>
      </c>
      <c r="D98" s="47" t="s">
        <v>3</v>
      </c>
      <c r="E98" s="47" t="s">
        <v>165</v>
      </c>
      <c r="F98" s="47" t="s">
        <v>3</v>
      </c>
      <c r="G98" s="48" t="s">
        <v>113</v>
      </c>
      <c r="H98" s="58">
        <v>47</v>
      </c>
      <c r="I98" s="31">
        <f>ROUND(0,2)</f>
        <v>0</v>
      </c>
      <c r="J98" s="59">
        <f>ROUND(I98*H98,2)</f>
        <v>0</v>
      </c>
      <c r="K98" s="60">
        <v>0.20999999999999999</v>
      </c>
      <c r="L98" s="61">
        <f>IF(ISNUMBER(K98),ROUND(J98*(K98+1),2),0)</f>
        <v>0</v>
      </c>
      <c r="M98" s="12"/>
      <c r="N98" s="2"/>
      <c r="O98" s="2"/>
      <c r="P98" s="2"/>
      <c r="Q98" s="40">
        <f>IF(ISNUMBER(K98),IF(H98&gt;0,IF(I98&gt;0,J98,0),0),0)</f>
        <v>0</v>
      </c>
      <c r="R98" s="26">
        <f>IF(ISNUMBER(K98)=FALSE,J98,0)</f>
        <v>0</v>
      </c>
    </row>
    <row r="99">
      <c r="A99" s="9"/>
      <c r="B99" s="53" t="s">
        <v>49</v>
      </c>
      <c r="C99" s="1"/>
      <c r="D99" s="1"/>
      <c r="E99" s="54" t="s">
        <v>166</v>
      </c>
      <c r="F99" s="1"/>
      <c r="G99" s="1"/>
      <c r="H99" s="45"/>
      <c r="I99" s="1"/>
      <c r="J99" s="45"/>
      <c r="K99" s="1"/>
      <c r="L99" s="1"/>
      <c r="M99" s="12"/>
      <c r="N99" s="2"/>
      <c r="O99" s="2"/>
      <c r="P99" s="2"/>
      <c r="Q99" s="2"/>
    </row>
    <row r="100">
      <c r="A100" s="9"/>
      <c r="B100" s="53" t="s">
        <v>51</v>
      </c>
      <c r="C100" s="1"/>
      <c r="D100" s="1"/>
      <c r="E100" s="54" t="s">
        <v>167</v>
      </c>
      <c r="F100" s="1"/>
      <c r="G100" s="1"/>
      <c r="H100" s="45"/>
      <c r="I100" s="1"/>
      <c r="J100" s="45"/>
      <c r="K100" s="1"/>
      <c r="L100" s="1"/>
      <c r="M100" s="12"/>
      <c r="N100" s="2"/>
      <c r="O100" s="2"/>
      <c r="P100" s="2"/>
      <c r="Q100" s="2"/>
    </row>
    <row r="101">
      <c r="A101" s="9"/>
      <c r="B101" s="53" t="s">
        <v>53</v>
      </c>
      <c r="C101" s="1"/>
      <c r="D101" s="1"/>
      <c r="E101" s="54" t="s">
        <v>168</v>
      </c>
      <c r="F101" s="1"/>
      <c r="G101" s="1"/>
      <c r="H101" s="45"/>
      <c r="I101" s="1"/>
      <c r="J101" s="45"/>
      <c r="K101" s="1"/>
      <c r="L101" s="1"/>
      <c r="M101" s="12"/>
      <c r="N101" s="2"/>
      <c r="O101" s="2"/>
      <c r="P101" s="2"/>
      <c r="Q101" s="2"/>
    </row>
    <row r="102" thickBot="1">
      <c r="A102" s="9"/>
      <c r="B102" s="55" t="s">
        <v>55</v>
      </c>
      <c r="C102" s="29"/>
      <c r="D102" s="29"/>
      <c r="E102" s="56" t="s">
        <v>56</v>
      </c>
      <c r="F102" s="29"/>
      <c r="G102" s="29"/>
      <c r="H102" s="57"/>
      <c r="I102" s="29"/>
      <c r="J102" s="57"/>
      <c r="K102" s="29"/>
      <c r="L102" s="29"/>
      <c r="M102" s="12"/>
      <c r="N102" s="2"/>
      <c r="O102" s="2"/>
      <c r="P102" s="2"/>
      <c r="Q102" s="2"/>
    </row>
    <row r="103" thickTop="1">
      <c r="A103" s="9"/>
      <c r="B103" s="46">
        <v>14</v>
      </c>
      <c r="C103" s="47" t="s">
        <v>169</v>
      </c>
      <c r="D103" s="47" t="s">
        <v>3</v>
      </c>
      <c r="E103" s="47" t="s">
        <v>170</v>
      </c>
      <c r="F103" s="47" t="s">
        <v>3</v>
      </c>
      <c r="G103" s="48" t="s">
        <v>113</v>
      </c>
      <c r="H103" s="58">
        <v>35.718000000000004</v>
      </c>
      <c r="I103" s="31">
        <f>ROUND(0,2)</f>
        <v>0</v>
      </c>
      <c r="J103" s="59">
        <f>ROUND(I103*H103,2)</f>
        <v>0</v>
      </c>
      <c r="K103" s="60">
        <v>0.20999999999999999</v>
      </c>
      <c r="L103" s="61">
        <f>IF(ISNUMBER(K103),ROUND(J103*(K103+1),2),0)</f>
        <v>0</v>
      </c>
      <c r="M103" s="12"/>
      <c r="N103" s="2"/>
      <c r="O103" s="2"/>
      <c r="P103" s="2"/>
      <c r="Q103" s="40">
        <f>IF(ISNUMBER(K103),IF(H103&gt;0,IF(I103&gt;0,J103,0),0),0)</f>
        <v>0</v>
      </c>
      <c r="R103" s="26">
        <f>IF(ISNUMBER(K103)=FALSE,J103,0)</f>
        <v>0</v>
      </c>
    </row>
    <row r="104">
      <c r="A104" s="9"/>
      <c r="B104" s="53" t="s">
        <v>49</v>
      </c>
      <c r="C104" s="1"/>
      <c r="D104" s="1"/>
      <c r="E104" s="54" t="s">
        <v>3</v>
      </c>
      <c r="F104" s="1"/>
      <c r="G104" s="1"/>
      <c r="H104" s="45"/>
      <c r="I104" s="1"/>
      <c r="J104" s="45"/>
      <c r="K104" s="1"/>
      <c r="L104" s="1"/>
      <c r="M104" s="12"/>
      <c r="N104" s="2"/>
      <c r="O104" s="2"/>
      <c r="P104" s="2"/>
      <c r="Q104" s="2"/>
    </row>
    <row r="105">
      <c r="A105" s="9"/>
      <c r="B105" s="53" t="s">
        <v>51</v>
      </c>
      <c r="C105" s="1"/>
      <c r="D105" s="1"/>
      <c r="E105" s="54" t="s">
        <v>171</v>
      </c>
      <c r="F105" s="1"/>
      <c r="G105" s="1"/>
      <c r="H105" s="45"/>
      <c r="I105" s="1"/>
      <c r="J105" s="45"/>
      <c r="K105" s="1"/>
      <c r="L105" s="1"/>
      <c r="M105" s="12"/>
      <c r="N105" s="2"/>
      <c r="O105" s="2"/>
      <c r="P105" s="2"/>
      <c r="Q105" s="2"/>
    </row>
    <row r="106">
      <c r="A106" s="9"/>
      <c r="B106" s="53" t="s">
        <v>53</v>
      </c>
      <c r="C106" s="1"/>
      <c r="D106" s="1"/>
      <c r="E106" s="54" t="s">
        <v>172</v>
      </c>
      <c r="F106" s="1"/>
      <c r="G106" s="1"/>
      <c r="H106" s="45"/>
      <c r="I106" s="1"/>
      <c r="J106" s="45"/>
      <c r="K106" s="1"/>
      <c r="L106" s="1"/>
      <c r="M106" s="12"/>
      <c r="N106" s="2"/>
      <c r="O106" s="2"/>
      <c r="P106" s="2"/>
      <c r="Q106" s="2"/>
    </row>
    <row r="107" thickBot="1">
      <c r="A107" s="9"/>
      <c r="B107" s="55" t="s">
        <v>55</v>
      </c>
      <c r="C107" s="29"/>
      <c r="D107" s="29"/>
      <c r="E107" s="56" t="s">
        <v>56</v>
      </c>
      <c r="F107" s="29"/>
      <c r="G107" s="29"/>
      <c r="H107" s="57"/>
      <c r="I107" s="29"/>
      <c r="J107" s="57"/>
      <c r="K107" s="29"/>
      <c r="L107" s="29"/>
      <c r="M107" s="12"/>
      <c r="N107" s="2"/>
      <c r="O107" s="2"/>
      <c r="P107" s="2"/>
      <c r="Q107" s="2"/>
    </row>
    <row r="108" thickTop="1">
      <c r="A108" s="9"/>
      <c r="B108" s="46">
        <v>15</v>
      </c>
      <c r="C108" s="47" t="s">
        <v>173</v>
      </c>
      <c r="D108" s="47" t="s">
        <v>3</v>
      </c>
      <c r="E108" s="47" t="s">
        <v>174</v>
      </c>
      <c r="F108" s="47" t="s">
        <v>3</v>
      </c>
      <c r="G108" s="48" t="s">
        <v>175</v>
      </c>
      <c r="H108" s="58">
        <v>190.69999999999999</v>
      </c>
      <c r="I108" s="31">
        <f>ROUND(0,2)</f>
        <v>0</v>
      </c>
      <c r="J108" s="59">
        <f>ROUND(I108*H108,2)</f>
        <v>0</v>
      </c>
      <c r="K108" s="60">
        <v>0.20999999999999999</v>
      </c>
      <c r="L108" s="61">
        <f>IF(ISNUMBER(K108),ROUND(J108*(K108+1),2),0)</f>
        <v>0</v>
      </c>
      <c r="M108" s="12"/>
      <c r="N108" s="2"/>
      <c r="O108" s="2"/>
      <c r="P108" s="2"/>
      <c r="Q108" s="40">
        <f>IF(ISNUMBER(K108),IF(H108&gt;0,IF(I108&gt;0,J108,0),0),0)</f>
        <v>0</v>
      </c>
      <c r="R108" s="26">
        <f>IF(ISNUMBER(K108)=FALSE,J108,0)</f>
        <v>0</v>
      </c>
    </row>
    <row r="109">
      <c r="A109" s="9"/>
      <c r="B109" s="53" t="s">
        <v>49</v>
      </c>
      <c r="C109" s="1"/>
      <c r="D109" s="1"/>
      <c r="E109" s="54" t="s">
        <v>3</v>
      </c>
      <c r="F109" s="1"/>
      <c r="G109" s="1"/>
      <c r="H109" s="45"/>
      <c r="I109" s="1"/>
      <c r="J109" s="45"/>
      <c r="K109" s="1"/>
      <c r="L109" s="1"/>
      <c r="M109" s="12"/>
      <c r="N109" s="2"/>
      <c r="O109" s="2"/>
      <c r="P109" s="2"/>
      <c r="Q109" s="2"/>
    </row>
    <row r="110">
      <c r="A110" s="9"/>
      <c r="B110" s="53" t="s">
        <v>51</v>
      </c>
      <c r="C110" s="1"/>
      <c r="D110" s="1"/>
      <c r="E110" s="54" t="s">
        <v>176</v>
      </c>
      <c r="F110" s="1"/>
      <c r="G110" s="1"/>
      <c r="H110" s="45"/>
      <c r="I110" s="1"/>
      <c r="J110" s="45"/>
      <c r="K110" s="1"/>
      <c r="L110" s="1"/>
      <c r="M110" s="12"/>
      <c r="N110" s="2"/>
      <c r="O110" s="2"/>
      <c r="P110" s="2"/>
      <c r="Q110" s="2"/>
    </row>
    <row r="111">
      <c r="A111" s="9"/>
      <c r="B111" s="53" t="s">
        <v>53</v>
      </c>
      <c r="C111" s="1"/>
      <c r="D111" s="1"/>
      <c r="E111" s="54" t="s">
        <v>177</v>
      </c>
      <c r="F111" s="1"/>
      <c r="G111" s="1"/>
      <c r="H111" s="45"/>
      <c r="I111" s="1"/>
      <c r="J111" s="45"/>
      <c r="K111" s="1"/>
      <c r="L111" s="1"/>
      <c r="M111" s="12"/>
      <c r="N111" s="2"/>
      <c r="O111" s="2"/>
      <c r="P111" s="2"/>
      <c r="Q111" s="2"/>
    </row>
    <row r="112" thickBot="1">
      <c r="A112" s="9"/>
      <c r="B112" s="55" t="s">
        <v>55</v>
      </c>
      <c r="C112" s="29"/>
      <c r="D112" s="29"/>
      <c r="E112" s="56" t="s">
        <v>56</v>
      </c>
      <c r="F112" s="29"/>
      <c r="G112" s="29"/>
      <c r="H112" s="57"/>
      <c r="I112" s="29"/>
      <c r="J112" s="57"/>
      <c r="K112" s="29"/>
      <c r="L112" s="29"/>
      <c r="M112" s="12"/>
      <c r="N112" s="2"/>
      <c r="O112" s="2"/>
      <c r="P112" s="2"/>
      <c r="Q112" s="2"/>
    </row>
    <row r="113" thickTop="1">
      <c r="A113" s="9"/>
      <c r="B113" s="46">
        <v>16</v>
      </c>
      <c r="C113" s="47" t="s">
        <v>178</v>
      </c>
      <c r="D113" s="47" t="s">
        <v>3</v>
      </c>
      <c r="E113" s="47" t="s">
        <v>179</v>
      </c>
      <c r="F113" s="47" t="s">
        <v>3</v>
      </c>
      <c r="G113" s="48" t="s">
        <v>113</v>
      </c>
      <c r="H113" s="58">
        <v>6.4000000000000004</v>
      </c>
      <c r="I113" s="31">
        <f>ROUND(0,2)</f>
        <v>0</v>
      </c>
      <c r="J113" s="59">
        <f>ROUND(I113*H113,2)</f>
        <v>0</v>
      </c>
      <c r="K113" s="60">
        <v>0.20999999999999999</v>
      </c>
      <c r="L113" s="61">
        <f>IF(ISNUMBER(K113),ROUND(J113*(K113+1),2),0)</f>
        <v>0</v>
      </c>
      <c r="M113" s="12"/>
      <c r="N113" s="2"/>
      <c r="O113" s="2"/>
      <c r="P113" s="2"/>
      <c r="Q113" s="40">
        <f>IF(ISNUMBER(K113),IF(H113&gt;0,IF(I113&gt;0,J113,0),0),0)</f>
        <v>0</v>
      </c>
      <c r="R113" s="26">
        <f>IF(ISNUMBER(K113)=FALSE,J113,0)</f>
        <v>0</v>
      </c>
    </row>
    <row r="114">
      <c r="A114" s="9"/>
      <c r="B114" s="53" t="s">
        <v>49</v>
      </c>
      <c r="C114" s="1"/>
      <c r="D114" s="1"/>
      <c r="E114" s="54" t="s">
        <v>3</v>
      </c>
      <c r="F114" s="1"/>
      <c r="G114" s="1"/>
      <c r="H114" s="45"/>
      <c r="I114" s="1"/>
      <c r="J114" s="45"/>
      <c r="K114" s="1"/>
      <c r="L114" s="1"/>
      <c r="M114" s="12"/>
      <c r="N114" s="2"/>
      <c r="O114" s="2"/>
      <c r="P114" s="2"/>
      <c r="Q114" s="2"/>
    </row>
    <row r="115">
      <c r="A115" s="9"/>
      <c r="B115" s="53" t="s">
        <v>51</v>
      </c>
      <c r="C115" s="1"/>
      <c r="D115" s="1"/>
      <c r="E115" s="54" t="s">
        <v>180</v>
      </c>
      <c r="F115" s="1"/>
      <c r="G115" s="1"/>
      <c r="H115" s="45"/>
      <c r="I115" s="1"/>
      <c r="J115" s="45"/>
      <c r="K115" s="1"/>
      <c r="L115" s="1"/>
      <c r="M115" s="12"/>
      <c r="N115" s="2"/>
      <c r="O115" s="2"/>
      <c r="P115" s="2"/>
      <c r="Q115" s="2"/>
    </row>
    <row r="116">
      <c r="A116" s="9"/>
      <c r="B116" s="53" t="s">
        <v>53</v>
      </c>
      <c r="C116" s="1"/>
      <c r="D116" s="1"/>
      <c r="E116" s="54" t="s">
        <v>181</v>
      </c>
      <c r="F116" s="1"/>
      <c r="G116" s="1"/>
      <c r="H116" s="45"/>
      <c r="I116" s="1"/>
      <c r="J116" s="45"/>
      <c r="K116" s="1"/>
      <c r="L116" s="1"/>
      <c r="M116" s="12"/>
      <c r="N116" s="2"/>
      <c r="O116" s="2"/>
      <c r="P116" s="2"/>
      <c r="Q116" s="2"/>
    </row>
    <row r="117" thickBot="1">
      <c r="A117" s="9"/>
      <c r="B117" s="55" t="s">
        <v>55</v>
      </c>
      <c r="C117" s="29"/>
      <c r="D117" s="29"/>
      <c r="E117" s="56" t="s">
        <v>56</v>
      </c>
      <c r="F117" s="29"/>
      <c r="G117" s="29"/>
      <c r="H117" s="57"/>
      <c r="I117" s="29"/>
      <c r="J117" s="57"/>
      <c r="K117" s="29"/>
      <c r="L117" s="29"/>
      <c r="M117" s="12"/>
      <c r="N117" s="2"/>
      <c r="O117" s="2"/>
      <c r="P117" s="2"/>
      <c r="Q117" s="2"/>
    </row>
    <row r="118" thickTop="1">
      <c r="A118" s="9"/>
      <c r="B118" s="46">
        <v>17</v>
      </c>
      <c r="C118" s="47" t="s">
        <v>182</v>
      </c>
      <c r="D118" s="47" t="s">
        <v>3</v>
      </c>
      <c r="E118" s="47" t="s">
        <v>183</v>
      </c>
      <c r="F118" s="47" t="s">
        <v>3</v>
      </c>
      <c r="G118" s="48" t="s">
        <v>175</v>
      </c>
      <c r="H118" s="58">
        <v>64</v>
      </c>
      <c r="I118" s="31">
        <f>ROUND(0,2)</f>
        <v>0</v>
      </c>
      <c r="J118" s="59">
        <f>ROUND(I118*H118,2)</f>
        <v>0</v>
      </c>
      <c r="K118" s="60">
        <v>0.20999999999999999</v>
      </c>
      <c r="L118" s="61">
        <f>IF(ISNUMBER(K118),ROUND(J118*(K118+1),2),0)</f>
        <v>0</v>
      </c>
      <c r="M118" s="12"/>
      <c r="N118" s="2"/>
      <c r="O118" s="2"/>
      <c r="P118" s="2"/>
      <c r="Q118" s="40">
        <f>IF(ISNUMBER(K118),IF(H118&gt;0,IF(I118&gt;0,J118,0),0),0)</f>
        <v>0</v>
      </c>
      <c r="R118" s="26">
        <f>IF(ISNUMBER(K118)=FALSE,J118,0)</f>
        <v>0</v>
      </c>
    </row>
    <row r="119">
      <c r="A119" s="9"/>
      <c r="B119" s="53" t="s">
        <v>49</v>
      </c>
      <c r="C119" s="1"/>
      <c r="D119" s="1"/>
      <c r="E119" s="54" t="s">
        <v>3</v>
      </c>
      <c r="F119" s="1"/>
      <c r="G119" s="1"/>
      <c r="H119" s="45"/>
      <c r="I119" s="1"/>
      <c r="J119" s="45"/>
      <c r="K119" s="1"/>
      <c r="L119" s="1"/>
      <c r="M119" s="12"/>
      <c r="N119" s="2"/>
      <c r="O119" s="2"/>
      <c r="P119" s="2"/>
      <c r="Q119" s="2"/>
    </row>
    <row r="120">
      <c r="A120" s="9"/>
      <c r="B120" s="53" t="s">
        <v>51</v>
      </c>
      <c r="C120" s="1"/>
      <c r="D120" s="1"/>
      <c r="E120" s="54" t="s">
        <v>184</v>
      </c>
      <c r="F120" s="1"/>
      <c r="G120" s="1"/>
      <c r="H120" s="45"/>
      <c r="I120" s="1"/>
      <c r="J120" s="45"/>
      <c r="K120" s="1"/>
      <c r="L120" s="1"/>
      <c r="M120" s="12"/>
      <c r="N120" s="2"/>
      <c r="O120" s="2"/>
      <c r="P120" s="2"/>
      <c r="Q120" s="2"/>
    </row>
    <row r="121">
      <c r="A121" s="9"/>
      <c r="B121" s="53" t="s">
        <v>53</v>
      </c>
      <c r="C121" s="1"/>
      <c r="D121" s="1"/>
      <c r="E121" s="54" t="s">
        <v>185</v>
      </c>
      <c r="F121" s="1"/>
      <c r="G121" s="1"/>
      <c r="H121" s="45"/>
      <c r="I121" s="1"/>
      <c r="J121" s="45"/>
      <c r="K121" s="1"/>
      <c r="L121" s="1"/>
      <c r="M121" s="12"/>
      <c r="N121" s="2"/>
      <c r="O121" s="2"/>
      <c r="P121" s="2"/>
      <c r="Q121" s="2"/>
    </row>
    <row r="122" thickBot="1">
      <c r="A122" s="9"/>
      <c r="B122" s="55" t="s">
        <v>55</v>
      </c>
      <c r="C122" s="29"/>
      <c r="D122" s="29"/>
      <c r="E122" s="56" t="s">
        <v>56</v>
      </c>
      <c r="F122" s="29"/>
      <c r="G122" s="29"/>
      <c r="H122" s="57"/>
      <c r="I122" s="29"/>
      <c r="J122" s="57"/>
      <c r="K122" s="29"/>
      <c r="L122" s="29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62">
        <v>1</v>
      </c>
      <c r="D123" s="1"/>
      <c r="E123" s="62" t="s">
        <v>102</v>
      </c>
      <c r="F123" s="1"/>
      <c r="G123" s="63" t="s">
        <v>94</v>
      </c>
      <c r="H123" s="64">
        <f>J58+J63+J68+J73+J78+J83+J88+J93+J98+J103+J108+J113+J118</f>
        <v>0</v>
      </c>
      <c r="I123" s="63" t="s">
        <v>95</v>
      </c>
      <c r="J123" s="65">
        <f>(L123-H123)</f>
        <v>0</v>
      </c>
      <c r="K123" s="63" t="s">
        <v>96</v>
      </c>
      <c r="L123" s="66">
        <f>L58+L63+L68+L73+L78+L83+L88+L93+L98+L103+L108+L113+L118</f>
        <v>0</v>
      </c>
      <c r="M123" s="12"/>
      <c r="N123" s="2"/>
      <c r="O123" s="2"/>
      <c r="P123" s="2"/>
      <c r="Q123" s="40">
        <f>0+Q58+Q63+Q68+Q73+Q78+Q83+Q88+Q93+Q98+Q103+Q108+Q113+Q118</f>
        <v>0</v>
      </c>
      <c r="R123" s="26">
        <f>0+R58+R63+R68+R73+R78+R83+R88+R93+R98+R103+R108+R113+R118</f>
        <v>0</v>
      </c>
      <c r="S123" s="67">
        <f>Q123*(1+J123)+R123</f>
        <v>0</v>
      </c>
    </row>
    <row r="124" thickTop="1" thickBot="1" ht="25" customHeight="1">
      <c r="A124" s="9"/>
      <c r="B124" s="68"/>
      <c r="C124" s="68"/>
      <c r="D124" s="68"/>
      <c r="E124" s="68"/>
      <c r="F124" s="68"/>
      <c r="G124" s="69" t="s">
        <v>97</v>
      </c>
      <c r="H124" s="70">
        <f>J58+J63+J68+J73+J78+J83+J88+J93+J98+J103+J108+J113+J118</f>
        <v>0</v>
      </c>
      <c r="I124" s="69" t="s">
        <v>98</v>
      </c>
      <c r="J124" s="71">
        <f>0+J123</f>
        <v>0</v>
      </c>
      <c r="K124" s="69" t="s">
        <v>99</v>
      </c>
      <c r="L124" s="72">
        <f>L58+L63+L68+L73+L78+L83+L88+L93+L98+L103+L108+L113+L118</f>
        <v>0</v>
      </c>
      <c r="M124" s="12"/>
      <c r="N124" s="2"/>
      <c r="O124" s="2"/>
      <c r="P124" s="2"/>
      <c r="Q124" s="2"/>
    </row>
    <row r="125" ht="40" customHeight="1">
      <c r="A125" s="9"/>
      <c r="B125" s="76" t="s">
        <v>186</v>
      </c>
      <c r="C125" s="1"/>
      <c r="D125" s="1"/>
      <c r="E125" s="1"/>
      <c r="F125" s="1"/>
      <c r="G125" s="1"/>
      <c r="H125" s="45"/>
      <c r="I125" s="1"/>
      <c r="J125" s="45"/>
      <c r="K125" s="1"/>
      <c r="L125" s="1"/>
      <c r="M125" s="12"/>
      <c r="N125" s="2"/>
      <c r="O125" s="2"/>
      <c r="P125" s="2"/>
      <c r="Q125" s="2"/>
    </row>
    <row r="126">
      <c r="A126" s="9"/>
      <c r="B126" s="46">
        <v>18</v>
      </c>
      <c r="C126" s="47" t="s">
        <v>187</v>
      </c>
      <c r="D126" s="47" t="s">
        <v>3</v>
      </c>
      <c r="E126" s="47" t="s">
        <v>188</v>
      </c>
      <c r="F126" s="47" t="s">
        <v>3</v>
      </c>
      <c r="G126" s="48" t="s">
        <v>113</v>
      </c>
      <c r="H126" s="49">
        <v>1.3160000000000001</v>
      </c>
      <c r="I126" s="24">
        <f>ROUND(0,2)</f>
        <v>0</v>
      </c>
      <c r="J126" s="50">
        <f>ROUND(I126*H126,2)</f>
        <v>0</v>
      </c>
      <c r="K126" s="51">
        <v>0.20999999999999999</v>
      </c>
      <c r="L126" s="52">
        <f>IF(ISNUMBER(K126),ROUND(J126*(K126+1),2),0)</f>
        <v>0</v>
      </c>
      <c r="M126" s="12"/>
      <c r="N126" s="2"/>
      <c r="O126" s="2"/>
      <c r="P126" s="2"/>
      <c r="Q126" s="40">
        <f>IF(ISNUMBER(K126),IF(H126&gt;0,IF(I126&gt;0,J126,0),0),0)</f>
        <v>0</v>
      </c>
      <c r="R126" s="26">
        <f>IF(ISNUMBER(K126)=FALSE,J126,0)</f>
        <v>0</v>
      </c>
    </row>
    <row r="127">
      <c r="A127" s="9"/>
      <c r="B127" s="53" t="s">
        <v>49</v>
      </c>
      <c r="C127" s="1"/>
      <c r="D127" s="1"/>
      <c r="E127" s="54" t="s">
        <v>3</v>
      </c>
      <c r="F127" s="1"/>
      <c r="G127" s="1"/>
      <c r="H127" s="45"/>
      <c r="I127" s="1"/>
      <c r="J127" s="45"/>
      <c r="K127" s="1"/>
      <c r="L127" s="1"/>
      <c r="M127" s="12"/>
      <c r="N127" s="2"/>
      <c r="O127" s="2"/>
      <c r="P127" s="2"/>
      <c r="Q127" s="2"/>
    </row>
    <row r="128">
      <c r="A128" s="9"/>
      <c r="B128" s="53" t="s">
        <v>51</v>
      </c>
      <c r="C128" s="1"/>
      <c r="D128" s="1"/>
      <c r="E128" s="54" t="s">
        <v>189</v>
      </c>
      <c r="F128" s="1"/>
      <c r="G128" s="1"/>
      <c r="H128" s="45"/>
      <c r="I128" s="1"/>
      <c r="J128" s="45"/>
      <c r="K128" s="1"/>
      <c r="L128" s="1"/>
      <c r="M128" s="12"/>
      <c r="N128" s="2"/>
      <c r="O128" s="2"/>
      <c r="P128" s="2"/>
      <c r="Q128" s="2"/>
    </row>
    <row r="129">
      <c r="A129" s="9"/>
      <c r="B129" s="53" t="s">
        <v>53</v>
      </c>
      <c r="C129" s="1"/>
      <c r="D129" s="1"/>
      <c r="E129" s="54" t="s">
        <v>190</v>
      </c>
      <c r="F129" s="1"/>
      <c r="G129" s="1"/>
      <c r="H129" s="45"/>
      <c r="I129" s="1"/>
      <c r="J129" s="45"/>
      <c r="K129" s="1"/>
      <c r="L129" s="1"/>
      <c r="M129" s="12"/>
      <c r="N129" s="2"/>
      <c r="O129" s="2"/>
      <c r="P129" s="2"/>
      <c r="Q129" s="2"/>
    </row>
    <row r="130" thickBot="1">
      <c r="A130" s="9"/>
      <c r="B130" s="55" t="s">
        <v>55</v>
      </c>
      <c r="C130" s="29"/>
      <c r="D130" s="29"/>
      <c r="E130" s="56" t="s">
        <v>56</v>
      </c>
      <c r="F130" s="29"/>
      <c r="G130" s="29"/>
      <c r="H130" s="57"/>
      <c r="I130" s="29"/>
      <c r="J130" s="57"/>
      <c r="K130" s="29"/>
      <c r="L130" s="29"/>
      <c r="M130" s="12"/>
      <c r="N130" s="2"/>
      <c r="O130" s="2"/>
      <c r="P130" s="2"/>
      <c r="Q130" s="2"/>
    </row>
    <row r="131" thickTop="1">
      <c r="A131" s="9"/>
      <c r="B131" s="46">
        <v>19</v>
      </c>
      <c r="C131" s="47" t="s">
        <v>191</v>
      </c>
      <c r="D131" s="47" t="s">
        <v>3</v>
      </c>
      <c r="E131" s="47" t="s">
        <v>192</v>
      </c>
      <c r="F131" s="47" t="s">
        <v>3</v>
      </c>
      <c r="G131" s="48" t="s">
        <v>113</v>
      </c>
      <c r="H131" s="58">
        <v>0.059999999999999998</v>
      </c>
      <c r="I131" s="31">
        <f>ROUND(0,2)</f>
        <v>0</v>
      </c>
      <c r="J131" s="59">
        <f>ROUND(I131*H131,2)</f>
        <v>0</v>
      </c>
      <c r="K131" s="60">
        <v>0.20999999999999999</v>
      </c>
      <c r="L131" s="61">
        <f>IF(ISNUMBER(K131),ROUND(J131*(K131+1),2),0)</f>
        <v>0</v>
      </c>
      <c r="M131" s="12"/>
      <c r="N131" s="2"/>
      <c r="O131" s="2"/>
      <c r="P131" s="2"/>
      <c r="Q131" s="40">
        <f>IF(ISNUMBER(K131),IF(H131&gt;0,IF(I131&gt;0,J131,0),0),0)</f>
        <v>0</v>
      </c>
      <c r="R131" s="26">
        <f>IF(ISNUMBER(K131)=FALSE,J131,0)</f>
        <v>0</v>
      </c>
    </row>
    <row r="132">
      <c r="A132" s="9"/>
      <c r="B132" s="53" t="s">
        <v>49</v>
      </c>
      <c r="C132" s="1"/>
      <c r="D132" s="1"/>
      <c r="E132" s="54" t="s">
        <v>3</v>
      </c>
      <c r="F132" s="1"/>
      <c r="G132" s="1"/>
      <c r="H132" s="45"/>
      <c r="I132" s="1"/>
      <c r="J132" s="45"/>
      <c r="K132" s="1"/>
      <c r="L132" s="1"/>
      <c r="M132" s="12"/>
      <c r="N132" s="2"/>
      <c r="O132" s="2"/>
      <c r="P132" s="2"/>
      <c r="Q132" s="2"/>
    </row>
    <row r="133">
      <c r="A133" s="9"/>
      <c r="B133" s="53" t="s">
        <v>51</v>
      </c>
      <c r="C133" s="1"/>
      <c r="D133" s="1"/>
      <c r="E133" s="54" t="s">
        <v>193</v>
      </c>
      <c r="F133" s="1"/>
      <c r="G133" s="1"/>
      <c r="H133" s="45"/>
      <c r="I133" s="1"/>
      <c r="J133" s="45"/>
      <c r="K133" s="1"/>
      <c r="L133" s="1"/>
      <c r="M133" s="12"/>
      <c r="N133" s="2"/>
      <c r="O133" s="2"/>
      <c r="P133" s="2"/>
      <c r="Q133" s="2"/>
    </row>
    <row r="134">
      <c r="A134" s="9"/>
      <c r="B134" s="53" t="s">
        <v>53</v>
      </c>
      <c r="C134" s="1"/>
      <c r="D134" s="1"/>
      <c r="E134" s="54" t="s">
        <v>190</v>
      </c>
      <c r="F134" s="1"/>
      <c r="G134" s="1"/>
      <c r="H134" s="45"/>
      <c r="I134" s="1"/>
      <c r="J134" s="45"/>
      <c r="K134" s="1"/>
      <c r="L134" s="1"/>
      <c r="M134" s="12"/>
      <c r="N134" s="2"/>
      <c r="O134" s="2"/>
      <c r="P134" s="2"/>
      <c r="Q134" s="2"/>
    </row>
    <row r="135" thickBot="1">
      <c r="A135" s="9"/>
      <c r="B135" s="55" t="s">
        <v>55</v>
      </c>
      <c r="C135" s="29"/>
      <c r="D135" s="29"/>
      <c r="E135" s="56" t="s">
        <v>56</v>
      </c>
      <c r="F135" s="29"/>
      <c r="G135" s="29"/>
      <c r="H135" s="57"/>
      <c r="I135" s="29"/>
      <c r="J135" s="57"/>
      <c r="K135" s="29"/>
      <c r="L135" s="29"/>
      <c r="M135" s="12"/>
      <c r="N135" s="2"/>
      <c r="O135" s="2"/>
      <c r="P135" s="2"/>
      <c r="Q135" s="2"/>
    </row>
    <row r="136" thickTop="1">
      <c r="A136" s="9"/>
      <c r="B136" s="46">
        <v>20</v>
      </c>
      <c r="C136" s="47" t="s">
        <v>194</v>
      </c>
      <c r="D136" s="47" t="s">
        <v>3</v>
      </c>
      <c r="E136" s="47" t="s">
        <v>195</v>
      </c>
      <c r="F136" s="47" t="s">
        <v>3</v>
      </c>
      <c r="G136" s="48" t="s">
        <v>113</v>
      </c>
      <c r="H136" s="58">
        <v>22.608000000000001</v>
      </c>
      <c r="I136" s="31">
        <f>ROUND(0,2)</f>
        <v>0</v>
      </c>
      <c r="J136" s="59">
        <f>ROUND(I136*H136,2)</f>
        <v>0</v>
      </c>
      <c r="K136" s="60">
        <v>0.20999999999999999</v>
      </c>
      <c r="L136" s="61">
        <f>IF(ISNUMBER(K136),ROUND(J136*(K136+1),2),0)</f>
        <v>0</v>
      </c>
      <c r="M136" s="12"/>
      <c r="N136" s="2"/>
      <c r="O136" s="2"/>
      <c r="P136" s="2"/>
      <c r="Q136" s="40">
        <f>IF(ISNUMBER(K136),IF(H136&gt;0,IF(I136&gt;0,J136,0),0),0)</f>
        <v>0</v>
      </c>
      <c r="R136" s="26">
        <f>IF(ISNUMBER(K136)=FALSE,J136,0)</f>
        <v>0</v>
      </c>
    </row>
    <row r="137">
      <c r="A137" s="9"/>
      <c r="B137" s="53" t="s">
        <v>49</v>
      </c>
      <c r="C137" s="1"/>
      <c r="D137" s="1"/>
      <c r="E137" s="54" t="s">
        <v>196</v>
      </c>
      <c r="F137" s="1"/>
      <c r="G137" s="1"/>
      <c r="H137" s="45"/>
      <c r="I137" s="1"/>
      <c r="J137" s="45"/>
      <c r="K137" s="1"/>
      <c r="L137" s="1"/>
      <c r="M137" s="12"/>
      <c r="N137" s="2"/>
      <c r="O137" s="2"/>
      <c r="P137" s="2"/>
      <c r="Q137" s="2"/>
    </row>
    <row r="138">
      <c r="A138" s="9"/>
      <c r="B138" s="53" t="s">
        <v>51</v>
      </c>
      <c r="C138" s="1"/>
      <c r="D138" s="1"/>
      <c r="E138" s="54" t="s">
        <v>197</v>
      </c>
      <c r="F138" s="1"/>
      <c r="G138" s="1"/>
      <c r="H138" s="45"/>
      <c r="I138" s="1"/>
      <c r="J138" s="45"/>
      <c r="K138" s="1"/>
      <c r="L138" s="1"/>
      <c r="M138" s="12"/>
      <c r="N138" s="2"/>
      <c r="O138" s="2"/>
      <c r="P138" s="2"/>
      <c r="Q138" s="2"/>
    </row>
    <row r="139">
      <c r="A139" s="9"/>
      <c r="B139" s="53" t="s">
        <v>53</v>
      </c>
      <c r="C139" s="1"/>
      <c r="D139" s="1"/>
      <c r="E139" s="54" t="s">
        <v>198</v>
      </c>
      <c r="F139" s="1"/>
      <c r="G139" s="1"/>
      <c r="H139" s="45"/>
      <c r="I139" s="1"/>
      <c r="J139" s="45"/>
      <c r="K139" s="1"/>
      <c r="L139" s="1"/>
      <c r="M139" s="12"/>
      <c r="N139" s="2"/>
      <c r="O139" s="2"/>
      <c r="P139" s="2"/>
      <c r="Q139" s="2"/>
    </row>
    <row r="140" thickBot="1">
      <c r="A140" s="9"/>
      <c r="B140" s="55" t="s">
        <v>55</v>
      </c>
      <c r="C140" s="29"/>
      <c r="D140" s="29"/>
      <c r="E140" s="56" t="s">
        <v>56</v>
      </c>
      <c r="F140" s="29"/>
      <c r="G140" s="29"/>
      <c r="H140" s="57"/>
      <c r="I140" s="29"/>
      <c r="J140" s="57"/>
      <c r="K140" s="29"/>
      <c r="L140" s="29"/>
      <c r="M140" s="12"/>
      <c r="N140" s="2"/>
      <c r="O140" s="2"/>
      <c r="P140" s="2"/>
      <c r="Q140" s="2"/>
    </row>
    <row r="141" thickTop="1">
      <c r="A141" s="9"/>
      <c r="B141" s="46">
        <v>21</v>
      </c>
      <c r="C141" s="47" t="s">
        <v>199</v>
      </c>
      <c r="D141" s="47" t="s">
        <v>3</v>
      </c>
      <c r="E141" s="47" t="s">
        <v>200</v>
      </c>
      <c r="F141" s="47" t="s">
        <v>3</v>
      </c>
      <c r="G141" s="48" t="s">
        <v>117</v>
      </c>
      <c r="H141" s="58">
        <v>3.3919999999999999</v>
      </c>
      <c r="I141" s="31">
        <f>ROUND(0,2)</f>
        <v>0</v>
      </c>
      <c r="J141" s="59">
        <f>ROUND(I141*H141,2)</f>
        <v>0</v>
      </c>
      <c r="K141" s="60">
        <v>0.20999999999999999</v>
      </c>
      <c r="L141" s="61">
        <f>IF(ISNUMBER(K141),ROUND(J141*(K141+1),2),0)</f>
        <v>0</v>
      </c>
      <c r="M141" s="12"/>
      <c r="N141" s="2"/>
      <c r="O141" s="2"/>
      <c r="P141" s="2"/>
      <c r="Q141" s="40">
        <f>IF(ISNUMBER(K141),IF(H141&gt;0,IF(I141&gt;0,J141,0),0),0)</f>
        <v>0</v>
      </c>
      <c r="R141" s="26">
        <f>IF(ISNUMBER(K141)=FALSE,J141,0)</f>
        <v>0</v>
      </c>
    </row>
    <row r="142">
      <c r="A142" s="9"/>
      <c r="B142" s="53" t="s">
        <v>49</v>
      </c>
      <c r="C142" s="1"/>
      <c r="D142" s="1"/>
      <c r="E142" s="54" t="s">
        <v>3</v>
      </c>
      <c r="F142" s="1"/>
      <c r="G142" s="1"/>
      <c r="H142" s="45"/>
      <c r="I142" s="1"/>
      <c r="J142" s="45"/>
      <c r="K142" s="1"/>
      <c r="L142" s="1"/>
      <c r="M142" s="12"/>
      <c r="N142" s="2"/>
      <c r="O142" s="2"/>
      <c r="P142" s="2"/>
      <c r="Q142" s="2"/>
    </row>
    <row r="143">
      <c r="A143" s="9"/>
      <c r="B143" s="53" t="s">
        <v>51</v>
      </c>
      <c r="C143" s="1"/>
      <c r="D143" s="1"/>
      <c r="E143" s="54" t="s">
        <v>201</v>
      </c>
      <c r="F143" s="1"/>
      <c r="G143" s="1"/>
      <c r="H143" s="45"/>
      <c r="I143" s="1"/>
      <c r="J143" s="45"/>
      <c r="K143" s="1"/>
      <c r="L143" s="1"/>
      <c r="M143" s="12"/>
      <c r="N143" s="2"/>
      <c r="O143" s="2"/>
      <c r="P143" s="2"/>
      <c r="Q143" s="2"/>
    </row>
    <row r="144">
      <c r="A144" s="9"/>
      <c r="B144" s="53" t="s">
        <v>53</v>
      </c>
      <c r="C144" s="1"/>
      <c r="D144" s="1"/>
      <c r="E144" s="54" t="s">
        <v>202</v>
      </c>
      <c r="F144" s="1"/>
      <c r="G144" s="1"/>
      <c r="H144" s="45"/>
      <c r="I144" s="1"/>
      <c r="J144" s="45"/>
      <c r="K144" s="1"/>
      <c r="L144" s="1"/>
      <c r="M144" s="12"/>
      <c r="N144" s="2"/>
      <c r="O144" s="2"/>
      <c r="P144" s="2"/>
      <c r="Q144" s="2"/>
    </row>
    <row r="145" thickBot="1">
      <c r="A145" s="9"/>
      <c r="B145" s="55" t="s">
        <v>55</v>
      </c>
      <c r="C145" s="29"/>
      <c r="D145" s="29"/>
      <c r="E145" s="56" t="s">
        <v>56</v>
      </c>
      <c r="F145" s="29"/>
      <c r="G145" s="29"/>
      <c r="H145" s="57"/>
      <c r="I145" s="29"/>
      <c r="J145" s="57"/>
      <c r="K145" s="29"/>
      <c r="L145" s="29"/>
      <c r="M145" s="12"/>
      <c r="N145" s="2"/>
      <c r="O145" s="2"/>
      <c r="P145" s="2"/>
      <c r="Q145" s="2"/>
    </row>
    <row r="146" thickTop="1">
      <c r="A146" s="9"/>
      <c r="B146" s="46">
        <v>22</v>
      </c>
      <c r="C146" s="47" t="s">
        <v>203</v>
      </c>
      <c r="D146" s="47" t="s">
        <v>204</v>
      </c>
      <c r="E146" s="47" t="s">
        <v>205</v>
      </c>
      <c r="F146" s="47" t="s">
        <v>3</v>
      </c>
      <c r="G146" s="48" t="s">
        <v>175</v>
      </c>
      <c r="H146" s="58">
        <v>332</v>
      </c>
      <c r="I146" s="31">
        <f>ROUND(0,2)</f>
        <v>0</v>
      </c>
      <c r="J146" s="59">
        <f>ROUND(I146*H146,2)</f>
        <v>0</v>
      </c>
      <c r="K146" s="60">
        <v>0.20999999999999999</v>
      </c>
      <c r="L146" s="61">
        <f>IF(ISNUMBER(K146),ROUND(J146*(K146+1),2),0)</f>
        <v>0</v>
      </c>
      <c r="M146" s="12"/>
      <c r="N146" s="2"/>
      <c r="O146" s="2"/>
      <c r="P146" s="2"/>
      <c r="Q146" s="40">
        <f>IF(ISNUMBER(K146),IF(H146&gt;0,IF(I146&gt;0,J146,0),0),0)</f>
        <v>0</v>
      </c>
      <c r="R146" s="26">
        <f>IF(ISNUMBER(K146)=FALSE,J146,0)</f>
        <v>0</v>
      </c>
    </row>
    <row r="147">
      <c r="A147" s="9"/>
      <c r="B147" s="53" t="s">
        <v>49</v>
      </c>
      <c r="C147" s="1"/>
      <c r="D147" s="1"/>
      <c r="E147" s="54" t="s">
        <v>3</v>
      </c>
      <c r="F147" s="1"/>
      <c r="G147" s="1"/>
      <c r="H147" s="45"/>
      <c r="I147" s="1"/>
      <c r="J147" s="45"/>
      <c r="K147" s="1"/>
      <c r="L147" s="1"/>
      <c r="M147" s="12"/>
      <c r="N147" s="2"/>
      <c r="O147" s="2"/>
      <c r="P147" s="2"/>
      <c r="Q147" s="2"/>
    </row>
    <row r="148">
      <c r="A148" s="9"/>
      <c r="B148" s="53" t="s">
        <v>51</v>
      </c>
      <c r="C148" s="1"/>
      <c r="D148" s="1"/>
      <c r="E148" s="54" t="s">
        <v>206</v>
      </c>
      <c r="F148" s="1"/>
      <c r="G148" s="1"/>
      <c r="H148" s="45"/>
      <c r="I148" s="1"/>
      <c r="J148" s="45"/>
      <c r="K148" s="1"/>
      <c r="L148" s="1"/>
      <c r="M148" s="12"/>
      <c r="N148" s="2"/>
      <c r="O148" s="2"/>
      <c r="P148" s="2"/>
      <c r="Q148" s="2"/>
    </row>
    <row r="149">
      <c r="A149" s="9"/>
      <c r="B149" s="53" t="s">
        <v>53</v>
      </c>
      <c r="C149" s="1"/>
      <c r="D149" s="1"/>
      <c r="E149" s="54" t="s">
        <v>207</v>
      </c>
      <c r="F149" s="1"/>
      <c r="G149" s="1"/>
      <c r="H149" s="45"/>
      <c r="I149" s="1"/>
      <c r="J149" s="45"/>
      <c r="K149" s="1"/>
      <c r="L149" s="1"/>
      <c r="M149" s="12"/>
      <c r="N149" s="2"/>
      <c r="O149" s="2"/>
      <c r="P149" s="2"/>
      <c r="Q149" s="2"/>
    </row>
    <row r="150" thickBot="1">
      <c r="A150" s="9"/>
      <c r="B150" s="55" t="s">
        <v>55</v>
      </c>
      <c r="C150" s="29"/>
      <c r="D150" s="29"/>
      <c r="E150" s="56" t="s">
        <v>56</v>
      </c>
      <c r="F150" s="29"/>
      <c r="G150" s="29"/>
      <c r="H150" s="57"/>
      <c r="I150" s="29"/>
      <c r="J150" s="57"/>
      <c r="K150" s="29"/>
      <c r="L150" s="29"/>
      <c r="M150" s="12"/>
      <c r="N150" s="2"/>
      <c r="O150" s="2"/>
      <c r="P150" s="2"/>
      <c r="Q150" s="2"/>
    </row>
    <row r="151" thickTop="1">
      <c r="A151" s="9"/>
      <c r="B151" s="46">
        <v>23</v>
      </c>
      <c r="C151" s="47" t="s">
        <v>203</v>
      </c>
      <c r="D151" s="47" t="s">
        <v>208</v>
      </c>
      <c r="E151" s="47" t="s">
        <v>205</v>
      </c>
      <c r="F151" s="47" t="s">
        <v>3</v>
      </c>
      <c r="G151" s="48" t="s">
        <v>175</v>
      </c>
      <c r="H151" s="58">
        <v>222</v>
      </c>
      <c r="I151" s="31">
        <f>ROUND(0,2)</f>
        <v>0</v>
      </c>
      <c r="J151" s="59">
        <f>ROUND(I151*H151,2)</f>
        <v>0</v>
      </c>
      <c r="K151" s="60">
        <v>0.20999999999999999</v>
      </c>
      <c r="L151" s="61">
        <f>IF(ISNUMBER(K151),ROUND(J151*(K151+1),2),0)</f>
        <v>0</v>
      </c>
      <c r="M151" s="12"/>
      <c r="N151" s="2"/>
      <c r="O151" s="2"/>
      <c r="P151" s="2"/>
      <c r="Q151" s="40">
        <f>IF(ISNUMBER(K151),IF(H151&gt;0,IF(I151&gt;0,J151,0),0),0)</f>
        <v>0</v>
      </c>
      <c r="R151" s="26">
        <f>IF(ISNUMBER(K151)=FALSE,J151,0)</f>
        <v>0</v>
      </c>
    </row>
    <row r="152">
      <c r="A152" s="9"/>
      <c r="B152" s="53" t="s">
        <v>49</v>
      </c>
      <c r="C152" s="1"/>
      <c r="D152" s="1"/>
      <c r="E152" s="54" t="s">
        <v>209</v>
      </c>
      <c r="F152" s="1"/>
      <c r="G152" s="1"/>
      <c r="H152" s="45"/>
      <c r="I152" s="1"/>
      <c r="J152" s="45"/>
      <c r="K152" s="1"/>
      <c r="L152" s="1"/>
      <c r="M152" s="12"/>
      <c r="N152" s="2"/>
      <c r="O152" s="2"/>
      <c r="P152" s="2"/>
      <c r="Q152" s="2"/>
    </row>
    <row r="153">
      <c r="A153" s="9"/>
      <c r="B153" s="53" t="s">
        <v>51</v>
      </c>
      <c r="C153" s="1"/>
      <c r="D153" s="1"/>
      <c r="E153" s="54" t="s">
        <v>210</v>
      </c>
      <c r="F153" s="1"/>
      <c r="G153" s="1"/>
      <c r="H153" s="45"/>
      <c r="I153" s="1"/>
      <c r="J153" s="45"/>
      <c r="K153" s="1"/>
      <c r="L153" s="1"/>
      <c r="M153" s="12"/>
      <c r="N153" s="2"/>
      <c r="O153" s="2"/>
      <c r="P153" s="2"/>
      <c r="Q153" s="2"/>
    </row>
    <row r="154">
      <c r="A154" s="9"/>
      <c r="B154" s="53" t="s">
        <v>53</v>
      </c>
      <c r="C154" s="1"/>
      <c r="D154" s="1"/>
      <c r="E154" s="54" t="s">
        <v>207</v>
      </c>
      <c r="F154" s="1"/>
      <c r="G154" s="1"/>
      <c r="H154" s="45"/>
      <c r="I154" s="1"/>
      <c r="J154" s="45"/>
      <c r="K154" s="1"/>
      <c r="L154" s="1"/>
      <c r="M154" s="12"/>
      <c r="N154" s="2"/>
      <c r="O154" s="2"/>
      <c r="P154" s="2"/>
      <c r="Q154" s="2"/>
    </row>
    <row r="155" thickBot="1">
      <c r="A155" s="9"/>
      <c r="B155" s="55" t="s">
        <v>55</v>
      </c>
      <c r="C155" s="29"/>
      <c r="D155" s="29"/>
      <c r="E155" s="56" t="s">
        <v>56</v>
      </c>
      <c r="F155" s="29"/>
      <c r="G155" s="29"/>
      <c r="H155" s="57"/>
      <c r="I155" s="29"/>
      <c r="J155" s="57"/>
      <c r="K155" s="29"/>
      <c r="L155" s="29"/>
      <c r="M155" s="12"/>
      <c r="N155" s="2"/>
      <c r="O155" s="2"/>
      <c r="P155" s="2"/>
      <c r="Q155" s="2"/>
    </row>
    <row r="156" thickTop="1">
      <c r="A156" s="9"/>
      <c r="B156" s="46">
        <v>24</v>
      </c>
      <c r="C156" s="47" t="s">
        <v>211</v>
      </c>
      <c r="D156" s="47" t="s">
        <v>3</v>
      </c>
      <c r="E156" s="47" t="s">
        <v>212</v>
      </c>
      <c r="F156" s="47" t="s">
        <v>3</v>
      </c>
      <c r="G156" s="48" t="s">
        <v>175</v>
      </c>
      <c r="H156" s="58">
        <v>554</v>
      </c>
      <c r="I156" s="31">
        <f>ROUND(0,2)</f>
        <v>0</v>
      </c>
      <c r="J156" s="59">
        <f>ROUND(I156*H156,2)</f>
        <v>0</v>
      </c>
      <c r="K156" s="60">
        <v>0.20999999999999999</v>
      </c>
      <c r="L156" s="61">
        <f>IF(ISNUMBER(K156),ROUND(J156*(K156+1),2),0)</f>
        <v>0</v>
      </c>
      <c r="M156" s="12"/>
      <c r="N156" s="2"/>
      <c r="O156" s="2"/>
      <c r="P156" s="2"/>
      <c r="Q156" s="40">
        <f>IF(ISNUMBER(K156),IF(H156&gt;0,IF(I156&gt;0,J156,0),0),0)</f>
        <v>0</v>
      </c>
      <c r="R156" s="26">
        <f>IF(ISNUMBER(K156)=FALSE,J156,0)</f>
        <v>0</v>
      </c>
    </row>
    <row r="157">
      <c r="A157" s="9"/>
      <c r="B157" s="53" t="s">
        <v>49</v>
      </c>
      <c r="C157" s="1"/>
      <c r="D157" s="1"/>
      <c r="E157" s="54" t="s">
        <v>213</v>
      </c>
      <c r="F157" s="1"/>
      <c r="G157" s="1"/>
      <c r="H157" s="45"/>
      <c r="I157" s="1"/>
      <c r="J157" s="45"/>
      <c r="K157" s="1"/>
      <c r="L157" s="1"/>
      <c r="M157" s="12"/>
      <c r="N157" s="2"/>
      <c r="O157" s="2"/>
      <c r="P157" s="2"/>
      <c r="Q157" s="2"/>
    </row>
    <row r="158">
      <c r="A158" s="9"/>
      <c r="B158" s="53" t="s">
        <v>51</v>
      </c>
      <c r="C158" s="1"/>
      <c r="D158" s="1"/>
      <c r="E158" s="54" t="s">
        <v>214</v>
      </c>
      <c r="F158" s="1"/>
      <c r="G158" s="1"/>
      <c r="H158" s="45"/>
      <c r="I158" s="1"/>
      <c r="J158" s="45"/>
      <c r="K158" s="1"/>
      <c r="L158" s="1"/>
      <c r="M158" s="12"/>
      <c r="N158" s="2"/>
      <c r="O158" s="2"/>
      <c r="P158" s="2"/>
      <c r="Q158" s="2"/>
    </row>
    <row r="159">
      <c r="A159" s="9"/>
      <c r="B159" s="53" t="s">
        <v>53</v>
      </c>
      <c r="C159" s="1"/>
      <c r="D159" s="1"/>
      <c r="E159" s="54" t="s">
        <v>215</v>
      </c>
      <c r="F159" s="1"/>
      <c r="G159" s="1"/>
      <c r="H159" s="45"/>
      <c r="I159" s="1"/>
      <c r="J159" s="45"/>
      <c r="K159" s="1"/>
      <c r="L159" s="1"/>
      <c r="M159" s="12"/>
      <c r="N159" s="2"/>
      <c r="O159" s="2"/>
      <c r="P159" s="2"/>
      <c r="Q159" s="2"/>
    </row>
    <row r="160" thickBot="1">
      <c r="A160" s="9"/>
      <c r="B160" s="55" t="s">
        <v>55</v>
      </c>
      <c r="C160" s="29"/>
      <c r="D160" s="29"/>
      <c r="E160" s="56" t="s">
        <v>56</v>
      </c>
      <c r="F160" s="29"/>
      <c r="G160" s="29"/>
      <c r="H160" s="57"/>
      <c r="I160" s="29"/>
      <c r="J160" s="57"/>
      <c r="K160" s="29"/>
      <c r="L160" s="29"/>
      <c r="M160" s="12"/>
      <c r="N160" s="2"/>
      <c r="O160" s="2"/>
      <c r="P160" s="2"/>
      <c r="Q160" s="2"/>
    </row>
    <row r="161" thickTop="1">
      <c r="A161" s="9"/>
      <c r="B161" s="46">
        <v>25</v>
      </c>
      <c r="C161" s="47" t="s">
        <v>216</v>
      </c>
      <c r="D161" s="47" t="s">
        <v>3</v>
      </c>
      <c r="E161" s="47" t="s">
        <v>217</v>
      </c>
      <c r="F161" s="47" t="s">
        <v>3</v>
      </c>
      <c r="G161" s="48" t="s">
        <v>134</v>
      </c>
      <c r="H161" s="58">
        <v>80</v>
      </c>
      <c r="I161" s="31">
        <f>ROUND(0,2)</f>
        <v>0</v>
      </c>
      <c r="J161" s="59">
        <f>ROUND(I161*H161,2)</f>
        <v>0</v>
      </c>
      <c r="K161" s="60">
        <v>0.20999999999999999</v>
      </c>
      <c r="L161" s="61">
        <f>IF(ISNUMBER(K161),ROUND(J161*(K161+1),2),0)</f>
        <v>0</v>
      </c>
      <c r="M161" s="12"/>
      <c r="N161" s="2"/>
      <c r="O161" s="2"/>
      <c r="P161" s="2"/>
      <c r="Q161" s="40">
        <f>IF(ISNUMBER(K161),IF(H161&gt;0,IF(I161&gt;0,J161,0),0),0)</f>
        <v>0</v>
      </c>
      <c r="R161" s="26">
        <f>IF(ISNUMBER(K161)=FALSE,J161,0)</f>
        <v>0</v>
      </c>
    </row>
    <row r="162">
      <c r="A162" s="9"/>
      <c r="B162" s="53" t="s">
        <v>49</v>
      </c>
      <c r="C162" s="1"/>
      <c r="D162" s="1"/>
      <c r="E162" s="54" t="s">
        <v>3</v>
      </c>
      <c r="F162" s="1"/>
      <c r="G162" s="1"/>
      <c r="H162" s="45"/>
      <c r="I162" s="1"/>
      <c r="J162" s="45"/>
      <c r="K162" s="1"/>
      <c r="L162" s="1"/>
      <c r="M162" s="12"/>
      <c r="N162" s="2"/>
      <c r="O162" s="2"/>
      <c r="P162" s="2"/>
      <c r="Q162" s="2"/>
    </row>
    <row r="163">
      <c r="A163" s="9"/>
      <c r="B163" s="53" t="s">
        <v>51</v>
      </c>
      <c r="C163" s="1"/>
      <c r="D163" s="1"/>
      <c r="E163" s="54" t="s">
        <v>218</v>
      </c>
      <c r="F163" s="1"/>
      <c r="G163" s="1"/>
      <c r="H163" s="45"/>
      <c r="I163" s="1"/>
      <c r="J163" s="45"/>
      <c r="K163" s="1"/>
      <c r="L163" s="1"/>
      <c r="M163" s="12"/>
      <c r="N163" s="2"/>
      <c r="O163" s="2"/>
      <c r="P163" s="2"/>
      <c r="Q163" s="2"/>
    </row>
    <row r="164">
      <c r="A164" s="9"/>
      <c r="B164" s="53" t="s">
        <v>53</v>
      </c>
      <c r="C164" s="1"/>
      <c r="D164" s="1"/>
      <c r="E164" s="54" t="s">
        <v>219</v>
      </c>
      <c r="F164" s="1"/>
      <c r="G164" s="1"/>
      <c r="H164" s="45"/>
      <c r="I164" s="1"/>
      <c r="J164" s="45"/>
      <c r="K164" s="1"/>
      <c r="L164" s="1"/>
      <c r="M164" s="12"/>
      <c r="N164" s="2"/>
      <c r="O164" s="2"/>
      <c r="P164" s="2"/>
      <c r="Q164" s="2"/>
    </row>
    <row r="165" thickBot="1">
      <c r="A165" s="9"/>
      <c r="B165" s="55" t="s">
        <v>55</v>
      </c>
      <c r="C165" s="29"/>
      <c r="D165" s="29"/>
      <c r="E165" s="56" t="s">
        <v>56</v>
      </c>
      <c r="F165" s="29"/>
      <c r="G165" s="29"/>
      <c r="H165" s="57"/>
      <c r="I165" s="29"/>
      <c r="J165" s="57"/>
      <c r="K165" s="29"/>
      <c r="L165" s="29"/>
      <c r="M165" s="12"/>
      <c r="N165" s="2"/>
      <c r="O165" s="2"/>
      <c r="P165" s="2"/>
      <c r="Q165" s="2"/>
    </row>
    <row r="166" thickTop="1">
      <c r="A166" s="9"/>
      <c r="B166" s="46">
        <v>26</v>
      </c>
      <c r="C166" s="47" t="s">
        <v>220</v>
      </c>
      <c r="D166" s="47" t="s">
        <v>3</v>
      </c>
      <c r="E166" s="47" t="s">
        <v>221</v>
      </c>
      <c r="F166" s="47" t="s">
        <v>3</v>
      </c>
      <c r="G166" s="48" t="s">
        <v>113</v>
      </c>
      <c r="H166" s="58">
        <v>16.385999999999999</v>
      </c>
      <c r="I166" s="31">
        <f>ROUND(0,2)</f>
        <v>0</v>
      </c>
      <c r="J166" s="59">
        <f>ROUND(I166*H166,2)</f>
        <v>0</v>
      </c>
      <c r="K166" s="60">
        <v>0.20999999999999999</v>
      </c>
      <c r="L166" s="61">
        <f>IF(ISNUMBER(K166),ROUND(J166*(K166+1),2),0)</f>
        <v>0</v>
      </c>
      <c r="M166" s="12"/>
      <c r="N166" s="2"/>
      <c r="O166" s="2"/>
      <c r="P166" s="2"/>
      <c r="Q166" s="40">
        <f>IF(ISNUMBER(K166),IF(H166&gt;0,IF(I166&gt;0,J166,0),0),0)</f>
        <v>0</v>
      </c>
      <c r="R166" s="26">
        <f>IF(ISNUMBER(K166)=FALSE,J166,0)</f>
        <v>0</v>
      </c>
    </row>
    <row r="167">
      <c r="A167" s="9"/>
      <c r="B167" s="53" t="s">
        <v>49</v>
      </c>
      <c r="C167" s="1"/>
      <c r="D167" s="1"/>
      <c r="E167" s="54" t="s">
        <v>3</v>
      </c>
      <c r="F167" s="1"/>
      <c r="G167" s="1"/>
      <c r="H167" s="45"/>
      <c r="I167" s="1"/>
      <c r="J167" s="45"/>
      <c r="K167" s="1"/>
      <c r="L167" s="1"/>
      <c r="M167" s="12"/>
      <c r="N167" s="2"/>
      <c r="O167" s="2"/>
      <c r="P167" s="2"/>
      <c r="Q167" s="2"/>
    </row>
    <row r="168">
      <c r="A168" s="9"/>
      <c r="B168" s="53" t="s">
        <v>51</v>
      </c>
      <c r="C168" s="1"/>
      <c r="D168" s="1"/>
      <c r="E168" s="54" t="s">
        <v>222</v>
      </c>
      <c r="F168" s="1"/>
      <c r="G168" s="1"/>
      <c r="H168" s="45"/>
      <c r="I168" s="1"/>
      <c r="J168" s="45"/>
      <c r="K168" s="1"/>
      <c r="L168" s="1"/>
      <c r="M168" s="12"/>
      <c r="N168" s="2"/>
      <c r="O168" s="2"/>
      <c r="P168" s="2"/>
      <c r="Q168" s="2"/>
    </row>
    <row r="169">
      <c r="A169" s="9"/>
      <c r="B169" s="53" t="s">
        <v>53</v>
      </c>
      <c r="C169" s="1"/>
      <c r="D169" s="1"/>
      <c r="E169" s="54" t="s">
        <v>223</v>
      </c>
      <c r="F169" s="1"/>
      <c r="G169" s="1"/>
      <c r="H169" s="45"/>
      <c r="I169" s="1"/>
      <c r="J169" s="45"/>
      <c r="K169" s="1"/>
      <c r="L169" s="1"/>
      <c r="M169" s="12"/>
      <c r="N169" s="2"/>
      <c r="O169" s="2"/>
      <c r="P169" s="2"/>
      <c r="Q169" s="2"/>
    </row>
    <row r="170" thickBot="1">
      <c r="A170" s="9"/>
      <c r="B170" s="55" t="s">
        <v>55</v>
      </c>
      <c r="C170" s="29"/>
      <c r="D170" s="29"/>
      <c r="E170" s="56" t="s">
        <v>56</v>
      </c>
      <c r="F170" s="29"/>
      <c r="G170" s="29"/>
      <c r="H170" s="57"/>
      <c r="I170" s="29"/>
      <c r="J170" s="57"/>
      <c r="K170" s="29"/>
      <c r="L170" s="29"/>
      <c r="M170" s="12"/>
      <c r="N170" s="2"/>
      <c r="O170" s="2"/>
      <c r="P170" s="2"/>
      <c r="Q170" s="2"/>
    </row>
    <row r="171" thickTop="1">
      <c r="A171" s="9"/>
      <c r="B171" s="46">
        <v>27</v>
      </c>
      <c r="C171" s="47" t="s">
        <v>224</v>
      </c>
      <c r="D171" s="47" t="s">
        <v>3</v>
      </c>
      <c r="E171" s="47" t="s">
        <v>225</v>
      </c>
      <c r="F171" s="47" t="s">
        <v>3</v>
      </c>
      <c r="G171" s="48" t="s">
        <v>175</v>
      </c>
      <c r="H171" s="58">
        <v>96.819999999999993</v>
      </c>
      <c r="I171" s="31">
        <f>ROUND(0,2)</f>
        <v>0</v>
      </c>
      <c r="J171" s="59">
        <f>ROUND(I171*H171,2)</f>
        <v>0</v>
      </c>
      <c r="K171" s="60">
        <v>0.20999999999999999</v>
      </c>
      <c r="L171" s="61">
        <f>IF(ISNUMBER(K171),ROUND(J171*(K171+1),2),0)</f>
        <v>0</v>
      </c>
      <c r="M171" s="12"/>
      <c r="N171" s="2"/>
      <c r="O171" s="2"/>
      <c r="P171" s="2"/>
      <c r="Q171" s="40">
        <f>IF(ISNUMBER(K171),IF(H171&gt;0,IF(I171&gt;0,J171,0),0),0)</f>
        <v>0</v>
      </c>
      <c r="R171" s="26">
        <f>IF(ISNUMBER(K171)=FALSE,J171,0)</f>
        <v>0</v>
      </c>
    </row>
    <row r="172">
      <c r="A172" s="9"/>
      <c r="B172" s="53" t="s">
        <v>49</v>
      </c>
      <c r="C172" s="1"/>
      <c r="D172" s="1"/>
      <c r="E172" s="54" t="s">
        <v>226</v>
      </c>
      <c r="F172" s="1"/>
      <c r="G172" s="1"/>
      <c r="H172" s="45"/>
      <c r="I172" s="1"/>
      <c r="J172" s="45"/>
      <c r="K172" s="1"/>
      <c r="L172" s="1"/>
      <c r="M172" s="12"/>
      <c r="N172" s="2"/>
      <c r="O172" s="2"/>
      <c r="P172" s="2"/>
      <c r="Q172" s="2"/>
    </row>
    <row r="173">
      <c r="A173" s="9"/>
      <c r="B173" s="53" t="s">
        <v>51</v>
      </c>
      <c r="C173" s="1"/>
      <c r="D173" s="1"/>
      <c r="E173" s="54" t="s">
        <v>227</v>
      </c>
      <c r="F173" s="1"/>
      <c r="G173" s="1"/>
      <c r="H173" s="45"/>
      <c r="I173" s="1"/>
      <c r="J173" s="45"/>
      <c r="K173" s="1"/>
      <c r="L173" s="1"/>
      <c r="M173" s="12"/>
      <c r="N173" s="2"/>
      <c r="O173" s="2"/>
      <c r="P173" s="2"/>
      <c r="Q173" s="2"/>
    </row>
    <row r="174">
      <c r="A174" s="9"/>
      <c r="B174" s="53" t="s">
        <v>53</v>
      </c>
      <c r="C174" s="1"/>
      <c r="D174" s="1"/>
      <c r="E174" s="54" t="s">
        <v>228</v>
      </c>
      <c r="F174" s="1"/>
      <c r="G174" s="1"/>
      <c r="H174" s="45"/>
      <c r="I174" s="1"/>
      <c r="J174" s="45"/>
      <c r="K174" s="1"/>
      <c r="L174" s="1"/>
      <c r="M174" s="12"/>
      <c r="N174" s="2"/>
      <c r="O174" s="2"/>
      <c r="P174" s="2"/>
      <c r="Q174" s="2"/>
    </row>
    <row r="175" thickBot="1">
      <c r="A175" s="9"/>
      <c r="B175" s="55" t="s">
        <v>55</v>
      </c>
      <c r="C175" s="29"/>
      <c r="D175" s="29"/>
      <c r="E175" s="56" t="s">
        <v>56</v>
      </c>
      <c r="F175" s="29"/>
      <c r="G175" s="29"/>
      <c r="H175" s="57"/>
      <c r="I175" s="29"/>
      <c r="J175" s="57"/>
      <c r="K175" s="29"/>
      <c r="L175" s="29"/>
      <c r="M175" s="12"/>
      <c r="N175" s="2"/>
      <c r="O175" s="2"/>
      <c r="P175" s="2"/>
      <c r="Q175" s="2"/>
    </row>
    <row r="176" thickTop="1" thickBot="1" ht="25" customHeight="1">
      <c r="A176" s="9"/>
      <c r="B176" s="1"/>
      <c r="C176" s="62">
        <v>2</v>
      </c>
      <c r="D176" s="1"/>
      <c r="E176" s="62" t="s">
        <v>103</v>
      </c>
      <c r="F176" s="1"/>
      <c r="G176" s="63" t="s">
        <v>94</v>
      </c>
      <c r="H176" s="64">
        <f>J126+J131+J136+J141+J146+J151+J156+J161+J166+J171</f>
        <v>0</v>
      </c>
      <c r="I176" s="63" t="s">
        <v>95</v>
      </c>
      <c r="J176" s="65">
        <f>(L176-H176)</f>
        <v>0</v>
      </c>
      <c r="K176" s="63" t="s">
        <v>96</v>
      </c>
      <c r="L176" s="66">
        <f>L126+L131+L136+L141+L146+L151+L156+L161+L166+L171</f>
        <v>0</v>
      </c>
      <c r="M176" s="12"/>
      <c r="N176" s="2"/>
      <c r="O176" s="2"/>
      <c r="P176" s="2"/>
      <c r="Q176" s="40">
        <f>0+Q126+Q131+Q136+Q141+Q146+Q151+Q156+Q161+Q166+Q171</f>
        <v>0</v>
      </c>
      <c r="R176" s="26">
        <f>0+R126+R131+R136+R141+R146+R151+R156+R161+R166+R171</f>
        <v>0</v>
      </c>
      <c r="S176" s="67">
        <f>Q176*(1+J176)+R176</f>
        <v>0</v>
      </c>
    </row>
    <row r="177" thickTop="1" thickBot="1" ht="25" customHeight="1">
      <c r="A177" s="9"/>
      <c r="B177" s="68"/>
      <c r="C177" s="68"/>
      <c r="D177" s="68"/>
      <c r="E177" s="68"/>
      <c r="F177" s="68"/>
      <c r="G177" s="69" t="s">
        <v>97</v>
      </c>
      <c r="H177" s="70">
        <f>J126+J131+J136+J141+J146+J151+J156+J161+J166+J171</f>
        <v>0</v>
      </c>
      <c r="I177" s="69" t="s">
        <v>98</v>
      </c>
      <c r="J177" s="71">
        <f>0+J176</f>
        <v>0</v>
      </c>
      <c r="K177" s="69" t="s">
        <v>99</v>
      </c>
      <c r="L177" s="72">
        <f>L126+L131+L136+L141+L146+L151+L156+L161+L166+L171</f>
        <v>0</v>
      </c>
      <c r="M177" s="12"/>
      <c r="N177" s="2"/>
      <c r="O177" s="2"/>
      <c r="P177" s="2"/>
      <c r="Q177" s="2"/>
    </row>
    <row r="178" ht="40" customHeight="1">
      <c r="A178" s="9"/>
      <c r="B178" s="76" t="s">
        <v>229</v>
      </c>
      <c r="C178" s="1"/>
      <c r="D178" s="1"/>
      <c r="E178" s="1"/>
      <c r="F178" s="1"/>
      <c r="G178" s="1"/>
      <c r="H178" s="45"/>
      <c r="I178" s="1"/>
      <c r="J178" s="45"/>
      <c r="K178" s="1"/>
      <c r="L178" s="1"/>
      <c r="M178" s="12"/>
      <c r="N178" s="2"/>
      <c r="O178" s="2"/>
      <c r="P178" s="2"/>
      <c r="Q178" s="2"/>
    </row>
    <row r="179">
      <c r="A179" s="9"/>
      <c r="B179" s="46">
        <v>28</v>
      </c>
      <c r="C179" s="47" t="s">
        <v>230</v>
      </c>
      <c r="D179" s="47" t="s">
        <v>3</v>
      </c>
      <c r="E179" s="47" t="s">
        <v>231</v>
      </c>
      <c r="F179" s="47" t="s">
        <v>3</v>
      </c>
      <c r="G179" s="48" t="s">
        <v>232</v>
      </c>
      <c r="H179" s="49">
        <v>192</v>
      </c>
      <c r="I179" s="24">
        <f>ROUND(0,2)</f>
        <v>0</v>
      </c>
      <c r="J179" s="50">
        <f>ROUND(I179*H179,2)</f>
        <v>0</v>
      </c>
      <c r="K179" s="51">
        <v>0.20999999999999999</v>
      </c>
      <c r="L179" s="52">
        <f>IF(ISNUMBER(K179),ROUND(J179*(K179+1),2),0)</f>
        <v>0</v>
      </c>
      <c r="M179" s="12"/>
      <c r="N179" s="2"/>
      <c r="O179" s="2"/>
      <c r="P179" s="2"/>
      <c r="Q179" s="40">
        <f>IF(ISNUMBER(K179),IF(H179&gt;0,IF(I179&gt;0,J179,0),0),0)</f>
        <v>0</v>
      </c>
      <c r="R179" s="26">
        <f>IF(ISNUMBER(K179)=FALSE,J179,0)</f>
        <v>0</v>
      </c>
    </row>
    <row r="180">
      <c r="A180" s="9"/>
      <c r="B180" s="53" t="s">
        <v>49</v>
      </c>
      <c r="C180" s="1"/>
      <c r="D180" s="1"/>
      <c r="E180" s="54" t="s">
        <v>3</v>
      </c>
      <c r="F180" s="1"/>
      <c r="G180" s="1"/>
      <c r="H180" s="45"/>
      <c r="I180" s="1"/>
      <c r="J180" s="45"/>
      <c r="K180" s="1"/>
      <c r="L180" s="1"/>
      <c r="M180" s="12"/>
      <c r="N180" s="2"/>
      <c r="O180" s="2"/>
      <c r="P180" s="2"/>
      <c r="Q180" s="2"/>
    </row>
    <row r="181">
      <c r="A181" s="9"/>
      <c r="B181" s="53" t="s">
        <v>51</v>
      </c>
      <c r="C181" s="1"/>
      <c r="D181" s="1"/>
      <c r="E181" s="54" t="s">
        <v>233</v>
      </c>
      <c r="F181" s="1"/>
      <c r="G181" s="1"/>
      <c r="H181" s="45"/>
      <c r="I181" s="1"/>
      <c r="J181" s="45"/>
      <c r="K181" s="1"/>
      <c r="L181" s="1"/>
      <c r="M181" s="12"/>
      <c r="N181" s="2"/>
      <c r="O181" s="2"/>
      <c r="P181" s="2"/>
      <c r="Q181" s="2"/>
    </row>
    <row r="182">
      <c r="A182" s="9"/>
      <c r="B182" s="53" t="s">
        <v>53</v>
      </c>
      <c r="C182" s="1"/>
      <c r="D182" s="1"/>
      <c r="E182" s="54" t="s">
        <v>234</v>
      </c>
      <c r="F182" s="1"/>
      <c r="G182" s="1"/>
      <c r="H182" s="45"/>
      <c r="I182" s="1"/>
      <c r="J182" s="45"/>
      <c r="K182" s="1"/>
      <c r="L182" s="1"/>
      <c r="M182" s="12"/>
      <c r="N182" s="2"/>
      <c r="O182" s="2"/>
      <c r="P182" s="2"/>
      <c r="Q182" s="2"/>
    </row>
    <row r="183" thickBot="1">
      <c r="A183" s="9"/>
      <c r="B183" s="55" t="s">
        <v>55</v>
      </c>
      <c r="C183" s="29"/>
      <c r="D183" s="29"/>
      <c r="E183" s="56" t="s">
        <v>56</v>
      </c>
      <c r="F183" s="29"/>
      <c r="G183" s="29"/>
      <c r="H183" s="57"/>
      <c r="I183" s="29"/>
      <c r="J183" s="57"/>
      <c r="K183" s="29"/>
      <c r="L183" s="29"/>
      <c r="M183" s="12"/>
      <c r="N183" s="2"/>
      <c r="O183" s="2"/>
      <c r="P183" s="2"/>
      <c r="Q183" s="2"/>
    </row>
    <row r="184" thickTop="1">
      <c r="A184" s="9"/>
      <c r="B184" s="46">
        <v>29</v>
      </c>
      <c r="C184" s="47" t="s">
        <v>235</v>
      </c>
      <c r="D184" s="47" t="s">
        <v>3</v>
      </c>
      <c r="E184" s="47" t="s">
        <v>236</v>
      </c>
      <c r="F184" s="47" t="s">
        <v>3</v>
      </c>
      <c r="G184" s="48" t="s">
        <v>113</v>
      </c>
      <c r="H184" s="58">
        <v>28.609999999999999</v>
      </c>
      <c r="I184" s="31">
        <f>ROUND(0,2)</f>
        <v>0</v>
      </c>
      <c r="J184" s="59">
        <f>ROUND(I184*H184,2)</f>
        <v>0</v>
      </c>
      <c r="K184" s="60">
        <v>0.20999999999999999</v>
      </c>
      <c r="L184" s="61">
        <f>IF(ISNUMBER(K184),ROUND(J184*(K184+1),2),0)</f>
        <v>0</v>
      </c>
      <c r="M184" s="12"/>
      <c r="N184" s="2"/>
      <c r="O184" s="2"/>
      <c r="P184" s="2"/>
      <c r="Q184" s="40">
        <f>IF(ISNUMBER(K184),IF(H184&gt;0,IF(I184&gt;0,J184,0),0),0)</f>
        <v>0</v>
      </c>
      <c r="R184" s="26">
        <f>IF(ISNUMBER(K184)=FALSE,J184,0)</f>
        <v>0</v>
      </c>
    </row>
    <row r="185">
      <c r="A185" s="9"/>
      <c r="B185" s="53" t="s">
        <v>49</v>
      </c>
      <c r="C185" s="1"/>
      <c r="D185" s="1"/>
      <c r="E185" s="54" t="s">
        <v>3</v>
      </c>
      <c r="F185" s="1"/>
      <c r="G185" s="1"/>
      <c r="H185" s="45"/>
      <c r="I185" s="1"/>
      <c r="J185" s="45"/>
      <c r="K185" s="1"/>
      <c r="L185" s="1"/>
      <c r="M185" s="12"/>
      <c r="N185" s="2"/>
      <c r="O185" s="2"/>
      <c r="P185" s="2"/>
      <c r="Q185" s="2"/>
    </row>
    <row r="186">
      <c r="A186" s="9"/>
      <c r="B186" s="53" t="s">
        <v>51</v>
      </c>
      <c r="C186" s="1"/>
      <c r="D186" s="1"/>
      <c r="E186" s="54" t="s">
        <v>237</v>
      </c>
      <c r="F186" s="1"/>
      <c r="G186" s="1"/>
      <c r="H186" s="45"/>
      <c r="I186" s="1"/>
      <c r="J186" s="45"/>
      <c r="K186" s="1"/>
      <c r="L186" s="1"/>
      <c r="M186" s="12"/>
      <c r="N186" s="2"/>
      <c r="O186" s="2"/>
      <c r="P186" s="2"/>
      <c r="Q186" s="2"/>
    </row>
    <row r="187">
      <c r="A187" s="9"/>
      <c r="B187" s="53" t="s">
        <v>53</v>
      </c>
      <c r="C187" s="1"/>
      <c r="D187" s="1"/>
      <c r="E187" s="54" t="s">
        <v>238</v>
      </c>
      <c r="F187" s="1"/>
      <c r="G187" s="1"/>
      <c r="H187" s="45"/>
      <c r="I187" s="1"/>
      <c r="J187" s="45"/>
      <c r="K187" s="1"/>
      <c r="L187" s="1"/>
      <c r="M187" s="12"/>
      <c r="N187" s="2"/>
      <c r="O187" s="2"/>
      <c r="P187" s="2"/>
      <c r="Q187" s="2"/>
    </row>
    <row r="188" thickBot="1">
      <c r="A188" s="9"/>
      <c r="B188" s="55" t="s">
        <v>55</v>
      </c>
      <c r="C188" s="29"/>
      <c r="D188" s="29"/>
      <c r="E188" s="56" t="s">
        <v>56</v>
      </c>
      <c r="F188" s="29"/>
      <c r="G188" s="29"/>
      <c r="H188" s="57"/>
      <c r="I188" s="29"/>
      <c r="J188" s="57"/>
      <c r="K188" s="29"/>
      <c r="L188" s="29"/>
      <c r="M188" s="12"/>
      <c r="N188" s="2"/>
      <c r="O188" s="2"/>
      <c r="P188" s="2"/>
      <c r="Q188" s="2"/>
    </row>
    <row r="189" thickTop="1">
      <c r="A189" s="9"/>
      <c r="B189" s="46">
        <v>30</v>
      </c>
      <c r="C189" s="47" t="s">
        <v>239</v>
      </c>
      <c r="D189" s="47" t="s">
        <v>3</v>
      </c>
      <c r="E189" s="47" t="s">
        <v>240</v>
      </c>
      <c r="F189" s="47" t="s">
        <v>3</v>
      </c>
      <c r="G189" s="48" t="s">
        <v>117</v>
      </c>
      <c r="H189" s="58">
        <v>4.0049999999999999</v>
      </c>
      <c r="I189" s="31">
        <f>ROUND(0,2)</f>
        <v>0</v>
      </c>
      <c r="J189" s="59">
        <f>ROUND(I189*H189,2)</f>
        <v>0</v>
      </c>
      <c r="K189" s="60">
        <v>0.20999999999999999</v>
      </c>
      <c r="L189" s="61">
        <f>IF(ISNUMBER(K189),ROUND(J189*(K189+1),2),0)</f>
        <v>0</v>
      </c>
      <c r="M189" s="12"/>
      <c r="N189" s="2"/>
      <c r="O189" s="2"/>
      <c r="P189" s="2"/>
      <c r="Q189" s="40">
        <f>IF(ISNUMBER(K189),IF(H189&gt;0,IF(I189&gt;0,J189,0),0),0)</f>
        <v>0</v>
      </c>
      <c r="R189" s="26">
        <f>IF(ISNUMBER(K189)=FALSE,J189,0)</f>
        <v>0</v>
      </c>
    </row>
    <row r="190">
      <c r="A190" s="9"/>
      <c r="B190" s="53" t="s">
        <v>49</v>
      </c>
      <c r="C190" s="1"/>
      <c r="D190" s="1"/>
      <c r="E190" s="54" t="s">
        <v>3</v>
      </c>
      <c r="F190" s="1"/>
      <c r="G190" s="1"/>
      <c r="H190" s="45"/>
      <c r="I190" s="1"/>
      <c r="J190" s="45"/>
      <c r="K190" s="1"/>
      <c r="L190" s="1"/>
      <c r="M190" s="12"/>
      <c r="N190" s="2"/>
      <c r="O190" s="2"/>
      <c r="P190" s="2"/>
      <c r="Q190" s="2"/>
    </row>
    <row r="191">
      <c r="A191" s="9"/>
      <c r="B191" s="53" t="s">
        <v>51</v>
      </c>
      <c r="C191" s="1"/>
      <c r="D191" s="1"/>
      <c r="E191" s="54" t="s">
        <v>241</v>
      </c>
      <c r="F191" s="1"/>
      <c r="G191" s="1"/>
      <c r="H191" s="45"/>
      <c r="I191" s="1"/>
      <c r="J191" s="45"/>
      <c r="K191" s="1"/>
      <c r="L191" s="1"/>
      <c r="M191" s="12"/>
      <c r="N191" s="2"/>
      <c r="O191" s="2"/>
      <c r="P191" s="2"/>
      <c r="Q191" s="2"/>
    </row>
    <row r="192">
      <c r="A192" s="9"/>
      <c r="B192" s="53" t="s">
        <v>53</v>
      </c>
      <c r="C192" s="1"/>
      <c r="D192" s="1"/>
      <c r="E192" s="54" t="s">
        <v>242</v>
      </c>
      <c r="F192" s="1"/>
      <c r="G192" s="1"/>
      <c r="H192" s="45"/>
      <c r="I192" s="1"/>
      <c r="J192" s="45"/>
      <c r="K192" s="1"/>
      <c r="L192" s="1"/>
      <c r="M192" s="12"/>
      <c r="N192" s="2"/>
      <c r="O192" s="2"/>
      <c r="P192" s="2"/>
      <c r="Q192" s="2"/>
    </row>
    <row r="193" thickBot="1">
      <c r="A193" s="9"/>
      <c r="B193" s="55" t="s">
        <v>55</v>
      </c>
      <c r="C193" s="29"/>
      <c r="D193" s="29"/>
      <c r="E193" s="56" t="s">
        <v>56</v>
      </c>
      <c r="F193" s="29"/>
      <c r="G193" s="29"/>
      <c r="H193" s="57"/>
      <c r="I193" s="29"/>
      <c r="J193" s="57"/>
      <c r="K193" s="29"/>
      <c r="L193" s="29"/>
      <c r="M193" s="12"/>
      <c r="N193" s="2"/>
      <c r="O193" s="2"/>
      <c r="P193" s="2"/>
      <c r="Q193" s="2"/>
    </row>
    <row r="194" thickTop="1">
      <c r="A194" s="9"/>
      <c r="B194" s="46">
        <v>31</v>
      </c>
      <c r="C194" s="47" t="s">
        <v>243</v>
      </c>
      <c r="D194" s="47" t="s">
        <v>3</v>
      </c>
      <c r="E194" s="47" t="s">
        <v>244</v>
      </c>
      <c r="F194" s="47" t="s">
        <v>3</v>
      </c>
      <c r="G194" s="48" t="s">
        <v>113</v>
      </c>
      <c r="H194" s="58">
        <v>56.482999999999997</v>
      </c>
      <c r="I194" s="31">
        <f>ROUND(0,2)</f>
        <v>0</v>
      </c>
      <c r="J194" s="59">
        <f>ROUND(I194*H194,2)</f>
        <v>0</v>
      </c>
      <c r="K194" s="60">
        <v>0.20999999999999999</v>
      </c>
      <c r="L194" s="61">
        <f>IF(ISNUMBER(K194),ROUND(J194*(K194+1),2),0)</f>
        <v>0</v>
      </c>
      <c r="M194" s="12"/>
      <c r="N194" s="2"/>
      <c r="O194" s="2"/>
      <c r="P194" s="2"/>
      <c r="Q194" s="40">
        <f>IF(ISNUMBER(K194),IF(H194&gt;0,IF(I194&gt;0,J194,0),0),0)</f>
        <v>0</v>
      </c>
      <c r="R194" s="26">
        <f>IF(ISNUMBER(K194)=FALSE,J194,0)</f>
        <v>0</v>
      </c>
    </row>
    <row r="195">
      <c r="A195" s="9"/>
      <c r="B195" s="53" t="s">
        <v>49</v>
      </c>
      <c r="C195" s="1"/>
      <c r="D195" s="1"/>
      <c r="E195" s="54" t="s">
        <v>3</v>
      </c>
      <c r="F195" s="1"/>
      <c r="G195" s="1"/>
      <c r="H195" s="45"/>
      <c r="I195" s="1"/>
      <c r="J195" s="45"/>
      <c r="K195" s="1"/>
      <c r="L195" s="1"/>
      <c r="M195" s="12"/>
      <c r="N195" s="2"/>
      <c r="O195" s="2"/>
      <c r="P195" s="2"/>
      <c r="Q195" s="2"/>
    </row>
    <row r="196">
      <c r="A196" s="9"/>
      <c r="B196" s="53" t="s">
        <v>51</v>
      </c>
      <c r="C196" s="1"/>
      <c r="D196" s="1"/>
      <c r="E196" s="54" t="s">
        <v>245</v>
      </c>
      <c r="F196" s="1"/>
      <c r="G196" s="1"/>
      <c r="H196" s="45"/>
      <c r="I196" s="1"/>
      <c r="J196" s="45"/>
      <c r="K196" s="1"/>
      <c r="L196" s="1"/>
      <c r="M196" s="12"/>
      <c r="N196" s="2"/>
      <c r="O196" s="2"/>
      <c r="P196" s="2"/>
      <c r="Q196" s="2"/>
    </row>
    <row r="197">
      <c r="A197" s="9"/>
      <c r="B197" s="53" t="s">
        <v>53</v>
      </c>
      <c r="C197" s="1"/>
      <c r="D197" s="1"/>
      <c r="E197" s="54" t="s">
        <v>246</v>
      </c>
      <c r="F197" s="1"/>
      <c r="G197" s="1"/>
      <c r="H197" s="45"/>
      <c r="I197" s="1"/>
      <c r="J197" s="45"/>
      <c r="K197" s="1"/>
      <c r="L197" s="1"/>
      <c r="M197" s="12"/>
      <c r="N197" s="2"/>
      <c r="O197" s="2"/>
      <c r="P197" s="2"/>
      <c r="Q197" s="2"/>
    </row>
    <row r="198" thickBot="1">
      <c r="A198" s="9"/>
      <c r="B198" s="55" t="s">
        <v>55</v>
      </c>
      <c r="C198" s="29"/>
      <c r="D198" s="29"/>
      <c r="E198" s="56" t="s">
        <v>56</v>
      </c>
      <c r="F198" s="29"/>
      <c r="G198" s="29"/>
      <c r="H198" s="57"/>
      <c r="I198" s="29"/>
      <c r="J198" s="57"/>
      <c r="K198" s="29"/>
      <c r="L198" s="29"/>
      <c r="M198" s="12"/>
      <c r="N198" s="2"/>
      <c r="O198" s="2"/>
      <c r="P198" s="2"/>
      <c r="Q198" s="2"/>
    </row>
    <row r="199" thickTop="1">
      <c r="A199" s="9"/>
      <c r="B199" s="46">
        <v>32</v>
      </c>
      <c r="C199" s="47" t="s">
        <v>247</v>
      </c>
      <c r="D199" s="47" t="s">
        <v>3</v>
      </c>
      <c r="E199" s="47" t="s">
        <v>248</v>
      </c>
      <c r="F199" s="47" t="s">
        <v>3</v>
      </c>
      <c r="G199" s="48" t="s">
        <v>117</v>
      </c>
      <c r="H199" s="58">
        <v>8.4719999999999995</v>
      </c>
      <c r="I199" s="31">
        <f>ROUND(0,2)</f>
        <v>0</v>
      </c>
      <c r="J199" s="59">
        <f>ROUND(I199*H199,2)</f>
        <v>0</v>
      </c>
      <c r="K199" s="60">
        <v>0.20999999999999999</v>
      </c>
      <c r="L199" s="61">
        <f>IF(ISNUMBER(K199),ROUND(J199*(K199+1),2),0)</f>
        <v>0</v>
      </c>
      <c r="M199" s="12"/>
      <c r="N199" s="2"/>
      <c r="O199" s="2"/>
      <c r="P199" s="2"/>
      <c r="Q199" s="40">
        <f>IF(ISNUMBER(K199),IF(H199&gt;0,IF(I199&gt;0,J199,0),0),0)</f>
        <v>0</v>
      </c>
      <c r="R199" s="26">
        <f>IF(ISNUMBER(K199)=FALSE,J199,0)</f>
        <v>0</v>
      </c>
    </row>
    <row r="200">
      <c r="A200" s="9"/>
      <c r="B200" s="53" t="s">
        <v>49</v>
      </c>
      <c r="C200" s="1"/>
      <c r="D200" s="1"/>
      <c r="E200" s="54" t="s">
        <v>3</v>
      </c>
      <c r="F200" s="1"/>
      <c r="G200" s="1"/>
      <c r="H200" s="45"/>
      <c r="I200" s="1"/>
      <c r="J200" s="45"/>
      <c r="K200" s="1"/>
      <c r="L200" s="1"/>
      <c r="M200" s="12"/>
      <c r="N200" s="2"/>
      <c r="O200" s="2"/>
      <c r="P200" s="2"/>
      <c r="Q200" s="2"/>
    </row>
    <row r="201">
      <c r="A201" s="9"/>
      <c r="B201" s="53" t="s">
        <v>51</v>
      </c>
      <c r="C201" s="1"/>
      <c r="D201" s="1"/>
      <c r="E201" s="54" t="s">
        <v>249</v>
      </c>
      <c r="F201" s="1"/>
      <c r="G201" s="1"/>
      <c r="H201" s="45"/>
      <c r="I201" s="1"/>
      <c r="J201" s="45"/>
      <c r="K201" s="1"/>
      <c r="L201" s="1"/>
      <c r="M201" s="12"/>
      <c r="N201" s="2"/>
      <c r="O201" s="2"/>
      <c r="P201" s="2"/>
      <c r="Q201" s="2"/>
    </row>
    <row r="202">
      <c r="A202" s="9"/>
      <c r="B202" s="53" t="s">
        <v>53</v>
      </c>
      <c r="C202" s="1"/>
      <c r="D202" s="1"/>
      <c r="E202" s="54" t="s">
        <v>250</v>
      </c>
      <c r="F202" s="1"/>
      <c r="G202" s="1"/>
      <c r="H202" s="45"/>
      <c r="I202" s="1"/>
      <c r="J202" s="45"/>
      <c r="K202" s="1"/>
      <c r="L202" s="1"/>
      <c r="M202" s="12"/>
      <c r="N202" s="2"/>
      <c r="O202" s="2"/>
      <c r="P202" s="2"/>
      <c r="Q202" s="2"/>
    </row>
    <row r="203" thickBot="1">
      <c r="A203" s="9"/>
      <c r="B203" s="55" t="s">
        <v>55</v>
      </c>
      <c r="C203" s="29"/>
      <c r="D203" s="29"/>
      <c r="E203" s="56" t="s">
        <v>56</v>
      </c>
      <c r="F203" s="29"/>
      <c r="G203" s="29"/>
      <c r="H203" s="57"/>
      <c r="I203" s="29"/>
      <c r="J203" s="57"/>
      <c r="K203" s="29"/>
      <c r="L203" s="29"/>
      <c r="M203" s="12"/>
      <c r="N203" s="2"/>
      <c r="O203" s="2"/>
      <c r="P203" s="2"/>
      <c r="Q203" s="2"/>
    </row>
    <row r="204" thickTop="1">
      <c r="A204" s="9"/>
      <c r="B204" s="46">
        <v>33</v>
      </c>
      <c r="C204" s="47" t="s">
        <v>251</v>
      </c>
      <c r="D204" s="47" t="s">
        <v>3</v>
      </c>
      <c r="E204" s="47" t="s">
        <v>252</v>
      </c>
      <c r="F204" s="47" t="s">
        <v>3</v>
      </c>
      <c r="G204" s="48" t="s">
        <v>113</v>
      </c>
      <c r="H204" s="58">
        <v>185.71899999999999</v>
      </c>
      <c r="I204" s="31">
        <f>ROUND(0,2)</f>
        <v>0</v>
      </c>
      <c r="J204" s="59">
        <f>ROUND(I204*H204,2)</f>
        <v>0</v>
      </c>
      <c r="K204" s="60">
        <v>0.20999999999999999</v>
      </c>
      <c r="L204" s="61">
        <f>IF(ISNUMBER(K204),ROUND(J204*(K204+1),2),0)</f>
        <v>0</v>
      </c>
      <c r="M204" s="12"/>
      <c r="N204" s="2"/>
      <c r="O204" s="2"/>
      <c r="P204" s="2"/>
      <c r="Q204" s="40">
        <f>IF(ISNUMBER(K204),IF(H204&gt;0,IF(I204&gt;0,J204,0),0),0)</f>
        <v>0</v>
      </c>
      <c r="R204" s="26">
        <f>IF(ISNUMBER(K204)=FALSE,J204,0)</f>
        <v>0</v>
      </c>
    </row>
    <row r="205">
      <c r="A205" s="9"/>
      <c r="B205" s="53" t="s">
        <v>49</v>
      </c>
      <c r="C205" s="1"/>
      <c r="D205" s="1"/>
      <c r="E205" s="54" t="s">
        <v>3</v>
      </c>
      <c r="F205" s="1"/>
      <c r="G205" s="1"/>
      <c r="H205" s="45"/>
      <c r="I205" s="1"/>
      <c r="J205" s="45"/>
      <c r="K205" s="1"/>
      <c r="L205" s="1"/>
      <c r="M205" s="12"/>
      <c r="N205" s="2"/>
      <c r="O205" s="2"/>
      <c r="P205" s="2"/>
      <c r="Q205" s="2"/>
    </row>
    <row r="206">
      <c r="A206" s="9"/>
      <c r="B206" s="53" t="s">
        <v>51</v>
      </c>
      <c r="C206" s="1"/>
      <c r="D206" s="1"/>
      <c r="E206" s="54" t="s">
        <v>253</v>
      </c>
      <c r="F206" s="1"/>
      <c r="G206" s="1"/>
      <c r="H206" s="45"/>
      <c r="I206" s="1"/>
      <c r="J206" s="45"/>
      <c r="K206" s="1"/>
      <c r="L206" s="1"/>
      <c r="M206" s="12"/>
      <c r="N206" s="2"/>
      <c r="O206" s="2"/>
      <c r="P206" s="2"/>
      <c r="Q206" s="2"/>
    </row>
    <row r="207">
      <c r="A207" s="9"/>
      <c r="B207" s="53" t="s">
        <v>53</v>
      </c>
      <c r="C207" s="1"/>
      <c r="D207" s="1"/>
      <c r="E207" s="54" t="s">
        <v>246</v>
      </c>
      <c r="F207" s="1"/>
      <c r="G207" s="1"/>
      <c r="H207" s="45"/>
      <c r="I207" s="1"/>
      <c r="J207" s="45"/>
      <c r="K207" s="1"/>
      <c r="L207" s="1"/>
      <c r="M207" s="12"/>
      <c r="N207" s="2"/>
      <c r="O207" s="2"/>
      <c r="P207" s="2"/>
      <c r="Q207" s="2"/>
    </row>
    <row r="208" thickBot="1">
      <c r="A208" s="9"/>
      <c r="B208" s="55" t="s">
        <v>55</v>
      </c>
      <c r="C208" s="29"/>
      <c r="D208" s="29"/>
      <c r="E208" s="56" t="s">
        <v>56</v>
      </c>
      <c r="F208" s="29"/>
      <c r="G208" s="29"/>
      <c r="H208" s="57"/>
      <c r="I208" s="29"/>
      <c r="J208" s="57"/>
      <c r="K208" s="29"/>
      <c r="L208" s="29"/>
      <c r="M208" s="12"/>
      <c r="N208" s="2"/>
      <c r="O208" s="2"/>
      <c r="P208" s="2"/>
      <c r="Q208" s="2"/>
    </row>
    <row r="209" thickTop="1">
      <c r="A209" s="9"/>
      <c r="B209" s="46">
        <v>34</v>
      </c>
      <c r="C209" s="47" t="s">
        <v>254</v>
      </c>
      <c r="D209" s="47" t="s">
        <v>3</v>
      </c>
      <c r="E209" s="47" t="s">
        <v>255</v>
      </c>
      <c r="F209" s="47" t="s">
        <v>3</v>
      </c>
      <c r="G209" s="48" t="s">
        <v>117</v>
      </c>
      <c r="H209" s="58">
        <v>31.571999999999999</v>
      </c>
      <c r="I209" s="31">
        <f>ROUND(0,2)</f>
        <v>0</v>
      </c>
      <c r="J209" s="59">
        <f>ROUND(I209*H209,2)</f>
        <v>0</v>
      </c>
      <c r="K209" s="60">
        <v>0.20999999999999999</v>
      </c>
      <c r="L209" s="61">
        <f>IF(ISNUMBER(K209),ROUND(J209*(K209+1),2),0)</f>
        <v>0</v>
      </c>
      <c r="M209" s="12"/>
      <c r="N209" s="2"/>
      <c r="O209" s="2"/>
      <c r="P209" s="2"/>
      <c r="Q209" s="40">
        <f>IF(ISNUMBER(K209),IF(H209&gt;0,IF(I209&gt;0,J209,0),0),0)</f>
        <v>0</v>
      </c>
      <c r="R209" s="26">
        <f>IF(ISNUMBER(K209)=FALSE,J209,0)</f>
        <v>0</v>
      </c>
    </row>
    <row r="210">
      <c r="A210" s="9"/>
      <c r="B210" s="53" t="s">
        <v>49</v>
      </c>
      <c r="C210" s="1"/>
      <c r="D210" s="1"/>
      <c r="E210" s="54" t="s">
        <v>3</v>
      </c>
      <c r="F210" s="1"/>
      <c r="G210" s="1"/>
      <c r="H210" s="45"/>
      <c r="I210" s="1"/>
      <c r="J210" s="45"/>
      <c r="K210" s="1"/>
      <c r="L210" s="1"/>
      <c r="M210" s="12"/>
      <c r="N210" s="2"/>
      <c r="O210" s="2"/>
      <c r="P210" s="2"/>
      <c r="Q210" s="2"/>
    </row>
    <row r="211">
      <c r="A211" s="9"/>
      <c r="B211" s="53" t="s">
        <v>51</v>
      </c>
      <c r="C211" s="1"/>
      <c r="D211" s="1"/>
      <c r="E211" s="54" t="s">
        <v>256</v>
      </c>
      <c r="F211" s="1"/>
      <c r="G211" s="1"/>
      <c r="H211" s="45"/>
      <c r="I211" s="1"/>
      <c r="J211" s="45"/>
      <c r="K211" s="1"/>
      <c r="L211" s="1"/>
      <c r="M211" s="12"/>
      <c r="N211" s="2"/>
      <c r="O211" s="2"/>
      <c r="P211" s="2"/>
      <c r="Q211" s="2"/>
    </row>
    <row r="212">
      <c r="A212" s="9"/>
      <c r="B212" s="53" t="s">
        <v>53</v>
      </c>
      <c r="C212" s="1"/>
      <c r="D212" s="1"/>
      <c r="E212" s="54" t="s">
        <v>250</v>
      </c>
      <c r="F212" s="1"/>
      <c r="G212" s="1"/>
      <c r="H212" s="45"/>
      <c r="I212" s="1"/>
      <c r="J212" s="45"/>
      <c r="K212" s="1"/>
      <c r="L212" s="1"/>
      <c r="M212" s="12"/>
      <c r="N212" s="2"/>
      <c r="O212" s="2"/>
      <c r="P212" s="2"/>
      <c r="Q212" s="2"/>
    </row>
    <row r="213" thickBot="1">
      <c r="A213" s="9"/>
      <c r="B213" s="55" t="s">
        <v>55</v>
      </c>
      <c r="C213" s="29"/>
      <c r="D213" s="29"/>
      <c r="E213" s="56" t="s">
        <v>56</v>
      </c>
      <c r="F213" s="29"/>
      <c r="G213" s="29"/>
      <c r="H213" s="57"/>
      <c r="I213" s="29"/>
      <c r="J213" s="57"/>
      <c r="K213" s="29"/>
      <c r="L213" s="29"/>
      <c r="M213" s="12"/>
      <c r="N213" s="2"/>
      <c r="O213" s="2"/>
      <c r="P213" s="2"/>
      <c r="Q213" s="2"/>
    </row>
    <row r="214" thickTop="1" thickBot="1" ht="25" customHeight="1">
      <c r="A214" s="9"/>
      <c r="B214" s="1"/>
      <c r="C214" s="62">
        <v>3</v>
      </c>
      <c r="D214" s="1"/>
      <c r="E214" s="62" t="s">
        <v>104</v>
      </c>
      <c r="F214" s="1"/>
      <c r="G214" s="63" t="s">
        <v>94</v>
      </c>
      <c r="H214" s="64">
        <f>J179+J184+J189+J194+J199+J204+J209</f>
        <v>0</v>
      </c>
      <c r="I214" s="63" t="s">
        <v>95</v>
      </c>
      <c r="J214" s="65">
        <f>(L214-H214)</f>
        <v>0</v>
      </c>
      <c r="K214" s="63" t="s">
        <v>96</v>
      </c>
      <c r="L214" s="66">
        <f>L179+L184+L189+L194+L199+L204+L209</f>
        <v>0</v>
      </c>
      <c r="M214" s="12"/>
      <c r="N214" s="2"/>
      <c r="O214" s="2"/>
      <c r="P214" s="2"/>
      <c r="Q214" s="40">
        <f>0+Q179+Q184+Q189+Q194+Q199+Q204+Q209</f>
        <v>0</v>
      </c>
      <c r="R214" s="26">
        <f>0+R179+R184+R189+R194+R199+R204+R209</f>
        <v>0</v>
      </c>
      <c r="S214" s="67">
        <f>Q214*(1+J214)+R214</f>
        <v>0</v>
      </c>
    </row>
    <row r="215" thickTop="1" thickBot="1" ht="25" customHeight="1">
      <c r="A215" s="9"/>
      <c r="B215" s="68"/>
      <c r="C215" s="68"/>
      <c r="D215" s="68"/>
      <c r="E215" s="68"/>
      <c r="F215" s="68"/>
      <c r="G215" s="69" t="s">
        <v>97</v>
      </c>
      <c r="H215" s="70">
        <f>J179+J184+J189+J194+J199+J204+J209</f>
        <v>0</v>
      </c>
      <c r="I215" s="69" t="s">
        <v>98</v>
      </c>
      <c r="J215" s="71">
        <f>0+J214</f>
        <v>0</v>
      </c>
      <c r="K215" s="69" t="s">
        <v>99</v>
      </c>
      <c r="L215" s="72">
        <f>L179+L184+L189+L194+L199+L204+L209</f>
        <v>0</v>
      </c>
      <c r="M215" s="12"/>
      <c r="N215" s="2"/>
      <c r="O215" s="2"/>
      <c r="P215" s="2"/>
      <c r="Q215" s="2"/>
    </row>
    <row r="216" ht="40" customHeight="1">
      <c r="A216" s="9"/>
      <c r="B216" s="76" t="s">
        <v>257</v>
      </c>
      <c r="C216" s="1"/>
      <c r="D216" s="1"/>
      <c r="E216" s="1"/>
      <c r="F216" s="1"/>
      <c r="G216" s="1"/>
      <c r="H216" s="45"/>
      <c r="I216" s="1"/>
      <c r="J216" s="45"/>
      <c r="K216" s="1"/>
      <c r="L216" s="1"/>
      <c r="M216" s="12"/>
      <c r="N216" s="2"/>
      <c r="O216" s="2"/>
      <c r="P216" s="2"/>
      <c r="Q216" s="2"/>
    </row>
    <row r="217">
      <c r="A217" s="9"/>
      <c r="B217" s="46">
        <v>35</v>
      </c>
      <c r="C217" s="47" t="s">
        <v>258</v>
      </c>
      <c r="D217" s="47" t="s">
        <v>3</v>
      </c>
      <c r="E217" s="47" t="s">
        <v>259</v>
      </c>
      <c r="F217" s="47" t="s">
        <v>3</v>
      </c>
      <c r="G217" s="48" t="s">
        <v>113</v>
      </c>
      <c r="H217" s="49">
        <v>11.25</v>
      </c>
      <c r="I217" s="24">
        <f>ROUND(0,2)</f>
        <v>0</v>
      </c>
      <c r="J217" s="50">
        <f>ROUND(I217*H217,2)</f>
        <v>0</v>
      </c>
      <c r="K217" s="51">
        <v>0.20999999999999999</v>
      </c>
      <c r="L217" s="52">
        <f>IF(ISNUMBER(K217),ROUND(J217*(K217+1),2),0)</f>
        <v>0</v>
      </c>
      <c r="M217" s="12"/>
      <c r="N217" s="2"/>
      <c r="O217" s="2"/>
      <c r="P217" s="2"/>
      <c r="Q217" s="40">
        <f>IF(ISNUMBER(K217),IF(H217&gt;0,IF(I217&gt;0,J217,0),0),0)</f>
        <v>0</v>
      </c>
      <c r="R217" s="26">
        <f>IF(ISNUMBER(K217)=FALSE,J217,0)</f>
        <v>0</v>
      </c>
    </row>
    <row r="218">
      <c r="A218" s="9"/>
      <c r="B218" s="53" t="s">
        <v>49</v>
      </c>
      <c r="C218" s="1"/>
      <c r="D218" s="1"/>
      <c r="E218" s="54" t="s">
        <v>3</v>
      </c>
      <c r="F218" s="1"/>
      <c r="G218" s="1"/>
      <c r="H218" s="45"/>
      <c r="I218" s="1"/>
      <c r="J218" s="45"/>
      <c r="K218" s="1"/>
      <c r="L218" s="1"/>
      <c r="M218" s="12"/>
      <c r="N218" s="2"/>
      <c r="O218" s="2"/>
      <c r="P218" s="2"/>
      <c r="Q218" s="2"/>
    </row>
    <row r="219">
      <c r="A219" s="9"/>
      <c r="B219" s="53" t="s">
        <v>51</v>
      </c>
      <c r="C219" s="1"/>
      <c r="D219" s="1"/>
      <c r="E219" s="54" t="s">
        <v>260</v>
      </c>
      <c r="F219" s="1"/>
      <c r="G219" s="1"/>
      <c r="H219" s="45"/>
      <c r="I219" s="1"/>
      <c r="J219" s="45"/>
      <c r="K219" s="1"/>
      <c r="L219" s="1"/>
      <c r="M219" s="12"/>
      <c r="N219" s="2"/>
      <c r="O219" s="2"/>
      <c r="P219" s="2"/>
      <c r="Q219" s="2"/>
    </row>
    <row r="220">
      <c r="A220" s="9"/>
      <c r="B220" s="53" t="s">
        <v>53</v>
      </c>
      <c r="C220" s="1"/>
      <c r="D220" s="1"/>
      <c r="E220" s="54" t="s">
        <v>246</v>
      </c>
      <c r="F220" s="1"/>
      <c r="G220" s="1"/>
      <c r="H220" s="45"/>
      <c r="I220" s="1"/>
      <c r="J220" s="45"/>
      <c r="K220" s="1"/>
      <c r="L220" s="1"/>
      <c r="M220" s="12"/>
      <c r="N220" s="2"/>
      <c r="O220" s="2"/>
      <c r="P220" s="2"/>
      <c r="Q220" s="2"/>
    </row>
    <row r="221" thickBot="1">
      <c r="A221" s="9"/>
      <c r="B221" s="55" t="s">
        <v>55</v>
      </c>
      <c r="C221" s="29"/>
      <c r="D221" s="29"/>
      <c r="E221" s="56" t="s">
        <v>56</v>
      </c>
      <c r="F221" s="29"/>
      <c r="G221" s="29"/>
      <c r="H221" s="57"/>
      <c r="I221" s="29"/>
      <c r="J221" s="57"/>
      <c r="K221" s="29"/>
      <c r="L221" s="29"/>
      <c r="M221" s="12"/>
      <c r="N221" s="2"/>
      <c r="O221" s="2"/>
      <c r="P221" s="2"/>
      <c r="Q221" s="2"/>
    </row>
    <row r="222" thickTop="1">
      <c r="A222" s="9"/>
      <c r="B222" s="46">
        <v>36</v>
      </c>
      <c r="C222" s="47" t="s">
        <v>261</v>
      </c>
      <c r="D222" s="47" t="s">
        <v>3</v>
      </c>
      <c r="E222" s="47" t="s">
        <v>262</v>
      </c>
      <c r="F222" s="47" t="s">
        <v>3</v>
      </c>
      <c r="G222" s="48" t="s">
        <v>117</v>
      </c>
      <c r="H222" s="58">
        <v>2.0249999999999999</v>
      </c>
      <c r="I222" s="31">
        <f>ROUND(0,2)</f>
        <v>0</v>
      </c>
      <c r="J222" s="59">
        <f>ROUND(I222*H222,2)</f>
        <v>0</v>
      </c>
      <c r="K222" s="60">
        <v>0.20999999999999999</v>
      </c>
      <c r="L222" s="61">
        <f>IF(ISNUMBER(K222),ROUND(J222*(K222+1),2),0)</f>
        <v>0</v>
      </c>
      <c r="M222" s="12"/>
      <c r="N222" s="2"/>
      <c r="O222" s="2"/>
      <c r="P222" s="2"/>
      <c r="Q222" s="40">
        <f>IF(ISNUMBER(K222),IF(H222&gt;0,IF(I222&gt;0,J222,0),0),0)</f>
        <v>0</v>
      </c>
      <c r="R222" s="26">
        <f>IF(ISNUMBER(K222)=FALSE,J222,0)</f>
        <v>0</v>
      </c>
    </row>
    <row r="223">
      <c r="A223" s="9"/>
      <c r="B223" s="53" t="s">
        <v>49</v>
      </c>
      <c r="C223" s="1"/>
      <c r="D223" s="1"/>
      <c r="E223" s="54" t="s">
        <v>3</v>
      </c>
      <c r="F223" s="1"/>
      <c r="G223" s="1"/>
      <c r="H223" s="45"/>
      <c r="I223" s="1"/>
      <c r="J223" s="45"/>
      <c r="K223" s="1"/>
      <c r="L223" s="1"/>
      <c r="M223" s="12"/>
      <c r="N223" s="2"/>
      <c r="O223" s="2"/>
      <c r="P223" s="2"/>
      <c r="Q223" s="2"/>
    </row>
    <row r="224">
      <c r="A224" s="9"/>
      <c r="B224" s="53" t="s">
        <v>51</v>
      </c>
      <c r="C224" s="1"/>
      <c r="D224" s="1"/>
      <c r="E224" s="54" t="s">
        <v>263</v>
      </c>
      <c r="F224" s="1"/>
      <c r="G224" s="1"/>
      <c r="H224" s="45"/>
      <c r="I224" s="1"/>
      <c r="J224" s="45"/>
      <c r="K224" s="1"/>
      <c r="L224" s="1"/>
      <c r="M224" s="12"/>
      <c r="N224" s="2"/>
      <c r="O224" s="2"/>
      <c r="P224" s="2"/>
      <c r="Q224" s="2"/>
    </row>
    <row r="225">
      <c r="A225" s="9"/>
      <c r="B225" s="53" t="s">
        <v>53</v>
      </c>
      <c r="C225" s="1"/>
      <c r="D225" s="1"/>
      <c r="E225" s="54" t="s">
        <v>250</v>
      </c>
      <c r="F225" s="1"/>
      <c r="G225" s="1"/>
      <c r="H225" s="45"/>
      <c r="I225" s="1"/>
      <c r="J225" s="45"/>
      <c r="K225" s="1"/>
      <c r="L225" s="1"/>
      <c r="M225" s="12"/>
      <c r="N225" s="2"/>
      <c r="O225" s="2"/>
      <c r="P225" s="2"/>
      <c r="Q225" s="2"/>
    </row>
    <row r="226" thickBot="1">
      <c r="A226" s="9"/>
      <c r="B226" s="55" t="s">
        <v>55</v>
      </c>
      <c r="C226" s="29"/>
      <c r="D226" s="29"/>
      <c r="E226" s="56" t="s">
        <v>56</v>
      </c>
      <c r="F226" s="29"/>
      <c r="G226" s="29"/>
      <c r="H226" s="57"/>
      <c r="I226" s="29"/>
      <c r="J226" s="57"/>
      <c r="K226" s="29"/>
      <c r="L226" s="29"/>
      <c r="M226" s="12"/>
      <c r="N226" s="2"/>
      <c r="O226" s="2"/>
      <c r="P226" s="2"/>
      <c r="Q226" s="2"/>
    </row>
    <row r="227" thickTop="1">
      <c r="A227" s="9"/>
      <c r="B227" s="46">
        <v>37</v>
      </c>
      <c r="C227" s="47" t="s">
        <v>264</v>
      </c>
      <c r="D227" s="47" t="s">
        <v>3</v>
      </c>
      <c r="E227" s="47" t="s">
        <v>265</v>
      </c>
      <c r="F227" s="47" t="s">
        <v>3</v>
      </c>
      <c r="G227" s="48" t="s">
        <v>113</v>
      </c>
      <c r="H227" s="58">
        <v>14.279999999999999</v>
      </c>
      <c r="I227" s="31">
        <f>ROUND(0,2)</f>
        <v>0</v>
      </c>
      <c r="J227" s="59">
        <f>ROUND(I227*H227,2)</f>
        <v>0</v>
      </c>
      <c r="K227" s="60">
        <v>0.20999999999999999</v>
      </c>
      <c r="L227" s="61">
        <f>IF(ISNUMBER(K227),ROUND(J227*(K227+1),2),0)</f>
        <v>0</v>
      </c>
      <c r="M227" s="12"/>
      <c r="N227" s="2"/>
      <c r="O227" s="2"/>
      <c r="P227" s="2"/>
      <c r="Q227" s="40">
        <f>IF(ISNUMBER(K227),IF(H227&gt;0,IF(I227&gt;0,J227,0),0),0)</f>
        <v>0</v>
      </c>
      <c r="R227" s="26">
        <f>IF(ISNUMBER(K227)=FALSE,J227,0)</f>
        <v>0</v>
      </c>
    </row>
    <row r="228">
      <c r="A228" s="9"/>
      <c r="B228" s="53" t="s">
        <v>49</v>
      </c>
      <c r="C228" s="1"/>
      <c r="D228" s="1"/>
      <c r="E228" s="54" t="s">
        <v>3</v>
      </c>
      <c r="F228" s="1"/>
      <c r="G228" s="1"/>
      <c r="H228" s="45"/>
      <c r="I228" s="1"/>
      <c r="J228" s="45"/>
      <c r="K228" s="1"/>
      <c r="L228" s="1"/>
      <c r="M228" s="12"/>
      <c r="N228" s="2"/>
      <c r="O228" s="2"/>
      <c r="P228" s="2"/>
      <c r="Q228" s="2"/>
    </row>
    <row r="229">
      <c r="A229" s="9"/>
      <c r="B229" s="53" t="s">
        <v>51</v>
      </c>
      <c r="C229" s="1"/>
      <c r="D229" s="1"/>
      <c r="E229" s="54" t="s">
        <v>266</v>
      </c>
      <c r="F229" s="1"/>
      <c r="G229" s="1"/>
      <c r="H229" s="45"/>
      <c r="I229" s="1"/>
      <c r="J229" s="45"/>
      <c r="K229" s="1"/>
      <c r="L229" s="1"/>
      <c r="M229" s="12"/>
      <c r="N229" s="2"/>
      <c r="O229" s="2"/>
      <c r="P229" s="2"/>
      <c r="Q229" s="2"/>
    </row>
    <row r="230">
      <c r="A230" s="9"/>
      <c r="B230" s="53" t="s">
        <v>53</v>
      </c>
      <c r="C230" s="1"/>
      <c r="D230" s="1"/>
      <c r="E230" s="54" t="s">
        <v>246</v>
      </c>
      <c r="F230" s="1"/>
      <c r="G230" s="1"/>
      <c r="H230" s="45"/>
      <c r="I230" s="1"/>
      <c r="J230" s="45"/>
      <c r="K230" s="1"/>
      <c r="L230" s="1"/>
      <c r="M230" s="12"/>
      <c r="N230" s="2"/>
      <c r="O230" s="2"/>
      <c r="P230" s="2"/>
      <c r="Q230" s="2"/>
    </row>
    <row r="231" thickBot="1">
      <c r="A231" s="9"/>
      <c r="B231" s="55" t="s">
        <v>55</v>
      </c>
      <c r="C231" s="29"/>
      <c r="D231" s="29"/>
      <c r="E231" s="56" t="s">
        <v>56</v>
      </c>
      <c r="F231" s="29"/>
      <c r="G231" s="29"/>
      <c r="H231" s="57"/>
      <c r="I231" s="29"/>
      <c r="J231" s="57"/>
      <c r="K231" s="29"/>
      <c r="L231" s="29"/>
      <c r="M231" s="12"/>
      <c r="N231" s="2"/>
      <c r="O231" s="2"/>
      <c r="P231" s="2"/>
      <c r="Q231" s="2"/>
    </row>
    <row r="232" thickTop="1">
      <c r="A232" s="9"/>
      <c r="B232" s="46">
        <v>38</v>
      </c>
      <c r="C232" s="47" t="s">
        <v>267</v>
      </c>
      <c r="D232" s="47" t="s">
        <v>3</v>
      </c>
      <c r="E232" s="47" t="s">
        <v>268</v>
      </c>
      <c r="F232" s="47" t="s">
        <v>3</v>
      </c>
      <c r="G232" s="48" t="s">
        <v>113</v>
      </c>
      <c r="H232" s="58">
        <v>4.5</v>
      </c>
      <c r="I232" s="31">
        <f>ROUND(0,2)</f>
        <v>0</v>
      </c>
      <c r="J232" s="59">
        <f>ROUND(I232*H232,2)</f>
        <v>0</v>
      </c>
      <c r="K232" s="60">
        <v>0.20999999999999999</v>
      </c>
      <c r="L232" s="61">
        <f>IF(ISNUMBER(K232),ROUND(J232*(K232+1),2),0)</f>
        <v>0</v>
      </c>
      <c r="M232" s="12"/>
      <c r="N232" s="2"/>
      <c r="O232" s="2"/>
      <c r="P232" s="2"/>
      <c r="Q232" s="40">
        <f>IF(ISNUMBER(K232),IF(H232&gt;0,IF(I232&gt;0,J232,0),0),0)</f>
        <v>0</v>
      </c>
      <c r="R232" s="26">
        <f>IF(ISNUMBER(K232)=FALSE,J232,0)</f>
        <v>0</v>
      </c>
    </row>
    <row r="233">
      <c r="A233" s="9"/>
      <c r="B233" s="53" t="s">
        <v>49</v>
      </c>
      <c r="C233" s="1"/>
      <c r="D233" s="1"/>
      <c r="E233" s="54" t="s">
        <v>3</v>
      </c>
      <c r="F233" s="1"/>
      <c r="G233" s="1"/>
      <c r="H233" s="45"/>
      <c r="I233" s="1"/>
      <c r="J233" s="45"/>
      <c r="K233" s="1"/>
      <c r="L233" s="1"/>
      <c r="M233" s="12"/>
      <c r="N233" s="2"/>
      <c r="O233" s="2"/>
      <c r="P233" s="2"/>
      <c r="Q233" s="2"/>
    </row>
    <row r="234">
      <c r="A234" s="9"/>
      <c r="B234" s="53" t="s">
        <v>51</v>
      </c>
      <c r="C234" s="1"/>
      <c r="D234" s="1"/>
      <c r="E234" s="54" t="s">
        <v>269</v>
      </c>
      <c r="F234" s="1"/>
      <c r="G234" s="1"/>
      <c r="H234" s="45"/>
      <c r="I234" s="1"/>
      <c r="J234" s="45"/>
      <c r="K234" s="1"/>
      <c r="L234" s="1"/>
      <c r="M234" s="12"/>
      <c r="N234" s="2"/>
      <c r="O234" s="2"/>
      <c r="P234" s="2"/>
      <c r="Q234" s="2"/>
    </row>
    <row r="235">
      <c r="A235" s="9"/>
      <c r="B235" s="53" t="s">
        <v>53</v>
      </c>
      <c r="C235" s="1"/>
      <c r="D235" s="1"/>
      <c r="E235" s="54" t="s">
        <v>246</v>
      </c>
      <c r="F235" s="1"/>
      <c r="G235" s="1"/>
      <c r="H235" s="45"/>
      <c r="I235" s="1"/>
      <c r="J235" s="45"/>
      <c r="K235" s="1"/>
      <c r="L235" s="1"/>
      <c r="M235" s="12"/>
      <c r="N235" s="2"/>
      <c r="O235" s="2"/>
      <c r="P235" s="2"/>
      <c r="Q235" s="2"/>
    </row>
    <row r="236" thickBot="1">
      <c r="A236" s="9"/>
      <c r="B236" s="55" t="s">
        <v>55</v>
      </c>
      <c r="C236" s="29"/>
      <c r="D236" s="29"/>
      <c r="E236" s="56" t="s">
        <v>56</v>
      </c>
      <c r="F236" s="29"/>
      <c r="G236" s="29"/>
      <c r="H236" s="57"/>
      <c r="I236" s="29"/>
      <c r="J236" s="57"/>
      <c r="K236" s="29"/>
      <c r="L236" s="29"/>
      <c r="M236" s="12"/>
      <c r="N236" s="2"/>
      <c r="O236" s="2"/>
      <c r="P236" s="2"/>
      <c r="Q236" s="2"/>
    </row>
    <row r="237" thickTop="1">
      <c r="A237" s="9"/>
      <c r="B237" s="46">
        <v>39</v>
      </c>
      <c r="C237" s="47" t="s">
        <v>270</v>
      </c>
      <c r="D237" s="47" t="s">
        <v>3</v>
      </c>
      <c r="E237" s="47" t="s">
        <v>271</v>
      </c>
      <c r="F237" s="47" t="s">
        <v>3</v>
      </c>
      <c r="G237" s="48" t="s">
        <v>113</v>
      </c>
      <c r="H237" s="58">
        <v>0.40000000000000002</v>
      </c>
      <c r="I237" s="31">
        <f>ROUND(0,2)</f>
        <v>0</v>
      </c>
      <c r="J237" s="59">
        <f>ROUND(I237*H237,2)</f>
        <v>0</v>
      </c>
      <c r="K237" s="60">
        <v>0.20999999999999999</v>
      </c>
      <c r="L237" s="61">
        <f>IF(ISNUMBER(K237),ROUND(J237*(K237+1),2),0)</f>
        <v>0</v>
      </c>
      <c r="M237" s="12"/>
      <c r="N237" s="2"/>
      <c r="O237" s="2"/>
      <c r="P237" s="2"/>
      <c r="Q237" s="40">
        <f>IF(ISNUMBER(K237),IF(H237&gt;0,IF(I237&gt;0,J237,0),0),0)</f>
        <v>0</v>
      </c>
      <c r="R237" s="26">
        <f>IF(ISNUMBER(K237)=FALSE,J237,0)</f>
        <v>0</v>
      </c>
    </row>
    <row r="238">
      <c r="A238" s="9"/>
      <c r="B238" s="53" t="s">
        <v>49</v>
      </c>
      <c r="C238" s="1"/>
      <c r="D238" s="1"/>
      <c r="E238" s="54" t="s">
        <v>3</v>
      </c>
      <c r="F238" s="1"/>
      <c r="G238" s="1"/>
      <c r="H238" s="45"/>
      <c r="I238" s="1"/>
      <c r="J238" s="45"/>
      <c r="K238" s="1"/>
      <c r="L238" s="1"/>
      <c r="M238" s="12"/>
      <c r="N238" s="2"/>
      <c r="O238" s="2"/>
      <c r="P238" s="2"/>
      <c r="Q238" s="2"/>
    </row>
    <row r="239">
      <c r="A239" s="9"/>
      <c r="B239" s="53" t="s">
        <v>51</v>
      </c>
      <c r="C239" s="1"/>
      <c r="D239" s="1"/>
      <c r="E239" s="54" t="s">
        <v>272</v>
      </c>
      <c r="F239" s="1"/>
      <c r="G239" s="1"/>
      <c r="H239" s="45"/>
      <c r="I239" s="1"/>
      <c r="J239" s="45"/>
      <c r="K239" s="1"/>
      <c r="L239" s="1"/>
      <c r="M239" s="12"/>
      <c r="N239" s="2"/>
      <c r="O239" s="2"/>
      <c r="P239" s="2"/>
      <c r="Q239" s="2"/>
    </row>
    <row r="240">
      <c r="A240" s="9"/>
      <c r="B240" s="53" t="s">
        <v>53</v>
      </c>
      <c r="C240" s="1"/>
      <c r="D240" s="1"/>
      <c r="E240" s="54" t="s">
        <v>246</v>
      </c>
      <c r="F240" s="1"/>
      <c r="G240" s="1"/>
      <c r="H240" s="45"/>
      <c r="I240" s="1"/>
      <c r="J240" s="45"/>
      <c r="K240" s="1"/>
      <c r="L240" s="1"/>
      <c r="M240" s="12"/>
      <c r="N240" s="2"/>
      <c r="O240" s="2"/>
      <c r="P240" s="2"/>
      <c r="Q240" s="2"/>
    </row>
    <row r="241" thickBot="1">
      <c r="A241" s="9"/>
      <c r="B241" s="55" t="s">
        <v>55</v>
      </c>
      <c r="C241" s="29"/>
      <c r="D241" s="29"/>
      <c r="E241" s="56" t="s">
        <v>56</v>
      </c>
      <c r="F241" s="29"/>
      <c r="G241" s="29"/>
      <c r="H241" s="57"/>
      <c r="I241" s="29"/>
      <c r="J241" s="57"/>
      <c r="K241" s="29"/>
      <c r="L241" s="29"/>
      <c r="M241" s="12"/>
      <c r="N241" s="2"/>
      <c r="O241" s="2"/>
      <c r="P241" s="2"/>
      <c r="Q241" s="2"/>
    </row>
    <row r="242" thickTop="1">
      <c r="A242" s="9"/>
      <c r="B242" s="46">
        <v>40</v>
      </c>
      <c r="C242" s="47" t="s">
        <v>273</v>
      </c>
      <c r="D242" s="47" t="s">
        <v>3</v>
      </c>
      <c r="E242" s="47" t="s">
        <v>274</v>
      </c>
      <c r="F242" s="47" t="s">
        <v>3</v>
      </c>
      <c r="G242" s="48" t="s">
        <v>113</v>
      </c>
      <c r="H242" s="58">
        <v>30.846</v>
      </c>
      <c r="I242" s="31">
        <f>ROUND(0,2)</f>
        <v>0</v>
      </c>
      <c r="J242" s="59">
        <f>ROUND(I242*H242,2)</f>
        <v>0</v>
      </c>
      <c r="K242" s="60">
        <v>0.20999999999999999</v>
      </c>
      <c r="L242" s="61">
        <f>IF(ISNUMBER(K242),ROUND(J242*(K242+1),2),0)</f>
        <v>0</v>
      </c>
      <c r="M242" s="12"/>
      <c r="N242" s="2"/>
      <c r="O242" s="2"/>
      <c r="P242" s="2"/>
      <c r="Q242" s="40">
        <f>IF(ISNUMBER(K242),IF(H242&gt;0,IF(I242&gt;0,J242,0),0),0)</f>
        <v>0</v>
      </c>
      <c r="R242" s="26">
        <f>IF(ISNUMBER(K242)=FALSE,J242,0)</f>
        <v>0</v>
      </c>
    </row>
    <row r="243">
      <c r="A243" s="9"/>
      <c r="B243" s="53" t="s">
        <v>49</v>
      </c>
      <c r="C243" s="1"/>
      <c r="D243" s="1"/>
      <c r="E243" s="54" t="s">
        <v>3</v>
      </c>
      <c r="F243" s="1"/>
      <c r="G243" s="1"/>
      <c r="H243" s="45"/>
      <c r="I243" s="1"/>
      <c r="J243" s="45"/>
      <c r="K243" s="1"/>
      <c r="L243" s="1"/>
      <c r="M243" s="12"/>
      <c r="N243" s="2"/>
      <c r="O243" s="2"/>
      <c r="P243" s="2"/>
      <c r="Q243" s="2"/>
    </row>
    <row r="244">
      <c r="A244" s="9"/>
      <c r="B244" s="53" t="s">
        <v>51</v>
      </c>
      <c r="C244" s="1"/>
      <c r="D244" s="1"/>
      <c r="E244" s="54" t="s">
        <v>275</v>
      </c>
      <c r="F244" s="1"/>
      <c r="G244" s="1"/>
      <c r="H244" s="45"/>
      <c r="I244" s="1"/>
      <c r="J244" s="45"/>
      <c r="K244" s="1"/>
      <c r="L244" s="1"/>
      <c r="M244" s="12"/>
      <c r="N244" s="2"/>
      <c r="O244" s="2"/>
      <c r="P244" s="2"/>
      <c r="Q244" s="2"/>
    </row>
    <row r="245">
      <c r="A245" s="9"/>
      <c r="B245" s="53" t="s">
        <v>53</v>
      </c>
      <c r="C245" s="1"/>
      <c r="D245" s="1"/>
      <c r="E245" s="54" t="s">
        <v>276</v>
      </c>
      <c r="F245" s="1"/>
      <c r="G245" s="1"/>
      <c r="H245" s="45"/>
      <c r="I245" s="1"/>
      <c r="J245" s="45"/>
      <c r="K245" s="1"/>
      <c r="L245" s="1"/>
      <c r="M245" s="12"/>
      <c r="N245" s="2"/>
      <c r="O245" s="2"/>
      <c r="P245" s="2"/>
      <c r="Q245" s="2"/>
    </row>
    <row r="246" thickBot="1">
      <c r="A246" s="9"/>
      <c r="B246" s="55" t="s">
        <v>55</v>
      </c>
      <c r="C246" s="29"/>
      <c r="D246" s="29"/>
      <c r="E246" s="56" t="s">
        <v>56</v>
      </c>
      <c r="F246" s="29"/>
      <c r="G246" s="29"/>
      <c r="H246" s="57"/>
      <c r="I246" s="29"/>
      <c r="J246" s="57"/>
      <c r="K246" s="29"/>
      <c r="L246" s="29"/>
      <c r="M246" s="12"/>
      <c r="N246" s="2"/>
      <c r="O246" s="2"/>
      <c r="P246" s="2"/>
      <c r="Q246" s="2"/>
    </row>
    <row r="247" thickTop="1">
      <c r="A247" s="9"/>
      <c r="B247" s="46">
        <v>41</v>
      </c>
      <c r="C247" s="47" t="s">
        <v>277</v>
      </c>
      <c r="D247" s="47" t="s">
        <v>3</v>
      </c>
      <c r="E247" s="47" t="s">
        <v>278</v>
      </c>
      <c r="F247" s="47" t="s">
        <v>3</v>
      </c>
      <c r="G247" s="48" t="s">
        <v>113</v>
      </c>
      <c r="H247" s="58">
        <v>1.5529999999999999</v>
      </c>
      <c r="I247" s="31">
        <f>ROUND(0,2)</f>
        <v>0</v>
      </c>
      <c r="J247" s="59">
        <f>ROUND(I247*H247,2)</f>
        <v>0</v>
      </c>
      <c r="K247" s="60">
        <v>0.20999999999999999</v>
      </c>
      <c r="L247" s="61">
        <f>IF(ISNUMBER(K247),ROUND(J247*(K247+1),2),0)</f>
        <v>0</v>
      </c>
      <c r="M247" s="12"/>
      <c r="N247" s="2"/>
      <c r="O247" s="2"/>
      <c r="P247" s="2"/>
      <c r="Q247" s="40">
        <f>IF(ISNUMBER(K247),IF(H247&gt;0,IF(I247&gt;0,J247,0),0),0)</f>
        <v>0</v>
      </c>
      <c r="R247" s="26">
        <f>IF(ISNUMBER(K247)=FALSE,J247,0)</f>
        <v>0</v>
      </c>
    </row>
    <row r="248">
      <c r="A248" s="9"/>
      <c r="B248" s="53" t="s">
        <v>49</v>
      </c>
      <c r="C248" s="1"/>
      <c r="D248" s="1"/>
      <c r="E248" s="54" t="s">
        <v>3</v>
      </c>
      <c r="F248" s="1"/>
      <c r="G248" s="1"/>
      <c r="H248" s="45"/>
      <c r="I248" s="1"/>
      <c r="J248" s="45"/>
      <c r="K248" s="1"/>
      <c r="L248" s="1"/>
      <c r="M248" s="12"/>
      <c r="N248" s="2"/>
      <c r="O248" s="2"/>
      <c r="P248" s="2"/>
      <c r="Q248" s="2"/>
    </row>
    <row r="249">
      <c r="A249" s="9"/>
      <c r="B249" s="53" t="s">
        <v>51</v>
      </c>
      <c r="C249" s="1"/>
      <c r="D249" s="1"/>
      <c r="E249" s="54" t="s">
        <v>279</v>
      </c>
      <c r="F249" s="1"/>
      <c r="G249" s="1"/>
      <c r="H249" s="45"/>
      <c r="I249" s="1"/>
      <c r="J249" s="45"/>
      <c r="K249" s="1"/>
      <c r="L249" s="1"/>
      <c r="M249" s="12"/>
      <c r="N249" s="2"/>
      <c r="O249" s="2"/>
      <c r="P249" s="2"/>
      <c r="Q249" s="2"/>
    </row>
    <row r="250">
      <c r="A250" s="9"/>
      <c r="B250" s="53" t="s">
        <v>53</v>
      </c>
      <c r="C250" s="1"/>
      <c r="D250" s="1"/>
      <c r="E250" s="54" t="s">
        <v>280</v>
      </c>
      <c r="F250" s="1"/>
      <c r="G250" s="1"/>
      <c r="H250" s="45"/>
      <c r="I250" s="1"/>
      <c r="J250" s="45"/>
      <c r="K250" s="1"/>
      <c r="L250" s="1"/>
      <c r="M250" s="12"/>
      <c r="N250" s="2"/>
      <c r="O250" s="2"/>
      <c r="P250" s="2"/>
      <c r="Q250" s="2"/>
    </row>
    <row r="251" thickBot="1">
      <c r="A251" s="9"/>
      <c r="B251" s="55" t="s">
        <v>55</v>
      </c>
      <c r="C251" s="29"/>
      <c r="D251" s="29"/>
      <c r="E251" s="56" t="s">
        <v>56</v>
      </c>
      <c r="F251" s="29"/>
      <c r="G251" s="29"/>
      <c r="H251" s="57"/>
      <c r="I251" s="29"/>
      <c r="J251" s="57"/>
      <c r="K251" s="29"/>
      <c r="L251" s="29"/>
      <c r="M251" s="12"/>
      <c r="N251" s="2"/>
      <c r="O251" s="2"/>
      <c r="P251" s="2"/>
      <c r="Q251" s="2"/>
    </row>
    <row r="252" thickTop="1">
      <c r="A252" s="9"/>
      <c r="B252" s="46">
        <v>42</v>
      </c>
      <c r="C252" s="47" t="s">
        <v>281</v>
      </c>
      <c r="D252" s="47" t="s">
        <v>3</v>
      </c>
      <c r="E252" s="47" t="s">
        <v>282</v>
      </c>
      <c r="F252" s="47" t="s">
        <v>3</v>
      </c>
      <c r="G252" s="48" t="s">
        <v>113</v>
      </c>
      <c r="H252" s="58">
        <v>7.7999999999999998</v>
      </c>
      <c r="I252" s="31">
        <f>ROUND(0,2)</f>
        <v>0</v>
      </c>
      <c r="J252" s="59">
        <f>ROUND(I252*H252,2)</f>
        <v>0</v>
      </c>
      <c r="K252" s="60">
        <v>0.20999999999999999</v>
      </c>
      <c r="L252" s="61">
        <f>IF(ISNUMBER(K252),ROUND(J252*(K252+1),2),0)</f>
        <v>0</v>
      </c>
      <c r="M252" s="12"/>
      <c r="N252" s="2"/>
      <c r="O252" s="2"/>
      <c r="P252" s="2"/>
      <c r="Q252" s="40">
        <f>IF(ISNUMBER(K252),IF(H252&gt;0,IF(I252&gt;0,J252,0),0),0)</f>
        <v>0</v>
      </c>
      <c r="R252" s="26">
        <f>IF(ISNUMBER(K252)=FALSE,J252,0)</f>
        <v>0</v>
      </c>
    </row>
    <row r="253">
      <c r="A253" s="9"/>
      <c r="B253" s="53" t="s">
        <v>49</v>
      </c>
      <c r="C253" s="1"/>
      <c r="D253" s="1"/>
      <c r="E253" s="54" t="s">
        <v>3</v>
      </c>
      <c r="F253" s="1"/>
      <c r="G253" s="1"/>
      <c r="H253" s="45"/>
      <c r="I253" s="1"/>
      <c r="J253" s="45"/>
      <c r="K253" s="1"/>
      <c r="L253" s="1"/>
      <c r="M253" s="12"/>
      <c r="N253" s="2"/>
      <c r="O253" s="2"/>
      <c r="P253" s="2"/>
      <c r="Q253" s="2"/>
    </row>
    <row r="254">
      <c r="A254" s="9"/>
      <c r="B254" s="53" t="s">
        <v>51</v>
      </c>
      <c r="C254" s="1"/>
      <c r="D254" s="1"/>
      <c r="E254" s="54" t="s">
        <v>283</v>
      </c>
      <c r="F254" s="1"/>
      <c r="G254" s="1"/>
      <c r="H254" s="45"/>
      <c r="I254" s="1"/>
      <c r="J254" s="45"/>
      <c r="K254" s="1"/>
      <c r="L254" s="1"/>
      <c r="M254" s="12"/>
      <c r="N254" s="2"/>
      <c r="O254" s="2"/>
      <c r="P254" s="2"/>
      <c r="Q254" s="2"/>
    </row>
    <row r="255">
      <c r="A255" s="9"/>
      <c r="B255" s="53" t="s">
        <v>53</v>
      </c>
      <c r="C255" s="1"/>
      <c r="D255" s="1"/>
      <c r="E255" s="54" t="s">
        <v>284</v>
      </c>
      <c r="F255" s="1"/>
      <c r="G255" s="1"/>
      <c r="H255" s="45"/>
      <c r="I255" s="1"/>
      <c r="J255" s="45"/>
      <c r="K255" s="1"/>
      <c r="L255" s="1"/>
      <c r="M255" s="12"/>
      <c r="N255" s="2"/>
      <c r="O255" s="2"/>
      <c r="P255" s="2"/>
      <c r="Q255" s="2"/>
    </row>
    <row r="256" thickBot="1">
      <c r="A256" s="9"/>
      <c r="B256" s="55" t="s">
        <v>55</v>
      </c>
      <c r="C256" s="29"/>
      <c r="D256" s="29"/>
      <c r="E256" s="56" t="s">
        <v>56</v>
      </c>
      <c r="F256" s="29"/>
      <c r="G256" s="29"/>
      <c r="H256" s="57"/>
      <c r="I256" s="29"/>
      <c r="J256" s="57"/>
      <c r="K256" s="29"/>
      <c r="L256" s="29"/>
      <c r="M256" s="12"/>
      <c r="N256" s="2"/>
      <c r="O256" s="2"/>
      <c r="P256" s="2"/>
      <c r="Q256" s="2"/>
    </row>
    <row r="257" thickTop="1" thickBot="1" ht="25" customHeight="1">
      <c r="A257" s="9"/>
      <c r="B257" s="1"/>
      <c r="C257" s="62">
        <v>4</v>
      </c>
      <c r="D257" s="1"/>
      <c r="E257" s="62" t="s">
        <v>105</v>
      </c>
      <c r="F257" s="1"/>
      <c r="G257" s="63" t="s">
        <v>94</v>
      </c>
      <c r="H257" s="64">
        <f>J217+J222+J227+J232+J237+J242+J247+J252</f>
        <v>0</v>
      </c>
      <c r="I257" s="63" t="s">
        <v>95</v>
      </c>
      <c r="J257" s="65">
        <f>(L257-H257)</f>
        <v>0</v>
      </c>
      <c r="K257" s="63" t="s">
        <v>96</v>
      </c>
      <c r="L257" s="66">
        <f>L217+L222+L227+L232+L237+L242+L247+L252</f>
        <v>0</v>
      </c>
      <c r="M257" s="12"/>
      <c r="N257" s="2"/>
      <c r="O257" s="2"/>
      <c r="P257" s="2"/>
      <c r="Q257" s="40">
        <f>0+Q217+Q222+Q227+Q232+Q237+Q242+Q247+Q252</f>
        <v>0</v>
      </c>
      <c r="R257" s="26">
        <f>0+R217+R222+R227+R232+R237+R242+R247+R252</f>
        <v>0</v>
      </c>
      <c r="S257" s="67">
        <f>Q257*(1+J257)+R257</f>
        <v>0</v>
      </c>
    </row>
    <row r="258" thickTop="1" thickBot="1" ht="25" customHeight="1">
      <c r="A258" s="9"/>
      <c r="B258" s="68"/>
      <c r="C258" s="68"/>
      <c r="D258" s="68"/>
      <c r="E258" s="68"/>
      <c r="F258" s="68"/>
      <c r="G258" s="69" t="s">
        <v>97</v>
      </c>
      <c r="H258" s="70">
        <f>J217+J222+J227+J232+J237+J242+J247+J252</f>
        <v>0</v>
      </c>
      <c r="I258" s="69" t="s">
        <v>98</v>
      </c>
      <c r="J258" s="71">
        <f>0+J257</f>
        <v>0</v>
      </c>
      <c r="K258" s="69" t="s">
        <v>99</v>
      </c>
      <c r="L258" s="72">
        <f>L217+L222+L227+L232+L237+L242+L247+L252</f>
        <v>0</v>
      </c>
      <c r="M258" s="12"/>
      <c r="N258" s="2"/>
      <c r="O258" s="2"/>
      <c r="P258" s="2"/>
      <c r="Q258" s="2"/>
    </row>
    <row r="259" ht="40" customHeight="1">
      <c r="A259" s="9"/>
      <c r="B259" s="76" t="s">
        <v>285</v>
      </c>
      <c r="C259" s="1"/>
      <c r="D259" s="1"/>
      <c r="E259" s="1"/>
      <c r="F259" s="1"/>
      <c r="G259" s="1"/>
      <c r="H259" s="45"/>
      <c r="I259" s="1"/>
      <c r="J259" s="45"/>
      <c r="K259" s="1"/>
      <c r="L259" s="1"/>
      <c r="M259" s="12"/>
      <c r="N259" s="2"/>
      <c r="O259" s="2"/>
      <c r="P259" s="2"/>
      <c r="Q259" s="2"/>
    </row>
    <row r="260">
      <c r="A260" s="9"/>
      <c r="B260" s="46">
        <v>43</v>
      </c>
      <c r="C260" s="47" t="s">
        <v>286</v>
      </c>
      <c r="D260" s="47" t="s">
        <v>3</v>
      </c>
      <c r="E260" s="47" t="s">
        <v>287</v>
      </c>
      <c r="F260" s="47" t="s">
        <v>3</v>
      </c>
      <c r="G260" s="48" t="s">
        <v>175</v>
      </c>
      <c r="H260" s="49">
        <v>158</v>
      </c>
      <c r="I260" s="24">
        <f>ROUND(0,2)</f>
        <v>0</v>
      </c>
      <c r="J260" s="50">
        <f>ROUND(I260*H260,2)</f>
        <v>0</v>
      </c>
      <c r="K260" s="51">
        <v>0.20999999999999999</v>
      </c>
      <c r="L260" s="52">
        <f>IF(ISNUMBER(K260),ROUND(J260*(K260+1),2),0)</f>
        <v>0</v>
      </c>
      <c r="M260" s="12"/>
      <c r="N260" s="2"/>
      <c r="O260" s="2"/>
      <c r="P260" s="2"/>
      <c r="Q260" s="40">
        <f>IF(ISNUMBER(K260),IF(H260&gt;0,IF(I260&gt;0,J260,0),0),0)</f>
        <v>0</v>
      </c>
      <c r="R260" s="26">
        <f>IF(ISNUMBER(K260)=FALSE,J260,0)</f>
        <v>0</v>
      </c>
    </row>
    <row r="261">
      <c r="A261" s="9"/>
      <c r="B261" s="53" t="s">
        <v>49</v>
      </c>
      <c r="C261" s="1"/>
      <c r="D261" s="1"/>
      <c r="E261" s="54" t="s">
        <v>288</v>
      </c>
      <c r="F261" s="1"/>
      <c r="G261" s="1"/>
      <c r="H261" s="45"/>
      <c r="I261" s="1"/>
      <c r="J261" s="45"/>
      <c r="K261" s="1"/>
      <c r="L261" s="1"/>
      <c r="M261" s="12"/>
      <c r="N261" s="2"/>
      <c r="O261" s="2"/>
      <c r="P261" s="2"/>
      <c r="Q261" s="2"/>
    </row>
    <row r="262">
      <c r="A262" s="9"/>
      <c r="B262" s="53" t="s">
        <v>51</v>
      </c>
      <c r="C262" s="1"/>
      <c r="D262" s="1"/>
      <c r="E262" s="54" t="s">
        <v>289</v>
      </c>
      <c r="F262" s="1"/>
      <c r="G262" s="1"/>
      <c r="H262" s="45"/>
      <c r="I262" s="1"/>
      <c r="J262" s="45"/>
      <c r="K262" s="1"/>
      <c r="L262" s="1"/>
      <c r="M262" s="12"/>
      <c r="N262" s="2"/>
      <c r="O262" s="2"/>
      <c r="P262" s="2"/>
      <c r="Q262" s="2"/>
    </row>
    <row r="263">
      <c r="A263" s="9"/>
      <c r="B263" s="53" t="s">
        <v>53</v>
      </c>
      <c r="C263" s="1"/>
      <c r="D263" s="1"/>
      <c r="E263" s="54" t="s">
        <v>290</v>
      </c>
      <c r="F263" s="1"/>
      <c r="G263" s="1"/>
      <c r="H263" s="45"/>
      <c r="I263" s="1"/>
      <c r="J263" s="45"/>
      <c r="K263" s="1"/>
      <c r="L263" s="1"/>
      <c r="M263" s="12"/>
      <c r="N263" s="2"/>
      <c r="O263" s="2"/>
      <c r="P263" s="2"/>
      <c r="Q263" s="2"/>
    </row>
    <row r="264" thickBot="1">
      <c r="A264" s="9"/>
      <c r="B264" s="55" t="s">
        <v>55</v>
      </c>
      <c r="C264" s="29"/>
      <c r="D264" s="29"/>
      <c r="E264" s="56" t="s">
        <v>56</v>
      </c>
      <c r="F264" s="29"/>
      <c r="G264" s="29"/>
      <c r="H264" s="57"/>
      <c r="I264" s="29"/>
      <c r="J264" s="57"/>
      <c r="K264" s="29"/>
      <c r="L264" s="29"/>
      <c r="M264" s="12"/>
      <c r="N264" s="2"/>
      <c r="O264" s="2"/>
      <c r="P264" s="2"/>
      <c r="Q264" s="2"/>
    </row>
    <row r="265" thickTop="1">
      <c r="A265" s="9"/>
      <c r="B265" s="46">
        <v>44</v>
      </c>
      <c r="C265" s="47" t="s">
        <v>291</v>
      </c>
      <c r="D265" s="47" t="s">
        <v>3</v>
      </c>
      <c r="E265" s="47" t="s">
        <v>292</v>
      </c>
      <c r="F265" s="47" t="s">
        <v>3</v>
      </c>
      <c r="G265" s="48" t="s">
        <v>113</v>
      </c>
      <c r="H265" s="58">
        <v>43.375</v>
      </c>
      <c r="I265" s="31">
        <f>ROUND(0,2)</f>
        <v>0</v>
      </c>
      <c r="J265" s="59">
        <f>ROUND(I265*H265,2)</f>
        <v>0</v>
      </c>
      <c r="K265" s="60">
        <v>0.20999999999999999</v>
      </c>
      <c r="L265" s="61">
        <f>IF(ISNUMBER(K265),ROUND(J265*(K265+1),2),0)</f>
        <v>0</v>
      </c>
      <c r="M265" s="12"/>
      <c r="N265" s="2"/>
      <c r="O265" s="2"/>
      <c r="P265" s="2"/>
      <c r="Q265" s="40">
        <f>IF(ISNUMBER(K265),IF(H265&gt;0,IF(I265&gt;0,J265,0),0),0)</f>
        <v>0</v>
      </c>
      <c r="R265" s="26">
        <f>IF(ISNUMBER(K265)=FALSE,J265,0)</f>
        <v>0</v>
      </c>
    </row>
    <row r="266">
      <c r="A266" s="9"/>
      <c r="B266" s="53" t="s">
        <v>49</v>
      </c>
      <c r="C266" s="1"/>
      <c r="D266" s="1"/>
      <c r="E266" s="54" t="s">
        <v>3</v>
      </c>
      <c r="F266" s="1"/>
      <c r="G266" s="1"/>
      <c r="H266" s="45"/>
      <c r="I266" s="1"/>
      <c r="J266" s="45"/>
      <c r="K266" s="1"/>
      <c r="L266" s="1"/>
      <c r="M266" s="12"/>
      <c r="N266" s="2"/>
      <c r="O266" s="2"/>
      <c r="P266" s="2"/>
      <c r="Q266" s="2"/>
    </row>
    <row r="267">
      <c r="A267" s="9"/>
      <c r="B267" s="53" t="s">
        <v>51</v>
      </c>
      <c r="C267" s="1"/>
      <c r="D267" s="1"/>
      <c r="E267" s="54" t="s">
        <v>293</v>
      </c>
      <c r="F267" s="1"/>
      <c r="G267" s="1"/>
      <c r="H267" s="45"/>
      <c r="I267" s="1"/>
      <c r="J267" s="45"/>
      <c r="K267" s="1"/>
      <c r="L267" s="1"/>
      <c r="M267" s="12"/>
      <c r="N267" s="2"/>
      <c r="O267" s="2"/>
      <c r="P267" s="2"/>
      <c r="Q267" s="2"/>
    </row>
    <row r="268">
      <c r="A268" s="9"/>
      <c r="B268" s="53" t="s">
        <v>53</v>
      </c>
      <c r="C268" s="1"/>
      <c r="D268" s="1"/>
      <c r="E268" s="54" t="s">
        <v>290</v>
      </c>
      <c r="F268" s="1"/>
      <c r="G268" s="1"/>
      <c r="H268" s="45"/>
      <c r="I268" s="1"/>
      <c r="J268" s="45"/>
      <c r="K268" s="1"/>
      <c r="L268" s="1"/>
      <c r="M268" s="12"/>
      <c r="N268" s="2"/>
      <c r="O268" s="2"/>
      <c r="P268" s="2"/>
      <c r="Q268" s="2"/>
    </row>
    <row r="269" thickBot="1">
      <c r="A269" s="9"/>
      <c r="B269" s="55" t="s">
        <v>55</v>
      </c>
      <c r="C269" s="29"/>
      <c r="D269" s="29"/>
      <c r="E269" s="56" t="s">
        <v>56</v>
      </c>
      <c r="F269" s="29"/>
      <c r="G269" s="29"/>
      <c r="H269" s="57"/>
      <c r="I269" s="29"/>
      <c r="J269" s="57"/>
      <c r="K269" s="29"/>
      <c r="L269" s="29"/>
      <c r="M269" s="12"/>
      <c r="N269" s="2"/>
      <c r="O269" s="2"/>
      <c r="P269" s="2"/>
      <c r="Q269" s="2"/>
    </row>
    <row r="270" thickTop="1">
      <c r="A270" s="9"/>
      <c r="B270" s="46">
        <v>45</v>
      </c>
      <c r="C270" s="47" t="s">
        <v>294</v>
      </c>
      <c r="D270" s="47" t="s">
        <v>3</v>
      </c>
      <c r="E270" s="47" t="s">
        <v>295</v>
      </c>
      <c r="F270" s="47" t="s">
        <v>3</v>
      </c>
      <c r="G270" s="48" t="s">
        <v>175</v>
      </c>
      <c r="H270" s="58">
        <v>158</v>
      </c>
      <c r="I270" s="31">
        <f>ROUND(0,2)</f>
        <v>0</v>
      </c>
      <c r="J270" s="59">
        <f>ROUND(I270*H270,2)</f>
        <v>0</v>
      </c>
      <c r="K270" s="60">
        <v>0.20999999999999999</v>
      </c>
      <c r="L270" s="61">
        <f>IF(ISNUMBER(K270),ROUND(J270*(K270+1),2),0)</f>
        <v>0</v>
      </c>
      <c r="M270" s="12"/>
      <c r="N270" s="2"/>
      <c r="O270" s="2"/>
      <c r="P270" s="2"/>
      <c r="Q270" s="40">
        <f>IF(ISNUMBER(K270),IF(H270&gt;0,IF(I270&gt;0,J270,0),0),0)</f>
        <v>0</v>
      </c>
      <c r="R270" s="26">
        <f>IF(ISNUMBER(K270)=FALSE,J270,0)</f>
        <v>0</v>
      </c>
    </row>
    <row r="271">
      <c r="A271" s="9"/>
      <c r="B271" s="53" t="s">
        <v>49</v>
      </c>
      <c r="C271" s="1"/>
      <c r="D271" s="1"/>
      <c r="E271" s="54" t="s">
        <v>296</v>
      </c>
      <c r="F271" s="1"/>
      <c r="G271" s="1"/>
      <c r="H271" s="45"/>
      <c r="I271" s="1"/>
      <c r="J271" s="45"/>
      <c r="K271" s="1"/>
      <c r="L271" s="1"/>
      <c r="M271" s="12"/>
      <c r="N271" s="2"/>
      <c r="O271" s="2"/>
      <c r="P271" s="2"/>
      <c r="Q271" s="2"/>
    </row>
    <row r="272">
      <c r="A272" s="9"/>
      <c r="B272" s="53" t="s">
        <v>51</v>
      </c>
      <c r="C272" s="1"/>
      <c r="D272" s="1"/>
      <c r="E272" s="54" t="s">
        <v>297</v>
      </c>
      <c r="F272" s="1"/>
      <c r="G272" s="1"/>
      <c r="H272" s="45"/>
      <c r="I272" s="1"/>
      <c r="J272" s="45"/>
      <c r="K272" s="1"/>
      <c r="L272" s="1"/>
      <c r="M272" s="12"/>
      <c r="N272" s="2"/>
      <c r="O272" s="2"/>
      <c r="P272" s="2"/>
      <c r="Q272" s="2"/>
    </row>
    <row r="273">
      <c r="A273" s="9"/>
      <c r="B273" s="53" t="s">
        <v>53</v>
      </c>
      <c r="C273" s="1"/>
      <c r="D273" s="1"/>
      <c r="E273" s="54" t="s">
        <v>298</v>
      </c>
      <c r="F273" s="1"/>
      <c r="G273" s="1"/>
      <c r="H273" s="45"/>
      <c r="I273" s="1"/>
      <c r="J273" s="45"/>
      <c r="K273" s="1"/>
      <c r="L273" s="1"/>
      <c r="M273" s="12"/>
      <c r="N273" s="2"/>
      <c r="O273" s="2"/>
      <c r="P273" s="2"/>
      <c r="Q273" s="2"/>
    </row>
    <row r="274" thickBot="1">
      <c r="A274" s="9"/>
      <c r="B274" s="55" t="s">
        <v>55</v>
      </c>
      <c r="C274" s="29"/>
      <c r="D274" s="29"/>
      <c r="E274" s="56" t="s">
        <v>56</v>
      </c>
      <c r="F274" s="29"/>
      <c r="G274" s="29"/>
      <c r="H274" s="57"/>
      <c r="I274" s="29"/>
      <c r="J274" s="57"/>
      <c r="K274" s="29"/>
      <c r="L274" s="29"/>
      <c r="M274" s="12"/>
      <c r="N274" s="2"/>
      <c r="O274" s="2"/>
      <c r="P274" s="2"/>
      <c r="Q274" s="2"/>
    </row>
    <row r="275" thickTop="1">
      <c r="A275" s="9"/>
      <c r="B275" s="46">
        <v>46</v>
      </c>
      <c r="C275" s="47" t="s">
        <v>299</v>
      </c>
      <c r="D275" s="47" t="s">
        <v>3</v>
      </c>
      <c r="E275" s="47" t="s">
        <v>300</v>
      </c>
      <c r="F275" s="47" t="s">
        <v>3</v>
      </c>
      <c r="G275" s="48" t="s">
        <v>175</v>
      </c>
      <c r="H275" s="58">
        <v>483.24900000000002</v>
      </c>
      <c r="I275" s="31">
        <f>ROUND(0,2)</f>
        <v>0</v>
      </c>
      <c r="J275" s="59">
        <f>ROUND(I275*H275,2)</f>
        <v>0</v>
      </c>
      <c r="K275" s="60">
        <v>0.20999999999999999</v>
      </c>
      <c r="L275" s="61">
        <f>IF(ISNUMBER(K275),ROUND(J275*(K275+1),2),0)</f>
        <v>0</v>
      </c>
      <c r="M275" s="12"/>
      <c r="N275" s="2"/>
      <c r="O275" s="2"/>
      <c r="P275" s="2"/>
      <c r="Q275" s="40">
        <f>IF(ISNUMBER(K275),IF(H275&gt;0,IF(I275&gt;0,J275,0),0),0)</f>
        <v>0</v>
      </c>
      <c r="R275" s="26">
        <f>IF(ISNUMBER(K275)=FALSE,J275,0)</f>
        <v>0</v>
      </c>
    </row>
    <row r="276">
      <c r="A276" s="9"/>
      <c r="B276" s="53" t="s">
        <v>49</v>
      </c>
      <c r="C276" s="1"/>
      <c r="D276" s="1"/>
      <c r="E276" s="54" t="s">
        <v>301</v>
      </c>
      <c r="F276" s="1"/>
      <c r="G276" s="1"/>
      <c r="H276" s="45"/>
      <c r="I276" s="1"/>
      <c r="J276" s="45"/>
      <c r="K276" s="1"/>
      <c r="L276" s="1"/>
      <c r="M276" s="12"/>
      <c r="N276" s="2"/>
      <c r="O276" s="2"/>
      <c r="P276" s="2"/>
      <c r="Q276" s="2"/>
    </row>
    <row r="277">
      <c r="A277" s="9"/>
      <c r="B277" s="53" t="s">
        <v>51</v>
      </c>
      <c r="C277" s="1"/>
      <c r="D277" s="1"/>
      <c r="E277" s="54" t="s">
        <v>302</v>
      </c>
      <c r="F277" s="1"/>
      <c r="G277" s="1"/>
      <c r="H277" s="45"/>
      <c r="I277" s="1"/>
      <c r="J277" s="45"/>
      <c r="K277" s="1"/>
      <c r="L277" s="1"/>
      <c r="M277" s="12"/>
      <c r="N277" s="2"/>
      <c r="O277" s="2"/>
      <c r="P277" s="2"/>
      <c r="Q277" s="2"/>
    </row>
    <row r="278">
      <c r="A278" s="9"/>
      <c r="B278" s="53" t="s">
        <v>53</v>
      </c>
      <c r="C278" s="1"/>
      <c r="D278" s="1"/>
      <c r="E278" s="54" t="s">
        <v>298</v>
      </c>
      <c r="F278" s="1"/>
      <c r="G278" s="1"/>
      <c r="H278" s="45"/>
      <c r="I278" s="1"/>
      <c r="J278" s="45"/>
      <c r="K278" s="1"/>
      <c r="L278" s="1"/>
      <c r="M278" s="12"/>
      <c r="N278" s="2"/>
      <c r="O278" s="2"/>
      <c r="P278" s="2"/>
      <c r="Q278" s="2"/>
    </row>
    <row r="279" thickBot="1">
      <c r="A279" s="9"/>
      <c r="B279" s="55" t="s">
        <v>55</v>
      </c>
      <c r="C279" s="29"/>
      <c r="D279" s="29"/>
      <c r="E279" s="56" t="s">
        <v>56</v>
      </c>
      <c r="F279" s="29"/>
      <c r="G279" s="29"/>
      <c r="H279" s="57"/>
      <c r="I279" s="29"/>
      <c r="J279" s="57"/>
      <c r="K279" s="29"/>
      <c r="L279" s="29"/>
      <c r="M279" s="12"/>
      <c r="N279" s="2"/>
      <c r="O279" s="2"/>
      <c r="P279" s="2"/>
      <c r="Q279" s="2"/>
    </row>
    <row r="280" thickTop="1">
      <c r="A280" s="9"/>
      <c r="B280" s="46">
        <v>47</v>
      </c>
      <c r="C280" s="47" t="s">
        <v>303</v>
      </c>
      <c r="D280" s="47" t="s">
        <v>3</v>
      </c>
      <c r="E280" s="47" t="s">
        <v>304</v>
      </c>
      <c r="F280" s="47" t="s">
        <v>3</v>
      </c>
      <c r="G280" s="48" t="s">
        <v>175</v>
      </c>
      <c r="H280" s="58">
        <v>24.75</v>
      </c>
      <c r="I280" s="31">
        <f>ROUND(0,2)</f>
        <v>0</v>
      </c>
      <c r="J280" s="59">
        <f>ROUND(I280*H280,2)</f>
        <v>0</v>
      </c>
      <c r="K280" s="60">
        <v>0.20999999999999999</v>
      </c>
      <c r="L280" s="61">
        <f>IF(ISNUMBER(K280),ROUND(J280*(K280+1),2),0)</f>
        <v>0</v>
      </c>
      <c r="M280" s="12"/>
      <c r="N280" s="2"/>
      <c r="O280" s="2"/>
      <c r="P280" s="2"/>
      <c r="Q280" s="40">
        <f>IF(ISNUMBER(K280),IF(H280&gt;0,IF(I280&gt;0,J280,0),0),0)</f>
        <v>0</v>
      </c>
      <c r="R280" s="26">
        <f>IF(ISNUMBER(K280)=FALSE,J280,0)</f>
        <v>0</v>
      </c>
    </row>
    <row r="281">
      <c r="A281" s="9"/>
      <c r="B281" s="53" t="s">
        <v>49</v>
      </c>
      <c r="C281" s="1"/>
      <c r="D281" s="1"/>
      <c r="E281" s="54" t="s">
        <v>305</v>
      </c>
      <c r="F281" s="1"/>
      <c r="G281" s="1"/>
      <c r="H281" s="45"/>
      <c r="I281" s="1"/>
      <c r="J281" s="45"/>
      <c r="K281" s="1"/>
      <c r="L281" s="1"/>
      <c r="M281" s="12"/>
      <c r="N281" s="2"/>
      <c r="O281" s="2"/>
      <c r="P281" s="2"/>
      <c r="Q281" s="2"/>
    </row>
    <row r="282">
      <c r="A282" s="9"/>
      <c r="B282" s="53" t="s">
        <v>51</v>
      </c>
      <c r="C282" s="1"/>
      <c r="D282" s="1"/>
      <c r="E282" s="54" t="s">
        <v>306</v>
      </c>
      <c r="F282" s="1"/>
      <c r="G282" s="1"/>
      <c r="H282" s="45"/>
      <c r="I282" s="1"/>
      <c r="J282" s="45"/>
      <c r="K282" s="1"/>
      <c r="L282" s="1"/>
      <c r="M282" s="12"/>
      <c r="N282" s="2"/>
      <c r="O282" s="2"/>
      <c r="P282" s="2"/>
      <c r="Q282" s="2"/>
    </row>
    <row r="283">
      <c r="A283" s="9"/>
      <c r="B283" s="53" t="s">
        <v>53</v>
      </c>
      <c r="C283" s="1"/>
      <c r="D283" s="1"/>
      <c r="E283" s="54" t="s">
        <v>298</v>
      </c>
      <c r="F283" s="1"/>
      <c r="G283" s="1"/>
      <c r="H283" s="45"/>
      <c r="I283" s="1"/>
      <c r="J283" s="45"/>
      <c r="K283" s="1"/>
      <c r="L283" s="1"/>
      <c r="M283" s="12"/>
      <c r="N283" s="2"/>
      <c r="O283" s="2"/>
      <c r="P283" s="2"/>
      <c r="Q283" s="2"/>
    </row>
    <row r="284" thickBot="1">
      <c r="A284" s="9"/>
      <c r="B284" s="55" t="s">
        <v>55</v>
      </c>
      <c r="C284" s="29"/>
      <c r="D284" s="29"/>
      <c r="E284" s="56" t="s">
        <v>56</v>
      </c>
      <c r="F284" s="29"/>
      <c r="G284" s="29"/>
      <c r="H284" s="57"/>
      <c r="I284" s="29"/>
      <c r="J284" s="57"/>
      <c r="K284" s="29"/>
      <c r="L284" s="29"/>
      <c r="M284" s="12"/>
      <c r="N284" s="2"/>
      <c r="O284" s="2"/>
      <c r="P284" s="2"/>
      <c r="Q284" s="2"/>
    </row>
    <row r="285" thickTop="1">
      <c r="A285" s="9"/>
      <c r="B285" s="46">
        <v>48</v>
      </c>
      <c r="C285" s="47" t="s">
        <v>307</v>
      </c>
      <c r="D285" s="47" t="s">
        <v>3</v>
      </c>
      <c r="E285" s="47" t="s">
        <v>308</v>
      </c>
      <c r="F285" s="47" t="s">
        <v>3</v>
      </c>
      <c r="G285" s="48" t="s">
        <v>175</v>
      </c>
      <c r="H285" s="58">
        <v>75</v>
      </c>
      <c r="I285" s="31">
        <f>ROUND(0,2)</f>
        <v>0</v>
      </c>
      <c r="J285" s="59">
        <f>ROUND(I285*H285,2)</f>
        <v>0</v>
      </c>
      <c r="K285" s="60">
        <v>0.20999999999999999</v>
      </c>
      <c r="L285" s="61">
        <f>IF(ISNUMBER(K285),ROUND(J285*(K285+1),2),0)</f>
        <v>0</v>
      </c>
      <c r="M285" s="12"/>
      <c r="N285" s="2"/>
      <c r="O285" s="2"/>
      <c r="P285" s="2"/>
      <c r="Q285" s="40">
        <f>IF(ISNUMBER(K285),IF(H285&gt;0,IF(I285&gt;0,J285,0),0),0)</f>
        <v>0</v>
      </c>
      <c r="R285" s="26">
        <f>IF(ISNUMBER(K285)=FALSE,J285,0)</f>
        <v>0</v>
      </c>
    </row>
    <row r="286">
      <c r="A286" s="9"/>
      <c r="B286" s="53" t="s">
        <v>49</v>
      </c>
      <c r="C286" s="1"/>
      <c r="D286" s="1"/>
      <c r="E286" s="54" t="s">
        <v>3</v>
      </c>
      <c r="F286" s="1"/>
      <c r="G286" s="1"/>
      <c r="H286" s="45"/>
      <c r="I286" s="1"/>
      <c r="J286" s="45"/>
      <c r="K286" s="1"/>
      <c r="L286" s="1"/>
      <c r="M286" s="12"/>
      <c r="N286" s="2"/>
      <c r="O286" s="2"/>
      <c r="P286" s="2"/>
      <c r="Q286" s="2"/>
    </row>
    <row r="287">
      <c r="A287" s="9"/>
      <c r="B287" s="53" t="s">
        <v>51</v>
      </c>
      <c r="C287" s="1"/>
      <c r="D287" s="1"/>
      <c r="E287" s="54" t="s">
        <v>309</v>
      </c>
      <c r="F287" s="1"/>
      <c r="G287" s="1"/>
      <c r="H287" s="45"/>
      <c r="I287" s="1"/>
      <c r="J287" s="45"/>
      <c r="K287" s="1"/>
      <c r="L287" s="1"/>
      <c r="M287" s="12"/>
      <c r="N287" s="2"/>
      <c r="O287" s="2"/>
      <c r="P287" s="2"/>
      <c r="Q287" s="2"/>
    </row>
    <row r="288">
      <c r="A288" s="9"/>
      <c r="B288" s="53" t="s">
        <v>53</v>
      </c>
      <c r="C288" s="1"/>
      <c r="D288" s="1"/>
      <c r="E288" s="54" t="s">
        <v>310</v>
      </c>
      <c r="F288" s="1"/>
      <c r="G288" s="1"/>
      <c r="H288" s="45"/>
      <c r="I288" s="1"/>
      <c r="J288" s="45"/>
      <c r="K288" s="1"/>
      <c r="L288" s="1"/>
      <c r="M288" s="12"/>
      <c r="N288" s="2"/>
      <c r="O288" s="2"/>
      <c r="P288" s="2"/>
      <c r="Q288" s="2"/>
    </row>
    <row r="289" thickBot="1">
      <c r="A289" s="9"/>
      <c r="B289" s="55" t="s">
        <v>55</v>
      </c>
      <c r="C289" s="29"/>
      <c r="D289" s="29"/>
      <c r="E289" s="56" t="s">
        <v>56</v>
      </c>
      <c r="F289" s="29"/>
      <c r="G289" s="29"/>
      <c r="H289" s="57"/>
      <c r="I289" s="29"/>
      <c r="J289" s="57"/>
      <c r="K289" s="29"/>
      <c r="L289" s="29"/>
      <c r="M289" s="12"/>
      <c r="N289" s="2"/>
      <c r="O289" s="2"/>
      <c r="P289" s="2"/>
      <c r="Q289" s="2"/>
    </row>
    <row r="290" thickTop="1">
      <c r="A290" s="9"/>
      <c r="B290" s="46">
        <v>49</v>
      </c>
      <c r="C290" s="47" t="s">
        <v>311</v>
      </c>
      <c r="D290" s="47" t="s">
        <v>3</v>
      </c>
      <c r="E290" s="47" t="s">
        <v>312</v>
      </c>
      <c r="F290" s="47" t="s">
        <v>3</v>
      </c>
      <c r="G290" s="48" t="s">
        <v>175</v>
      </c>
      <c r="H290" s="58">
        <v>185.03999999999999</v>
      </c>
      <c r="I290" s="31">
        <f>ROUND(0,2)</f>
        <v>0</v>
      </c>
      <c r="J290" s="59">
        <f>ROUND(I290*H290,2)</f>
        <v>0</v>
      </c>
      <c r="K290" s="60">
        <v>0.20999999999999999</v>
      </c>
      <c r="L290" s="61">
        <f>IF(ISNUMBER(K290),ROUND(J290*(K290+1),2),0)</f>
        <v>0</v>
      </c>
      <c r="M290" s="12"/>
      <c r="N290" s="2"/>
      <c r="O290" s="2"/>
      <c r="P290" s="2"/>
      <c r="Q290" s="40">
        <f>IF(ISNUMBER(K290),IF(H290&gt;0,IF(I290&gt;0,J290,0),0),0)</f>
        <v>0</v>
      </c>
      <c r="R290" s="26">
        <f>IF(ISNUMBER(K290)=FALSE,J290,0)</f>
        <v>0</v>
      </c>
    </row>
    <row r="291">
      <c r="A291" s="9"/>
      <c r="B291" s="53" t="s">
        <v>49</v>
      </c>
      <c r="C291" s="1"/>
      <c r="D291" s="1"/>
      <c r="E291" s="54" t="s">
        <v>313</v>
      </c>
      <c r="F291" s="1"/>
      <c r="G291" s="1"/>
      <c r="H291" s="45"/>
      <c r="I291" s="1"/>
      <c r="J291" s="45"/>
      <c r="K291" s="1"/>
      <c r="L291" s="1"/>
      <c r="M291" s="12"/>
      <c r="N291" s="2"/>
      <c r="O291" s="2"/>
      <c r="P291" s="2"/>
      <c r="Q291" s="2"/>
    </row>
    <row r="292">
      <c r="A292" s="9"/>
      <c r="B292" s="53" t="s">
        <v>51</v>
      </c>
      <c r="C292" s="1"/>
      <c r="D292" s="1"/>
      <c r="E292" s="54" t="s">
        <v>314</v>
      </c>
      <c r="F292" s="1"/>
      <c r="G292" s="1"/>
      <c r="H292" s="45"/>
      <c r="I292" s="1"/>
      <c r="J292" s="45"/>
      <c r="K292" s="1"/>
      <c r="L292" s="1"/>
      <c r="M292" s="12"/>
      <c r="N292" s="2"/>
      <c r="O292" s="2"/>
      <c r="P292" s="2"/>
      <c r="Q292" s="2"/>
    </row>
    <row r="293">
      <c r="A293" s="9"/>
      <c r="B293" s="53" t="s">
        <v>53</v>
      </c>
      <c r="C293" s="1"/>
      <c r="D293" s="1"/>
      <c r="E293" s="54" t="s">
        <v>315</v>
      </c>
      <c r="F293" s="1"/>
      <c r="G293" s="1"/>
      <c r="H293" s="45"/>
      <c r="I293" s="1"/>
      <c r="J293" s="45"/>
      <c r="K293" s="1"/>
      <c r="L293" s="1"/>
      <c r="M293" s="12"/>
      <c r="N293" s="2"/>
      <c r="O293" s="2"/>
      <c r="P293" s="2"/>
      <c r="Q293" s="2"/>
    </row>
    <row r="294" thickBot="1">
      <c r="A294" s="9"/>
      <c r="B294" s="55" t="s">
        <v>55</v>
      </c>
      <c r="C294" s="29"/>
      <c r="D294" s="29"/>
      <c r="E294" s="56" t="s">
        <v>56</v>
      </c>
      <c r="F294" s="29"/>
      <c r="G294" s="29"/>
      <c r="H294" s="57"/>
      <c r="I294" s="29"/>
      <c r="J294" s="57"/>
      <c r="K294" s="29"/>
      <c r="L294" s="29"/>
      <c r="M294" s="12"/>
      <c r="N294" s="2"/>
      <c r="O294" s="2"/>
      <c r="P294" s="2"/>
      <c r="Q294" s="2"/>
    </row>
    <row r="295" thickTop="1">
      <c r="A295" s="9"/>
      <c r="B295" s="46">
        <v>50</v>
      </c>
      <c r="C295" s="47" t="s">
        <v>316</v>
      </c>
      <c r="D295" s="47" t="s">
        <v>3</v>
      </c>
      <c r="E295" s="47" t="s">
        <v>317</v>
      </c>
      <c r="F295" s="47" t="s">
        <v>3</v>
      </c>
      <c r="G295" s="48" t="s">
        <v>175</v>
      </c>
      <c r="H295" s="58">
        <v>171.43199999999999</v>
      </c>
      <c r="I295" s="31">
        <f>ROUND(0,2)</f>
        <v>0</v>
      </c>
      <c r="J295" s="59">
        <f>ROUND(I295*H295,2)</f>
        <v>0</v>
      </c>
      <c r="K295" s="60">
        <v>0.20999999999999999</v>
      </c>
      <c r="L295" s="61">
        <f>IF(ISNUMBER(K295),ROUND(J295*(K295+1),2),0)</f>
        <v>0</v>
      </c>
      <c r="M295" s="12"/>
      <c r="N295" s="2"/>
      <c r="O295" s="2"/>
      <c r="P295" s="2"/>
      <c r="Q295" s="40">
        <f>IF(ISNUMBER(K295),IF(H295&gt;0,IF(I295&gt;0,J295,0),0),0)</f>
        <v>0</v>
      </c>
      <c r="R295" s="26">
        <f>IF(ISNUMBER(K295)=FALSE,J295,0)</f>
        <v>0</v>
      </c>
    </row>
    <row r="296">
      <c r="A296" s="9"/>
      <c r="B296" s="53" t="s">
        <v>49</v>
      </c>
      <c r="C296" s="1"/>
      <c r="D296" s="1"/>
      <c r="E296" s="54" t="s">
        <v>318</v>
      </c>
      <c r="F296" s="1"/>
      <c r="G296" s="1"/>
      <c r="H296" s="45"/>
      <c r="I296" s="1"/>
      <c r="J296" s="45"/>
      <c r="K296" s="1"/>
      <c r="L296" s="1"/>
      <c r="M296" s="12"/>
      <c r="N296" s="2"/>
      <c r="O296" s="2"/>
      <c r="P296" s="2"/>
      <c r="Q296" s="2"/>
    </row>
    <row r="297">
      <c r="A297" s="9"/>
      <c r="B297" s="53" t="s">
        <v>51</v>
      </c>
      <c r="C297" s="1"/>
      <c r="D297" s="1"/>
      <c r="E297" s="54" t="s">
        <v>319</v>
      </c>
      <c r="F297" s="1"/>
      <c r="G297" s="1"/>
      <c r="H297" s="45"/>
      <c r="I297" s="1"/>
      <c r="J297" s="45"/>
      <c r="K297" s="1"/>
      <c r="L297" s="1"/>
      <c r="M297" s="12"/>
      <c r="N297" s="2"/>
      <c r="O297" s="2"/>
      <c r="P297" s="2"/>
      <c r="Q297" s="2"/>
    </row>
    <row r="298">
      <c r="A298" s="9"/>
      <c r="B298" s="53" t="s">
        <v>53</v>
      </c>
      <c r="C298" s="1"/>
      <c r="D298" s="1"/>
      <c r="E298" s="54" t="s">
        <v>315</v>
      </c>
      <c r="F298" s="1"/>
      <c r="G298" s="1"/>
      <c r="H298" s="45"/>
      <c r="I298" s="1"/>
      <c r="J298" s="45"/>
      <c r="K298" s="1"/>
      <c r="L298" s="1"/>
      <c r="M298" s="12"/>
      <c r="N298" s="2"/>
      <c r="O298" s="2"/>
      <c r="P298" s="2"/>
      <c r="Q298" s="2"/>
    </row>
    <row r="299" thickBot="1">
      <c r="A299" s="9"/>
      <c r="B299" s="55" t="s">
        <v>55</v>
      </c>
      <c r="C299" s="29"/>
      <c r="D299" s="29"/>
      <c r="E299" s="56" t="s">
        <v>56</v>
      </c>
      <c r="F299" s="29"/>
      <c r="G299" s="29"/>
      <c r="H299" s="57"/>
      <c r="I299" s="29"/>
      <c r="J299" s="57"/>
      <c r="K299" s="29"/>
      <c r="L299" s="29"/>
      <c r="M299" s="12"/>
      <c r="N299" s="2"/>
      <c r="O299" s="2"/>
      <c r="P299" s="2"/>
      <c r="Q299" s="2"/>
    </row>
    <row r="300" thickTop="1">
      <c r="A300" s="9"/>
      <c r="B300" s="46">
        <v>51</v>
      </c>
      <c r="C300" s="47" t="s">
        <v>320</v>
      </c>
      <c r="D300" s="47" t="s">
        <v>3</v>
      </c>
      <c r="E300" s="47" t="s">
        <v>321</v>
      </c>
      <c r="F300" s="47" t="s">
        <v>3</v>
      </c>
      <c r="G300" s="48" t="s">
        <v>175</v>
      </c>
      <c r="H300" s="58">
        <v>309.08199999999999</v>
      </c>
      <c r="I300" s="31">
        <f>ROUND(0,2)</f>
        <v>0</v>
      </c>
      <c r="J300" s="59">
        <f>ROUND(I300*H300,2)</f>
        <v>0</v>
      </c>
      <c r="K300" s="60">
        <v>0.20999999999999999</v>
      </c>
      <c r="L300" s="61">
        <f>IF(ISNUMBER(K300),ROUND(J300*(K300+1),2),0)</f>
        <v>0</v>
      </c>
      <c r="M300" s="12"/>
      <c r="N300" s="2"/>
      <c r="O300" s="2"/>
      <c r="P300" s="2"/>
      <c r="Q300" s="40">
        <f>IF(ISNUMBER(K300),IF(H300&gt;0,IF(I300&gt;0,J300,0),0),0)</f>
        <v>0</v>
      </c>
      <c r="R300" s="26">
        <f>IF(ISNUMBER(K300)=FALSE,J300,0)</f>
        <v>0</v>
      </c>
    </row>
    <row r="301">
      <c r="A301" s="9"/>
      <c r="B301" s="53" t="s">
        <v>49</v>
      </c>
      <c r="C301" s="1"/>
      <c r="D301" s="1"/>
      <c r="E301" s="54" t="s">
        <v>322</v>
      </c>
      <c r="F301" s="1"/>
      <c r="G301" s="1"/>
      <c r="H301" s="45"/>
      <c r="I301" s="1"/>
      <c r="J301" s="45"/>
      <c r="K301" s="1"/>
      <c r="L301" s="1"/>
      <c r="M301" s="12"/>
      <c r="N301" s="2"/>
      <c r="O301" s="2"/>
      <c r="P301" s="2"/>
      <c r="Q301" s="2"/>
    </row>
    <row r="302">
      <c r="A302" s="9"/>
      <c r="B302" s="53" t="s">
        <v>51</v>
      </c>
      <c r="C302" s="1"/>
      <c r="D302" s="1"/>
      <c r="E302" s="54" t="s">
        <v>323</v>
      </c>
      <c r="F302" s="1"/>
      <c r="G302" s="1"/>
      <c r="H302" s="45"/>
      <c r="I302" s="1"/>
      <c r="J302" s="45"/>
      <c r="K302" s="1"/>
      <c r="L302" s="1"/>
      <c r="M302" s="12"/>
      <c r="N302" s="2"/>
      <c r="O302" s="2"/>
      <c r="P302" s="2"/>
      <c r="Q302" s="2"/>
    </row>
    <row r="303">
      <c r="A303" s="9"/>
      <c r="B303" s="53" t="s">
        <v>53</v>
      </c>
      <c r="C303" s="1"/>
      <c r="D303" s="1"/>
      <c r="E303" s="54" t="s">
        <v>315</v>
      </c>
      <c r="F303" s="1"/>
      <c r="G303" s="1"/>
      <c r="H303" s="45"/>
      <c r="I303" s="1"/>
      <c r="J303" s="45"/>
      <c r="K303" s="1"/>
      <c r="L303" s="1"/>
      <c r="M303" s="12"/>
      <c r="N303" s="2"/>
      <c r="O303" s="2"/>
      <c r="P303" s="2"/>
      <c r="Q303" s="2"/>
    </row>
    <row r="304" thickBot="1">
      <c r="A304" s="9"/>
      <c r="B304" s="55" t="s">
        <v>55</v>
      </c>
      <c r="C304" s="29"/>
      <c r="D304" s="29"/>
      <c r="E304" s="56" t="s">
        <v>56</v>
      </c>
      <c r="F304" s="29"/>
      <c r="G304" s="29"/>
      <c r="H304" s="57"/>
      <c r="I304" s="29"/>
      <c r="J304" s="57"/>
      <c r="K304" s="29"/>
      <c r="L304" s="29"/>
      <c r="M304" s="12"/>
      <c r="N304" s="2"/>
      <c r="O304" s="2"/>
      <c r="P304" s="2"/>
      <c r="Q304" s="2"/>
    </row>
    <row r="305" thickTop="1">
      <c r="A305" s="9"/>
      <c r="B305" s="46">
        <v>52</v>
      </c>
      <c r="C305" s="47" t="s">
        <v>324</v>
      </c>
      <c r="D305" s="47" t="s">
        <v>3</v>
      </c>
      <c r="E305" s="47" t="s">
        <v>325</v>
      </c>
      <c r="F305" s="47" t="s">
        <v>3</v>
      </c>
      <c r="G305" s="48" t="s">
        <v>113</v>
      </c>
      <c r="H305" s="58">
        <v>6.3529999999999998</v>
      </c>
      <c r="I305" s="31">
        <f>ROUND(0,2)</f>
        <v>0</v>
      </c>
      <c r="J305" s="59">
        <f>ROUND(I305*H305,2)</f>
        <v>0</v>
      </c>
      <c r="K305" s="60">
        <v>0.20999999999999999</v>
      </c>
      <c r="L305" s="61">
        <f>IF(ISNUMBER(K305),ROUND(J305*(K305+1),2),0)</f>
        <v>0</v>
      </c>
      <c r="M305" s="12"/>
      <c r="N305" s="2"/>
      <c r="O305" s="2"/>
      <c r="P305" s="2"/>
      <c r="Q305" s="40">
        <f>IF(ISNUMBER(K305),IF(H305&gt;0,IF(I305&gt;0,J305,0),0),0)</f>
        <v>0</v>
      </c>
      <c r="R305" s="26">
        <f>IF(ISNUMBER(K305)=FALSE,J305,0)</f>
        <v>0</v>
      </c>
    </row>
    <row r="306">
      <c r="A306" s="9"/>
      <c r="B306" s="53" t="s">
        <v>49</v>
      </c>
      <c r="C306" s="1"/>
      <c r="D306" s="1"/>
      <c r="E306" s="54" t="s">
        <v>3</v>
      </c>
      <c r="F306" s="1"/>
      <c r="G306" s="1"/>
      <c r="H306" s="45"/>
      <c r="I306" s="1"/>
      <c r="J306" s="45"/>
      <c r="K306" s="1"/>
      <c r="L306" s="1"/>
      <c r="M306" s="12"/>
      <c r="N306" s="2"/>
      <c r="O306" s="2"/>
      <c r="P306" s="2"/>
      <c r="Q306" s="2"/>
    </row>
    <row r="307">
      <c r="A307" s="9"/>
      <c r="B307" s="53" t="s">
        <v>51</v>
      </c>
      <c r="C307" s="1"/>
      <c r="D307" s="1"/>
      <c r="E307" s="54" t="s">
        <v>326</v>
      </c>
      <c r="F307" s="1"/>
      <c r="G307" s="1"/>
      <c r="H307" s="45"/>
      <c r="I307" s="1"/>
      <c r="J307" s="45"/>
      <c r="K307" s="1"/>
      <c r="L307" s="1"/>
      <c r="M307" s="12"/>
      <c r="N307" s="2"/>
      <c r="O307" s="2"/>
      <c r="P307" s="2"/>
      <c r="Q307" s="2"/>
    </row>
    <row r="308">
      <c r="A308" s="9"/>
      <c r="B308" s="53" t="s">
        <v>53</v>
      </c>
      <c r="C308" s="1"/>
      <c r="D308" s="1"/>
      <c r="E308" s="54" t="s">
        <v>315</v>
      </c>
      <c r="F308" s="1"/>
      <c r="G308" s="1"/>
      <c r="H308" s="45"/>
      <c r="I308" s="1"/>
      <c r="J308" s="45"/>
      <c r="K308" s="1"/>
      <c r="L308" s="1"/>
      <c r="M308" s="12"/>
      <c r="N308" s="2"/>
      <c r="O308" s="2"/>
      <c r="P308" s="2"/>
      <c r="Q308" s="2"/>
    </row>
    <row r="309" thickBot="1">
      <c r="A309" s="9"/>
      <c r="B309" s="55" t="s">
        <v>55</v>
      </c>
      <c r="C309" s="29"/>
      <c r="D309" s="29"/>
      <c r="E309" s="56" t="s">
        <v>56</v>
      </c>
      <c r="F309" s="29"/>
      <c r="G309" s="29"/>
      <c r="H309" s="57"/>
      <c r="I309" s="29"/>
      <c r="J309" s="57"/>
      <c r="K309" s="29"/>
      <c r="L309" s="29"/>
      <c r="M309" s="12"/>
      <c r="N309" s="2"/>
      <c r="O309" s="2"/>
      <c r="P309" s="2"/>
      <c r="Q309" s="2"/>
    </row>
    <row r="310" thickTop="1">
      <c r="A310" s="9"/>
      <c r="B310" s="46">
        <v>53</v>
      </c>
      <c r="C310" s="47" t="s">
        <v>327</v>
      </c>
      <c r="D310" s="47" t="s">
        <v>3</v>
      </c>
      <c r="E310" s="47" t="s">
        <v>328</v>
      </c>
      <c r="F310" s="47" t="s">
        <v>3</v>
      </c>
      <c r="G310" s="48" t="s">
        <v>175</v>
      </c>
      <c r="H310" s="58">
        <v>4</v>
      </c>
      <c r="I310" s="31">
        <f>ROUND(0,2)</f>
        <v>0</v>
      </c>
      <c r="J310" s="59">
        <f>ROUND(I310*H310,2)</f>
        <v>0</v>
      </c>
      <c r="K310" s="60">
        <v>0.20999999999999999</v>
      </c>
      <c r="L310" s="61">
        <f>IF(ISNUMBER(K310),ROUND(J310*(K310+1),2),0)</f>
        <v>0</v>
      </c>
      <c r="M310" s="12"/>
      <c r="N310" s="2"/>
      <c r="O310" s="2"/>
      <c r="P310" s="2"/>
      <c r="Q310" s="40">
        <f>IF(ISNUMBER(K310),IF(H310&gt;0,IF(I310&gt;0,J310,0),0),0)</f>
        <v>0</v>
      </c>
      <c r="R310" s="26">
        <f>IF(ISNUMBER(K310)=FALSE,J310,0)</f>
        <v>0</v>
      </c>
    </row>
    <row r="311">
      <c r="A311" s="9"/>
      <c r="B311" s="53" t="s">
        <v>49</v>
      </c>
      <c r="C311" s="1"/>
      <c r="D311" s="1"/>
      <c r="E311" s="54" t="s">
        <v>329</v>
      </c>
      <c r="F311" s="1"/>
      <c r="G311" s="1"/>
      <c r="H311" s="45"/>
      <c r="I311" s="1"/>
      <c r="J311" s="45"/>
      <c r="K311" s="1"/>
      <c r="L311" s="1"/>
      <c r="M311" s="12"/>
      <c r="N311" s="2"/>
      <c r="O311" s="2"/>
      <c r="P311" s="2"/>
      <c r="Q311" s="2"/>
    </row>
    <row r="312">
      <c r="A312" s="9"/>
      <c r="B312" s="53" t="s">
        <v>51</v>
      </c>
      <c r="C312" s="1"/>
      <c r="D312" s="1"/>
      <c r="E312" s="54" t="s">
        <v>330</v>
      </c>
      <c r="F312" s="1"/>
      <c r="G312" s="1"/>
      <c r="H312" s="45"/>
      <c r="I312" s="1"/>
      <c r="J312" s="45"/>
      <c r="K312" s="1"/>
      <c r="L312" s="1"/>
      <c r="M312" s="12"/>
      <c r="N312" s="2"/>
      <c r="O312" s="2"/>
      <c r="P312" s="2"/>
      <c r="Q312" s="2"/>
    </row>
    <row r="313">
      <c r="A313" s="9"/>
      <c r="B313" s="53" t="s">
        <v>53</v>
      </c>
      <c r="C313" s="1"/>
      <c r="D313" s="1"/>
      <c r="E313" s="54" t="s">
        <v>331</v>
      </c>
      <c r="F313" s="1"/>
      <c r="G313" s="1"/>
      <c r="H313" s="45"/>
      <c r="I313" s="1"/>
      <c r="J313" s="45"/>
      <c r="K313" s="1"/>
      <c r="L313" s="1"/>
      <c r="M313" s="12"/>
      <c r="N313" s="2"/>
      <c r="O313" s="2"/>
      <c r="P313" s="2"/>
      <c r="Q313" s="2"/>
    </row>
    <row r="314" thickBot="1">
      <c r="A314" s="9"/>
      <c r="B314" s="55" t="s">
        <v>55</v>
      </c>
      <c r="C314" s="29"/>
      <c r="D314" s="29"/>
      <c r="E314" s="56" t="s">
        <v>56</v>
      </c>
      <c r="F314" s="29"/>
      <c r="G314" s="29"/>
      <c r="H314" s="57"/>
      <c r="I314" s="29"/>
      <c r="J314" s="57"/>
      <c r="K314" s="29"/>
      <c r="L314" s="29"/>
      <c r="M314" s="12"/>
      <c r="N314" s="2"/>
      <c r="O314" s="2"/>
      <c r="P314" s="2"/>
      <c r="Q314" s="2"/>
    </row>
    <row r="315" thickTop="1">
      <c r="A315" s="9"/>
      <c r="B315" s="46">
        <v>54</v>
      </c>
      <c r="C315" s="47" t="s">
        <v>332</v>
      </c>
      <c r="D315" s="47" t="s">
        <v>3</v>
      </c>
      <c r="E315" s="47" t="s">
        <v>333</v>
      </c>
      <c r="F315" s="47" t="s">
        <v>3</v>
      </c>
      <c r="G315" s="48" t="s">
        <v>175</v>
      </c>
      <c r="H315" s="58">
        <v>43</v>
      </c>
      <c r="I315" s="31">
        <f>ROUND(0,2)</f>
        <v>0</v>
      </c>
      <c r="J315" s="59">
        <f>ROUND(I315*H315,2)</f>
        <v>0</v>
      </c>
      <c r="K315" s="60">
        <v>0.20999999999999999</v>
      </c>
      <c r="L315" s="61">
        <f>IF(ISNUMBER(K315),ROUND(J315*(K315+1),2),0)</f>
        <v>0</v>
      </c>
      <c r="M315" s="12"/>
      <c r="N315" s="2"/>
      <c r="O315" s="2"/>
      <c r="P315" s="2"/>
      <c r="Q315" s="40">
        <f>IF(ISNUMBER(K315),IF(H315&gt;0,IF(I315&gt;0,J315,0),0),0)</f>
        <v>0</v>
      </c>
      <c r="R315" s="26">
        <f>IF(ISNUMBER(K315)=FALSE,J315,0)</f>
        <v>0</v>
      </c>
    </row>
    <row r="316">
      <c r="A316" s="9"/>
      <c r="B316" s="53" t="s">
        <v>49</v>
      </c>
      <c r="C316" s="1"/>
      <c r="D316" s="1"/>
      <c r="E316" s="54" t="s">
        <v>3</v>
      </c>
      <c r="F316" s="1"/>
      <c r="G316" s="1"/>
      <c r="H316" s="45"/>
      <c r="I316" s="1"/>
      <c r="J316" s="45"/>
      <c r="K316" s="1"/>
      <c r="L316" s="1"/>
      <c r="M316" s="12"/>
      <c r="N316" s="2"/>
      <c r="O316" s="2"/>
      <c r="P316" s="2"/>
      <c r="Q316" s="2"/>
    </row>
    <row r="317">
      <c r="A317" s="9"/>
      <c r="B317" s="53" t="s">
        <v>51</v>
      </c>
      <c r="C317" s="1"/>
      <c r="D317" s="1"/>
      <c r="E317" s="54" t="s">
        <v>334</v>
      </c>
      <c r="F317" s="1"/>
      <c r="G317" s="1"/>
      <c r="H317" s="45"/>
      <c r="I317" s="1"/>
      <c r="J317" s="45"/>
      <c r="K317" s="1"/>
      <c r="L317" s="1"/>
      <c r="M317" s="12"/>
      <c r="N317" s="2"/>
      <c r="O317" s="2"/>
      <c r="P317" s="2"/>
      <c r="Q317" s="2"/>
    </row>
    <row r="318">
      <c r="A318" s="9"/>
      <c r="B318" s="53" t="s">
        <v>53</v>
      </c>
      <c r="C318" s="1"/>
      <c r="D318" s="1"/>
      <c r="E318" s="54" t="s">
        <v>331</v>
      </c>
      <c r="F318" s="1"/>
      <c r="G318" s="1"/>
      <c r="H318" s="45"/>
      <c r="I318" s="1"/>
      <c r="J318" s="45"/>
      <c r="K318" s="1"/>
      <c r="L318" s="1"/>
      <c r="M318" s="12"/>
      <c r="N318" s="2"/>
      <c r="O318" s="2"/>
      <c r="P318" s="2"/>
      <c r="Q318" s="2"/>
    </row>
    <row r="319" thickBot="1">
      <c r="A319" s="9"/>
      <c r="B319" s="55" t="s">
        <v>55</v>
      </c>
      <c r="C319" s="29"/>
      <c r="D319" s="29"/>
      <c r="E319" s="56" t="s">
        <v>56</v>
      </c>
      <c r="F319" s="29"/>
      <c r="G319" s="29"/>
      <c r="H319" s="57"/>
      <c r="I319" s="29"/>
      <c r="J319" s="57"/>
      <c r="K319" s="29"/>
      <c r="L319" s="29"/>
      <c r="M319" s="12"/>
      <c r="N319" s="2"/>
      <c r="O319" s="2"/>
      <c r="P319" s="2"/>
      <c r="Q319" s="2"/>
    </row>
    <row r="320" thickTop="1" thickBot="1" ht="25" customHeight="1">
      <c r="A320" s="9"/>
      <c r="B320" s="1"/>
      <c r="C320" s="62">
        <v>5</v>
      </c>
      <c r="D320" s="1"/>
      <c r="E320" s="62" t="s">
        <v>106</v>
      </c>
      <c r="F320" s="1"/>
      <c r="G320" s="63" t="s">
        <v>94</v>
      </c>
      <c r="H320" s="64">
        <f>J260+J265+J270+J275+J280+J285+J290+J295+J300+J305+J310+J315</f>
        <v>0</v>
      </c>
      <c r="I320" s="63" t="s">
        <v>95</v>
      </c>
      <c r="J320" s="65">
        <f>(L320-H320)</f>
        <v>0</v>
      </c>
      <c r="K320" s="63" t="s">
        <v>96</v>
      </c>
      <c r="L320" s="66">
        <f>L260+L265+L270+L275+L280+L285+L290+L295+L300+L305+L310+L315</f>
        <v>0</v>
      </c>
      <c r="M320" s="12"/>
      <c r="N320" s="2"/>
      <c r="O320" s="2"/>
      <c r="P320" s="2"/>
      <c r="Q320" s="40">
        <f>0+Q260+Q265+Q270+Q275+Q280+Q285+Q290+Q295+Q300+Q305+Q310+Q315</f>
        <v>0</v>
      </c>
      <c r="R320" s="26">
        <f>0+R260+R265+R270+R275+R280+R285+R290+R295+R300+R305+R310+R315</f>
        <v>0</v>
      </c>
      <c r="S320" s="67">
        <f>Q320*(1+J320)+R320</f>
        <v>0</v>
      </c>
    </row>
    <row r="321" thickTop="1" thickBot="1" ht="25" customHeight="1">
      <c r="A321" s="9"/>
      <c r="B321" s="68"/>
      <c r="C321" s="68"/>
      <c r="D321" s="68"/>
      <c r="E321" s="68"/>
      <c r="F321" s="68"/>
      <c r="G321" s="69" t="s">
        <v>97</v>
      </c>
      <c r="H321" s="70">
        <f>J260+J265+J270+J275+J280+J285+J290+J295+J300+J305+J310+J315</f>
        <v>0</v>
      </c>
      <c r="I321" s="69" t="s">
        <v>98</v>
      </c>
      <c r="J321" s="71">
        <f>0+J320</f>
        <v>0</v>
      </c>
      <c r="K321" s="69" t="s">
        <v>99</v>
      </c>
      <c r="L321" s="72">
        <f>L260+L265+L270+L275+L280+L285+L290+L295+L300+L305+L310+L315</f>
        <v>0</v>
      </c>
      <c r="M321" s="12"/>
      <c r="N321" s="2"/>
      <c r="O321" s="2"/>
      <c r="P321" s="2"/>
      <c r="Q321" s="2"/>
    </row>
    <row r="322" ht="40" customHeight="1">
      <c r="A322" s="9"/>
      <c r="B322" s="76" t="s">
        <v>335</v>
      </c>
      <c r="C322" s="1"/>
      <c r="D322" s="1"/>
      <c r="E322" s="1"/>
      <c r="F322" s="1"/>
      <c r="G322" s="1"/>
      <c r="H322" s="45"/>
      <c r="I322" s="1"/>
      <c r="J322" s="45"/>
      <c r="K322" s="1"/>
      <c r="L322" s="1"/>
      <c r="M322" s="12"/>
      <c r="N322" s="2"/>
      <c r="O322" s="2"/>
      <c r="P322" s="2"/>
      <c r="Q322" s="2"/>
    </row>
    <row r="323">
      <c r="A323" s="9"/>
      <c r="B323" s="46">
        <v>55</v>
      </c>
      <c r="C323" s="47" t="s">
        <v>336</v>
      </c>
      <c r="D323" s="47" t="s">
        <v>3</v>
      </c>
      <c r="E323" s="47" t="s">
        <v>337</v>
      </c>
      <c r="F323" s="47" t="s">
        <v>3</v>
      </c>
      <c r="G323" s="48" t="s">
        <v>175</v>
      </c>
      <c r="H323" s="49">
        <v>68.310000000000002</v>
      </c>
      <c r="I323" s="24">
        <f>ROUND(0,2)</f>
        <v>0</v>
      </c>
      <c r="J323" s="50">
        <f>ROUND(I323*H323,2)</f>
        <v>0</v>
      </c>
      <c r="K323" s="51">
        <v>0.20999999999999999</v>
      </c>
      <c r="L323" s="52">
        <f>IF(ISNUMBER(K323),ROUND(J323*(K323+1),2),0)</f>
        <v>0</v>
      </c>
      <c r="M323" s="12"/>
      <c r="N323" s="2"/>
      <c r="O323" s="2"/>
      <c r="P323" s="2"/>
      <c r="Q323" s="40">
        <f>IF(ISNUMBER(K323),IF(H323&gt;0,IF(I323&gt;0,J323,0),0),0)</f>
        <v>0</v>
      </c>
      <c r="R323" s="26">
        <f>IF(ISNUMBER(K323)=FALSE,J323,0)</f>
        <v>0</v>
      </c>
    </row>
    <row r="324">
      <c r="A324" s="9"/>
      <c r="B324" s="53" t="s">
        <v>49</v>
      </c>
      <c r="C324" s="1"/>
      <c r="D324" s="1"/>
      <c r="E324" s="54" t="s">
        <v>3</v>
      </c>
      <c r="F324" s="1"/>
      <c r="G324" s="1"/>
      <c r="H324" s="45"/>
      <c r="I324" s="1"/>
      <c r="J324" s="45"/>
      <c r="K324" s="1"/>
      <c r="L324" s="1"/>
      <c r="M324" s="12"/>
      <c r="N324" s="2"/>
      <c r="O324" s="2"/>
      <c r="P324" s="2"/>
      <c r="Q324" s="2"/>
    </row>
    <row r="325">
      <c r="A325" s="9"/>
      <c r="B325" s="53" t="s">
        <v>51</v>
      </c>
      <c r="C325" s="1"/>
      <c r="D325" s="1"/>
      <c r="E325" s="54" t="s">
        <v>338</v>
      </c>
      <c r="F325" s="1"/>
      <c r="G325" s="1"/>
      <c r="H325" s="45"/>
      <c r="I325" s="1"/>
      <c r="J325" s="45"/>
      <c r="K325" s="1"/>
      <c r="L325" s="1"/>
      <c r="M325" s="12"/>
      <c r="N325" s="2"/>
      <c r="O325" s="2"/>
      <c r="P325" s="2"/>
      <c r="Q325" s="2"/>
    </row>
    <row r="326">
      <c r="A326" s="9"/>
      <c r="B326" s="53" t="s">
        <v>53</v>
      </c>
      <c r="C326" s="1"/>
      <c r="D326" s="1"/>
      <c r="E326" s="54" t="s">
        <v>339</v>
      </c>
      <c r="F326" s="1"/>
      <c r="G326" s="1"/>
      <c r="H326" s="45"/>
      <c r="I326" s="1"/>
      <c r="J326" s="45"/>
      <c r="K326" s="1"/>
      <c r="L326" s="1"/>
      <c r="M326" s="12"/>
      <c r="N326" s="2"/>
      <c r="O326" s="2"/>
      <c r="P326" s="2"/>
      <c r="Q326" s="2"/>
    </row>
    <row r="327" thickBot="1">
      <c r="A327" s="9"/>
      <c r="B327" s="55" t="s">
        <v>55</v>
      </c>
      <c r="C327" s="29"/>
      <c r="D327" s="29"/>
      <c r="E327" s="56" t="s">
        <v>56</v>
      </c>
      <c r="F327" s="29"/>
      <c r="G327" s="29"/>
      <c r="H327" s="57"/>
      <c r="I327" s="29"/>
      <c r="J327" s="57"/>
      <c r="K327" s="29"/>
      <c r="L327" s="29"/>
      <c r="M327" s="12"/>
      <c r="N327" s="2"/>
      <c r="O327" s="2"/>
      <c r="P327" s="2"/>
      <c r="Q327" s="2"/>
    </row>
    <row r="328" thickTop="1" thickBot="1" ht="25" customHeight="1">
      <c r="A328" s="9"/>
      <c r="B328" s="1"/>
      <c r="C328" s="62">
        <v>6</v>
      </c>
      <c r="D328" s="1"/>
      <c r="E328" s="62" t="s">
        <v>107</v>
      </c>
      <c r="F328" s="1"/>
      <c r="G328" s="63" t="s">
        <v>94</v>
      </c>
      <c r="H328" s="64">
        <f>0+J323</f>
        <v>0</v>
      </c>
      <c r="I328" s="63" t="s">
        <v>95</v>
      </c>
      <c r="J328" s="65">
        <f>(L328-H328)</f>
        <v>0</v>
      </c>
      <c r="K328" s="63" t="s">
        <v>96</v>
      </c>
      <c r="L328" s="66">
        <f>0+L323</f>
        <v>0</v>
      </c>
      <c r="M328" s="12"/>
      <c r="N328" s="2"/>
      <c r="O328" s="2"/>
      <c r="P328" s="2"/>
      <c r="Q328" s="40">
        <f>0+Q323</f>
        <v>0</v>
      </c>
      <c r="R328" s="26">
        <f>0+R323</f>
        <v>0</v>
      </c>
      <c r="S328" s="67">
        <f>Q328*(1+J328)+R328</f>
        <v>0</v>
      </c>
    </row>
    <row r="329" thickTop="1" thickBot="1" ht="25" customHeight="1">
      <c r="A329" s="9"/>
      <c r="B329" s="68"/>
      <c r="C329" s="68"/>
      <c r="D329" s="68"/>
      <c r="E329" s="68"/>
      <c r="F329" s="68"/>
      <c r="G329" s="69" t="s">
        <v>97</v>
      </c>
      <c r="H329" s="70">
        <f>0+J323</f>
        <v>0</v>
      </c>
      <c r="I329" s="69" t="s">
        <v>98</v>
      </c>
      <c r="J329" s="71">
        <f>0+J328</f>
        <v>0</v>
      </c>
      <c r="K329" s="69" t="s">
        <v>99</v>
      </c>
      <c r="L329" s="72">
        <f>0+L323</f>
        <v>0</v>
      </c>
      <c r="M329" s="12"/>
      <c r="N329" s="2"/>
      <c r="O329" s="2"/>
      <c r="P329" s="2"/>
      <c r="Q329" s="2"/>
    </row>
    <row r="330" ht="40" customHeight="1">
      <c r="A330" s="9"/>
      <c r="B330" s="76" t="s">
        <v>340</v>
      </c>
      <c r="C330" s="1"/>
      <c r="D330" s="1"/>
      <c r="E330" s="1"/>
      <c r="F330" s="1"/>
      <c r="G330" s="1"/>
      <c r="H330" s="45"/>
      <c r="I330" s="1"/>
      <c r="J330" s="45"/>
      <c r="K330" s="1"/>
      <c r="L330" s="1"/>
      <c r="M330" s="12"/>
      <c r="N330" s="2"/>
      <c r="O330" s="2"/>
      <c r="P330" s="2"/>
      <c r="Q330" s="2"/>
    </row>
    <row r="331">
      <c r="A331" s="9"/>
      <c r="B331" s="46">
        <v>56</v>
      </c>
      <c r="C331" s="47" t="s">
        <v>341</v>
      </c>
      <c r="D331" s="47" t="s">
        <v>3</v>
      </c>
      <c r="E331" s="47" t="s">
        <v>342</v>
      </c>
      <c r="F331" s="47" t="s">
        <v>3</v>
      </c>
      <c r="G331" s="48" t="s">
        <v>175</v>
      </c>
      <c r="H331" s="49">
        <v>74.459999999999994</v>
      </c>
      <c r="I331" s="24">
        <f>ROUND(0,2)</f>
        <v>0</v>
      </c>
      <c r="J331" s="50">
        <f>ROUND(I331*H331,2)</f>
        <v>0</v>
      </c>
      <c r="K331" s="51">
        <v>0.20999999999999999</v>
      </c>
      <c r="L331" s="52">
        <f>IF(ISNUMBER(K331),ROUND(J331*(K331+1),2),0)</f>
        <v>0</v>
      </c>
      <c r="M331" s="12"/>
      <c r="N331" s="2"/>
      <c r="O331" s="2"/>
      <c r="P331" s="2"/>
      <c r="Q331" s="40">
        <f>IF(ISNUMBER(K331),IF(H331&gt;0,IF(I331&gt;0,J331,0),0),0)</f>
        <v>0</v>
      </c>
      <c r="R331" s="26">
        <f>IF(ISNUMBER(K331)=FALSE,J331,0)</f>
        <v>0</v>
      </c>
    </row>
    <row r="332">
      <c r="A332" s="9"/>
      <c r="B332" s="53" t="s">
        <v>49</v>
      </c>
      <c r="C332" s="1"/>
      <c r="D332" s="1"/>
      <c r="E332" s="54" t="s">
        <v>3</v>
      </c>
      <c r="F332" s="1"/>
      <c r="G332" s="1"/>
      <c r="H332" s="45"/>
      <c r="I332" s="1"/>
      <c r="J332" s="45"/>
      <c r="K332" s="1"/>
      <c r="L332" s="1"/>
      <c r="M332" s="12"/>
      <c r="N332" s="2"/>
      <c r="O332" s="2"/>
      <c r="P332" s="2"/>
      <c r="Q332" s="2"/>
    </row>
    <row r="333">
      <c r="A333" s="9"/>
      <c r="B333" s="53" t="s">
        <v>51</v>
      </c>
      <c r="C333" s="1"/>
      <c r="D333" s="1"/>
      <c r="E333" s="54" t="s">
        <v>343</v>
      </c>
      <c r="F333" s="1"/>
      <c r="G333" s="1"/>
      <c r="H333" s="45"/>
      <c r="I333" s="1"/>
      <c r="J333" s="45"/>
      <c r="K333" s="1"/>
      <c r="L333" s="1"/>
      <c r="M333" s="12"/>
      <c r="N333" s="2"/>
      <c r="O333" s="2"/>
      <c r="P333" s="2"/>
      <c r="Q333" s="2"/>
    </row>
    <row r="334">
      <c r="A334" s="9"/>
      <c r="B334" s="53" t="s">
        <v>53</v>
      </c>
      <c r="C334" s="1"/>
      <c r="D334" s="1"/>
      <c r="E334" s="54" t="s">
        <v>344</v>
      </c>
      <c r="F334" s="1"/>
      <c r="G334" s="1"/>
      <c r="H334" s="45"/>
      <c r="I334" s="1"/>
      <c r="J334" s="45"/>
      <c r="K334" s="1"/>
      <c r="L334" s="1"/>
      <c r="M334" s="12"/>
      <c r="N334" s="2"/>
      <c r="O334" s="2"/>
      <c r="P334" s="2"/>
      <c r="Q334" s="2"/>
    </row>
    <row r="335" thickBot="1">
      <c r="A335" s="9"/>
      <c r="B335" s="55" t="s">
        <v>55</v>
      </c>
      <c r="C335" s="29"/>
      <c r="D335" s="29"/>
      <c r="E335" s="56" t="s">
        <v>56</v>
      </c>
      <c r="F335" s="29"/>
      <c r="G335" s="29"/>
      <c r="H335" s="57"/>
      <c r="I335" s="29"/>
      <c r="J335" s="57"/>
      <c r="K335" s="29"/>
      <c r="L335" s="29"/>
      <c r="M335" s="12"/>
      <c r="N335" s="2"/>
      <c r="O335" s="2"/>
      <c r="P335" s="2"/>
      <c r="Q335" s="2"/>
    </row>
    <row r="336" thickTop="1">
      <c r="A336" s="9"/>
      <c r="B336" s="46">
        <v>57</v>
      </c>
      <c r="C336" s="47" t="s">
        <v>345</v>
      </c>
      <c r="D336" s="47" t="s">
        <v>3</v>
      </c>
      <c r="E336" s="47" t="s">
        <v>346</v>
      </c>
      <c r="F336" s="47" t="s">
        <v>3</v>
      </c>
      <c r="G336" s="48" t="s">
        <v>175</v>
      </c>
      <c r="H336" s="58">
        <v>193.05000000000001</v>
      </c>
      <c r="I336" s="31">
        <f>ROUND(0,2)</f>
        <v>0</v>
      </c>
      <c r="J336" s="59">
        <f>ROUND(I336*H336,2)</f>
        <v>0</v>
      </c>
      <c r="K336" s="60">
        <v>0.20999999999999999</v>
      </c>
      <c r="L336" s="61">
        <f>IF(ISNUMBER(K336),ROUND(J336*(K336+1),2),0)</f>
        <v>0</v>
      </c>
      <c r="M336" s="12"/>
      <c r="N336" s="2"/>
      <c r="O336" s="2"/>
      <c r="P336" s="2"/>
      <c r="Q336" s="40">
        <f>IF(ISNUMBER(K336),IF(H336&gt;0,IF(I336&gt;0,J336,0),0),0)</f>
        <v>0</v>
      </c>
      <c r="R336" s="26">
        <f>IF(ISNUMBER(K336)=FALSE,J336,0)</f>
        <v>0</v>
      </c>
    </row>
    <row r="337">
      <c r="A337" s="9"/>
      <c r="B337" s="53" t="s">
        <v>49</v>
      </c>
      <c r="C337" s="1"/>
      <c r="D337" s="1"/>
      <c r="E337" s="54" t="s">
        <v>3</v>
      </c>
      <c r="F337" s="1"/>
      <c r="G337" s="1"/>
      <c r="H337" s="45"/>
      <c r="I337" s="1"/>
      <c r="J337" s="45"/>
      <c r="K337" s="1"/>
      <c r="L337" s="1"/>
      <c r="M337" s="12"/>
      <c r="N337" s="2"/>
      <c r="O337" s="2"/>
      <c r="P337" s="2"/>
      <c r="Q337" s="2"/>
    </row>
    <row r="338">
      <c r="A338" s="9"/>
      <c r="B338" s="53" t="s">
        <v>51</v>
      </c>
      <c r="C338" s="1"/>
      <c r="D338" s="1"/>
      <c r="E338" s="54" t="s">
        <v>347</v>
      </c>
      <c r="F338" s="1"/>
      <c r="G338" s="1"/>
      <c r="H338" s="45"/>
      <c r="I338" s="1"/>
      <c r="J338" s="45"/>
      <c r="K338" s="1"/>
      <c r="L338" s="1"/>
      <c r="M338" s="12"/>
      <c r="N338" s="2"/>
      <c r="O338" s="2"/>
      <c r="P338" s="2"/>
      <c r="Q338" s="2"/>
    </row>
    <row r="339">
      <c r="A339" s="9"/>
      <c r="B339" s="53" t="s">
        <v>53</v>
      </c>
      <c r="C339" s="1"/>
      <c r="D339" s="1"/>
      <c r="E339" s="54" t="s">
        <v>348</v>
      </c>
      <c r="F339" s="1"/>
      <c r="G339" s="1"/>
      <c r="H339" s="45"/>
      <c r="I339" s="1"/>
      <c r="J339" s="45"/>
      <c r="K339" s="1"/>
      <c r="L339" s="1"/>
      <c r="M339" s="12"/>
      <c r="N339" s="2"/>
      <c r="O339" s="2"/>
      <c r="P339" s="2"/>
      <c r="Q339" s="2"/>
    </row>
    <row r="340" thickBot="1">
      <c r="A340" s="9"/>
      <c r="B340" s="55" t="s">
        <v>55</v>
      </c>
      <c r="C340" s="29"/>
      <c r="D340" s="29"/>
      <c r="E340" s="56" t="s">
        <v>56</v>
      </c>
      <c r="F340" s="29"/>
      <c r="G340" s="29"/>
      <c r="H340" s="57"/>
      <c r="I340" s="29"/>
      <c r="J340" s="57"/>
      <c r="K340" s="29"/>
      <c r="L340" s="29"/>
      <c r="M340" s="12"/>
      <c r="N340" s="2"/>
      <c r="O340" s="2"/>
      <c r="P340" s="2"/>
      <c r="Q340" s="2"/>
    </row>
    <row r="341" thickTop="1">
      <c r="A341" s="9"/>
      <c r="B341" s="46">
        <v>58</v>
      </c>
      <c r="C341" s="47" t="s">
        <v>349</v>
      </c>
      <c r="D341" s="47" t="s">
        <v>3</v>
      </c>
      <c r="E341" s="47" t="s">
        <v>350</v>
      </c>
      <c r="F341" s="47" t="s">
        <v>3</v>
      </c>
      <c r="G341" s="48" t="s">
        <v>175</v>
      </c>
      <c r="H341" s="58">
        <v>58.899999999999999</v>
      </c>
      <c r="I341" s="31">
        <f>ROUND(0,2)</f>
        <v>0</v>
      </c>
      <c r="J341" s="59">
        <f>ROUND(I341*H341,2)</f>
        <v>0</v>
      </c>
      <c r="K341" s="60">
        <v>0.20999999999999999</v>
      </c>
      <c r="L341" s="61">
        <f>IF(ISNUMBER(K341),ROUND(J341*(K341+1),2),0)</f>
        <v>0</v>
      </c>
      <c r="M341" s="12"/>
      <c r="N341" s="2"/>
      <c r="O341" s="2"/>
      <c r="P341" s="2"/>
      <c r="Q341" s="40">
        <f>IF(ISNUMBER(K341),IF(H341&gt;0,IF(I341&gt;0,J341,0),0),0)</f>
        <v>0</v>
      </c>
      <c r="R341" s="26">
        <f>IF(ISNUMBER(K341)=FALSE,J341,0)</f>
        <v>0</v>
      </c>
    </row>
    <row r="342">
      <c r="A342" s="9"/>
      <c r="B342" s="53" t="s">
        <v>49</v>
      </c>
      <c r="C342" s="1"/>
      <c r="D342" s="1"/>
      <c r="E342" s="54" t="s">
        <v>3</v>
      </c>
      <c r="F342" s="1"/>
      <c r="G342" s="1"/>
      <c r="H342" s="45"/>
      <c r="I342" s="1"/>
      <c r="J342" s="45"/>
      <c r="K342" s="1"/>
      <c r="L342" s="1"/>
      <c r="M342" s="12"/>
      <c r="N342" s="2"/>
      <c r="O342" s="2"/>
      <c r="P342" s="2"/>
      <c r="Q342" s="2"/>
    </row>
    <row r="343">
      <c r="A343" s="9"/>
      <c r="B343" s="53" t="s">
        <v>51</v>
      </c>
      <c r="C343" s="1"/>
      <c r="D343" s="1"/>
      <c r="E343" s="54" t="s">
        <v>351</v>
      </c>
      <c r="F343" s="1"/>
      <c r="G343" s="1"/>
      <c r="H343" s="45"/>
      <c r="I343" s="1"/>
      <c r="J343" s="45"/>
      <c r="K343" s="1"/>
      <c r="L343" s="1"/>
      <c r="M343" s="12"/>
      <c r="N343" s="2"/>
      <c r="O343" s="2"/>
      <c r="P343" s="2"/>
      <c r="Q343" s="2"/>
    </row>
    <row r="344">
      <c r="A344" s="9"/>
      <c r="B344" s="53" t="s">
        <v>53</v>
      </c>
      <c r="C344" s="1"/>
      <c r="D344" s="1"/>
      <c r="E344" s="54" t="s">
        <v>352</v>
      </c>
      <c r="F344" s="1"/>
      <c r="G344" s="1"/>
      <c r="H344" s="45"/>
      <c r="I344" s="1"/>
      <c r="J344" s="45"/>
      <c r="K344" s="1"/>
      <c r="L344" s="1"/>
      <c r="M344" s="12"/>
      <c r="N344" s="2"/>
      <c r="O344" s="2"/>
      <c r="P344" s="2"/>
      <c r="Q344" s="2"/>
    </row>
    <row r="345" thickBot="1">
      <c r="A345" s="9"/>
      <c r="B345" s="55" t="s">
        <v>55</v>
      </c>
      <c r="C345" s="29"/>
      <c r="D345" s="29"/>
      <c r="E345" s="56" t="s">
        <v>56</v>
      </c>
      <c r="F345" s="29"/>
      <c r="G345" s="29"/>
      <c r="H345" s="57"/>
      <c r="I345" s="29"/>
      <c r="J345" s="57"/>
      <c r="K345" s="29"/>
      <c r="L345" s="29"/>
      <c r="M345" s="12"/>
      <c r="N345" s="2"/>
      <c r="O345" s="2"/>
      <c r="P345" s="2"/>
      <c r="Q345" s="2"/>
    </row>
    <row r="346" thickTop="1">
      <c r="A346" s="9"/>
      <c r="B346" s="46">
        <v>59</v>
      </c>
      <c r="C346" s="47" t="s">
        <v>353</v>
      </c>
      <c r="D346" s="47" t="s">
        <v>3</v>
      </c>
      <c r="E346" s="47" t="s">
        <v>354</v>
      </c>
      <c r="F346" s="47" t="s">
        <v>3</v>
      </c>
      <c r="G346" s="48" t="s">
        <v>175</v>
      </c>
      <c r="H346" s="58">
        <v>136.91999999999999</v>
      </c>
      <c r="I346" s="31">
        <f>ROUND(0,2)</f>
        <v>0</v>
      </c>
      <c r="J346" s="59">
        <f>ROUND(I346*H346,2)</f>
        <v>0</v>
      </c>
      <c r="K346" s="60">
        <v>0.20999999999999999</v>
      </c>
      <c r="L346" s="61">
        <f>IF(ISNUMBER(K346),ROUND(J346*(K346+1),2),0)</f>
        <v>0</v>
      </c>
      <c r="M346" s="12"/>
      <c r="N346" s="2"/>
      <c r="O346" s="2"/>
      <c r="P346" s="2"/>
      <c r="Q346" s="40">
        <f>IF(ISNUMBER(K346),IF(H346&gt;0,IF(I346&gt;0,J346,0),0),0)</f>
        <v>0</v>
      </c>
      <c r="R346" s="26">
        <f>IF(ISNUMBER(K346)=FALSE,J346,0)</f>
        <v>0</v>
      </c>
    </row>
    <row r="347">
      <c r="A347" s="9"/>
      <c r="B347" s="53" t="s">
        <v>49</v>
      </c>
      <c r="C347" s="1"/>
      <c r="D347" s="1"/>
      <c r="E347" s="54" t="s">
        <v>355</v>
      </c>
      <c r="F347" s="1"/>
      <c r="G347" s="1"/>
      <c r="H347" s="45"/>
      <c r="I347" s="1"/>
      <c r="J347" s="45"/>
      <c r="K347" s="1"/>
      <c r="L347" s="1"/>
      <c r="M347" s="12"/>
      <c r="N347" s="2"/>
      <c r="O347" s="2"/>
      <c r="P347" s="2"/>
      <c r="Q347" s="2"/>
    </row>
    <row r="348">
      <c r="A348" s="9"/>
      <c r="B348" s="53" t="s">
        <v>51</v>
      </c>
      <c r="C348" s="1"/>
      <c r="D348" s="1"/>
      <c r="E348" s="54" t="s">
        <v>356</v>
      </c>
      <c r="F348" s="1"/>
      <c r="G348" s="1"/>
      <c r="H348" s="45"/>
      <c r="I348" s="1"/>
      <c r="J348" s="45"/>
      <c r="K348" s="1"/>
      <c r="L348" s="1"/>
      <c r="M348" s="12"/>
      <c r="N348" s="2"/>
      <c r="O348" s="2"/>
      <c r="P348" s="2"/>
      <c r="Q348" s="2"/>
    </row>
    <row r="349">
      <c r="A349" s="9"/>
      <c r="B349" s="53" t="s">
        <v>53</v>
      </c>
      <c r="C349" s="1"/>
      <c r="D349" s="1"/>
      <c r="E349" s="54" t="s">
        <v>352</v>
      </c>
      <c r="F349" s="1"/>
      <c r="G349" s="1"/>
      <c r="H349" s="45"/>
      <c r="I349" s="1"/>
      <c r="J349" s="45"/>
      <c r="K349" s="1"/>
      <c r="L349" s="1"/>
      <c r="M349" s="12"/>
      <c r="N349" s="2"/>
      <c r="O349" s="2"/>
      <c r="P349" s="2"/>
      <c r="Q349" s="2"/>
    </row>
    <row r="350" thickBot="1">
      <c r="A350" s="9"/>
      <c r="B350" s="55" t="s">
        <v>55</v>
      </c>
      <c r="C350" s="29"/>
      <c r="D350" s="29"/>
      <c r="E350" s="56" t="s">
        <v>56</v>
      </c>
      <c r="F350" s="29"/>
      <c r="G350" s="29"/>
      <c r="H350" s="57"/>
      <c r="I350" s="29"/>
      <c r="J350" s="57"/>
      <c r="K350" s="29"/>
      <c r="L350" s="29"/>
      <c r="M350" s="12"/>
      <c r="N350" s="2"/>
      <c r="O350" s="2"/>
      <c r="P350" s="2"/>
      <c r="Q350" s="2"/>
    </row>
    <row r="351" thickTop="1">
      <c r="A351" s="9"/>
      <c r="B351" s="46">
        <v>60</v>
      </c>
      <c r="C351" s="47" t="s">
        <v>357</v>
      </c>
      <c r="D351" s="47" t="s">
        <v>3</v>
      </c>
      <c r="E351" s="47" t="s">
        <v>358</v>
      </c>
      <c r="F351" s="47" t="s">
        <v>3</v>
      </c>
      <c r="G351" s="48" t="s">
        <v>175</v>
      </c>
      <c r="H351" s="58">
        <v>29.699999999999999</v>
      </c>
      <c r="I351" s="31">
        <f>ROUND(0,2)</f>
        <v>0</v>
      </c>
      <c r="J351" s="59">
        <f>ROUND(I351*H351,2)</f>
        <v>0</v>
      </c>
      <c r="K351" s="60">
        <v>0.20999999999999999</v>
      </c>
      <c r="L351" s="61">
        <f>IF(ISNUMBER(K351),ROUND(J351*(K351+1),2),0)</f>
        <v>0</v>
      </c>
      <c r="M351" s="12"/>
      <c r="N351" s="2"/>
      <c r="O351" s="2"/>
      <c r="P351" s="2"/>
      <c r="Q351" s="40">
        <f>IF(ISNUMBER(K351),IF(H351&gt;0,IF(I351&gt;0,J351,0),0),0)</f>
        <v>0</v>
      </c>
      <c r="R351" s="26">
        <f>IF(ISNUMBER(K351)=FALSE,J351,0)</f>
        <v>0</v>
      </c>
    </row>
    <row r="352">
      <c r="A352" s="9"/>
      <c r="B352" s="53" t="s">
        <v>49</v>
      </c>
      <c r="C352" s="1"/>
      <c r="D352" s="1"/>
      <c r="E352" s="54" t="s">
        <v>3</v>
      </c>
      <c r="F352" s="1"/>
      <c r="G352" s="1"/>
      <c r="H352" s="45"/>
      <c r="I352" s="1"/>
      <c r="J352" s="45"/>
      <c r="K352" s="1"/>
      <c r="L352" s="1"/>
      <c r="M352" s="12"/>
      <c r="N352" s="2"/>
      <c r="O352" s="2"/>
      <c r="P352" s="2"/>
      <c r="Q352" s="2"/>
    </row>
    <row r="353">
      <c r="A353" s="9"/>
      <c r="B353" s="53" t="s">
        <v>51</v>
      </c>
      <c r="C353" s="1"/>
      <c r="D353" s="1"/>
      <c r="E353" s="54" t="s">
        <v>359</v>
      </c>
      <c r="F353" s="1"/>
      <c r="G353" s="1"/>
      <c r="H353" s="45"/>
      <c r="I353" s="1"/>
      <c r="J353" s="45"/>
      <c r="K353" s="1"/>
      <c r="L353" s="1"/>
      <c r="M353" s="12"/>
      <c r="N353" s="2"/>
      <c r="O353" s="2"/>
      <c r="P353" s="2"/>
      <c r="Q353" s="2"/>
    </row>
    <row r="354">
      <c r="A354" s="9"/>
      <c r="B354" s="53" t="s">
        <v>53</v>
      </c>
      <c r="C354" s="1"/>
      <c r="D354" s="1"/>
      <c r="E354" s="54" t="s">
        <v>360</v>
      </c>
      <c r="F354" s="1"/>
      <c r="G354" s="1"/>
      <c r="H354" s="45"/>
      <c r="I354" s="1"/>
      <c r="J354" s="45"/>
      <c r="K354" s="1"/>
      <c r="L354" s="1"/>
      <c r="M354" s="12"/>
      <c r="N354" s="2"/>
      <c r="O354" s="2"/>
      <c r="P354" s="2"/>
      <c r="Q354" s="2"/>
    </row>
    <row r="355" thickBot="1">
      <c r="A355" s="9"/>
      <c r="B355" s="55" t="s">
        <v>55</v>
      </c>
      <c r="C355" s="29"/>
      <c r="D355" s="29"/>
      <c r="E355" s="56" t="s">
        <v>56</v>
      </c>
      <c r="F355" s="29"/>
      <c r="G355" s="29"/>
      <c r="H355" s="57"/>
      <c r="I355" s="29"/>
      <c r="J355" s="57"/>
      <c r="K355" s="29"/>
      <c r="L355" s="29"/>
      <c r="M355" s="12"/>
      <c r="N355" s="2"/>
      <c r="O355" s="2"/>
      <c r="P355" s="2"/>
      <c r="Q355" s="2"/>
    </row>
    <row r="356" thickTop="1">
      <c r="A356" s="9"/>
      <c r="B356" s="46">
        <v>61</v>
      </c>
      <c r="C356" s="47" t="s">
        <v>361</v>
      </c>
      <c r="D356" s="47" t="s">
        <v>3</v>
      </c>
      <c r="E356" s="47" t="s">
        <v>362</v>
      </c>
      <c r="F356" s="47" t="s">
        <v>3</v>
      </c>
      <c r="G356" s="48" t="s">
        <v>175</v>
      </c>
      <c r="H356" s="58">
        <v>18.315000000000001</v>
      </c>
      <c r="I356" s="31">
        <f>ROUND(0,2)</f>
        <v>0</v>
      </c>
      <c r="J356" s="59">
        <f>ROUND(I356*H356,2)</f>
        <v>0</v>
      </c>
      <c r="K356" s="60">
        <v>0.20999999999999999</v>
      </c>
      <c r="L356" s="61">
        <f>IF(ISNUMBER(K356),ROUND(J356*(K356+1),2),0)</f>
        <v>0</v>
      </c>
      <c r="M356" s="12"/>
      <c r="N356" s="2"/>
      <c r="O356" s="2"/>
      <c r="P356" s="2"/>
      <c r="Q356" s="40">
        <f>IF(ISNUMBER(K356),IF(H356&gt;0,IF(I356&gt;0,J356,0),0),0)</f>
        <v>0</v>
      </c>
      <c r="R356" s="26">
        <f>IF(ISNUMBER(K356)=FALSE,J356,0)</f>
        <v>0</v>
      </c>
    </row>
    <row r="357">
      <c r="A357" s="9"/>
      <c r="B357" s="53" t="s">
        <v>49</v>
      </c>
      <c r="C357" s="1"/>
      <c r="D357" s="1"/>
      <c r="E357" s="54" t="s">
        <v>3</v>
      </c>
      <c r="F357" s="1"/>
      <c r="G357" s="1"/>
      <c r="H357" s="45"/>
      <c r="I357" s="1"/>
      <c r="J357" s="45"/>
      <c r="K357" s="1"/>
      <c r="L357" s="1"/>
      <c r="M357" s="12"/>
      <c r="N357" s="2"/>
      <c r="O357" s="2"/>
      <c r="P357" s="2"/>
      <c r="Q357" s="2"/>
    </row>
    <row r="358">
      <c r="A358" s="9"/>
      <c r="B358" s="53" t="s">
        <v>51</v>
      </c>
      <c r="C358" s="1"/>
      <c r="D358" s="1"/>
      <c r="E358" s="54" t="s">
        <v>363</v>
      </c>
      <c r="F358" s="1"/>
      <c r="G358" s="1"/>
      <c r="H358" s="45"/>
      <c r="I358" s="1"/>
      <c r="J358" s="45"/>
      <c r="K358" s="1"/>
      <c r="L358" s="1"/>
      <c r="M358" s="12"/>
      <c r="N358" s="2"/>
      <c r="O358" s="2"/>
      <c r="P358" s="2"/>
      <c r="Q358" s="2"/>
    </row>
    <row r="359">
      <c r="A359" s="9"/>
      <c r="B359" s="53" t="s">
        <v>53</v>
      </c>
      <c r="C359" s="1"/>
      <c r="D359" s="1"/>
      <c r="E359" s="54" t="s">
        <v>360</v>
      </c>
      <c r="F359" s="1"/>
      <c r="G359" s="1"/>
      <c r="H359" s="45"/>
      <c r="I359" s="1"/>
      <c r="J359" s="45"/>
      <c r="K359" s="1"/>
      <c r="L359" s="1"/>
      <c r="M359" s="12"/>
      <c r="N359" s="2"/>
      <c r="O359" s="2"/>
      <c r="P359" s="2"/>
      <c r="Q359" s="2"/>
    </row>
    <row r="360" thickBot="1">
      <c r="A360" s="9"/>
      <c r="B360" s="55" t="s">
        <v>55</v>
      </c>
      <c r="C360" s="29"/>
      <c r="D360" s="29"/>
      <c r="E360" s="56" t="s">
        <v>56</v>
      </c>
      <c r="F360" s="29"/>
      <c r="G360" s="29"/>
      <c r="H360" s="57"/>
      <c r="I360" s="29"/>
      <c r="J360" s="57"/>
      <c r="K360" s="29"/>
      <c r="L360" s="29"/>
      <c r="M360" s="12"/>
      <c r="N360" s="2"/>
      <c r="O360" s="2"/>
      <c r="P360" s="2"/>
      <c r="Q360" s="2"/>
    </row>
    <row r="361" thickTop="1" thickBot="1" ht="25" customHeight="1">
      <c r="A361" s="9"/>
      <c r="B361" s="1"/>
      <c r="C361" s="62">
        <v>7</v>
      </c>
      <c r="D361" s="1"/>
      <c r="E361" s="62" t="s">
        <v>108</v>
      </c>
      <c r="F361" s="1"/>
      <c r="G361" s="63" t="s">
        <v>94</v>
      </c>
      <c r="H361" s="64">
        <f>J331+J336+J341+J346+J351+J356</f>
        <v>0</v>
      </c>
      <c r="I361" s="63" t="s">
        <v>95</v>
      </c>
      <c r="J361" s="65">
        <f>(L361-H361)</f>
        <v>0</v>
      </c>
      <c r="K361" s="63" t="s">
        <v>96</v>
      </c>
      <c r="L361" s="66">
        <f>L331+L336+L341+L346+L351+L356</f>
        <v>0</v>
      </c>
      <c r="M361" s="12"/>
      <c r="N361" s="2"/>
      <c r="O361" s="2"/>
      <c r="P361" s="2"/>
      <c r="Q361" s="40">
        <f>0+Q331+Q336+Q341+Q346+Q351+Q356</f>
        <v>0</v>
      </c>
      <c r="R361" s="26">
        <f>0+R331+R336+R341+R346+R351+R356</f>
        <v>0</v>
      </c>
      <c r="S361" s="67">
        <f>Q361*(1+J361)+R361</f>
        <v>0</v>
      </c>
    </row>
    <row r="362" thickTop="1" thickBot="1" ht="25" customHeight="1">
      <c r="A362" s="9"/>
      <c r="B362" s="68"/>
      <c r="C362" s="68"/>
      <c r="D362" s="68"/>
      <c r="E362" s="68"/>
      <c r="F362" s="68"/>
      <c r="G362" s="69" t="s">
        <v>97</v>
      </c>
      <c r="H362" s="70">
        <f>J331+J336+J341+J346+J351+J356</f>
        <v>0</v>
      </c>
      <c r="I362" s="69" t="s">
        <v>98</v>
      </c>
      <c r="J362" s="71">
        <f>0+J361</f>
        <v>0</v>
      </c>
      <c r="K362" s="69" t="s">
        <v>99</v>
      </c>
      <c r="L362" s="72">
        <f>L331+L336+L341+L346+L351+L356</f>
        <v>0</v>
      </c>
      <c r="M362" s="12"/>
      <c r="N362" s="2"/>
      <c r="O362" s="2"/>
      <c r="P362" s="2"/>
      <c r="Q362" s="2"/>
    </row>
    <row r="363" ht="40" customHeight="1">
      <c r="A363" s="9"/>
      <c r="B363" s="76" t="s">
        <v>364</v>
      </c>
      <c r="C363" s="1"/>
      <c r="D363" s="1"/>
      <c r="E363" s="1"/>
      <c r="F363" s="1"/>
      <c r="G363" s="1"/>
      <c r="H363" s="45"/>
      <c r="I363" s="1"/>
      <c r="J363" s="45"/>
      <c r="K363" s="1"/>
      <c r="L363" s="1"/>
      <c r="M363" s="12"/>
      <c r="N363" s="2"/>
      <c r="O363" s="2"/>
      <c r="P363" s="2"/>
      <c r="Q363" s="2"/>
    </row>
    <row r="364">
      <c r="A364" s="9"/>
      <c r="B364" s="46">
        <v>62</v>
      </c>
      <c r="C364" s="47" t="s">
        <v>365</v>
      </c>
      <c r="D364" s="47" t="s">
        <v>3</v>
      </c>
      <c r="E364" s="47" t="s">
        <v>366</v>
      </c>
      <c r="F364" s="47" t="s">
        <v>3</v>
      </c>
      <c r="G364" s="48" t="s">
        <v>134</v>
      </c>
      <c r="H364" s="49">
        <v>30</v>
      </c>
      <c r="I364" s="24">
        <f>ROUND(0,2)</f>
        <v>0</v>
      </c>
      <c r="J364" s="50">
        <f>ROUND(I364*H364,2)</f>
        <v>0</v>
      </c>
      <c r="K364" s="51">
        <v>0.20999999999999999</v>
      </c>
      <c r="L364" s="52">
        <f>IF(ISNUMBER(K364),ROUND(J364*(K364+1),2),0)</f>
        <v>0</v>
      </c>
      <c r="M364" s="12"/>
      <c r="N364" s="2"/>
      <c r="O364" s="2"/>
      <c r="P364" s="2"/>
      <c r="Q364" s="40">
        <f>IF(ISNUMBER(K364),IF(H364&gt;0,IF(I364&gt;0,J364,0),0),0)</f>
        <v>0</v>
      </c>
      <c r="R364" s="26">
        <f>IF(ISNUMBER(K364)=FALSE,J364,0)</f>
        <v>0</v>
      </c>
    </row>
    <row r="365">
      <c r="A365" s="9"/>
      <c r="B365" s="53" t="s">
        <v>49</v>
      </c>
      <c r="C365" s="1"/>
      <c r="D365" s="1"/>
      <c r="E365" s="54" t="s">
        <v>3</v>
      </c>
      <c r="F365" s="1"/>
      <c r="G365" s="1"/>
      <c r="H365" s="45"/>
      <c r="I365" s="1"/>
      <c r="J365" s="45"/>
      <c r="K365" s="1"/>
      <c r="L365" s="1"/>
      <c r="M365" s="12"/>
      <c r="N365" s="2"/>
      <c r="O365" s="2"/>
      <c r="P365" s="2"/>
      <c r="Q365" s="2"/>
    </row>
    <row r="366">
      <c r="A366" s="9"/>
      <c r="B366" s="53" t="s">
        <v>51</v>
      </c>
      <c r="C366" s="1"/>
      <c r="D366" s="1"/>
      <c r="E366" s="54" t="s">
        <v>367</v>
      </c>
      <c r="F366" s="1"/>
      <c r="G366" s="1"/>
      <c r="H366" s="45"/>
      <c r="I366" s="1"/>
      <c r="J366" s="45"/>
      <c r="K366" s="1"/>
      <c r="L366" s="1"/>
      <c r="M366" s="12"/>
      <c r="N366" s="2"/>
      <c r="O366" s="2"/>
      <c r="P366" s="2"/>
      <c r="Q366" s="2"/>
    </row>
    <row r="367">
      <c r="A367" s="9"/>
      <c r="B367" s="53" t="s">
        <v>53</v>
      </c>
      <c r="C367" s="1"/>
      <c r="D367" s="1"/>
      <c r="E367" s="54" t="s">
        <v>368</v>
      </c>
      <c r="F367" s="1"/>
      <c r="G367" s="1"/>
      <c r="H367" s="45"/>
      <c r="I367" s="1"/>
      <c r="J367" s="45"/>
      <c r="K367" s="1"/>
      <c r="L367" s="1"/>
      <c r="M367" s="12"/>
      <c r="N367" s="2"/>
      <c r="O367" s="2"/>
      <c r="P367" s="2"/>
      <c r="Q367" s="2"/>
    </row>
    <row r="368" thickBot="1">
      <c r="A368" s="9"/>
      <c r="B368" s="55" t="s">
        <v>55</v>
      </c>
      <c r="C368" s="29"/>
      <c r="D368" s="29"/>
      <c r="E368" s="56" t="s">
        <v>56</v>
      </c>
      <c r="F368" s="29"/>
      <c r="G368" s="29"/>
      <c r="H368" s="57"/>
      <c r="I368" s="29"/>
      <c r="J368" s="57"/>
      <c r="K368" s="29"/>
      <c r="L368" s="29"/>
      <c r="M368" s="12"/>
      <c r="N368" s="2"/>
      <c r="O368" s="2"/>
      <c r="P368" s="2"/>
      <c r="Q368" s="2"/>
    </row>
    <row r="369" thickTop="1">
      <c r="A369" s="9"/>
      <c r="B369" s="46">
        <v>63</v>
      </c>
      <c r="C369" s="47" t="s">
        <v>369</v>
      </c>
      <c r="D369" s="47" t="s">
        <v>3</v>
      </c>
      <c r="E369" s="47" t="s">
        <v>370</v>
      </c>
      <c r="F369" s="47" t="s">
        <v>3</v>
      </c>
      <c r="G369" s="48" t="s">
        <v>134</v>
      </c>
      <c r="H369" s="58">
        <v>20.699999999999999</v>
      </c>
      <c r="I369" s="31">
        <f>ROUND(0,2)</f>
        <v>0</v>
      </c>
      <c r="J369" s="59">
        <f>ROUND(I369*H369,2)</f>
        <v>0</v>
      </c>
      <c r="K369" s="60">
        <v>0.20999999999999999</v>
      </c>
      <c r="L369" s="61">
        <f>IF(ISNUMBER(K369),ROUND(J369*(K369+1),2),0)</f>
        <v>0</v>
      </c>
      <c r="M369" s="12"/>
      <c r="N369" s="2"/>
      <c r="O369" s="2"/>
      <c r="P369" s="2"/>
      <c r="Q369" s="40">
        <f>IF(ISNUMBER(K369),IF(H369&gt;0,IF(I369&gt;0,J369,0),0),0)</f>
        <v>0</v>
      </c>
      <c r="R369" s="26">
        <f>IF(ISNUMBER(K369)=FALSE,J369,0)</f>
        <v>0</v>
      </c>
    </row>
    <row r="370">
      <c r="A370" s="9"/>
      <c r="B370" s="53" t="s">
        <v>49</v>
      </c>
      <c r="C370" s="1"/>
      <c r="D370" s="1"/>
      <c r="E370" s="54" t="s">
        <v>3</v>
      </c>
      <c r="F370" s="1"/>
      <c r="G370" s="1"/>
      <c r="H370" s="45"/>
      <c r="I370" s="1"/>
      <c r="J370" s="45"/>
      <c r="K370" s="1"/>
      <c r="L370" s="1"/>
      <c r="M370" s="12"/>
      <c r="N370" s="2"/>
      <c r="O370" s="2"/>
      <c r="P370" s="2"/>
      <c r="Q370" s="2"/>
    </row>
    <row r="371">
      <c r="A371" s="9"/>
      <c r="B371" s="53" t="s">
        <v>51</v>
      </c>
      <c r="C371" s="1"/>
      <c r="D371" s="1"/>
      <c r="E371" s="54" t="s">
        <v>371</v>
      </c>
      <c r="F371" s="1"/>
      <c r="G371" s="1"/>
      <c r="H371" s="45"/>
      <c r="I371" s="1"/>
      <c r="J371" s="45"/>
      <c r="K371" s="1"/>
      <c r="L371" s="1"/>
      <c r="M371" s="12"/>
      <c r="N371" s="2"/>
      <c r="O371" s="2"/>
      <c r="P371" s="2"/>
      <c r="Q371" s="2"/>
    </row>
    <row r="372">
      <c r="A372" s="9"/>
      <c r="B372" s="53" t="s">
        <v>53</v>
      </c>
      <c r="C372" s="1"/>
      <c r="D372" s="1"/>
      <c r="E372" s="54" t="s">
        <v>372</v>
      </c>
      <c r="F372" s="1"/>
      <c r="G372" s="1"/>
      <c r="H372" s="45"/>
      <c r="I372" s="1"/>
      <c r="J372" s="45"/>
      <c r="K372" s="1"/>
      <c r="L372" s="1"/>
      <c r="M372" s="12"/>
      <c r="N372" s="2"/>
      <c r="O372" s="2"/>
      <c r="P372" s="2"/>
      <c r="Q372" s="2"/>
    </row>
    <row r="373" thickBot="1">
      <c r="A373" s="9"/>
      <c r="B373" s="55" t="s">
        <v>55</v>
      </c>
      <c r="C373" s="29"/>
      <c r="D373" s="29"/>
      <c r="E373" s="56" t="s">
        <v>56</v>
      </c>
      <c r="F373" s="29"/>
      <c r="G373" s="29"/>
      <c r="H373" s="57"/>
      <c r="I373" s="29"/>
      <c r="J373" s="57"/>
      <c r="K373" s="29"/>
      <c r="L373" s="29"/>
      <c r="M373" s="12"/>
      <c r="N373" s="2"/>
      <c r="O373" s="2"/>
      <c r="P373" s="2"/>
      <c r="Q373" s="2"/>
    </row>
    <row r="374" thickTop="1">
      <c r="A374" s="9"/>
      <c r="B374" s="46">
        <v>64</v>
      </c>
      <c r="C374" s="47" t="s">
        <v>373</v>
      </c>
      <c r="D374" s="47" t="s">
        <v>3</v>
      </c>
      <c r="E374" s="47" t="s">
        <v>374</v>
      </c>
      <c r="F374" s="47" t="s">
        <v>3</v>
      </c>
      <c r="G374" s="48" t="s">
        <v>134</v>
      </c>
      <c r="H374" s="58">
        <v>109.5</v>
      </c>
      <c r="I374" s="31">
        <f>ROUND(0,2)</f>
        <v>0</v>
      </c>
      <c r="J374" s="59">
        <f>ROUND(I374*H374,2)</f>
        <v>0</v>
      </c>
      <c r="K374" s="60">
        <v>0.20999999999999999</v>
      </c>
      <c r="L374" s="61">
        <f>IF(ISNUMBER(K374),ROUND(J374*(K374+1),2),0)</f>
        <v>0</v>
      </c>
      <c r="M374" s="12"/>
      <c r="N374" s="2"/>
      <c r="O374" s="2"/>
      <c r="P374" s="2"/>
      <c r="Q374" s="40">
        <f>IF(ISNUMBER(K374),IF(H374&gt;0,IF(I374&gt;0,J374,0),0),0)</f>
        <v>0</v>
      </c>
      <c r="R374" s="26">
        <f>IF(ISNUMBER(K374)=FALSE,J374,0)</f>
        <v>0</v>
      </c>
    </row>
    <row r="375">
      <c r="A375" s="9"/>
      <c r="B375" s="53" t="s">
        <v>49</v>
      </c>
      <c r="C375" s="1"/>
      <c r="D375" s="1"/>
      <c r="E375" s="54" t="s">
        <v>3</v>
      </c>
      <c r="F375" s="1"/>
      <c r="G375" s="1"/>
      <c r="H375" s="45"/>
      <c r="I375" s="1"/>
      <c r="J375" s="45"/>
      <c r="K375" s="1"/>
      <c r="L375" s="1"/>
      <c r="M375" s="12"/>
      <c r="N375" s="2"/>
      <c r="O375" s="2"/>
      <c r="P375" s="2"/>
      <c r="Q375" s="2"/>
    </row>
    <row r="376">
      <c r="A376" s="9"/>
      <c r="B376" s="53" t="s">
        <v>51</v>
      </c>
      <c r="C376" s="1"/>
      <c r="D376" s="1"/>
      <c r="E376" s="54" t="s">
        <v>375</v>
      </c>
      <c r="F376" s="1"/>
      <c r="G376" s="1"/>
      <c r="H376" s="45"/>
      <c r="I376" s="1"/>
      <c r="J376" s="45"/>
      <c r="K376" s="1"/>
      <c r="L376" s="1"/>
      <c r="M376" s="12"/>
      <c r="N376" s="2"/>
      <c r="O376" s="2"/>
      <c r="P376" s="2"/>
      <c r="Q376" s="2"/>
    </row>
    <row r="377">
      <c r="A377" s="9"/>
      <c r="B377" s="53" t="s">
        <v>53</v>
      </c>
      <c r="C377" s="1"/>
      <c r="D377" s="1"/>
      <c r="E377" s="54" t="s">
        <v>376</v>
      </c>
      <c r="F377" s="1"/>
      <c r="G377" s="1"/>
      <c r="H377" s="45"/>
      <c r="I377" s="1"/>
      <c r="J377" s="45"/>
      <c r="K377" s="1"/>
      <c r="L377" s="1"/>
      <c r="M377" s="12"/>
      <c r="N377" s="2"/>
      <c r="O377" s="2"/>
      <c r="P377" s="2"/>
      <c r="Q377" s="2"/>
    </row>
    <row r="378" thickBot="1">
      <c r="A378" s="9"/>
      <c r="B378" s="55" t="s">
        <v>55</v>
      </c>
      <c r="C378" s="29"/>
      <c r="D378" s="29"/>
      <c r="E378" s="56" t="s">
        <v>56</v>
      </c>
      <c r="F378" s="29"/>
      <c r="G378" s="29"/>
      <c r="H378" s="57"/>
      <c r="I378" s="29"/>
      <c r="J378" s="57"/>
      <c r="K378" s="29"/>
      <c r="L378" s="29"/>
      <c r="M378" s="12"/>
      <c r="N378" s="2"/>
      <c r="O378" s="2"/>
      <c r="P378" s="2"/>
      <c r="Q378" s="2"/>
    </row>
    <row r="379" thickTop="1">
      <c r="A379" s="9"/>
      <c r="B379" s="46">
        <v>65</v>
      </c>
      <c r="C379" s="47" t="s">
        <v>377</v>
      </c>
      <c r="D379" s="47" t="s">
        <v>3</v>
      </c>
      <c r="E379" s="47" t="s">
        <v>378</v>
      </c>
      <c r="F379" s="47" t="s">
        <v>3</v>
      </c>
      <c r="G379" s="48" t="s">
        <v>134</v>
      </c>
      <c r="H379" s="58">
        <v>53.5</v>
      </c>
      <c r="I379" s="31">
        <f>ROUND(0,2)</f>
        <v>0</v>
      </c>
      <c r="J379" s="59">
        <f>ROUND(I379*H379,2)</f>
        <v>0</v>
      </c>
      <c r="K379" s="60">
        <v>0.20999999999999999</v>
      </c>
      <c r="L379" s="61">
        <f>IF(ISNUMBER(K379),ROUND(J379*(K379+1),2),0)</f>
        <v>0</v>
      </c>
      <c r="M379" s="12"/>
      <c r="N379" s="2"/>
      <c r="O379" s="2"/>
      <c r="P379" s="2"/>
      <c r="Q379" s="40">
        <f>IF(ISNUMBER(K379),IF(H379&gt;0,IF(I379&gt;0,J379,0),0),0)</f>
        <v>0</v>
      </c>
      <c r="R379" s="26">
        <f>IF(ISNUMBER(K379)=FALSE,J379,0)</f>
        <v>0</v>
      </c>
    </row>
    <row r="380">
      <c r="A380" s="9"/>
      <c r="B380" s="53" t="s">
        <v>49</v>
      </c>
      <c r="C380" s="1"/>
      <c r="D380" s="1"/>
      <c r="E380" s="54" t="s">
        <v>3</v>
      </c>
      <c r="F380" s="1"/>
      <c r="G380" s="1"/>
      <c r="H380" s="45"/>
      <c r="I380" s="1"/>
      <c r="J380" s="45"/>
      <c r="K380" s="1"/>
      <c r="L380" s="1"/>
      <c r="M380" s="12"/>
      <c r="N380" s="2"/>
      <c r="O380" s="2"/>
      <c r="P380" s="2"/>
      <c r="Q380" s="2"/>
    </row>
    <row r="381">
      <c r="A381" s="9"/>
      <c r="B381" s="53" t="s">
        <v>51</v>
      </c>
      <c r="C381" s="1"/>
      <c r="D381" s="1"/>
      <c r="E381" s="54" t="s">
        <v>379</v>
      </c>
      <c r="F381" s="1"/>
      <c r="G381" s="1"/>
      <c r="H381" s="45"/>
      <c r="I381" s="1"/>
      <c r="J381" s="45"/>
      <c r="K381" s="1"/>
      <c r="L381" s="1"/>
      <c r="M381" s="12"/>
      <c r="N381" s="2"/>
      <c r="O381" s="2"/>
      <c r="P381" s="2"/>
      <c r="Q381" s="2"/>
    </row>
    <row r="382">
      <c r="A382" s="9"/>
      <c r="B382" s="53" t="s">
        <v>53</v>
      </c>
      <c r="C382" s="1"/>
      <c r="D382" s="1"/>
      <c r="E382" s="54" t="s">
        <v>376</v>
      </c>
      <c r="F382" s="1"/>
      <c r="G382" s="1"/>
      <c r="H382" s="45"/>
      <c r="I382" s="1"/>
      <c r="J382" s="45"/>
      <c r="K382" s="1"/>
      <c r="L382" s="1"/>
      <c r="M382" s="12"/>
      <c r="N382" s="2"/>
      <c r="O382" s="2"/>
      <c r="P382" s="2"/>
      <c r="Q382" s="2"/>
    </row>
    <row r="383" thickBot="1">
      <c r="A383" s="9"/>
      <c r="B383" s="55" t="s">
        <v>55</v>
      </c>
      <c r="C383" s="29"/>
      <c r="D383" s="29"/>
      <c r="E383" s="56" t="s">
        <v>56</v>
      </c>
      <c r="F383" s="29"/>
      <c r="G383" s="29"/>
      <c r="H383" s="57"/>
      <c r="I383" s="29"/>
      <c r="J383" s="57"/>
      <c r="K383" s="29"/>
      <c r="L383" s="29"/>
      <c r="M383" s="12"/>
      <c r="N383" s="2"/>
      <c r="O383" s="2"/>
      <c r="P383" s="2"/>
      <c r="Q383" s="2"/>
    </row>
    <row r="384" thickTop="1">
      <c r="A384" s="9"/>
      <c r="B384" s="46">
        <v>66</v>
      </c>
      <c r="C384" s="47" t="s">
        <v>380</v>
      </c>
      <c r="D384" s="47" t="s">
        <v>3</v>
      </c>
      <c r="E384" s="47" t="s">
        <v>381</v>
      </c>
      <c r="F384" s="47" t="s">
        <v>3</v>
      </c>
      <c r="G384" s="48" t="s">
        <v>66</v>
      </c>
      <c r="H384" s="58">
        <v>3</v>
      </c>
      <c r="I384" s="31">
        <f>ROUND(0,2)</f>
        <v>0</v>
      </c>
      <c r="J384" s="59">
        <f>ROUND(I384*H384,2)</f>
        <v>0</v>
      </c>
      <c r="K384" s="60">
        <v>0.20999999999999999</v>
      </c>
      <c r="L384" s="61">
        <f>IF(ISNUMBER(K384),ROUND(J384*(K384+1),2),0)</f>
        <v>0</v>
      </c>
      <c r="M384" s="12"/>
      <c r="N384" s="2"/>
      <c r="O384" s="2"/>
      <c r="P384" s="2"/>
      <c r="Q384" s="40">
        <f>IF(ISNUMBER(K384),IF(H384&gt;0,IF(I384&gt;0,J384,0),0),0)</f>
        <v>0</v>
      </c>
      <c r="R384" s="26">
        <f>IF(ISNUMBER(K384)=FALSE,J384,0)</f>
        <v>0</v>
      </c>
    </row>
    <row r="385">
      <c r="A385" s="9"/>
      <c r="B385" s="53" t="s">
        <v>49</v>
      </c>
      <c r="C385" s="1"/>
      <c r="D385" s="1"/>
      <c r="E385" s="54" t="s">
        <v>382</v>
      </c>
      <c r="F385" s="1"/>
      <c r="G385" s="1"/>
      <c r="H385" s="45"/>
      <c r="I385" s="1"/>
      <c r="J385" s="45"/>
      <c r="K385" s="1"/>
      <c r="L385" s="1"/>
      <c r="M385" s="12"/>
      <c r="N385" s="2"/>
      <c r="O385" s="2"/>
      <c r="P385" s="2"/>
      <c r="Q385" s="2"/>
    </row>
    <row r="386">
      <c r="A386" s="9"/>
      <c r="B386" s="53" t="s">
        <v>51</v>
      </c>
      <c r="C386" s="1"/>
      <c r="D386" s="1"/>
      <c r="E386" s="54" t="s">
        <v>383</v>
      </c>
      <c r="F386" s="1"/>
      <c r="G386" s="1"/>
      <c r="H386" s="45"/>
      <c r="I386" s="1"/>
      <c r="J386" s="45"/>
      <c r="K386" s="1"/>
      <c r="L386" s="1"/>
      <c r="M386" s="12"/>
      <c r="N386" s="2"/>
      <c r="O386" s="2"/>
      <c r="P386" s="2"/>
      <c r="Q386" s="2"/>
    </row>
    <row r="387">
      <c r="A387" s="9"/>
      <c r="B387" s="53" t="s">
        <v>53</v>
      </c>
      <c r="C387" s="1"/>
      <c r="D387" s="1"/>
      <c r="E387" s="54" t="s">
        <v>384</v>
      </c>
      <c r="F387" s="1"/>
      <c r="G387" s="1"/>
      <c r="H387" s="45"/>
      <c r="I387" s="1"/>
      <c r="J387" s="45"/>
      <c r="K387" s="1"/>
      <c r="L387" s="1"/>
      <c r="M387" s="12"/>
      <c r="N387" s="2"/>
      <c r="O387" s="2"/>
      <c r="P387" s="2"/>
      <c r="Q387" s="2"/>
    </row>
    <row r="388" thickBot="1">
      <c r="A388" s="9"/>
      <c r="B388" s="55" t="s">
        <v>55</v>
      </c>
      <c r="C388" s="29"/>
      <c r="D388" s="29"/>
      <c r="E388" s="56" t="s">
        <v>56</v>
      </c>
      <c r="F388" s="29"/>
      <c r="G388" s="29"/>
      <c r="H388" s="57"/>
      <c r="I388" s="29"/>
      <c r="J388" s="57"/>
      <c r="K388" s="29"/>
      <c r="L388" s="29"/>
      <c r="M388" s="12"/>
      <c r="N388" s="2"/>
      <c r="O388" s="2"/>
      <c r="P388" s="2"/>
      <c r="Q388" s="2"/>
    </row>
    <row r="389" thickTop="1">
      <c r="A389" s="9"/>
      <c r="B389" s="46">
        <v>67</v>
      </c>
      <c r="C389" s="47" t="s">
        <v>385</v>
      </c>
      <c r="D389" s="47" t="s">
        <v>3</v>
      </c>
      <c r="E389" s="47" t="s">
        <v>386</v>
      </c>
      <c r="F389" s="47" t="s">
        <v>3</v>
      </c>
      <c r="G389" s="48" t="s">
        <v>134</v>
      </c>
      <c r="H389" s="58">
        <v>30</v>
      </c>
      <c r="I389" s="31">
        <f>ROUND(0,2)</f>
        <v>0</v>
      </c>
      <c r="J389" s="59">
        <f>ROUND(I389*H389,2)</f>
        <v>0</v>
      </c>
      <c r="K389" s="60">
        <v>0.20999999999999999</v>
      </c>
      <c r="L389" s="61">
        <f>IF(ISNUMBER(K389),ROUND(J389*(K389+1),2),0)</f>
        <v>0</v>
      </c>
      <c r="M389" s="12"/>
      <c r="N389" s="2"/>
      <c r="O389" s="2"/>
      <c r="P389" s="2"/>
      <c r="Q389" s="40">
        <f>IF(ISNUMBER(K389),IF(H389&gt;0,IF(I389&gt;0,J389,0),0),0)</f>
        <v>0</v>
      </c>
      <c r="R389" s="26">
        <f>IF(ISNUMBER(K389)=FALSE,J389,0)</f>
        <v>0</v>
      </c>
    </row>
    <row r="390">
      <c r="A390" s="9"/>
      <c r="B390" s="53" t="s">
        <v>49</v>
      </c>
      <c r="C390" s="1"/>
      <c r="D390" s="1"/>
      <c r="E390" s="54" t="s">
        <v>3</v>
      </c>
      <c r="F390" s="1"/>
      <c r="G390" s="1"/>
      <c r="H390" s="45"/>
      <c r="I390" s="1"/>
      <c r="J390" s="45"/>
      <c r="K390" s="1"/>
      <c r="L390" s="1"/>
      <c r="M390" s="12"/>
      <c r="N390" s="2"/>
      <c r="O390" s="2"/>
      <c r="P390" s="2"/>
      <c r="Q390" s="2"/>
    </row>
    <row r="391">
      <c r="A391" s="9"/>
      <c r="B391" s="53" t="s">
        <v>51</v>
      </c>
      <c r="C391" s="1"/>
      <c r="D391" s="1"/>
      <c r="E391" s="54" t="s">
        <v>387</v>
      </c>
      <c r="F391" s="1"/>
      <c r="G391" s="1"/>
      <c r="H391" s="45"/>
      <c r="I391" s="1"/>
      <c r="J391" s="45"/>
      <c r="K391" s="1"/>
      <c r="L391" s="1"/>
      <c r="M391" s="12"/>
      <c r="N391" s="2"/>
      <c r="O391" s="2"/>
      <c r="P391" s="2"/>
      <c r="Q391" s="2"/>
    </row>
    <row r="392">
      <c r="A392" s="9"/>
      <c r="B392" s="53" t="s">
        <v>53</v>
      </c>
      <c r="C392" s="1"/>
      <c r="D392" s="1"/>
      <c r="E392" s="54" t="s">
        <v>388</v>
      </c>
      <c r="F392" s="1"/>
      <c r="G392" s="1"/>
      <c r="H392" s="45"/>
      <c r="I392" s="1"/>
      <c r="J392" s="45"/>
      <c r="K392" s="1"/>
      <c r="L392" s="1"/>
      <c r="M392" s="12"/>
      <c r="N392" s="2"/>
      <c r="O392" s="2"/>
      <c r="P392" s="2"/>
      <c r="Q392" s="2"/>
    </row>
    <row r="393" thickBot="1">
      <c r="A393" s="9"/>
      <c r="B393" s="55" t="s">
        <v>55</v>
      </c>
      <c r="C393" s="29"/>
      <c r="D393" s="29"/>
      <c r="E393" s="56" t="s">
        <v>56</v>
      </c>
      <c r="F393" s="29"/>
      <c r="G393" s="29"/>
      <c r="H393" s="57"/>
      <c r="I393" s="29"/>
      <c r="J393" s="57"/>
      <c r="K393" s="29"/>
      <c r="L393" s="29"/>
      <c r="M393" s="12"/>
      <c r="N393" s="2"/>
      <c r="O393" s="2"/>
      <c r="P393" s="2"/>
      <c r="Q393" s="2"/>
    </row>
    <row r="394" thickTop="1">
      <c r="A394" s="9"/>
      <c r="B394" s="46">
        <v>68</v>
      </c>
      <c r="C394" s="47" t="s">
        <v>389</v>
      </c>
      <c r="D394" s="47" t="s">
        <v>3</v>
      </c>
      <c r="E394" s="47" t="s">
        <v>390</v>
      </c>
      <c r="F394" s="47" t="s">
        <v>3</v>
      </c>
      <c r="G394" s="48" t="s">
        <v>134</v>
      </c>
      <c r="H394" s="58">
        <v>30</v>
      </c>
      <c r="I394" s="31">
        <f>ROUND(0,2)</f>
        <v>0</v>
      </c>
      <c r="J394" s="59">
        <f>ROUND(I394*H394,2)</f>
        <v>0</v>
      </c>
      <c r="K394" s="60">
        <v>0.20999999999999999</v>
      </c>
      <c r="L394" s="61">
        <f>IF(ISNUMBER(K394),ROUND(J394*(K394+1),2),0)</f>
        <v>0</v>
      </c>
      <c r="M394" s="12"/>
      <c r="N394" s="2"/>
      <c r="O394" s="2"/>
      <c r="P394" s="2"/>
      <c r="Q394" s="40">
        <f>IF(ISNUMBER(K394),IF(H394&gt;0,IF(I394&gt;0,J394,0),0),0)</f>
        <v>0</v>
      </c>
      <c r="R394" s="26">
        <f>IF(ISNUMBER(K394)=FALSE,J394,0)</f>
        <v>0</v>
      </c>
    </row>
    <row r="395">
      <c r="A395" s="9"/>
      <c r="B395" s="53" t="s">
        <v>49</v>
      </c>
      <c r="C395" s="1"/>
      <c r="D395" s="1"/>
      <c r="E395" s="54" t="s">
        <v>3</v>
      </c>
      <c r="F395" s="1"/>
      <c r="G395" s="1"/>
      <c r="H395" s="45"/>
      <c r="I395" s="1"/>
      <c r="J395" s="45"/>
      <c r="K395" s="1"/>
      <c r="L395" s="1"/>
      <c r="M395" s="12"/>
      <c r="N395" s="2"/>
      <c r="O395" s="2"/>
      <c r="P395" s="2"/>
      <c r="Q395" s="2"/>
    </row>
    <row r="396">
      <c r="A396" s="9"/>
      <c r="B396" s="53" t="s">
        <v>51</v>
      </c>
      <c r="C396" s="1"/>
      <c r="D396" s="1"/>
      <c r="E396" s="54" t="s">
        <v>387</v>
      </c>
      <c r="F396" s="1"/>
      <c r="G396" s="1"/>
      <c r="H396" s="45"/>
      <c r="I396" s="1"/>
      <c r="J396" s="45"/>
      <c r="K396" s="1"/>
      <c r="L396" s="1"/>
      <c r="M396" s="12"/>
      <c r="N396" s="2"/>
      <c r="O396" s="2"/>
      <c r="P396" s="2"/>
      <c r="Q396" s="2"/>
    </row>
    <row r="397">
      <c r="A397" s="9"/>
      <c r="B397" s="53" t="s">
        <v>53</v>
      </c>
      <c r="C397" s="1"/>
      <c r="D397" s="1"/>
      <c r="E397" s="54" t="s">
        <v>391</v>
      </c>
      <c r="F397" s="1"/>
      <c r="G397" s="1"/>
      <c r="H397" s="45"/>
      <c r="I397" s="1"/>
      <c r="J397" s="45"/>
      <c r="K397" s="1"/>
      <c r="L397" s="1"/>
      <c r="M397" s="12"/>
      <c r="N397" s="2"/>
      <c r="O397" s="2"/>
      <c r="P397" s="2"/>
      <c r="Q397" s="2"/>
    </row>
    <row r="398" thickBot="1">
      <c r="A398" s="9"/>
      <c r="B398" s="55" t="s">
        <v>55</v>
      </c>
      <c r="C398" s="29"/>
      <c r="D398" s="29"/>
      <c r="E398" s="56" t="s">
        <v>56</v>
      </c>
      <c r="F398" s="29"/>
      <c r="G398" s="29"/>
      <c r="H398" s="57"/>
      <c r="I398" s="29"/>
      <c r="J398" s="57"/>
      <c r="K398" s="29"/>
      <c r="L398" s="29"/>
      <c r="M398" s="12"/>
      <c r="N398" s="2"/>
      <c r="O398" s="2"/>
      <c r="P398" s="2"/>
      <c r="Q398" s="2"/>
    </row>
    <row r="399" thickTop="1" thickBot="1" ht="25" customHeight="1">
      <c r="A399" s="9"/>
      <c r="B399" s="1"/>
      <c r="C399" s="62">
        <v>8</v>
      </c>
      <c r="D399" s="1"/>
      <c r="E399" s="62" t="s">
        <v>109</v>
      </c>
      <c r="F399" s="1"/>
      <c r="G399" s="63" t="s">
        <v>94</v>
      </c>
      <c r="H399" s="64">
        <f>J364+J369+J374+J379+J384+J389+J394</f>
        <v>0</v>
      </c>
      <c r="I399" s="63" t="s">
        <v>95</v>
      </c>
      <c r="J399" s="65">
        <f>(L399-H399)</f>
        <v>0</v>
      </c>
      <c r="K399" s="63" t="s">
        <v>96</v>
      </c>
      <c r="L399" s="66">
        <f>L364+L369+L374+L379+L384+L389+L394</f>
        <v>0</v>
      </c>
      <c r="M399" s="12"/>
      <c r="N399" s="2"/>
      <c r="O399" s="2"/>
      <c r="P399" s="2"/>
      <c r="Q399" s="40">
        <f>0+Q364+Q369+Q374+Q379+Q384+Q389+Q394</f>
        <v>0</v>
      </c>
      <c r="R399" s="26">
        <f>0+R364+R369+R374+R379+R384+R389+R394</f>
        <v>0</v>
      </c>
      <c r="S399" s="67">
        <f>Q399*(1+J399)+R399</f>
        <v>0</v>
      </c>
    </row>
    <row r="400" thickTop="1" thickBot="1" ht="25" customHeight="1">
      <c r="A400" s="9"/>
      <c r="B400" s="68"/>
      <c r="C400" s="68"/>
      <c r="D400" s="68"/>
      <c r="E400" s="68"/>
      <c r="F400" s="68"/>
      <c r="G400" s="69" t="s">
        <v>97</v>
      </c>
      <c r="H400" s="70">
        <f>J364+J369+J374+J379+J384+J389+J394</f>
        <v>0</v>
      </c>
      <c r="I400" s="69" t="s">
        <v>98</v>
      </c>
      <c r="J400" s="71">
        <f>0+J399</f>
        <v>0</v>
      </c>
      <c r="K400" s="69" t="s">
        <v>99</v>
      </c>
      <c r="L400" s="72">
        <f>L364+L369+L374+L379+L384+L389+L394</f>
        <v>0</v>
      </c>
      <c r="M400" s="12"/>
      <c r="N400" s="2"/>
      <c r="O400" s="2"/>
      <c r="P400" s="2"/>
      <c r="Q400" s="2"/>
    </row>
    <row r="401" ht="40" customHeight="1">
      <c r="A401" s="9"/>
      <c r="B401" s="76" t="s">
        <v>392</v>
      </c>
      <c r="C401" s="1"/>
      <c r="D401" s="1"/>
      <c r="E401" s="1"/>
      <c r="F401" s="1"/>
      <c r="G401" s="1"/>
      <c r="H401" s="45"/>
      <c r="I401" s="1"/>
      <c r="J401" s="45"/>
      <c r="K401" s="1"/>
      <c r="L401" s="1"/>
      <c r="M401" s="12"/>
      <c r="N401" s="2"/>
      <c r="O401" s="2"/>
      <c r="P401" s="2"/>
      <c r="Q401" s="2"/>
    </row>
    <row r="402">
      <c r="A402" s="9"/>
      <c r="B402" s="46">
        <v>69</v>
      </c>
      <c r="C402" s="47" t="s">
        <v>393</v>
      </c>
      <c r="D402" s="47" t="s">
        <v>3</v>
      </c>
      <c r="E402" s="47" t="s">
        <v>394</v>
      </c>
      <c r="F402" s="47" t="s">
        <v>3</v>
      </c>
      <c r="G402" s="48" t="s">
        <v>134</v>
      </c>
      <c r="H402" s="49">
        <v>49.5</v>
      </c>
      <c r="I402" s="24">
        <f>ROUND(0,2)</f>
        <v>0</v>
      </c>
      <c r="J402" s="50">
        <f>ROUND(I402*H402,2)</f>
        <v>0</v>
      </c>
      <c r="K402" s="51">
        <v>0.20999999999999999</v>
      </c>
      <c r="L402" s="52">
        <f>IF(ISNUMBER(K402),ROUND(J402*(K402+1),2),0)</f>
        <v>0</v>
      </c>
      <c r="M402" s="12"/>
      <c r="N402" s="2"/>
      <c r="O402" s="2"/>
      <c r="P402" s="2"/>
      <c r="Q402" s="40">
        <f>IF(ISNUMBER(K402),IF(H402&gt;0,IF(I402&gt;0,J402,0),0),0)</f>
        <v>0</v>
      </c>
      <c r="R402" s="26">
        <f>IF(ISNUMBER(K402)=FALSE,J402,0)</f>
        <v>0</v>
      </c>
    </row>
    <row r="403">
      <c r="A403" s="9"/>
      <c r="B403" s="53" t="s">
        <v>49</v>
      </c>
      <c r="C403" s="1"/>
      <c r="D403" s="1"/>
      <c r="E403" s="54" t="s">
        <v>3</v>
      </c>
      <c r="F403" s="1"/>
      <c r="G403" s="1"/>
      <c r="H403" s="45"/>
      <c r="I403" s="1"/>
      <c r="J403" s="45"/>
      <c r="K403" s="1"/>
      <c r="L403" s="1"/>
      <c r="M403" s="12"/>
      <c r="N403" s="2"/>
      <c r="O403" s="2"/>
      <c r="P403" s="2"/>
      <c r="Q403" s="2"/>
    </row>
    <row r="404">
      <c r="A404" s="9"/>
      <c r="B404" s="53" t="s">
        <v>51</v>
      </c>
      <c r="C404" s="1"/>
      <c r="D404" s="1"/>
      <c r="E404" s="54" t="s">
        <v>395</v>
      </c>
      <c r="F404" s="1"/>
      <c r="G404" s="1"/>
      <c r="H404" s="45"/>
      <c r="I404" s="1"/>
      <c r="J404" s="45"/>
      <c r="K404" s="1"/>
      <c r="L404" s="1"/>
      <c r="M404" s="12"/>
      <c r="N404" s="2"/>
      <c r="O404" s="2"/>
      <c r="P404" s="2"/>
      <c r="Q404" s="2"/>
    </row>
    <row r="405">
      <c r="A405" s="9"/>
      <c r="B405" s="53" t="s">
        <v>53</v>
      </c>
      <c r="C405" s="1"/>
      <c r="D405" s="1"/>
      <c r="E405" s="54" t="s">
        <v>396</v>
      </c>
      <c r="F405" s="1"/>
      <c r="G405" s="1"/>
      <c r="H405" s="45"/>
      <c r="I405" s="1"/>
      <c r="J405" s="45"/>
      <c r="K405" s="1"/>
      <c r="L405" s="1"/>
      <c r="M405" s="12"/>
      <c r="N405" s="2"/>
      <c r="O405" s="2"/>
      <c r="P405" s="2"/>
      <c r="Q405" s="2"/>
    </row>
    <row r="406" thickBot="1">
      <c r="A406" s="9"/>
      <c r="B406" s="55" t="s">
        <v>55</v>
      </c>
      <c r="C406" s="29"/>
      <c r="D406" s="29"/>
      <c r="E406" s="56" t="s">
        <v>56</v>
      </c>
      <c r="F406" s="29"/>
      <c r="G406" s="29"/>
      <c r="H406" s="57"/>
      <c r="I406" s="29"/>
      <c r="J406" s="57"/>
      <c r="K406" s="29"/>
      <c r="L406" s="29"/>
      <c r="M406" s="12"/>
      <c r="N406" s="2"/>
      <c r="O406" s="2"/>
      <c r="P406" s="2"/>
      <c r="Q406" s="2"/>
    </row>
    <row r="407" thickTop="1">
      <c r="A407" s="9"/>
      <c r="B407" s="46">
        <v>70</v>
      </c>
      <c r="C407" s="47" t="s">
        <v>397</v>
      </c>
      <c r="D407" s="47" t="s">
        <v>3</v>
      </c>
      <c r="E407" s="47" t="s">
        <v>398</v>
      </c>
      <c r="F407" s="47" t="s">
        <v>3</v>
      </c>
      <c r="G407" s="48" t="s">
        <v>134</v>
      </c>
      <c r="H407" s="58">
        <v>44</v>
      </c>
      <c r="I407" s="31">
        <f>ROUND(0,2)</f>
        <v>0</v>
      </c>
      <c r="J407" s="59">
        <f>ROUND(I407*H407,2)</f>
        <v>0</v>
      </c>
      <c r="K407" s="60">
        <v>0.20999999999999999</v>
      </c>
      <c r="L407" s="61">
        <f>IF(ISNUMBER(K407),ROUND(J407*(K407+1),2),0)</f>
        <v>0</v>
      </c>
      <c r="M407" s="12"/>
      <c r="N407" s="2"/>
      <c r="O407" s="2"/>
      <c r="P407" s="2"/>
      <c r="Q407" s="40">
        <f>IF(ISNUMBER(K407),IF(H407&gt;0,IF(I407&gt;0,J407,0),0),0)</f>
        <v>0</v>
      </c>
      <c r="R407" s="26">
        <f>IF(ISNUMBER(K407)=FALSE,J407,0)</f>
        <v>0</v>
      </c>
    </row>
    <row r="408">
      <c r="A408" s="9"/>
      <c r="B408" s="53" t="s">
        <v>49</v>
      </c>
      <c r="C408" s="1"/>
      <c r="D408" s="1"/>
      <c r="E408" s="54" t="s">
        <v>3</v>
      </c>
      <c r="F408" s="1"/>
      <c r="G408" s="1"/>
      <c r="H408" s="45"/>
      <c r="I408" s="1"/>
      <c r="J408" s="45"/>
      <c r="K408" s="1"/>
      <c r="L408" s="1"/>
      <c r="M408" s="12"/>
      <c r="N408" s="2"/>
      <c r="O408" s="2"/>
      <c r="P408" s="2"/>
      <c r="Q408" s="2"/>
    </row>
    <row r="409">
      <c r="A409" s="9"/>
      <c r="B409" s="53" t="s">
        <v>51</v>
      </c>
      <c r="C409" s="1"/>
      <c r="D409" s="1"/>
      <c r="E409" s="54" t="s">
        <v>136</v>
      </c>
      <c r="F409" s="1"/>
      <c r="G409" s="1"/>
      <c r="H409" s="45"/>
      <c r="I409" s="1"/>
      <c r="J409" s="45"/>
      <c r="K409" s="1"/>
      <c r="L409" s="1"/>
      <c r="M409" s="12"/>
      <c r="N409" s="2"/>
      <c r="O409" s="2"/>
      <c r="P409" s="2"/>
      <c r="Q409" s="2"/>
    </row>
    <row r="410">
      <c r="A410" s="9"/>
      <c r="B410" s="53" t="s">
        <v>53</v>
      </c>
      <c r="C410" s="1"/>
      <c r="D410" s="1"/>
      <c r="E410" s="54" t="s">
        <v>399</v>
      </c>
      <c r="F410" s="1"/>
      <c r="G410" s="1"/>
      <c r="H410" s="45"/>
      <c r="I410" s="1"/>
      <c r="J410" s="45"/>
      <c r="K410" s="1"/>
      <c r="L410" s="1"/>
      <c r="M410" s="12"/>
      <c r="N410" s="2"/>
      <c r="O410" s="2"/>
      <c r="P410" s="2"/>
      <c r="Q410" s="2"/>
    </row>
    <row r="411" thickBot="1">
      <c r="A411" s="9"/>
      <c r="B411" s="55" t="s">
        <v>55</v>
      </c>
      <c r="C411" s="29"/>
      <c r="D411" s="29"/>
      <c r="E411" s="56" t="s">
        <v>56</v>
      </c>
      <c r="F411" s="29"/>
      <c r="G411" s="29"/>
      <c r="H411" s="57"/>
      <c r="I411" s="29"/>
      <c r="J411" s="57"/>
      <c r="K411" s="29"/>
      <c r="L411" s="29"/>
      <c r="M411" s="12"/>
      <c r="N411" s="2"/>
      <c r="O411" s="2"/>
      <c r="P411" s="2"/>
      <c r="Q411" s="2"/>
    </row>
    <row r="412" thickTop="1">
      <c r="A412" s="9"/>
      <c r="B412" s="46">
        <v>71</v>
      </c>
      <c r="C412" s="47" t="s">
        <v>400</v>
      </c>
      <c r="D412" s="47" t="s">
        <v>3</v>
      </c>
      <c r="E412" s="47" t="s">
        <v>401</v>
      </c>
      <c r="F412" s="47" t="s">
        <v>3</v>
      </c>
      <c r="G412" s="48" t="s">
        <v>66</v>
      </c>
      <c r="H412" s="58">
        <v>10</v>
      </c>
      <c r="I412" s="31">
        <f>ROUND(0,2)</f>
        <v>0</v>
      </c>
      <c r="J412" s="59">
        <f>ROUND(I412*H412,2)</f>
        <v>0</v>
      </c>
      <c r="K412" s="60">
        <v>0.20999999999999999</v>
      </c>
      <c r="L412" s="61">
        <f>IF(ISNUMBER(K412),ROUND(J412*(K412+1),2),0)</f>
        <v>0</v>
      </c>
      <c r="M412" s="12"/>
      <c r="N412" s="2"/>
      <c r="O412" s="2"/>
      <c r="P412" s="2"/>
      <c r="Q412" s="40">
        <f>IF(ISNUMBER(K412),IF(H412&gt;0,IF(I412&gt;0,J412,0),0),0)</f>
        <v>0</v>
      </c>
      <c r="R412" s="26">
        <f>IF(ISNUMBER(K412)=FALSE,J412,0)</f>
        <v>0</v>
      </c>
    </row>
    <row r="413">
      <c r="A413" s="9"/>
      <c r="B413" s="53" t="s">
        <v>49</v>
      </c>
      <c r="C413" s="1"/>
      <c r="D413" s="1"/>
      <c r="E413" s="54" t="s">
        <v>3</v>
      </c>
      <c r="F413" s="1"/>
      <c r="G413" s="1"/>
      <c r="H413" s="45"/>
      <c r="I413" s="1"/>
      <c r="J413" s="45"/>
      <c r="K413" s="1"/>
      <c r="L413" s="1"/>
      <c r="M413" s="12"/>
      <c r="N413" s="2"/>
      <c r="O413" s="2"/>
      <c r="P413" s="2"/>
      <c r="Q413" s="2"/>
    </row>
    <row r="414">
      <c r="A414" s="9"/>
      <c r="B414" s="53" t="s">
        <v>51</v>
      </c>
      <c r="C414" s="1"/>
      <c r="D414" s="1"/>
      <c r="E414" s="54" t="s">
        <v>402</v>
      </c>
      <c r="F414" s="1"/>
      <c r="G414" s="1"/>
      <c r="H414" s="45"/>
      <c r="I414" s="1"/>
      <c r="J414" s="45"/>
      <c r="K414" s="1"/>
      <c r="L414" s="1"/>
      <c r="M414" s="12"/>
      <c r="N414" s="2"/>
      <c r="O414" s="2"/>
      <c r="P414" s="2"/>
      <c r="Q414" s="2"/>
    </row>
    <row r="415">
      <c r="A415" s="9"/>
      <c r="B415" s="53" t="s">
        <v>53</v>
      </c>
      <c r="C415" s="1"/>
      <c r="D415" s="1"/>
      <c r="E415" s="54" t="s">
        <v>403</v>
      </c>
      <c r="F415" s="1"/>
      <c r="G415" s="1"/>
      <c r="H415" s="45"/>
      <c r="I415" s="1"/>
      <c r="J415" s="45"/>
      <c r="K415" s="1"/>
      <c r="L415" s="1"/>
      <c r="M415" s="12"/>
      <c r="N415" s="2"/>
      <c r="O415" s="2"/>
      <c r="P415" s="2"/>
      <c r="Q415" s="2"/>
    </row>
    <row r="416" thickBot="1">
      <c r="A416" s="9"/>
      <c r="B416" s="55" t="s">
        <v>55</v>
      </c>
      <c r="C416" s="29"/>
      <c r="D416" s="29"/>
      <c r="E416" s="56" t="s">
        <v>56</v>
      </c>
      <c r="F416" s="29"/>
      <c r="G416" s="29"/>
      <c r="H416" s="57"/>
      <c r="I416" s="29"/>
      <c r="J416" s="57"/>
      <c r="K416" s="29"/>
      <c r="L416" s="29"/>
      <c r="M416" s="12"/>
      <c r="N416" s="2"/>
      <c r="O416" s="2"/>
      <c r="P416" s="2"/>
      <c r="Q416" s="2"/>
    </row>
    <row r="417" thickTop="1">
      <c r="A417" s="9"/>
      <c r="B417" s="46">
        <v>72</v>
      </c>
      <c r="C417" s="47" t="s">
        <v>404</v>
      </c>
      <c r="D417" s="47" t="s">
        <v>3</v>
      </c>
      <c r="E417" s="47" t="s">
        <v>405</v>
      </c>
      <c r="F417" s="47" t="s">
        <v>3</v>
      </c>
      <c r="G417" s="48" t="s">
        <v>66</v>
      </c>
      <c r="H417" s="58">
        <v>1</v>
      </c>
      <c r="I417" s="31">
        <f>ROUND(0,2)</f>
        <v>0</v>
      </c>
      <c r="J417" s="59">
        <f>ROUND(I417*H417,2)</f>
        <v>0</v>
      </c>
      <c r="K417" s="60">
        <v>0.20999999999999999</v>
      </c>
      <c r="L417" s="61">
        <f>IF(ISNUMBER(K417),ROUND(J417*(K417+1),2),0)</f>
        <v>0</v>
      </c>
      <c r="M417" s="12"/>
      <c r="N417" s="2"/>
      <c r="O417" s="2"/>
      <c r="P417" s="2"/>
      <c r="Q417" s="40">
        <f>IF(ISNUMBER(K417),IF(H417&gt;0,IF(I417&gt;0,J417,0),0),0)</f>
        <v>0</v>
      </c>
      <c r="R417" s="26">
        <f>IF(ISNUMBER(K417)=FALSE,J417,0)</f>
        <v>0</v>
      </c>
    </row>
    <row r="418">
      <c r="A418" s="9"/>
      <c r="B418" s="53" t="s">
        <v>49</v>
      </c>
      <c r="C418" s="1"/>
      <c r="D418" s="1"/>
      <c r="E418" s="54" t="s">
        <v>3</v>
      </c>
      <c r="F418" s="1"/>
      <c r="G418" s="1"/>
      <c r="H418" s="45"/>
      <c r="I418" s="1"/>
      <c r="J418" s="45"/>
      <c r="K418" s="1"/>
      <c r="L418" s="1"/>
      <c r="M418" s="12"/>
      <c r="N418" s="2"/>
      <c r="O418" s="2"/>
      <c r="P418" s="2"/>
      <c r="Q418" s="2"/>
    </row>
    <row r="419">
      <c r="A419" s="9"/>
      <c r="B419" s="53" t="s">
        <v>51</v>
      </c>
      <c r="C419" s="1"/>
      <c r="D419" s="1"/>
      <c r="E419" s="54" t="s">
        <v>406</v>
      </c>
      <c r="F419" s="1"/>
      <c r="G419" s="1"/>
      <c r="H419" s="45"/>
      <c r="I419" s="1"/>
      <c r="J419" s="45"/>
      <c r="K419" s="1"/>
      <c r="L419" s="1"/>
      <c r="M419" s="12"/>
      <c r="N419" s="2"/>
      <c r="O419" s="2"/>
      <c r="P419" s="2"/>
      <c r="Q419" s="2"/>
    </row>
    <row r="420">
      <c r="A420" s="9"/>
      <c r="B420" s="53" t="s">
        <v>53</v>
      </c>
      <c r="C420" s="1"/>
      <c r="D420" s="1"/>
      <c r="E420" s="54" t="s">
        <v>407</v>
      </c>
      <c r="F420" s="1"/>
      <c r="G420" s="1"/>
      <c r="H420" s="45"/>
      <c r="I420" s="1"/>
      <c r="J420" s="45"/>
      <c r="K420" s="1"/>
      <c r="L420" s="1"/>
      <c r="M420" s="12"/>
      <c r="N420" s="2"/>
      <c r="O420" s="2"/>
      <c r="P420" s="2"/>
      <c r="Q420" s="2"/>
    </row>
    <row r="421" thickBot="1">
      <c r="A421" s="9"/>
      <c r="B421" s="55" t="s">
        <v>55</v>
      </c>
      <c r="C421" s="29"/>
      <c r="D421" s="29"/>
      <c r="E421" s="56" t="s">
        <v>56</v>
      </c>
      <c r="F421" s="29"/>
      <c r="G421" s="29"/>
      <c r="H421" s="57"/>
      <c r="I421" s="29"/>
      <c r="J421" s="57"/>
      <c r="K421" s="29"/>
      <c r="L421" s="29"/>
      <c r="M421" s="12"/>
      <c r="N421" s="2"/>
      <c r="O421" s="2"/>
      <c r="P421" s="2"/>
      <c r="Q421" s="2"/>
    </row>
    <row r="422" thickTop="1">
      <c r="A422" s="9"/>
      <c r="B422" s="46">
        <v>73</v>
      </c>
      <c r="C422" s="47" t="s">
        <v>408</v>
      </c>
      <c r="D422" s="47" t="s">
        <v>3</v>
      </c>
      <c r="E422" s="47" t="s">
        <v>409</v>
      </c>
      <c r="F422" s="47" t="s">
        <v>3</v>
      </c>
      <c r="G422" s="48" t="s">
        <v>66</v>
      </c>
      <c r="H422" s="58">
        <v>1</v>
      </c>
      <c r="I422" s="31">
        <f>ROUND(0,2)</f>
        <v>0</v>
      </c>
      <c r="J422" s="59">
        <f>ROUND(I422*H422,2)</f>
        <v>0</v>
      </c>
      <c r="K422" s="60">
        <v>0.20999999999999999</v>
      </c>
      <c r="L422" s="61">
        <f>IF(ISNUMBER(K422),ROUND(J422*(K422+1),2),0)</f>
        <v>0</v>
      </c>
      <c r="M422" s="12"/>
      <c r="N422" s="2"/>
      <c r="O422" s="2"/>
      <c r="P422" s="2"/>
      <c r="Q422" s="40">
        <f>IF(ISNUMBER(K422),IF(H422&gt;0,IF(I422&gt;0,J422,0),0),0)</f>
        <v>0</v>
      </c>
      <c r="R422" s="26">
        <f>IF(ISNUMBER(K422)=FALSE,J422,0)</f>
        <v>0</v>
      </c>
    </row>
    <row r="423">
      <c r="A423" s="9"/>
      <c r="B423" s="53" t="s">
        <v>49</v>
      </c>
      <c r="C423" s="1"/>
      <c r="D423" s="1"/>
      <c r="E423" s="54" t="s">
        <v>410</v>
      </c>
      <c r="F423" s="1"/>
      <c r="G423" s="1"/>
      <c r="H423" s="45"/>
      <c r="I423" s="1"/>
      <c r="J423" s="45"/>
      <c r="K423" s="1"/>
      <c r="L423" s="1"/>
      <c r="M423" s="12"/>
      <c r="N423" s="2"/>
      <c r="O423" s="2"/>
      <c r="P423" s="2"/>
      <c r="Q423" s="2"/>
    </row>
    <row r="424">
      <c r="A424" s="9"/>
      <c r="B424" s="53" t="s">
        <v>51</v>
      </c>
      <c r="C424" s="1"/>
      <c r="D424" s="1"/>
      <c r="E424" s="54" t="s">
        <v>70</v>
      </c>
      <c r="F424" s="1"/>
      <c r="G424" s="1"/>
      <c r="H424" s="45"/>
      <c r="I424" s="1"/>
      <c r="J424" s="45"/>
      <c r="K424" s="1"/>
      <c r="L424" s="1"/>
      <c r="M424" s="12"/>
      <c r="N424" s="2"/>
      <c r="O424" s="2"/>
      <c r="P424" s="2"/>
      <c r="Q424" s="2"/>
    </row>
    <row r="425">
      <c r="A425" s="9"/>
      <c r="B425" s="53" t="s">
        <v>53</v>
      </c>
      <c r="C425" s="1"/>
      <c r="D425" s="1"/>
      <c r="E425" s="54" t="s">
        <v>411</v>
      </c>
      <c r="F425" s="1"/>
      <c r="G425" s="1"/>
      <c r="H425" s="45"/>
      <c r="I425" s="1"/>
      <c r="J425" s="45"/>
      <c r="K425" s="1"/>
      <c r="L425" s="1"/>
      <c r="M425" s="12"/>
      <c r="N425" s="2"/>
      <c r="O425" s="2"/>
      <c r="P425" s="2"/>
      <c r="Q425" s="2"/>
    </row>
    <row r="426" thickBot="1">
      <c r="A426" s="9"/>
      <c r="B426" s="55" t="s">
        <v>55</v>
      </c>
      <c r="C426" s="29"/>
      <c r="D426" s="29"/>
      <c r="E426" s="56" t="s">
        <v>56</v>
      </c>
      <c r="F426" s="29"/>
      <c r="G426" s="29"/>
      <c r="H426" s="57"/>
      <c r="I426" s="29"/>
      <c r="J426" s="57"/>
      <c r="K426" s="29"/>
      <c r="L426" s="29"/>
      <c r="M426" s="12"/>
      <c r="N426" s="2"/>
      <c r="O426" s="2"/>
      <c r="P426" s="2"/>
      <c r="Q426" s="2"/>
    </row>
    <row r="427" thickTop="1">
      <c r="A427" s="9"/>
      <c r="B427" s="46">
        <v>74</v>
      </c>
      <c r="C427" s="47" t="s">
        <v>412</v>
      </c>
      <c r="D427" s="47" t="s">
        <v>3</v>
      </c>
      <c r="E427" s="47" t="s">
        <v>413</v>
      </c>
      <c r="F427" s="47" t="s">
        <v>3</v>
      </c>
      <c r="G427" s="48" t="s">
        <v>66</v>
      </c>
      <c r="H427" s="58">
        <v>1</v>
      </c>
      <c r="I427" s="31">
        <f>ROUND(0,2)</f>
        <v>0</v>
      </c>
      <c r="J427" s="59">
        <f>ROUND(I427*H427,2)</f>
        <v>0</v>
      </c>
      <c r="K427" s="60">
        <v>0.20999999999999999</v>
      </c>
      <c r="L427" s="61">
        <f>IF(ISNUMBER(K427),ROUND(J427*(K427+1),2),0)</f>
        <v>0</v>
      </c>
      <c r="M427" s="12"/>
      <c r="N427" s="2"/>
      <c r="O427" s="2"/>
      <c r="P427" s="2"/>
      <c r="Q427" s="40">
        <f>IF(ISNUMBER(K427),IF(H427&gt;0,IF(I427&gt;0,J427,0),0),0)</f>
        <v>0</v>
      </c>
      <c r="R427" s="26">
        <f>IF(ISNUMBER(K427)=FALSE,J427,0)</f>
        <v>0</v>
      </c>
    </row>
    <row r="428">
      <c r="A428" s="9"/>
      <c r="B428" s="53" t="s">
        <v>49</v>
      </c>
      <c r="C428" s="1"/>
      <c r="D428" s="1"/>
      <c r="E428" s="54" t="s">
        <v>3</v>
      </c>
      <c r="F428" s="1"/>
      <c r="G428" s="1"/>
      <c r="H428" s="45"/>
      <c r="I428" s="1"/>
      <c r="J428" s="45"/>
      <c r="K428" s="1"/>
      <c r="L428" s="1"/>
      <c r="M428" s="12"/>
      <c r="N428" s="2"/>
      <c r="O428" s="2"/>
      <c r="P428" s="2"/>
      <c r="Q428" s="2"/>
    </row>
    <row r="429">
      <c r="A429" s="9"/>
      <c r="B429" s="53" t="s">
        <v>51</v>
      </c>
      <c r="C429" s="1"/>
      <c r="D429" s="1"/>
      <c r="E429" s="54" t="s">
        <v>414</v>
      </c>
      <c r="F429" s="1"/>
      <c r="G429" s="1"/>
      <c r="H429" s="45"/>
      <c r="I429" s="1"/>
      <c r="J429" s="45"/>
      <c r="K429" s="1"/>
      <c r="L429" s="1"/>
      <c r="M429" s="12"/>
      <c r="N429" s="2"/>
      <c r="O429" s="2"/>
      <c r="P429" s="2"/>
      <c r="Q429" s="2"/>
    </row>
    <row r="430">
      <c r="A430" s="9"/>
      <c r="B430" s="53" t="s">
        <v>53</v>
      </c>
      <c r="C430" s="1"/>
      <c r="D430" s="1"/>
      <c r="E430" s="54" t="s">
        <v>415</v>
      </c>
      <c r="F430" s="1"/>
      <c r="G430" s="1"/>
      <c r="H430" s="45"/>
      <c r="I430" s="1"/>
      <c r="J430" s="45"/>
      <c r="K430" s="1"/>
      <c r="L430" s="1"/>
      <c r="M430" s="12"/>
      <c r="N430" s="2"/>
      <c r="O430" s="2"/>
      <c r="P430" s="2"/>
      <c r="Q430" s="2"/>
    </row>
    <row r="431" thickBot="1">
      <c r="A431" s="9"/>
      <c r="B431" s="55" t="s">
        <v>55</v>
      </c>
      <c r="C431" s="29"/>
      <c r="D431" s="29"/>
      <c r="E431" s="56" t="s">
        <v>56</v>
      </c>
      <c r="F431" s="29"/>
      <c r="G431" s="29"/>
      <c r="H431" s="57"/>
      <c r="I431" s="29"/>
      <c r="J431" s="57"/>
      <c r="K431" s="29"/>
      <c r="L431" s="29"/>
      <c r="M431" s="12"/>
      <c r="N431" s="2"/>
      <c r="O431" s="2"/>
      <c r="P431" s="2"/>
      <c r="Q431" s="2"/>
    </row>
    <row r="432" thickTop="1">
      <c r="A432" s="9"/>
      <c r="B432" s="46">
        <v>75</v>
      </c>
      <c r="C432" s="47" t="s">
        <v>416</v>
      </c>
      <c r="D432" s="47" t="s">
        <v>3</v>
      </c>
      <c r="E432" s="47" t="s">
        <v>417</v>
      </c>
      <c r="F432" s="47" t="s">
        <v>3</v>
      </c>
      <c r="G432" s="48" t="s">
        <v>66</v>
      </c>
      <c r="H432" s="58">
        <v>1</v>
      </c>
      <c r="I432" s="31">
        <f>ROUND(0,2)</f>
        <v>0</v>
      </c>
      <c r="J432" s="59">
        <f>ROUND(I432*H432,2)</f>
        <v>0</v>
      </c>
      <c r="K432" s="60">
        <v>0.20999999999999999</v>
      </c>
      <c r="L432" s="61">
        <f>IF(ISNUMBER(K432),ROUND(J432*(K432+1),2),0)</f>
        <v>0</v>
      </c>
      <c r="M432" s="12"/>
      <c r="N432" s="2"/>
      <c r="O432" s="2"/>
      <c r="P432" s="2"/>
      <c r="Q432" s="40">
        <f>IF(ISNUMBER(K432),IF(H432&gt;0,IF(I432&gt;0,J432,0),0),0)</f>
        <v>0</v>
      </c>
      <c r="R432" s="26">
        <f>IF(ISNUMBER(K432)=FALSE,J432,0)</f>
        <v>0</v>
      </c>
    </row>
    <row r="433">
      <c r="A433" s="9"/>
      <c r="B433" s="53" t="s">
        <v>49</v>
      </c>
      <c r="C433" s="1"/>
      <c r="D433" s="1"/>
      <c r="E433" s="54" t="s">
        <v>410</v>
      </c>
      <c r="F433" s="1"/>
      <c r="G433" s="1"/>
      <c r="H433" s="45"/>
      <c r="I433" s="1"/>
      <c r="J433" s="45"/>
      <c r="K433" s="1"/>
      <c r="L433" s="1"/>
      <c r="M433" s="12"/>
      <c r="N433" s="2"/>
      <c r="O433" s="2"/>
      <c r="P433" s="2"/>
      <c r="Q433" s="2"/>
    </row>
    <row r="434">
      <c r="A434" s="9"/>
      <c r="B434" s="53" t="s">
        <v>51</v>
      </c>
      <c r="C434" s="1"/>
      <c r="D434" s="1"/>
      <c r="E434" s="54" t="s">
        <v>70</v>
      </c>
      <c r="F434" s="1"/>
      <c r="G434" s="1"/>
      <c r="H434" s="45"/>
      <c r="I434" s="1"/>
      <c r="J434" s="45"/>
      <c r="K434" s="1"/>
      <c r="L434" s="1"/>
      <c r="M434" s="12"/>
      <c r="N434" s="2"/>
      <c r="O434" s="2"/>
      <c r="P434" s="2"/>
      <c r="Q434" s="2"/>
    </row>
    <row r="435">
      <c r="A435" s="9"/>
      <c r="B435" s="53" t="s">
        <v>53</v>
      </c>
      <c r="C435" s="1"/>
      <c r="D435" s="1"/>
      <c r="E435" s="54" t="s">
        <v>411</v>
      </c>
      <c r="F435" s="1"/>
      <c r="G435" s="1"/>
      <c r="H435" s="45"/>
      <c r="I435" s="1"/>
      <c r="J435" s="45"/>
      <c r="K435" s="1"/>
      <c r="L435" s="1"/>
      <c r="M435" s="12"/>
      <c r="N435" s="2"/>
      <c r="O435" s="2"/>
      <c r="P435" s="2"/>
      <c r="Q435" s="2"/>
    </row>
    <row r="436" thickBot="1">
      <c r="A436" s="9"/>
      <c r="B436" s="55" t="s">
        <v>55</v>
      </c>
      <c r="C436" s="29"/>
      <c r="D436" s="29"/>
      <c r="E436" s="56" t="s">
        <v>56</v>
      </c>
      <c r="F436" s="29"/>
      <c r="G436" s="29"/>
      <c r="H436" s="57"/>
      <c r="I436" s="29"/>
      <c r="J436" s="57"/>
      <c r="K436" s="29"/>
      <c r="L436" s="29"/>
      <c r="M436" s="12"/>
      <c r="N436" s="2"/>
      <c r="O436" s="2"/>
      <c r="P436" s="2"/>
      <c r="Q436" s="2"/>
    </row>
    <row r="437" thickTop="1">
      <c r="A437" s="9"/>
      <c r="B437" s="46">
        <v>76</v>
      </c>
      <c r="C437" s="47" t="s">
        <v>418</v>
      </c>
      <c r="D437" s="47" t="s">
        <v>3</v>
      </c>
      <c r="E437" s="47" t="s">
        <v>419</v>
      </c>
      <c r="F437" s="47" t="s">
        <v>3</v>
      </c>
      <c r="G437" s="48" t="s">
        <v>66</v>
      </c>
      <c r="H437" s="58">
        <v>2</v>
      </c>
      <c r="I437" s="31">
        <f>ROUND(0,2)</f>
        <v>0</v>
      </c>
      <c r="J437" s="59">
        <f>ROUND(I437*H437,2)</f>
        <v>0</v>
      </c>
      <c r="K437" s="60">
        <v>0.20999999999999999</v>
      </c>
      <c r="L437" s="61">
        <f>IF(ISNUMBER(K437),ROUND(J437*(K437+1),2),0)</f>
        <v>0</v>
      </c>
      <c r="M437" s="12"/>
      <c r="N437" s="2"/>
      <c r="O437" s="2"/>
      <c r="P437" s="2"/>
      <c r="Q437" s="40">
        <f>IF(ISNUMBER(K437),IF(H437&gt;0,IF(I437&gt;0,J437,0),0),0)</f>
        <v>0</v>
      </c>
      <c r="R437" s="26">
        <f>IF(ISNUMBER(K437)=FALSE,J437,0)</f>
        <v>0</v>
      </c>
    </row>
    <row r="438">
      <c r="A438" s="9"/>
      <c r="B438" s="53" t="s">
        <v>49</v>
      </c>
      <c r="C438" s="1"/>
      <c r="D438" s="1"/>
      <c r="E438" s="54" t="s">
        <v>3</v>
      </c>
      <c r="F438" s="1"/>
      <c r="G438" s="1"/>
      <c r="H438" s="45"/>
      <c r="I438" s="1"/>
      <c r="J438" s="45"/>
      <c r="K438" s="1"/>
      <c r="L438" s="1"/>
      <c r="M438" s="12"/>
      <c r="N438" s="2"/>
      <c r="O438" s="2"/>
      <c r="P438" s="2"/>
      <c r="Q438" s="2"/>
    </row>
    <row r="439">
      <c r="A439" s="9"/>
      <c r="B439" s="53" t="s">
        <v>51</v>
      </c>
      <c r="C439" s="1"/>
      <c r="D439" s="1"/>
      <c r="E439" s="54" t="s">
        <v>420</v>
      </c>
      <c r="F439" s="1"/>
      <c r="G439" s="1"/>
      <c r="H439" s="45"/>
      <c r="I439" s="1"/>
      <c r="J439" s="45"/>
      <c r="K439" s="1"/>
      <c r="L439" s="1"/>
      <c r="M439" s="12"/>
      <c r="N439" s="2"/>
      <c r="O439" s="2"/>
      <c r="P439" s="2"/>
      <c r="Q439" s="2"/>
    </row>
    <row r="440">
      <c r="A440" s="9"/>
      <c r="B440" s="53" t="s">
        <v>53</v>
      </c>
      <c r="C440" s="1"/>
      <c r="D440" s="1"/>
      <c r="E440" s="54" t="s">
        <v>407</v>
      </c>
      <c r="F440" s="1"/>
      <c r="G440" s="1"/>
      <c r="H440" s="45"/>
      <c r="I440" s="1"/>
      <c r="J440" s="45"/>
      <c r="K440" s="1"/>
      <c r="L440" s="1"/>
      <c r="M440" s="12"/>
      <c r="N440" s="2"/>
      <c r="O440" s="2"/>
      <c r="P440" s="2"/>
      <c r="Q440" s="2"/>
    </row>
    <row r="441" thickBot="1">
      <c r="A441" s="9"/>
      <c r="B441" s="55" t="s">
        <v>55</v>
      </c>
      <c r="C441" s="29"/>
      <c r="D441" s="29"/>
      <c r="E441" s="56" t="s">
        <v>56</v>
      </c>
      <c r="F441" s="29"/>
      <c r="G441" s="29"/>
      <c r="H441" s="57"/>
      <c r="I441" s="29"/>
      <c r="J441" s="57"/>
      <c r="K441" s="29"/>
      <c r="L441" s="29"/>
      <c r="M441" s="12"/>
      <c r="N441" s="2"/>
      <c r="O441" s="2"/>
      <c r="P441" s="2"/>
      <c r="Q441" s="2"/>
    </row>
    <row r="442" thickTop="1">
      <c r="A442" s="9"/>
      <c r="B442" s="46">
        <v>77</v>
      </c>
      <c r="C442" s="47" t="s">
        <v>421</v>
      </c>
      <c r="D442" s="47" t="s">
        <v>3</v>
      </c>
      <c r="E442" s="47" t="s">
        <v>422</v>
      </c>
      <c r="F442" s="47" t="s">
        <v>3</v>
      </c>
      <c r="G442" s="48" t="s">
        <v>66</v>
      </c>
      <c r="H442" s="58">
        <v>2</v>
      </c>
      <c r="I442" s="31">
        <f>ROUND(0,2)</f>
        <v>0</v>
      </c>
      <c r="J442" s="59">
        <f>ROUND(I442*H442,2)</f>
        <v>0</v>
      </c>
      <c r="K442" s="60">
        <v>0.20999999999999999</v>
      </c>
      <c r="L442" s="61">
        <f>IF(ISNUMBER(K442),ROUND(J442*(K442+1),2),0)</f>
        <v>0</v>
      </c>
      <c r="M442" s="12"/>
      <c r="N442" s="2"/>
      <c r="O442" s="2"/>
      <c r="P442" s="2"/>
      <c r="Q442" s="40">
        <f>IF(ISNUMBER(K442),IF(H442&gt;0,IF(I442&gt;0,J442,0),0),0)</f>
        <v>0</v>
      </c>
      <c r="R442" s="26">
        <f>IF(ISNUMBER(K442)=FALSE,J442,0)</f>
        <v>0</v>
      </c>
    </row>
    <row r="443">
      <c r="A443" s="9"/>
      <c r="B443" s="53" t="s">
        <v>49</v>
      </c>
      <c r="C443" s="1"/>
      <c r="D443" s="1"/>
      <c r="E443" s="54" t="s">
        <v>423</v>
      </c>
      <c r="F443" s="1"/>
      <c r="G443" s="1"/>
      <c r="H443" s="45"/>
      <c r="I443" s="1"/>
      <c r="J443" s="45"/>
      <c r="K443" s="1"/>
      <c r="L443" s="1"/>
      <c r="M443" s="12"/>
      <c r="N443" s="2"/>
      <c r="O443" s="2"/>
      <c r="P443" s="2"/>
      <c r="Q443" s="2"/>
    </row>
    <row r="444">
      <c r="A444" s="9"/>
      <c r="B444" s="53" t="s">
        <v>51</v>
      </c>
      <c r="C444" s="1"/>
      <c r="D444" s="1"/>
      <c r="E444" s="54" t="s">
        <v>84</v>
      </c>
      <c r="F444" s="1"/>
      <c r="G444" s="1"/>
      <c r="H444" s="45"/>
      <c r="I444" s="1"/>
      <c r="J444" s="45"/>
      <c r="K444" s="1"/>
      <c r="L444" s="1"/>
      <c r="M444" s="12"/>
      <c r="N444" s="2"/>
      <c r="O444" s="2"/>
      <c r="P444" s="2"/>
      <c r="Q444" s="2"/>
    </row>
    <row r="445">
      <c r="A445" s="9"/>
      <c r="B445" s="53" t="s">
        <v>53</v>
      </c>
      <c r="C445" s="1"/>
      <c r="D445" s="1"/>
      <c r="E445" s="54" t="s">
        <v>411</v>
      </c>
      <c r="F445" s="1"/>
      <c r="G445" s="1"/>
      <c r="H445" s="45"/>
      <c r="I445" s="1"/>
      <c r="J445" s="45"/>
      <c r="K445" s="1"/>
      <c r="L445" s="1"/>
      <c r="M445" s="12"/>
      <c r="N445" s="2"/>
      <c r="O445" s="2"/>
      <c r="P445" s="2"/>
      <c r="Q445" s="2"/>
    </row>
    <row r="446" thickBot="1">
      <c r="A446" s="9"/>
      <c r="B446" s="55" t="s">
        <v>55</v>
      </c>
      <c r="C446" s="29"/>
      <c r="D446" s="29"/>
      <c r="E446" s="56" t="s">
        <v>56</v>
      </c>
      <c r="F446" s="29"/>
      <c r="G446" s="29"/>
      <c r="H446" s="57"/>
      <c r="I446" s="29"/>
      <c r="J446" s="57"/>
      <c r="K446" s="29"/>
      <c r="L446" s="29"/>
      <c r="M446" s="12"/>
      <c r="N446" s="2"/>
      <c r="O446" s="2"/>
      <c r="P446" s="2"/>
      <c r="Q446" s="2"/>
    </row>
    <row r="447" thickTop="1">
      <c r="A447" s="9"/>
      <c r="B447" s="46" t="s">
        <v>3</v>
      </c>
      <c r="C447" s="47" t="s">
        <v>424</v>
      </c>
      <c r="D447" s="47" t="s">
        <v>3</v>
      </c>
      <c r="E447" s="47" t="s">
        <v>425</v>
      </c>
      <c r="F447" s="47" t="s">
        <v>3</v>
      </c>
      <c r="G447" s="48" t="s">
        <v>175</v>
      </c>
      <c r="H447" s="58">
        <v>10.25</v>
      </c>
      <c r="I447" s="31">
        <f>ROUND(0,2)</f>
        <v>0</v>
      </c>
      <c r="J447" s="59">
        <f>ROUND(I447*H447,2)</f>
        <v>0</v>
      </c>
      <c r="K447" s="60">
        <v>0.20999999999999999</v>
      </c>
      <c r="L447" s="61">
        <f>IF(ISNUMBER(K447),ROUND(J447*(K447+1),2),0)</f>
        <v>0</v>
      </c>
      <c r="M447" s="12"/>
      <c r="N447" s="2"/>
      <c r="O447" s="2"/>
      <c r="P447" s="2"/>
      <c r="Q447" s="40">
        <f>IF(ISNUMBER(K447),IF(H447&gt;0,IF(I447&gt;0,J447,0),0),0)</f>
        <v>0</v>
      </c>
      <c r="R447" s="26">
        <f>IF(ISNUMBER(K447)=FALSE,J447,0)</f>
        <v>0</v>
      </c>
    </row>
    <row r="448">
      <c r="A448" s="9"/>
      <c r="B448" s="53" t="s">
        <v>49</v>
      </c>
      <c r="C448" s="1"/>
      <c r="D448" s="1"/>
      <c r="E448" s="54" t="s">
        <v>3</v>
      </c>
      <c r="F448" s="1"/>
      <c r="G448" s="1"/>
      <c r="H448" s="45"/>
      <c r="I448" s="1"/>
      <c r="J448" s="45"/>
      <c r="K448" s="1"/>
      <c r="L448" s="1"/>
      <c r="M448" s="12"/>
      <c r="N448" s="2"/>
      <c r="O448" s="2"/>
      <c r="P448" s="2"/>
      <c r="Q448" s="2"/>
    </row>
    <row r="449">
      <c r="A449" s="9"/>
      <c r="B449" s="53" t="s">
        <v>51</v>
      </c>
      <c r="C449" s="1"/>
      <c r="D449" s="1"/>
      <c r="E449" s="54" t="s">
        <v>426</v>
      </c>
      <c r="F449" s="1"/>
      <c r="G449" s="1"/>
      <c r="H449" s="45"/>
      <c r="I449" s="1"/>
      <c r="J449" s="45"/>
      <c r="K449" s="1"/>
      <c r="L449" s="1"/>
      <c r="M449" s="12"/>
      <c r="N449" s="2"/>
      <c r="O449" s="2"/>
      <c r="P449" s="2"/>
      <c r="Q449" s="2"/>
    </row>
    <row r="450">
      <c r="A450" s="9"/>
      <c r="B450" s="53" t="s">
        <v>53</v>
      </c>
      <c r="C450" s="1"/>
      <c r="D450" s="1"/>
      <c r="E450" s="54" t="s">
        <v>427</v>
      </c>
      <c r="F450" s="1"/>
      <c r="G450" s="1"/>
      <c r="H450" s="45"/>
      <c r="I450" s="1"/>
      <c r="J450" s="45"/>
      <c r="K450" s="1"/>
      <c r="L450" s="1"/>
      <c r="M450" s="12"/>
      <c r="N450" s="2"/>
      <c r="O450" s="2"/>
      <c r="P450" s="2"/>
      <c r="Q450" s="2"/>
    </row>
    <row r="451" thickBot="1">
      <c r="A451" s="9"/>
      <c r="B451" s="55" t="s">
        <v>55</v>
      </c>
      <c r="C451" s="29"/>
      <c r="D451" s="29"/>
      <c r="E451" s="56" t="s">
        <v>56</v>
      </c>
      <c r="F451" s="29"/>
      <c r="G451" s="29"/>
      <c r="H451" s="57"/>
      <c r="I451" s="29"/>
      <c r="J451" s="57"/>
      <c r="K451" s="29"/>
      <c r="L451" s="29"/>
      <c r="M451" s="12"/>
      <c r="N451" s="2"/>
      <c r="O451" s="2"/>
      <c r="P451" s="2"/>
      <c r="Q451" s="2"/>
    </row>
    <row r="452" thickTop="1">
      <c r="A452" s="9"/>
      <c r="B452" s="46">
        <v>78</v>
      </c>
      <c r="C452" s="47" t="s">
        <v>428</v>
      </c>
      <c r="D452" s="47" t="s">
        <v>3</v>
      </c>
      <c r="E452" s="47" t="s">
        <v>429</v>
      </c>
      <c r="F452" s="47" t="s">
        <v>3</v>
      </c>
      <c r="G452" s="48" t="s">
        <v>134</v>
      </c>
      <c r="H452" s="58">
        <v>29.699999999999999</v>
      </c>
      <c r="I452" s="31">
        <f>ROUND(0,2)</f>
        <v>0</v>
      </c>
      <c r="J452" s="59">
        <f>ROUND(I452*H452,2)</f>
        <v>0</v>
      </c>
      <c r="K452" s="60">
        <v>0.20999999999999999</v>
      </c>
      <c r="L452" s="61">
        <f>IF(ISNUMBER(K452),ROUND(J452*(K452+1),2),0)</f>
        <v>0</v>
      </c>
      <c r="M452" s="12"/>
      <c r="N452" s="2"/>
      <c r="O452" s="2"/>
      <c r="P452" s="2"/>
      <c r="Q452" s="40">
        <f>IF(ISNUMBER(K452),IF(H452&gt;0,IF(I452&gt;0,J452,0),0),0)</f>
        <v>0</v>
      </c>
      <c r="R452" s="26">
        <f>IF(ISNUMBER(K452)=FALSE,J452,0)</f>
        <v>0</v>
      </c>
    </row>
    <row r="453">
      <c r="A453" s="9"/>
      <c r="B453" s="53" t="s">
        <v>49</v>
      </c>
      <c r="C453" s="1"/>
      <c r="D453" s="1"/>
      <c r="E453" s="54" t="s">
        <v>3</v>
      </c>
      <c r="F453" s="1"/>
      <c r="G453" s="1"/>
      <c r="H453" s="45"/>
      <c r="I453" s="1"/>
      <c r="J453" s="45"/>
      <c r="K453" s="1"/>
      <c r="L453" s="1"/>
      <c r="M453" s="12"/>
      <c r="N453" s="2"/>
      <c r="O453" s="2"/>
      <c r="P453" s="2"/>
      <c r="Q453" s="2"/>
    </row>
    <row r="454">
      <c r="A454" s="9"/>
      <c r="B454" s="53" t="s">
        <v>51</v>
      </c>
      <c r="C454" s="1"/>
      <c r="D454" s="1"/>
      <c r="E454" s="54" t="s">
        <v>430</v>
      </c>
      <c r="F454" s="1"/>
      <c r="G454" s="1"/>
      <c r="H454" s="45"/>
      <c r="I454" s="1"/>
      <c r="J454" s="45"/>
      <c r="K454" s="1"/>
      <c r="L454" s="1"/>
      <c r="M454" s="12"/>
      <c r="N454" s="2"/>
      <c r="O454" s="2"/>
      <c r="P454" s="2"/>
      <c r="Q454" s="2"/>
    </row>
    <row r="455">
      <c r="A455" s="9"/>
      <c r="B455" s="53" t="s">
        <v>53</v>
      </c>
      <c r="C455" s="1"/>
      <c r="D455" s="1"/>
      <c r="E455" s="54" t="s">
        <v>431</v>
      </c>
      <c r="F455" s="1"/>
      <c r="G455" s="1"/>
      <c r="H455" s="45"/>
      <c r="I455" s="1"/>
      <c r="J455" s="45"/>
      <c r="K455" s="1"/>
      <c r="L455" s="1"/>
      <c r="M455" s="12"/>
      <c r="N455" s="2"/>
      <c r="O455" s="2"/>
      <c r="P455" s="2"/>
      <c r="Q455" s="2"/>
    </row>
    <row r="456" thickBot="1">
      <c r="A456" s="9"/>
      <c r="B456" s="55" t="s">
        <v>55</v>
      </c>
      <c r="C456" s="29"/>
      <c r="D456" s="29"/>
      <c r="E456" s="56" t="s">
        <v>56</v>
      </c>
      <c r="F456" s="29"/>
      <c r="G456" s="29"/>
      <c r="H456" s="57"/>
      <c r="I456" s="29"/>
      <c r="J456" s="57"/>
      <c r="K456" s="29"/>
      <c r="L456" s="29"/>
      <c r="M456" s="12"/>
      <c r="N456" s="2"/>
      <c r="O456" s="2"/>
      <c r="P456" s="2"/>
      <c r="Q456" s="2"/>
    </row>
    <row r="457" thickTop="1">
      <c r="A457" s="9"/>
      <c r="B457" s="46">
        <v>79</v>
      </c>
      <c r="C457" s="47" t="s">
        <v>432</v>
      </c>
      <c r="D457" s="47" t="s">
        <v>3</v>
      </c>
      <c r="E457" s="47" t="s">
        <v>433</v>
      </c>
      <c r="F457" s="47" t="s">
        <v>3</v>
      </c>
      <c r="G457" s="48" t="s">
        <v>134</v>
      </c>
      <c r="H457" s="58">
        <v>32</v>
      </c>
      <c r="I457" s="31">
        <f>ROUND(0,2)</f>
        <v>0</v>
      </c>
      <c r="J457" s="59">
        <f>ROUND(I457*H457,2)</f>
        <v>0</v>
      </c>
      <c r="K457" s="60">
        <v>0.20999999999999999</v>
      </c>
      <c r="L457" s="61">
        <f>IF(ISNUMBER(K457),ROUND(J457*(K457+1),2),0)</f>
        <v>0</v>
      </c>
      <c r="M457" s="12"/>
      <c r="N457" s="2"/>
      <c r="O457" s="2"/>
      <c r="P457" s="2"/>
      <c r="Q457" s="40">
        <f>IF(ISNUMBER(K457),IF(H457&gt;0,IF(I457&gt;0,J457,0),0),0)</f>
        <v>0</v>
      </c>
      <c r="R457" s="26">
        <f>IF(ISNUMBER(K457)=FALSE,J457,0)</f>
        <v>0</v>
      </c>
    </row>
    <row r="458">
      <c r="A458" s="9"/>
      <c r="B458" s="53" t="s">
        <v>49</v>
      </c>
      <c r="C458" s="1"/>
      <c r="D458" s="1"/>
      <c r="E458" s="54" t="s">
        <v>3</v>
      </c>
      <c r="F458" s="1"/>
      <c r="G458" s="1"/>
      <c r="H458" s="45"/>
      <c r="I458" s="1"/>
      <c r="J458" s="45"/>
      <c r="K458" s="1"/>
      <c r="L458" s="1"/>
      <c r="M458" s="12"/>
      <c r="N458" s="2"/>
      <c r="O458" s="2"/>
      <c r="P458" s="2"/>
      <c r="Q458" s="2"/>
    </row>
    <row r="459">
      <c r="A459" s="9"/>
      <c r="B459" s="53" t="s">
        <v>51</v>
      </c>
      <c r="C459" s="1"/>
      <c r="D459" s="1"/>
      <c r="E459" s="54" t="s">
        <v>434</v>
      </c>
      <c r="F459" s="1"/>
      <c r="G459" s="1"/>
      <c r="H459" s="45"/>
      <c r="I459" s="1"/>
      <c r="J459" s="45"/>
      <c r="K459" s="1"/>
      <c r="L459" s="1"/>
      <c r="M459" s="12"/>
      <c r="N459" s="2"/>
      <c r="O459" s="2"/>
      <c r="P459" s="2"/>
      <c r="Q459" s="2"/>
    </row>
    <row r="460">
      <c r="A460" s="9"/>
      <c r="B460" s="53" t="s">
        <v>53</v>
      </c>
      <c r="C460" s="1"/>
      <c r="D460" s="1"/>
      <c r="E460" s="54" t="s">
        <v>431</v>
      </c>
      <c r="F460" s="1"/>
      <c r="G460" s="1"/>
      <c r="H460" s="45"/>
      <c r="I460" s="1"/>
      <c r="J460" s="45"/>
      <c r="K460" s="1"/>
      <c r="L460" s="1"/>
      <c r="M460" s="12"/>
      <c r="N460" s="2"/>
      <c r="O460" s="2"/>
      <c r="P460" s="2"/>
      <c r="Q460" s="2"/>
    </row>
    <row r="461" thickBot="1">
      <c r="A461" s="9"/>
      <c r="B461" s="55" t="s">
        <v>55</v>
      </c>
      <c r="C461" s="29"/>
      <c r="D461" s="29"/>
      <c r="E461" s="56" t="s">
        <v>56</v>
      </c>
      <c r="F461" s="29"/>
      <c r="G461" s="29"/>
      <c r="H461" s="57"/>
      <c r="I461" s="29"/>
      <c r="J461" s="57"/>
      <c r="K461" s="29"/>
      <c r="L461" s="29"/>
      <c r="M461" s="12"/>
      <c r="N461" s="2"/>
      <c r="O461" s="2"/>
      <c r="P461" s="2"/>
      <c r="Q461" s="2"/>
    </row>
    <row r="462" thickTop="1">
      <c r="A462" s="9"/>
      <c r="B462" s="46">
        <v>80</v>
      </c>
      <c r="C462" s="47" t="s">
        <v>435</v>
      </c>
      <c r="D462" s="47" t="s">
        <v>3</v>
      </c>
      <c r="E462" s="47" t="s">
        <v>436</v>
      </c>
      <c r="F462" s="47" t="s">
        <v>3</v>
      </c>
      <c r="G462" s="48" t="s">
        <v>134</v>
      </c>
      <c r="H462" s="58">
        <v>64.5</v>
      </c>
      <c r="I462" s="31">
        <f>ROUND(0,2)</f>
        <v>0</v>
      </c>
      <c r="J462" s="59">
        <f>ROUND(I462*H462,2)</f>
        <v>0</v>
      </c>
      <c r="K462" s="60">
        <v>0.20999999999999999</v>
      </c>
      <c r="L462" s="61">
        <f>IF(ISNUMBER(K462),ROUND(J462*(K462+1),2),0)</f>
        <v>0</v>
      </c>
      <c r="M462" s="12"/>
      <c r="N462" s="2"/>
      <c r="O462" s="2"/>
      <c r="P462" s="2"/>
      <c r="Q462" s="40">
        <f>IF(ISNUMBER(K462),IF(H462&gt;0,IF(I462&gt;0,J462,0),0),0)</f>
        <v>0</v>
      </c>
      <c r="R462" s="26">
        <f>IF(ISNUMBER(K462)=FALSE,J462,0)</f>
        <v>0</v>
      </c>
    </row>
    <row r="463">
      <c r="A463" s="9"/>
      <c r="B463" s="53" t="s">
        <v>49</v>
      </c>
      <c r="C463" s="1"/>
      <c r="D463" s="1"/>
      <c r="E463" s="54" t="s">
        <v>139</v>
      </c>
      <c r="F463" s="1"/>
      <c r="G463" s="1"/>
      <c r="H463" s="45"/>
      <c r="I463" s="1"/>
      <c r="J463" s="45"/>
      <c r="K463" s="1"/>
      <c r="L463" s="1"/>
      <c r="M463" s="12"/>
      <c r="N463" s="2"/>
      <c r="O463" s="2"/>
      <c r="P463" s="2"/>
      <c r="Q463" s="2"/>
    </row>
    <row r="464">
      <c r="A464" s="9"/>
      <c r="B464" s="53" t="s">
        <v>51</v>
      </c>
      <c r="C464" s="1"/>
      <c r="D464" s="1"/>
      <c r="E464" s="54" t="s">
        <v>437</v>
      </c>
      <c r="F464" s="1"/>
      <c r="G464" s="1"/>
      <c r="H464" s="45"/>
      <c r="I464" s="1"/>
      <c r="J464" s="45"/>
      <c r="K464" s="1"/>
      <c r="L464" s="1"/>
      <c r="M464" s="12"/>
      <c r="N464" s="2"/>
      <c r="O464" s="2"/>
      <c r="P464" s="2"/>
      <c r="Q464" s="2"/>
    </row>
    <row r="465">
      <c r="A465" s="9"/>
      <c r="B465" s="53" t="s">
        <v>53</v>
      </c>
      <c r="C465" s="1"/>
      <c r="D465" s="1"/>
      <c r="E465" s="54" t="s">
        <v>438</v>
      </c>
      <c r="F465" s="1"/>
      <c r="G465" s="1"/>
      <c r="H465" s="45"/>
      <c r="I465" s="1"/>
      <c r="J465" s="45"/>
      <c r="K465" s="1"/>
      <c r="L465" s="1"/>
      <c r="M465" s="12"/>
      <c r="N465" s="2"/>
      <c r="O465" s="2"/>
      <c r="P465" s="2"/>
      <c r="Q465" s="2"/>
    </row>
    <row r="466" thickBot="1">
      <c r="A466" s="9"/>
      <c r="B466" s="55" t="s">
        <v>55</v>
      </c>
      <c r="C466" s="29"/>
      <c r="D466" s="29"/>
      <c r="E466" s="56" t="s">
        <v>56</v>
      </c>
      <c r="F466" s="29"/>
      <c r="G466" s="29"/>
      <c r="H466" s="57"/>
      <c r="I466" s="29"/>
      <c r="J466" s="57"/>
      <c r="K466" s="29"/>
      <c r="L466" s="29"/>
      <c r="M466" s="12"/>
      <c r="N466" s="2"/>
      <c r="O466" s="2"/>
      <c r="P466" s="2"/>
      <c r="Q466" s="2"/>
    </row>
    <row r="467" thickTop="1">
      <c r="A467" s="9"/>
      <c r="B467" s="46">
        <v>81</v>
      </c>
      <c r="C467" s="47" t="s">
        <v>439</v>
      </c>
      <c r="D467" s="47" t="s">
        <v>3</v>
      </c>
      <c r="E467" s="47" t="s">
        <v>440</v>
      </c>
      <c r="F467" s="47" t="s">
        <v>3</v>
      </c>
      <c r="G467" s="48" t="s">
        <v>134</v>
      </c>
      <c r="H467" s="58">
        <v>15</v>
      </c>
      <c r="I467" s="31">
        <f>ROUND(0,2)</f>
        <v>0</v>
      </c>
      <c r="J467" s="59">
        <f>ROUND(I467*H467,2)</f>
        <v>0</v>
      </c>
      <c r="K467" s="60">
        <v>0.20999999999999999</v>
      </c>
      <c r="L467" s="61">
        <f>IF(ISNUMBER(K467),ROUND(J467*(K467+1),2),0)</f>
        <v>0</v>
      </c>
      <c r="M467" s="12"/>
      <c r="N467" s="2"/>
      <c r="O467" s="2"/>
      <c r="P467" s="2"/>
      <c r="Q467" s="40">
        <f>IF(ISNUMBER(K467),IF(H467&gt;0,IF(I467&gt;0,J467,0),0),0)</f>
        <v>0</v>
      </c>
      <c r="R467" s="26">
        <f>IF(ISNUMBER(K467)=FALSE,J467,0)</f>
        <v>0</v>
      </c>
    </row>
    <row r="468">
      <c r="A468" s="9"/>
      <c r="B468" s="53" t="s">
        <v>49</v>
      </c>
      <c r="C468" s="1"/>
      <c r="D468" s="1"/>
      <c r="E468" s="54" t="s">
        <v>3</v>
      </c>
      <c r="F468" s="1"/>
      <c r="G468" s="1"/>
      <c r="H468" s="45"/>
      <c r="I468" s="1"/>
      <c r="J468" s="45"/>
      <c r="K468" s="1"/>
      <c r="L468" s="1"/>
      <c r="M468" s="12"/>
      <c r="N468" s="2"/>
      <c r="O468" s="2"/>
      <c r="P468" s="2"/>
      <c r="Q468" s="2"/>
    </row>
    <row r="469">
      <c r="A469" s="9"/>
      <c r="B469" s="53" t="s">
        <v>51</v>
      </c>
      <c r="C469" s="1"/>
      <c r="D469" s="1"/>
      <c r="E469" s="54" t="s">
        <v>140</v>
      </c>
      <c r="F469" s="1"/>
      <c r="G469" s="1"/>
      <c r="H469" s="45"/>
      <c r="I469" s="1"/>
      <c r="J469" s="45"/>
      <c r="K469" s="1"/>
      <c r="L469" s="1"/>
      <c r="M469" s="12"/>
      <c r="N469" s="2"/>
      <c r="O469" s="2"/>
      <c r="P469" s="2"/>
      <c r="Q469" s="2"/>
    </row>
    <row r="470">
      <c r="A470" s="9"/>
      <c r="B470" s="53" t="s">
        <v>53</v>
      </c>
      <c r="C470" s="1"/>
      <c r="D470" s="1"/>
      <c r="E470" s="54" t="s">
        <v>441</v>
      </c>
      <c r="F470" s="1"/>
      <c r="G470" s="1"/>
      <c r="H470" s="45"/>
      <c r="I470" s="1"/>
      <c r="J470" s="45"/>
      <c r="K470" s="1"/>
      <c r="L470" s="1"/>
      <c r="M470" s="12"/>
      <c r="N470" s="2"/>
      <c r="O470" s="2"/>
      <c r="P470" s="2"/>
      <c r="Q470" s="2"/>
    </row>
    <row r="471" thickBot="1">
      <c r="A471" s="9"/>
      <c r="B471" s="55" t="s">
        <v>55</v>
      </c>
      <c r="C471" s="29"/>
      <c r="D471" s="29"/>
      <c r="E471" s="56" t="s">
        <v>56</v>
      </c>
      <c r="F471" s="29"/>
      <c r="G471" s="29"/>
      <c r="H471" s="57"/>
      <c r="I471" s="29"/>
      <c r="J471" s="57"/>
      <c r="K471" s="29"/>
      <c r="L471" s="29"/>
      <c r="M471" s="12"/>
      <c r="N471" s="2"/>
      <c r="O471" s="2"/>
      <c r="P471" s="2"/>
      <c r="Q471" s="2"/>
    </row>
    <row r="472" thickTop="1">
      <c r="A472" s="9"/>
      <c r="B472" s="46">
        <v>82</v>
      </c>
      <c r="C472" s="47" t="s">
        <v>442</v>
      </c>
      <c r="D472" s="47" t="s">
        <v>3</v>
      </c>
      <c r="E472" s="47" t="s">
        <v>443</v>
      </c>
      <c r="F472" s="47" t="s">
        <v>3</v>
      </c>
      <c r="G472" s="48" t="s">
        <v>134</v>
      </c>
      <c r="H472" s="58">
        <v>15</v>
      </c>
      <c r="I472" s="31">
        <f>ROUND(0,2)</f>
        <v>0</v>
      </c>
      <c r="J472" s="59">
        <f>ROUND(I472*H472,2)</f>
        <v>0</v>
      </c>
      <c r="K472" s="60">
        <v>0.20999999999999999</v>
      </c>
      <c r="L472" s="61">
        <f>IF(ISNUMBER(K472),ROUND(J472*(K472+1),2),0)</f>
        <v>0</v>
      </c>
      <c r="M472" s="12"/>
      <c r="N472" s="2"/>
      <c r="O472" s="2"/>
      <c r="P472" s="2"/>
      <c r="Q472" s="40">
        <f>IF(ISNUMBER(K472),IF(H472&gt;0,IF(I472&gt;0,J472,0),0),0)</f>
        <v>0</v>
      </c>
      <c r="R472" s="26">
        <f>IF(ISNUMBER(K472)=FALSE,J472,0)</f>
        <v>0</v>
      </c>
    </row>
    <row r="473">
      <c r="A473" s="9"/>
      <c r="B473" s="53" t="s">
        <v>49</v>
      </c>
      <c r="C473" s="1"/>
      <c r="D473" s="1"/>
      <c r="E473" s="54" t="s">
        <v>3</v>
      </c>
      <c r="F473" s="1"/>
      <c r="G473" s="1"/>
      <c r="H473" s="45"/>
      <c r="I473" s="1"/>
      <c r="J473" s="45"/>
      <c r="K473" s="1"/>
      <c r="L473" s="1"/>
      <c r="M473" s="12"/>
      <c r="N473" s="2"/>
      <c r="O473" s="2"/>
      <c r="P473" s="2"/>
      <c r="Q473" s="2"/>
    </row>
    <row r="474">
      <c r="A474" s="9"/>
      <c r="B474" s="53" t="s">
        <v>51</v>
      </c>
      <c r="C474" s="1"/>
      <c r="D474" s="1"/>
      <c r="E474" s="54" t="s">
        <v>444</v>
      </c>
      <c r="F474" s="1"/>
      <c r="G474" s="1"/>
      <c r="H474" s="45"/>
      <c r="I474" s="1"/>
      <c r="J474" s="45"/>
      <c r="K474" s="1"/>
      <c r="L474" s="1"/>
      <c r="M474" s="12"/>
      <c r="N474" s="2"/>
      <c r="O474" s="2"/>
      <c r="P474" s="2"/>
      <c r="Q474" s="2"/>
    </row>
    <row r="475">
      <c r="A475" s="9"/>
      <c r="B475" s="53" t="s">
        <v>53</v>
      </c>
      <c r="C475" s="1"/>
      <c r="D475" s="1"/>
      <c r="E475" s="54" t="s">
        <v>445</v>
      </c>
      <c r="F475" s="1"/>
      <c r="G475" s="1"/>
      <c r="H475" s="45"/>
      <c r="I475" s="1"/>
      <c r="J475" s="45"/>
      <c r="K475" s="1"/>
      <c r="L475" s="1"/>
      <c r="M475" s="12"/>
      <c r="N475" s="2"/>
      <c r="O475" s="2"/>
      <c r="P475" s="2"/>
      <c r="Q475" s="2"/>
    </row>
    <row r="476" thickBot="1">
      <c r="A476" s="9"/>
      <c r="B476" s="55" t="s">
        <v>55</v>
      </c>
      <c r="C476" s="29"/>
      <c r="D476" s="29"/>
      <c r="E476" s="56" t="s">
        <v>56</v>
      </c>
      <c r="F476" s="29"/>
      <c r="G476" s="29"/>
      <c r="H476" s="57"/>
      <c r="I476" s="29"/>
      <c r="J476" s="57"/>
      <c r="K476" s="29"/>
      <c r="L476" s="29"/>
      <c r="M476" s="12"/>
      <c r="N476" s="2"/>
      <c r="O476" s="2"/>
      <c r="P476" s="2"/>
      <c r="Q476" s="2"/>
    </row>
    <row r="477" thickTop="1">
      <c r="A477" s="9"/>
      <c r="B477" s="46">
        <v>83</v>
      </c>
      <c r="C477" s="47" t="s">
        <v>446</v>
      </c>
      <c r="D477" s="47" t="s">
        <v>3</v>
      </c>
      <c r="E477" s="47" t="s">
        <v>447</v>
      </c>
      <c r="F477" s="47" t="s">
        <v>3</v>
      </c>
      <c r="G477" s="48" t="s">
        <v>66</v>
      </c>
      <c r="H477" s="58">
        <v>4</v>
      </c>
      <c r="I477" s="31">
        <f>ROUND(0,2)</f>
        <v>0</v>
      </c>
      <c r="J477" s="59">
        <f>ROUND(I477*H477,2)</f>
        <v>0</v>
      </c>
      <c r="K477" s="60">
        <v>0.20999999999999999</v>
      </c>
      <c r="L477" s="61">
        <f>IF(ISNUMBER(K477),ROUND(J477*(K477+1),2),0)</f>
        <v>0</v>
      </c>
      <c r="M477" s="12"/>
      <c r="N477" s="2"/>
      <c r="O477" s="2"/>
      <c r="P477" s="2"/>
      <c r="Q477" s="40">
        <f>IF(ISNUMBER(K477),IF(H477&gt;0,IF(I477&gt;0,J477,0),0),0)</f>
        <v>0</v>
      </c>
      <c r="R477" s="26">
        <f>IF(ISNUMBER(K477)=FALSE,J477,0)</f>
        <v>0</v>
      </c>
    </row>
    <row r="478">
      <c r="A478" s="9"/>
      <c r="B478" s="53" t="s">
        <v>49</v>
      </c>
      <c r="C478" s="1"/>
      <c r="D478" s="1"/>
      <c r="E478" s="54" t="s">
        <v>3</v>
      </c>
      <c r="F478" s="1"/>
      <c r="G478" s="1"/>
      <c r="H478" s="45"/>
      <c r="I478" s="1"/>
      <c r="J478" s="45"/>
      <c r="K478" s="1"/>
      <c r="L478" s="1"/>
      <c r="M478" s="12"/>
      <c r="N478" s="2"/>
      <c r="O478" s="2"/>
      <c r="P478" s="2"/>
      <c r="Q478" s="2"/>
    </row>
    <row r="479">
      <c r="A479" s="9"/>
      <c r="B479" s="53" t="s">
        <v>51</v>
      </c>
      <c r="C479" s="1"/>
      <c r="D479" s="1"/>
      <c r="E479" s="54" t="s">
        <v>448</v>
      </c>
      <c r="F479" s="1"/>
      <c r="G479" s="1"/>
      <c r="H479" s="45"/>
      <c r="I479" s="1"/>
      <c r="J479" s="45"/>
      <c r="K479" s="1"/>
      <c r="L479" s="1"/>
      <c r="M479" s="12"/>
      <c r="N479" s="2"/>
      <c r="O479" s="2"/>
      <c r="P479" s="2"/>
      <c r="Q479" s="2"/>
    </row>
    <row r="480">
      <c r="A480" s="9"/>
      <c r="B480" s="53" t="s">
        <v>53</v>
      </c>
      <c r="C480" s="1"/>
      <c r="D480" s="1"/>
      <c r="E480" s="54" t="s">
        <v>449</v>
      </c>
      <c r="F480" s="1"/>
      <c r="G480" s="1"/>
      <c r="H480" s="45"/>
      <c r="I480" s="1"/>
      <c r="J480" s="45"/>
      <c r="K480" s="1"/>
      <c r="L480" s="1"/>
      <c r="M480" s="12"/>
      <c r="N480" s="2"/>
      <c r="O480" s="2"/>
      <c r="P480" s="2"/>
      <c r="Q480" s="2"/>
    </row>
    <row r="481" thickBot="1">
      <c r="A481" s="9"/>
      <c r="B481" s="55" t="s">
        <v>55</v>
      </c>
      <c r="C481" s="29"/>
      <c r="D481" s="29"/>
      <c r="E481" s="56" t="s">
        <v>56</v>
      </c>
      <c r="F481" s="29"/>
      <c r="G481" s="29"/>
      <c r="H481" s="57"/>
      <c r="I481" s="29"/>
      <c r="J481" s="57"/>
      <c r="K481" s="29"/>
      <c r="L481" s="29"/>
      <c r="M481" s="12"/>
      <c r="N481" s="2"/>
      <c r="O481" s="2"/>
      <c r="P481" s="2"/>
      <c r="Q481" s="2"/>
    </row>
    <row r="482" thickTop="1">
      <c r="A482" s="9"/>
      <c r="B482" s="46">
        <v>84</v>
      </c>
      <c r="C482" s="47" t="s">
        <v>450</v>
      </c>
      <c r="D482" s="47" t="s">
        <v>3</v>
      </c>
      <c r="E482" s="47" t="s">
        <v>451</v>
      </c>
      <c r="F482" s="47" t="s">
        <v>3</v>
      </c>
      <c r="G482" s="48" t="s">
        <v>66</v>
      </c>
      <c r="H482" s="58">
        <v>4</v>
      </c>
      <c r="I482" s="31">
        <f>ROUND(0,2)</f>
        <v>0</v>
      </c>
      <c r="J482" s="59">
        <f>ROUND(I482*H482,2)</f>
        <v>0</v>
      </c>
      <c r="K482" s="60">
        <v>0.20999999999999999</v>
      </c>
      <c r="L482" s="61">
        <f>IF(ISNUMBER(K482),ROUND(J482*(K482+1),2),0)</f>
        <v>0</v>
      </c>
      <c r="M482" s="12"/>
      <c r="N482" s="2"/>
      <c r="O482" s="2"/>
      <c r="P482" s="2"/>
      <c r="Q482" s="40">
        <f>IF(ISNUMBER(K482),IF(H482&gt;0,IF(I482&gt;0,J482,0),0),0)</f>
        <v>0</v>
      </c>
      <c r="R482" s="26">
        <f>IF(ISNUMBER(K482)=FALSE,J482,0)</f>
        <v>0</v>
      </c>
    </row>
    <row r="483">
      <c r="A483" s="9"/>
      <c r="B483" s="53" t="s">
        <v>49</v>
      </c>
      <c r="C483" s="1"/>
      <c r="D483" s="1"/>
      <c r="E483" s="54" t="s">
        <v>3</v>
      </c>
      <c r="F483" s="1"/>
      <c r="G483" s="1"/>
      <c r="H483" s="45"/>
      <c r="I483" s="1"/>
      <c r="J483" s="45"/>
      <c r="K483" s="1"/>
      <c r="L483" s="1"/>
      <c r="M483" s="12"/>
      <c r="N483" s="2"/>
      <c r="O483" s="2"/>
      <c r="P483" s="2"/>
      <c r="Q483" s="2"/>
    </row>
    <row r="484">
      <c r="A484" s="9"/>
      <c r="B484" s="53" t="s">
        <v>51</v>
      </c>
      <c r="C484" s="1"/>
      <c r="D484" s="1"/>
      <c r="E484" s="54" t="s">
        <v>448</v>
      </c>
      <c r="F484" s="1"/>
      <c r="G484" s="1"/>
      <c r="H484" s="45"/>
      <c r="I484" s="1"/>
      <c r="J484" s="45"/>
      <c r="K484" s="1"/>
      <c r="L484" s="1"/>
      <c r="M484" s="12"/>
      <c r="N484" s="2"/>
      <c r="O484" s="2"/>
      <c r="P484" s="2"/>
      <c r="Q484" s="2"/>
    </row>
    <row r="485">
      <c r="A485" s="9"/>
      <c r="B485" s="53" t="s">
        <v>53</v>
      </c>
      <c r="C485" s="1"/>
      <c r="D485" s="1"/>
      <c r="E485" s="54" t="s">
        <v>452</v>
      </c>
      <c r="F485" s="1"/>
      <c r="G485" s="1"/>
      <c r="H485" s="45"/>
      <c r="I485" s="1"/>
      <c r="J485" s="45"/>
      <c r="K485" s="1"/>
      <c r="L485" s="1"/>
      <c r="M485" s="12"/>
      <c r="N485" s="2"/>
      <c r="O485" s="2"/>
      <c r="P485" s="2"/>
      <c r="Q485" s="2"/>
    </row>
    <row r="486" thickBot="1">
      <c r="A486" s="9"/>
      <c r="B486" s="55" t="s">
        <v>55</v>
      </c>
      <c r="C486" s="29"/>
      <c r="D486" s="29"/>
      <c r="E486" s="56" t="s">
        <v>56</v>
      </c>
      <c r="F486" s="29"/>
      <c r="G486" s="29"/>
      <c r="H486" s="57"/>
      <c r="I486" s="29"/>
      <c r="J486" s="57"/>
      <c r="K486" s="29"/>
      <c r="L486" s="29"/>
      <c r="M486" s="12"/>
      <c r="N486" s="2"/>
      <c r="O486" s="2"/>
      <c r="P486" s="2"/>
      <c r="Q486" s="2"/>
    </row>
    <row r="487" thickTop="1">
      <c r="A487" s="9"/>
      <c r="B487" s="46">
        <v>85</v>
      </c>
      <c r="C487" s="47" t="s">
        <v>453</v>
      </c>
      <c r="D487" s="47" t="s">
        <v>3</v>
      </c>
      <c r="E487" s="47" t="s">
        <v>454</v>
      </c>
      <c r="F487" s="47" t="s">
        <v>3</v>
      </c>
      <c r="G487" s="48" t="s">
        <v>113</v>
      </c>
      <c r="H487" s="58">
        <v>132</v>
      </c>
      <c r="I487" s="31">
        <f>ROUND(0,2)</f>
        <v>0</v>
      </c>
      <c r="J487" s="59">
        <f>ROUND(I487*H487,2)</f>
        <v>0</v>
      </c>
      <c r="K487" s="60">
        <v>0.20999999999999999</v>
      </c>
      <c r="L487" s="61">
        <f>IF(ISNUMBER(K487),ROUND(J487*(K487+1),2),0)</f>
        <v>0</v>
      </c>
      <c r="M487" s="12"/>
      <c r="N487" s="2"/>
      <c r="O487" s="2"/>
      <c r="P487" s="2"/>
      <c r="Q487" s="40">
        <f>IF(ISNUMBER(K487),IF(H487&gt;0,IF(I487&gt;0,J487,0),0),0)</f>
        <v>0</v>
      </c>
      <c r="R487" s="26">
        <f>IF(ISNUMBER(K487)=FALSE,J487,0)</f>
        <v>0</v>
      </c>
    </row>
    <row r="488">
      <c r="A488" s="9"/>
      <c r="B488" s="53" t="s">
        <v>49</v>
      </c>
      <c r="C488" s="1"/>
      <c r="D488" s="1"/>
      <c r="E488" s="54" t="s">
        <v>129</v>
      </c>
      <c r="F488" s="1"/>
      <c r="G488" s="1"/>
      <c r="H488" s="45"/>
      <c r="I488" s="1"/>
      <c r="J488" s="45"/>
      <c r="K488" s="1"/>
      <c r="L488" s="1"/>
      <c r="M488" s="12"/>
      <c r="N488" s="2"/>
      <c r="O488" s="2"/>
      <c r="P488" s="2"/>
      <c r="Q488" s="2"/>
    </row>
    <row r="489">
      <c r="A489" s="9"/>
      <c r="B489" s="53" t="s">
        <v>51</v>
      </c>
      <c r="C489" s="1"/>
      <c r="D489" s="1"/>
      <c r="E489" s="54" t="s">
        <v>455</v>
      </c>
      <c r="F489" s="1"/>
      <c r="G489" s="1"/>
      <c r="H489" s="45"/>
      <c r="I489" s="1"/>
      <c r="J489" s="45"/>
      <c r="K489" s="1"/>
      <c r="L489" s="1"/>
      <c r="M489" s="12"/>
      <c r="N489" s="2"/>
      <c r="O489" s="2"/>
      <c r="P489" s="2"/>
      <c r="Q489" s="2"/>
    </row>
    <row r="490">
      <c r="A490" s="9"/>
      <c r="B490" s="53" t="s">
        <v>53</v>
      </c>
      <c r="C490" s="1"/>
      <c r="D490" s="1"/>
      <c r="E490" s="54" t="s">
        <v>456</v>
      </c>
      <c r="F490" s="1"/>
      <c r="G490" s="1"/>
      <c r="H490" s="45"/>
      <c r="I490" s="1"/>
      <c r="J490" s="45"/>
      <c r="K490" s="1"/>
      <c r="L490" s="1"/>
      <c r="M490" s="12"/>
      <c r="N490" s="2"/>
      <c r="O490" s="2"/>
      <c r="P490" s="2"/>
      <c r="Q490" s="2"/>
    </row>
    <row r="491" thickBot="1">
      <c r="A491" s="9"/>
      <c r="B491" s="55" t="s">
        <v>55</v>
      </c>
      <c r="C491" s="29"/>
      <c r="D491" s="29"/>
      <c r="E491" s="56" t="s">
        <v>56</v>
      </c>
      <c r="F491" s="29"/>
      <c r="G491" s="29"/>
      <c r="H491" s="57"/>
      <c r="I491" s="29"/>
      <c r="J491" s="57"/>
      <c r="K491" s="29"/>
      <c r="L491" s="29"/>
      <c r="M491" s="12"/>
      <c r="N491" s="2"/>
      <c r="O491" s="2"/>
      <c r="P491" s="2"/>
      <c r="Q491" s="2"/>
    </row>
    <row r="492" thickTop="1">
      <c r="A492" s="9"/>
      <c r="B492" s="46">
        <v>86</v>
      </c>
      <c r="C492" s="47" t="s">
        <v>457</v>
      </c>
      <c r="D492" s="47" t="s">
        <v>3</v>
      </c>
      <c r="E492" s="47" t="s">
        <v>458</v>
      </c>
      <c r="F492" s="47" t="s">
        <v>3</v>
      </c>
      <c r="G492" s="48" t="s">
        <v>113</v>
      </c>
      <c r="H492" s="58">
        <v>161</v>
      </c>
      <c r="I492" s="31">
        <f>ROUND(0,2)</f>
        <v>0</v>
      </c>
      <c r="J492" s="59">
        <f>ROUND(I492*H492,2)</f>
        <v>0</v>
      </c>
      <c r="K492" s="60">
        <v>0.20999999999999999</v>
      </c>
      <c r="L492" s="61">
        <f>IF(ISNUMBER(K492),ROUND(J492*(K492+1),2),0)</f>
        <v>0</v>
      </c>
      <c r="M492" s="12"/>
      <c r="N492" s="2"/>
      <c r="O492" s="2"/>
      <c r="P492" s="2"/>
      <c r="Q492" s="40">
        <f>IF(ISNUMBER(K492),IF(H492&gt;0,IF(I492&gt;0,J492,0),0),0)</f>
        <v>0</v>
      </c>
      <c r="R492" s="26">
        <f>IF(ISNUMBER(K492)=FALSE,J492,0)</f>
        <v>0</v>
      </c>
    </row>
    <row r="493">
      <c r="A493" s="9"/>
      <c r="B493" s="53" t="s">
        <v>49</v>
      </c>
      <c r="C493" s="1"/>
      <c r="D493" s="1"/>
      <c r="E493" s="54" t="s">
        <v>129</v>
      </c>
      <c r="F493" s="1"/>
      <c r="G493" s="1"/>
      <c r="H493" s="45"/>
      <c r="I493" s="1"/>
      <c r="J493" s="45"/>
      <c r="K493" s="1"/>
      <c r="L493" s="1"/>
      <c r="M493" s="12"/>
      <c r="N493" s="2"/>
      <c r="O493" s="2"/>
      <c r="P493" s="2"/>
      <c r="Q493" s="2"/>
    </row>
    <row r="494">
      <c r="A494" s="9"/>
      <c r="B494" s="53" t="s">
        <v>51</v>
      </c>
      <c r="C494" s="1"/>
      <c r="D494" s="1"/>
      <c r="E494" s="54" t="s">
        <v>459</v>
      </c>
      <c r="F494" s="1"/>
      <c r="G494" s="1"/>
      <c r="H494" s="45"/>
      <c r="I494" s="1"/>
      <c r="J494" s="45"/>
      <c r="K494" s="1"/>
      <c r="L494" s="1"/>
      <c r="M494" s="12"/>
      <c r="N494" s="2"/>
      <c r="O494" s="2"/>
      <c r="P494" s="2"/>
      <c r="Q494" s="2"/>
    </row>
    <row r="495">
      <c r="A495" s="9"/>
      <c r="B495" s="53" t="s">
        <v>53</v>
      </c>
      <c r="C495" s="1"/>
      <c r="D495" s="1"/>
      <c r="E495" s="54" t="s">
        <v>456</v>
      </c>
      <c r="F495" s="1"/>
      <c r="G495" s="1"/>
      <c r="H495" s="45"/>
      <c r="I495" s="1"/>
      <c r="J495" s="45"/>
      <c r="K495" s="1"/>
      <c r="L495" s="1"/>
      <c r="M495" s="12"/>
      <c r="N495" s="2"/>
      <c r="O495" s="2"/>
      <c r="P495" s="2"/>
      <c r="Q495" s="2"/>
    </row>
    <row r="496" thickBot="1">
      <c r="A496" s="9"/>
      <c r="B496" s="55" t="s">
        <v>55</v>
      </c>
      <c r="C496" s="29"/>
      <c r="D496" s="29"/>
      <c r="E496" s="56" t="s">
        <v>56</v>
      </c>
      <c r="F496" s="29"/>
      <c r="G496" s="29"/>
      <c r="H496" s="57"/>
      <c r="I496" s="29"/>
      <c r="J496" s="57"/>
      <c r="K496" s="29"/>
      <c r="L496" s="29"/>
      <c r="M496" s="12"/>
      <c r="N496" s="2"/>
      <c r="O496" s="2"/>
      <c r="P496" s="2"/>
      <c r="Q496" s="2"/>
    </row>
    <row r="497" thickTop="1">
      <c r="A497" s="9"/>
      <c r="B497" s="46">
        <v>87</v>
      </c>
      <c r="C497" s="47" t="s">
        <v>460</v>
      </c>
      <c r="D497" s="47" t="s">
        <v>3</v>
      </c>
      <c r="E497" s="47" t="s">
        <v>461</v>
      </c>
      <c r="F497" s="47" t="s">
        <v>3</v>
      </c>
      <c r="G497" s="48" t="s">
        <v>175</v>
      </c>
      <c r="H497" s="58">
        <v>187</v>
      </c>
      <c r="I497" s="31">
        <f>ROUND(0,2)</f>
        <v>0</v>
      </c>
      <c r="J497" s="59">
        <f>ROUND(I497*H497,2)</f>
        <v>0</v>
      </c>
      <c r="K497" s="60">
        <v>0.20999999999999999</v>
      </c>
      <c r="L497" s="61">
        <f>IF(ISNUMBER(K497),ROUND(J497*(K497+1),2),0)</f>
        <v>0</v>
      </c>
      <c r="M497" s="12"/>
      <c r="N497" s="2"/>
      <c r="O497" s="2"/>
      <c r="P497" s="2"/>
      <c r="Q497" s="40">
        <f>IF(ISNUMBER(K497),IF(H497&gt;0,IF(I497&gt;0,J497,0),0),0)</f>
        <v>0</v>
      </c>
      <c r="R497" s="26">
        <f>IF(ISNUMBER(K497)=FALSE,J497,0)</f>
        <v>0</v>
      </c>
    </row>
    <row r="498">
      <c r="A498" s="9"/>
      <c r="B498" s="53" t="s">
        <v>49</v>
      </c>
      <c r="C498" s="1"/>
      <c r="D498" s="1"/>
      <c r="E498" s="54" t="s">
        <v>129</v>
      </c>
      <c r="F498" s="1"/>
      <c r="G498" s="1"/>
      <c r="H498" s="45"/>
      <c r="I498" s="1"/>
      <c r="J498" s="45"/>
      <c r="K498" s="1"/>
      <c r="L498" s="1"/>
      <c r="M498" s="12"/>
      <c r="N498" s="2"/>
      <c r="O498" s="2"/>
      <c r="P498" s="2"/>
      <c r="Q498" s="2"/>
    </row>
    <row r="499">
      <c r="A499" s="9"/>
      <c r="B499" s="53" t="s">
        <v>51</v>
      </c>
      <c r="C499" s="1"/>
      <c r="D499" s="1"/>
      <c r="E499" s="54" t="s">
        <v>462</v>
      </c>
      <c r="F499" s="1"/>
      <c r="G499" s="1"/>
      <c r="H499" s="45"/>
      <c r="I499" s="1"/>
      <c r="J499" s="45"/>
      <c r="K499" s="1"/>
      <c r="L499" s="1"/>
      <c r="M499" s="12"/>
      <c r="N499" s="2"/>
      <c r="O499" s="2"/>
      <c r="P499" s="2"/>
      <c r="Q499" s="2"/>
    </row>
    <row r="500">
      <c r="A500" s="9"/>
      <c r="B500" s="53" t="s">
        <v>53</v>
      </c>
      <c r="C500" s="1"/>
      <c r="D500" s="1"/>
      <c r="E500" s="54" t="s">
        <v>463</v>
      </c>
      <c r="F500" s="1"/>
      <c r="G500" s="1"/>
      <c r="H500" s="45"/>
      <c r="I500" s="1"/>
      <c r="J500" s="45"/>
      <c r="K500" s="1"/>
      <c r="L500" s="1"/>
      <c r="M500" s="12"/>
      <c r="N500" s="2"/>
      <c r="O500" s="2"/>
      <c r="P500" s="2"/>
      <c r="Q500" s="2"/>
    </row>
    <row r="501" thickBot="1">
      <c r="A501" s="9"/>
      <c r="B501" s="55" t="s">
        <v>55</v>
      </c>
      <c r="C501" s="29"/>
      <c r="D501" s="29"/>
      <c r="E501" s="56" t="s">
        <v>56</v>
      </c>
      <c r="F501" s="29"/>
      <c r="G501" s="29"/>
      <c r="H501" s="57"/>
      <c r="I501" s="29"/>
      <c r="J501" s="57"/>
      <c r="K501" s="29"/>
      <c r="L501" s="29"/>
      <c r="M501" s="12"/>
      <c r="N501" s="2"/>
      <c r="O501" s="2"/>
      <c r="P501" s="2"/>
      <c r="Q501" s="2"/>
    </row>
    <row r="502" thickTop="1" thickBot="1" ht="25" customHeight="1">
      <c r="A502" s="9"/>
      <c r="B502" s="1"/>
      <c r="C502" s="62">
        <v>9</v>
      </c>
      <c r="D502" s="1"/>
      <c r="E502" s="62" t="s">
        <v>110</v>
      </c>
      <c r="F502" s="1"/>
      <c r="G502" s="63" t="s">
        <v>94</v>
      </c>
      <c r="H502" s="64">
        <f>J402+J407+J412+J417+J422+J427+J432+J437+J442+J447+J452+J457+J462+J467+J472+J477+J482+J487+J492+J497</f>
        <v>0</v>
      </c>
      <c r="I502" s="63" t="s">
        <v>95</v>
      </c>
      <c r="J502" s="65">
        <f>(L502-H502)</f>
        <v>0</v>
      </c>
      <c r="K502" s="63" t="s">
        <v>96</v>
      </c>
      <c r="L502" s="66">
        <f>L402+L407+L412+L417+L422+L427+L432+L437+L442+L447+L452+L457+L462+L467+L472+L477+L482+L487+L492+L497</f>
        <v>0</v>
      </c>
      <c r="M502" s="12"/>
      <c r="N502" s="2"/>
      <c r="O502" s="2"/>
      <c r="P502" s="2"/>
      <c r="Q502" s="40">
        <f>0+Q402+Q407+Q412+Q417+Q422+Q427+Q432+Q437+Q442+Q447+Q452+Q457+Q462+Q467+Q472+Q477+Q482+Q487+Q492+Q497</f>
        <v>0</v>
      </c>
      <c r="R502" s="26">
        <f>0+R402+R407+R412+R417+R422+R427+R432+R437+R442+R447+R452+R457+R462+R467+R472+R477+R482+R487+R492+R497</f>
        <v>0</v>
      </c>
      <c r="S502" s="67">
        <f>Q502*(1+J502)+R502</f>
        <v>0</v>
      </c>
    </row>
    <row r="503" thickTop="1" thickBot="1" ht="25" customHeight="1">
      <c r="A503" s="9"/>
      <c r="B503" s="68"/>
      <c r="C503" s="68"/>
      <c r="D503" s="68"/>
      <c r="E503" s="68"/>
      <c r="F503" s="68"/>
      <c r="G503" s="69" t="s">
        <v>97</v>
      </c>
      <c r="H503" s="70">
        <f>J402+J407+J412+J417+J422+J427+J432+J437+J442+J447+J452+J457+J462+J467+J472+J477+J482+J487+J492+J497</f>
        <v>0</v>
      </c>
      <c r="I503" s="69" t="s">
        <v>98</v>
      </c>
      <c r="J503" s="71">
        <f>0+J502</f>
        <v>0</v>
      </c>
      <c r="K503" s="69" t="s">
        <v>99</v>
      </c>
      <c r="L503" s="72">
        <f>L402+L407+L412+L417+L422+L427+L432+L437+L442+L447+L452+L457+L462+L467+L472+L477+L482+L487+L492+L497</f>
        <v>0</v>
      </c>
      <c r="M503" s="12"/>
      <c r="N503" s="2"/>
      <c r="O503" s="2"/>
      <c r="P503" s="2"/>
      <c r="Q503" s="2"/>
    </row>
    <row r="504">
      <c r="A504" s="13"/>
      <c r="B504" s="4"/>
      <c r="C504" s="4"/>
      <c r="D504" s="4"/>
      <c r="E504" s="4"/>
      <c r="F504" s="4"/>
      <c r="G504" s="4"/>
      <c r="H504" s="39"/>
      <c r="I504" s="4"/>
      <c r="J504" s="39"/>
      <c r="K504" s="4"/>
      <c r="L504" s="4"/>
      <c r="M504" s="14"/>
      <c r="N504" s="2"/>
      <c r="O504" s="2"/>
      <c r="P504" s="2"/>
      <c r="Q504" s="2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"/>
      <c r="O505" s="2"/>
      <c r="P505" s="2"/>
      <c r="Q505" s="2"/>
    </row>
  </sheetData>
  <mergeCells count="38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39:D39"/>
    <mergeCell ref="B41:D41"/>
    <mergeCell ref="B42:D42"/>
    <mergeCell ref="B43:D43"/>
    <mergeCell ref="B44:D44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46:D46"/>
    <mergeCell ref="B47:D47"/>
    <mergeCell ref="B48:D48"/>
    <mergeCell ref="B49:D49"/>
    <mergeCell ref="B51:D51"/>
    <mergeCell ref="B52:D52"/>
    <mergeCell ref="B53:D53"/>
    <mergeCell ref="B54:D54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57:L57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8:D228"/>
    <mergeCell ref="B229:D229"/>
    <mergeCell ref="B230:D230"/>
    <mergeCell ref="B231:D231"/>
    <mergeCell ref="B233:D233"/>
    <mergeCell ref="B234:D234"/>
    <mergeCell ref="B235:D235"/>
    <mergeCell ref="B236:D236"/>
    <mergeCell ref="B238:D238"/>
    <mergeCell ref="B239:D239"/>
    <mergeCell ref="B240:D240"/>
    <mergeCell ref="B241:D241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5:L125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65:D365"/>
    <mergeCell ref="B366:D366"/>
    <mergeCell ref="B367:D367"/>
    <mergeCell ref="B368:D368"/>
    <mergeCell ref="B370:D370"/>
    <mergeCell ref="B371:D371"/>
    <mergeCell ref="B372:D372"/>
    <mergeCell ref="B373:D373"/>
    <mergeCell ref="B375:D375"/>
    <mergeCell ref="B376:D376"/>
    <mergeCell ref="B377:D377"/>
    <mergeCell ref="B378:D378"/>
    <mergeCell ref="B380:D380"/>
    <mergeCell ref="B381:D381"/>
    <mergeCell ref="B382:D382"/>
    <mergeCell ref="B383:D383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5:D395"/>
    <mergeCell ref="B396:D396"/>
    <mergeCell ref="B397:D397"/>
    <mergeCell ref="B398:D398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8:L178"/>
    <mergeCell ref="B428:D428"/>
    <mergeCell ref="B429:D429"/>
    <mergeCell ref="B430:D430"/>
    <mergeCell ref="B431:D431"/>
    <mergeCell ref="B433:D433"/>
    <mergeCell ref="B434:D434"/>
    <mergeCell ref="B435:D435"/>
    <mergeCell ref="B436:D436"/>
    <mergeCell ref="B438:D438"/>
    <mergeCell ref="B439:D439"/>
    <mergeCell ref="B440:D440"/>
    <mergeCell ref="B441:D441"/>
    <mergeCell ref="B443:D443"/>
    <mergeCell ref="B444:D444"/>
    <mergeCell ref="B445:D445"/>
    <mergeCell ref="B446:D446"/>
    <mergeCell ref="B448:D448"/>
    <mergeCell ref="B449:D449"/>
    <mergeCell ref="B450:D450"/>
    <mergeCell ref="B451:D451"/>
    <mergeCell ref="B453:D453"/>
    <mergeCell ref="B454:D454"/>
    <mergeCell ref="B455:D455"/>
    <mergeCell ref="B456:D456"/>
    <mergeCell ref="B458:D458"/>
    <mergeCell ref="B459:D459"/>
    <mergeCell ref="B460:D460"/>
    <mergeCell ref="B461:D461"/>
    <mergeCell ref="B463:D463"/>
    <mergeCell ref="B464:D464"/>
    <mergeCell ref="B465:D465"/>
    <mergeCell ref="B466:D466"/>
    <mergeCell ref="B468:D468"/>
    <mergeCell ref="B469:D469"/>
    <mergeCell ref="B470:D470"/>
    <mergeCell ref="B471:D471"/>
    <mergeCell ref="B473:D473"/>
    <mergeCell ref="B474:D474"/>
    <mergeCell ref="B475:D475"/>
    <mergeCell ref="B476:D476"/>
    <mergeCell ref="B478:D478"/>
    <mergeCell ref="B479:D479"/>
    <mergeCell ref="B480:D480"/>
    <mergeCell ref="B481:D481"/>
    <mergeCell ref="B483:D483"/>
    <mergeCell ref="B484:D484"/>
    <mergeCell ref="B485:D485"/>
    <mergeCell ref="B486:D486"/>
    <mergeCell ref="B488:D488"/>
    <mergeCell ref="B489:D489"/>
    <mergeCell ref="B490:D490"/>
    <mergeCell ref="B491:D491"/>
    <mergeCell ref="B493:D493"/>
    <mergeCell ref="B494:D494"/>
    <mergeCell ref="B495:D495"/>
    <mergeCell ref="B496:D496"/>
    <mergeCell ref="B498:D498"/>
    <mergeCell ref="B499:D499"/>
    <mergeCell ref="B500:D500"/>
    <mergeCell ref="B501:D501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6:L216"/>
    <mergeCell ref="B243:D243"/>
    <mergeCell ref="B244:D244"/>
    <mergeCell ref="B245:D245"/>
    <mergeCell ref="B246:D246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59:L259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2:L322"/>
    <mergeCell ref="B324:D324"/>
    <mergeCell ref="B325:D325"/>
    <mergeCell ref="B326:D326"/>
    <mergeCell ref="B327:D327"/>
    <mergeCell ref="B330:L330"/>
    <mergeCell ref="B332:D332"/>
    <mergeCell ref="B333:D333"/>
    <mergeCell ref="B334:D334"/>
    <mergeCell ref="B335:D335"/>
    <mergeCell ref="B337:D337"/>
    <mergeCell ref="B338:D338"/>
    <mergeCell ref="B339:D339"/>
    <mergeCell ref="B340:D340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2:D352"/>
    <mergeCell ref="B353:D353"/>
    <mergeCell ref="B354:D354"/>
    <mergeCell ref="B355:D355"/>
    <mergeCell ref="B357:D357"/>
    <mergeCell ref="B358:D358"/>
    <mergeCell ref="B359:D359"/>
    <mergeCell ref="B360:D360"/>
    <mergeCell ref="B363:L363"/>
    <mergeCell ref="B403:D403"/>
    <mergeCell ref="B404:D404"/>
    <mergeCell ref="B405:D405"/>
    <mergeCell ref="B406:D406"/>
    <mergeCell ref="B408:D408"/>
    <mergeCell ref="B409:D409"/>
    <mergeCell ref="B410:D410"/>
    <mergeCell ref="B411:D411"/>
    <mergeCell ref="B413:D413"/>
    <mergeCell ref="B414:D414"/>
    <mergeCell ref="B415:D415"/>
    <mergeCell ref="B416:D416"/>
    <mergeCell ref="B418:D418"/>
    <mergeCell ref="B419:D419"/>
    <mergeCell ref="B420:D420"/>
    <mergeCell ref="B421:D421"/>
    <mergeCell ref="B423:D423"/>
    <mergeCell ref="B424:D424"/>
    <mergeCell ref="B425:D425"/>
    <mergeCell ref="B426:D426"/>
    <mergeCell ref="B401:L401"/>
  </mergeCells>
  <pageMargins left="0.39375" right="0.39375" top="0.5902778" bottom="0.39375" header="0.1965278" footer="0.1576389"/>
  <pageSetup paperSize="9" orientation="portrait" fitToHeight="0"/>
  <headerFooter>
    <oddFooter>&amp;LOTSKP 2022&amp;CModernizace mostu ev.č. 198-035 Teplá | MOST EV.Č.198-035 TEPLÁ&amp;R&amp;P/&amp;N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5" t="s">
        <v>29</v>
      </c>
      <c r="J10" s="36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464</v>
      </c>
      <c r="B11" s="1"/>
      <c r="C11" s="1"/>
      <c r="D11" s="1"/>
      <c r="E11" s="1"/>
      <c r="F11" s="1"/>
      <c r="G11" s="35"/>
      <c r="H11" s="1"/>
      <c r="I11" s="35" t="s">
        <v>31</v>
      </c>
      <c r="J11" s="36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7" t="s">
        <v>33</v>
      </c>
      <c r="C19" s="37"/>
      <c r="D19" s="37"/>
      <c r="E19" s="37" t="s">
        <v>34</v>
      </c>
      <c r="F19" s="37"/>
      <c r="G19" s="38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2" t="s">
        <v>35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37" t="s">
        <v>36</v>
      </c>
      <c r="C23" s="37" t="s">
        <v>33</v>
      </c>
      <c r="D23" s="37" t="s">
        <v>37</v>
      </c>
      <c r="E23" s="37" t="s">
        <v>34</v>
      </c>
      <c r="F23" s="37" t="s">
        <v>38</v>
      </c>
      <c r="G23" s="38" t="s">
        <v>39</v>
      </c>
      <c r="H23" s="22" t="s">
        <v>40</v>
      </c>
      <c r="I23" s="22" t="s">
        <v>41</v>
      </c>
      <c r="J23" s="22" t="s">
        <v>16</v>
      </c>
      <c r="K23" s="38" t="s">
        <v>42</v>
      </c>
      <c r="L23" s="22" t="s">
        <v>17</v>
      </c>
      <c r="M23" s="12"/>
      <c r="N23" s="2"/>
      <c r="O23" s="2"/>
      <c r="P23" s="2"/>
      <c r="Q23" s="2"/>
    </row>
    <row r="24">
      <c r="A24" s="13"/>
      <c r="B24" s="4"/>
      <c r="C24" s="4"/>
      <c r="D24" s="4"/>
      <c r="E24" s="4"/>
      <c r="F24" s="4"/>
      <c r="G24" s="4"/>
      <c r="H24" s="39"/>
      <c r="I24" s="4"/>
      <c r="J24" s="39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2022&amp;CModernizace mostu ev.č. 198-035 Teplá | PROVIZORNÍ LÁVKA&amp;R&amp;P/&amp;N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5" t="s">
        <v>29</v>
      </c>
      <c r="J10" s="36">
        <f>H50+H118+H141+H149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465</v>
      </c>
      <c r="B11" s="1"/>
      <c r="C11" s="1"/>
      <c r="D11" s="1"/>
      <c r="E11" s="1"/>
      <c r="F11" s="1"/>
      <c r="G11" s="35"/>
      <c r="H11" s="1"/>
      <c r="I11" s="35" t="s">
        <v>31</v>
      </c>
      <c r="J11" s="36">
        <f>L50+L118+L141+L149</f>
        <v>0</v>
      </c>
      <c r="K11" s="1"/>
      <c r="L11" s="1"/>
      <c r="M11" s="12"/>
      <c r="N11" s="2"/>
      <c r="O11" s="2"/>
      <c r="P11" s="2"/>
      <c r="Q11" s="40">
        <f>IF(SUM(K20:K23)&gt;0,ROUND(SUM(S20:S23)/SUM(K20:K23)-1,8),0)</f>
        <v>0</v>
      </c>
      <c r="R11" s="26">
        <f>AVERAGE(J49,J117,J140,J148)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7" t="s">
        <v>33</v>
      </c>
      <c r="C19" s="37"/>
      <c r="D19" s="37"/>
      <c r="E19" s="37" t="s">
        <v>34</v>
      </c>
      <c r="F19" s="37"/>
      <c r="G19" s="38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1">
        <v>0</v>
      </c>
      <c r="C20" s="1"/>
      <c r="D20" s="1"/>
      <c r="E20" s="42" t="s">
        <v>44</v>
      </c>
      <c r="F20" s="1"/>
      <c r="G20" s="1"/>
      <c r="H20" s="1"/>
      <c r="I20" s="1"/>
      <c r="J20" s="1"/>
      <c r="K20" s="43">
        <f>H50</f>
        <v>0</v>
      </c>
      <c r="L20" s="43">
        <f>L50</f>
        <v>0</v>
      </c>
      <c r="M20" s="12"/>
      <c r="N20" s="2"/>
      <c r="O20" s="2"/>
      <c r="P20" s="2"/>
      <c r="Q20" s="2"/>
      <c r="S20" s="26">
        <f>S49</f>
        <v>0</v>
      </c>
    </row>
    <row r="21">
      <c r="A21" s="9"/>
      <c r="B21" s="41">
        <v>1</v>
      </c>
      <c r="C21" s="1"/>
      <c r="D21" s="1"/>
      <c r="E21" s="42" t="s">
        <v>102</v>
      </c>
      <c r="F21" s="1"/>
      <c r="G21" s="1"/>
      <c r="H21" s="1"/>
      <c r="I21" s="1"/>
      <c r="J21" s="1"/>
      <c r="K21" s="43">
        <f>H118</f>
        <v>0</v>
      </c>
      <c r="L21" s="43">
        <f>L118</f>
        <v>0</v>
      </c>
      <c r="M21" s="12"/>
      <c r="N21" s="2"/>
      <c r="O21" s="2"/>
      <c r="P21" s="2"/>
      <c r="Q21" s="2"/>
      <c r="S21" s="26">
        <f>S117</f>
        <v>0</v>
      </c>
    </row>
    <row r="22">
      <c r="A22" s="9"/>
      <c r="B22" s="41">
        <v>2</v>
      </c>
      <c r="C22" s="1"/>
      <c r="D22" s="1"/>
      <c r="E22" s="42" t="s">
        <v>103</v>
      </c>
      <c r="F22" s="1"/>
      <c r="G22" s="1"/>
      <c r="H22" s="1"/>
      <c r="I22" s="1"/>
      <c r="J22" s="1"/>
      <c r="K22" s="43">
        <f>H141</f>
        <v>0</v>
      </c>
      <c r="L22" s="43">
        <f>L141</f>
        <v>0</v>
      </c>
      <c r="M22" s="12"/>
      <c r="N22" s="2"/>
      <c r="O22" s="2"/>
      <c r="P22" s="2"/>
      <c r="Q22" s="2"/>
      <c r="S22" s="26">
        <f>S140</f>
        <v>0</v>
      </c>
    </row>
    <row r="23">
      <c r="A23" s="9"/>
      <c r="B23" s="41">
        <v>5</v>
      </c>
      <c r="C23" s="1"/>
      <c r="D23" s="1"/>
      <c r="E23" s="42" t="s">
        <v>106</v>
      </c>
      <c r="F23" s="1"/>
      <c r="G23" s="1"/>
      <c r="H23" s="1"/>
      <c r="I23" s="1"/>
      <c r="J23" s="1"/>
      <c r="K23" s="43">
        <f>H149</f>
        <v>0</v>
      </c>
      <c r="L23" s="43">
        <f>L149</f>
        <v>0</v>
      </c>
      <c r="M23" s="12"/>
      <c r="N23" s="2"/>
      <c r="O23" s="2"/>
      <c r="P23" s="2"/>
      <c r="Q23" s="2"/>
      <c r="S23" s="26">
        <f>S148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2" t="s">
        <v>35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5"/>
      <c r="N26" s="2"/>
      <c r="O26" s="2"/>
      <c r="P26" s="2"/>
      <c r="Q26" s="2"/>
    </row>
    <row r="27" ht="18" customHeight="1">
      <c r="A27" s="9"/>
      <c r="B27" s="37" t="s">
        <v>36</v>
      </c>
      <c r="C27" s="37" t="s">
        <v>33</v>
      </c>
      <c r="D27" s="37" t="s">
        <v>37</v>
      </c>
      <c r="E27" s="37" t="s">
        <v>34</v>
      </c>
      <c r="F27" s="37" t="s">
        <v>38</v>
      </c>
      <c r="G27" s="38" t="s">
        <v>39</v>
      </c>
      <c r="H27" s="22" t="s">
        <v>40</v>
      </c>
      <c r="I27" s="22" t="s">
        <v>41</v>
      </c>
      <c r="J27" s="22" t="s">
        <v>16</v>
      </c>
      <c r="K27" s="38" t="s">
        <v>42</v>
      </c>
      <c r="L27" s="22" t="s">
        <v>17</v>
      </c>
      <c r="M27" s="73"/>
      <c r="N27" s="2"/>
      <c r="O27" s="2"/>
      <c r="P27" s="2"/>
      <c r="Q27" s="2"/>
    </row>
    <row r="28" ht="40" customHeight="1">
      <c r="A28" s="9"/>
      <c r="B28" s="44" t="s">
        <v>45</v>
      </c>
      <c r="C28" s="1"/>
      <c r="D28" s="1"/>
      <c r="E28" s="1"/>
      <c r="F28" s="1"/>
      <c r="G28" s="1"/>
      <c r="H28" s="45"/>
      <c r="I28" s="1"/>
      <c r="J28" s="45"/>
      <c r="K28" s="1"/>
      <c r="L28" s="1"/>
      <c r="M28" s="12"/>
      <c r="N28" s="2"/>
      <c r="O28" s="2"/>
      <c r="P28" s="2"/>
      <c r="Q28" s="2"/>
    </row>
    <row r="29">
      <c r="A29" s="9"/>
      <c r="B29" s="46">
        <v>1</v>
      </c>
      <c r="C29" s="47" t="s">
        <v>111</v>
      </c>
      <c r="D29" s="47" t="s">
        <v>3</v>
      </c>
      <c r="E29" s="47" t="s">
        <v>112</v>
      </c>
      <c r="F29" s="47" t="s">
        <v>3</v>
      </c>
      <c r="G29" s="48" t="s">
        <v>113</v>
      </c>
      <c r="H29" s="49">
        <v>8.5500000000000007</v>
      </c>
      <c r="I29" s="24">
        <f>ROUND(0,2)</f>
        <v>0</v>
      </c>
      <c r="J29" s="50">
        <f>ROUND(I29*H29,2)</f>
        <v>0</v>
      </c>
      <c r="K29" s="51">
        <v>0.20999999999999999</v>
      </c>
      <c r="L29" s="52">
        <f>IF(ISNUMBER(K29),ROUND(J29*(K29+1),2),0)</f>
        <v>0</v>
      </c>
      <c r="M29" s="12"/>
      <c r="N29" s="2"/>
      <c r="O29" s="2"/>
      <c r="P29" s="2"/>
      <c r="Q29" s="40">
        <f>IF(ISNUMBER(K29),IF(H29&gt;0,IF(I29&gt;0,J29,0),0),0)</f>
        <v>0</v>
      </c>
      <c r="R29" s="26">
        <f>IF(ISNUMBER(K29)=FALSE,J29,0)</f>
        <v>0</v>
      </c>
    </row>
    <row r="30">
      <c r="A30" s="9"/>
      <c r="B30" s="53" t="s">
        <v>49</v>
      </c>
      <c r="C30" s="1"/>
      <c r="D30" s="1"/>
      <c r="E30" s="54" t="s">
        <v>3</v>
      </c>
      <c r="F30" s="1"/>
      <c r="G30" s="1"/>
      <c r="H30" s="45"/>
      <c r="I30" s="1"/>
      <c r="J30" s="45"/>
      <c r="K30" s="1"/>
      <c r="L30" s="1"/>
      <c r="M30" s="12"/>
      <c r="N30" s="2"/>
      <c r="O30" s="2"/>
      <c r="P30" s="2"/>
      <c r="Q30" s="2"/>
    </row>
    <row r="31">
      <c r="A31" s="9"/>
      <c r="B31" s="53" t="s">
        <v>51</v>
      </c>
      <c r="C31" s="1"/>
      <c r="D31" s="1"/>
      <c r="E31" s="54" t="s">
        <v>466</v>
      </c>
      <c r="F31" s="1"/>
      <c r="G31" s="1"/>
      <c r="H31" s="45"/>
      <c r="I31" s="1"/>
      <c r="J31" s="45"/>
      <c r="K31" s="1"/>
      <c r="L31" s="1"/>
      <c r="M31" s="12"/>
      <c r="N31" s="2"/>
      <c r="O31" s="2"/>
      <c r="P31" s="2"/>
      <c r="Q31" s="2"/>
    </row>
    <row r="32">
      <c r="A32" s="9"/>
      <c r="B32" s="53" t="s">
        <v>53</v>
      </c>
      <c r="C32" s="1"/>
      <c r="D32" s="1"/>
      <c r="E32" s="54" t="s">
        <v>115</v>
      </c>
      <c r="F32" s="1"/>
      <c r="G32" s="1"/>
      <c r="H32" s="45"/>
      <c r="I32" s="1"/>
      <c r="J32" s="45"/>
      <c r="K32" s="1"/>
      <c r="L32" s="1"/>
      <c r="M32" s="12"/>
      <c r="N32" s="2"/>
      <c r="O32" s="2"/>
      <c r="P32" s="2"/>
      <c r="Q32" s="2"/>
    </row>
    <row r="33" thickBot="1">
      <c r="A33" s="9"/>
      <c r="B33" s="55" t="s">
        <v>55</v>
      </c>
      <c r="C33" s="29"/>
      <c r="D33" s="29"/>
      <c r="E33" s="56" t="s">
        <v>56</v>
      </c>
      <c r="F33" s="29"/>
      <c r="G33" s="29"/>
      <c r="H33" s="57"/>
      <c r="I33" s="29"/>
      <c r="J33" s="57"/>
      <c r="K33" s="29"/>
      <c r="L33" s="29"/>
      <c r="M33" s="12"/>
      <c r="N33" s="2"/>
      <c r="O33" s="2"/>
      <c r="P33" s="2"/>
      <c r="Q33" s="2"/>
    </row>
    <row r="34" thickTop="1">
      <c r="A34" s="9"/>
      <c r="B34" s="46">
        <v>2</v>
      </c>
      <c r="C34" s="47" t="s">
        <v>116</v>
      </c>
      <c r="D34" s="47" t="s">
        <v>3</v>
      </c>
      <c r="E34" s="47" t="s">
        <v>112</v>
      </c>
      <c r="F34" s="47" t="s">
        <v>3</v>
      </c>
      <c r="G34" s="48" t="s">
        <v>117</v>
      </c>
      <c r="H34" s="58">
        <v>29.699999999999999</v>
      </c>
      <c r="I34" s="31">
        <f>ROUND(0,2)</f>
        <v>0</v>
      </c>
      <c r="J34" s="59">
        <f>ROUND(I34*H34,2)</f>
        <v>0</v>
      </c>
      <c r="K34" s="60">
        <v>0.20999999999999999</v>
      </c>
      <c r="L34" s="61">
        <f>IF(ISNUMBER(K34),ROUND(J34*(K34+1),2),0)</f>
        <v>0</v>
      </c>
      <c r="M34" s="12"/>
      <c r="N34" s="2"/>
      <c r="O34" s="2"/>
      <c r="P34" s="2"/>
      <c r="Q34" s="40">
        <f>IF(ISNUMBER(K34),IF(H34&gt;0,IF(I34&gt;0,J34,0),0),0)</f>
        <v>0</v>
      </c>
      <c r="R34" s="26">
        <f>IF(ISNUMBER(K34)=FALSE,J34,0)</f>
        <v>0</v>
      </c>
    </row>
    <row r="35">
      <c r="A35" s="9"/>
      <c r="B35" s="53" t="s">
        <v>49</v>
      </c>
      <c r="C35" s="1"/>
      <c r="D35" s="1"/>
      <c r="E35" s="54" t="s">
        <v>3</v>
      </c>
      <c r="F35" s="1"/>
      <c r="G35" s="1"/>
      <c r="H35" s="45"/>
      <c r="I35" s="1"/>
      <c r="J35" s="45"/>
      <c r="K35" s="1"/>
      <c r="L35" s="1"/>
      <c r="M35" s="12"/>
      <c r="N35" s="2"/>
      <c r="O35" s="2"/>
      <c r="P35" s="2"/>
      <c r="Q35" s="2"/>
    </row>
    <row r="36">
      <c r="A36" s="9"/>
      <c r="B36" s="53" t="s">
        <v>51</v>
      </c>
      <c r="C36" s="1"/>
      <c r="D36" s="1"/>
      <c r="E36" s="54" t="s">
        <v>467</v>
      </c>
      <c r="F36" s="1"/>
      <c r="G36" s="1"/>
      <c r="H36" s="45"/>
      <c r="I36" s="1"/>
      <c r="J36" s="45"/>
      <c r="K36" s="1"/>
      <c r="L36" s="1"/>
      <c r="M36" s="12"/>
      <c r="N36" s="2"/>
      <c r="O36" s="2"/>
      <c r="P36" s="2"/>
      <c r="Q36" s="2"/>
    </row>
    <row r="37">
      <c r="A37" s="9"/>
      <c r="B37" s="53" t="s">
        <v>53</v>
      </c>
      <c r="C37" s="1"/>
      <c r="D37" s="1"/>
      <c r="E37" s="54" t="s">
        <v>115</v>
      </c>
      <c r="F37" s="1"/>
      <c r="G37" s="1"/>
      <c r="H37" s="45"/>
      <c r="I37" s="1"/>
      <c r="J37" s="45"/>
      <c r="K37" s="1"/>
      <c r="L37" s="1"/>
      <c r="M37" s="12"/>
      <c r="N37" s="2"/>
      <c r="O37" s="2"/>
      <c r="P37" s="2"/>
      <c r="Q37" s="2"/>
    </row>
    <row r="38" thickBot="1">
      <c r="A38" s="9"/>
      <c r="B38" s="55" t="s">
        <v>55</v>
      </c>
      <c r="C38" s="29"/>
      <c r="D38" s="29"/>
      <c r="E38" s="56" t="s">
        <v>56</v>
      </c>
      <c r="F38" s="29"/>
      <c r="G38" s="29"/>
      <c r="H38" s="57"/>
      <c r="I38" s="29"/>
      <c r="J38" s="57"/>
      <c r="K38" s="29"/>
      <c r="L38" s="29"/>
      <c r="M38" s="12"/>
      <c r="N38" s="2"/>
      <c r="O38" s="2"/>
      <c r="P38" s="2"/>
      <c r="Q38" s="2"/>
    </row>
    <row r="39" thickTop="1">
      <c r="A39" s="9"/>
      <c r="B39" s="46">
        <v>3</v>
      </c>
      <c r="C39" s="47" t="s">
        <v>122</v>
      </c>
      <c r="D39" s="47" t="s">
        <v>3</v>
      </c>
      <c r="E39" s="47" t="s">
        <v>123</v>
      </c>
      <c r="F39" s="47" t="s">
        <v>3</v>
      </c>
      <c r="G39" s="48" t="s">
        <v>113</v>
      </c>
      <c r="H39" s="58">
        <v>16.050000000000001</v>
      </c>
      <c r="I39" s="31">
        <f>ROUND(0,2)</f>
        <v>0</v>
      </c>
      <c r="J39" s="59">
        <f>ROUND(I39*H39,2)</f>
        <v>0</v>
      </c>
      <c r="K39" s="60">
        <v>0.20999999999999999</v>
      </c>
      <c r="L39" s="61">
        <f>IF(ISNUMBER(K39),ROUND(J39*(K39+1),2),0)</f>
        <v>0</v>
      </c>
      <c r="M39" s="12"/>
      <c r="N39" s="2"/>
      <c r="O39" s="2"/>
      <c r="P39" s="2"/>
      <c r="Q39" s="40">
        <f>IF(ISNUMBER(K39),IF(H39&gt;0,IF(I39&gt;0,J39,0),0),0)</f>
        <v>0</v>
      </c>
      <c r="R39" s="26">
        <f>IF(ISNUMBER(K39)=FALSE,J39,0)</f>
        <v>0</v>
      </c>
    </row>
    <row r="40">
      <c r="A40" s="9"/>
      <c r="B40" s="53" t="s">
        <v>49</v>
      </c>
      <c r="C40" s="1"/>
      <c r="D40" s="1"/>
      <c r="E40" s="54" t="s">
        <v>3</v>
      </c>
      <c r="F40" s="1"/>
      <c r="G40" s="1"/>
      <c r="H40" s="45"/>
      <c r="I40" s="1"/>
      <c r="J40" s="45"/>
      <c r="K40" s="1"/>
      <c r="L40" s="1"/>
      <c r="M40" s="12"/>
      <c r="N40" s="2"/>
      <c r="O40" s="2"/>
      <c r="P40" s="2"/>
      <c r="Q40" s="2"/>
    </row>
    <row r="41">
      <c r="A41" s="9"/>
      <c r="B41" s="53" t="s">
        <v>51</v>
      </c>
      <c r="C41" s="1"/>
      <c r="D41" s="1"/>
      <c r="E41" s="54" t="s">
        <v>468</v>
      </c>
      <c r="F41" s="1"/>
      <c r="G41" s="1"/>
      <c r="H41" s="45"/>
      <c r="I41" s="1"/>
      <c r="J41" s="45"/>
      <c r="K41" s="1"/>
      <c r="L41" s="1"/>
      <c r="M41" s="12"/>
      <c r="N41" s="2"/>
      <c r="O41" s="2"/>
      <c r="P41" s="2"/>
      <c r="Q41" s="2"/>
    </row>
    <row r="42">
      <c r="A42" s="9"/>
      <c r="B42" s="53" t="s">
        <v>53</v>
      </c>
      <c r="C42" s="1"/>
      <c r="D42" s="1"/>
      <c r="E42" s="54" t="s">
        <v>125</v>
      </c>
      <c r="F42" s="1"/>
      <c r="G42" s="1"/>
      <c r="H42" s="45"/>
      <c r="I42" s="1"/>
      <c r="J42" s="45"/>
      <c r="K42" s="1"/>
      <c r="L42" s="1"/>
      <c r="M42" s="12"/>
      <c r="N42" s="2"/>
      <c r="O42" s="2"/>
      <c r="P42" s="2"/>
      <c r="Q42" s="2"/>
    </row>
    <row r="43" thickBot="1">
      <c r="A43" s="9"/>
      <c r="B43" s="55" t="s">
        <v>55</v>
      </c>
      <c r="C43" s="29"/>
      <c r="D43" s="29"/>
      <c r="E43" s="56" t="s">
        <v>56</v>
      </c>
      <c r="F43" s="29"/>
      <c r="G43" s="29"/>
      <c r="H43" s="57"/>
      <c r="I43" s="29"/>
      <c r="J43" s="57"/>
      <c r="K43" s="29"/>
      <c r="L43" s="29"/>
      <c r="M43" s="12"/>
      <c r="N43" s="2"/>
      <c r="O43" s="2"/>
      <c r="P43" s="2"/>
      <c r="Q43" s="2"/>
    </row>
    <row r="44" thickTop="1">
      <c r="A44" s="9"/>
      <c r="B44" s="46">
        <v>4</v>
      </c>
      <c r="C44" s="47" t="s">
        <v>469</v>
      </c>
      <c r="D44" s="47" t="s">
        <v>3</v>
      </c>
      <c r="E44" s="47" t="s">
        <v>470</v>
      </c>
      <c r="F44" s="47" t="s">
        <v>3</v>
      </c>
      <c r="G44" s="48" t="s">
        <v>175</v>
      </c>
      <c r="H44" s="58">
        <v>22.5</v>
      </c>
      <c r="I44" s="31">
        <f>ROUND(0,2)</f>
        <v>0</v>
      </c>
      <c r="J44" s="59">
        <f>ROUND(I44*H44,2)</f>
        <v>0</v>
      </c>
      <c r="K44" s="60">
        <v>0.20999999999999999</v>
      </c>
      <c r="L44" s="61">
        <f>IF(ISNUMBER(K44),ROUND(J44*(K44+1),2),0)</f>
        <v>0</v>
      </c>
      <c r="M44" s="12"/>
      <c r="N44" s="2"/>
      <c r="O44" s="2"/>
      <c r="P44" s="2"/>
      <c r="Q44" s="40">
        <f>IF(ISNUMBER(K44),IF(H44&gt;0,IF(I44&gt;0,J44,0),0),0)</f>
        <v>0</v>
      </c>
      <c r="R44" s="26">
        <f>IF(ISNUMBER(K44)=FALSE,J44,0)</f>
        <v>0</v>
      </c>
    </row>
    <row r="45">
      <c r="A45" s="9"/>
      <c r="B45" s="53" t="s">
        <v>49</v>
      </c>
      <c r="C45" s="1"/>
      <c r="D45" s="1"/>
      <c r="E45" s="54" t="s">
        <v>471</v>
      </c>
      <c r="F45" s="1"/>
      <c r="G45" s="1"/>
      <c r="H45" s="45"/>
      <c r="I45" s="1"/>
      <c r="J45" s="45"/>
      <c r="K45" s="1"/>
      <c r="L45" s="1"/>
      <c r="M45" s="12"/>
      <c r="N45" s="2"/>
      <c r="O45" s="2"/>
      <c r="P45" s="2"/>
      <c r="Q45" s="2"/>
    </row>
    <row r="46">
      <c r="A46" s="9"/>
      <c r="B46" s="53" t="s">
        <v>51</v>
      </c>
      <c r="C46" s="1"/>
      <c r="D46" s="1"/>
      <c r="E46" s="54" t="s">
        <v>472</v>
      </c>
      <c r="F46" s="1"/>
      <c r="G46" s="1"/>
      <c r="H46" s="45"/>
      <c r="I46" s="1"/>
      <c r="J46" s="45"/>
      <c r="K46" s="1"/>
      <c r="L46" s="1"/>
      <c r="M46" s="12"/>
      <c r="N46" s="2"/>
      <c r="O46" s="2"/>
      <c r="P46" s="2"/>
      <c r="Q46" s="2"/>
    </row>
    <row r="47">
      <c r="A47" s="9"/>
      <c r="B47" s="53" t="s">
        <v>53</v>
      </c>
      <c r="C47" s="1"/>
      <c r="D47" s="1"/>
      <c r="E47" s="54" t="s">
        <v>54</v>
      </c>
      <c r="F47" s="1"/>
      <c r="G47" s="1"/>
      <c r="H47" s="45"/>
      <c r="I47" s="1"/>
      <c r="J47" s="45"/>
      <c r="K47" s="1"/>
      <c r="L47" s="1"/>
      <c r="M47" s="12"/>
      <c r="N47" s="2"/>
      <c r="O47" s="2"/>
      <c r="P47" s="2"/>
      <c r="Q47" s="2"/>
    </row>
    <row r="48" thickBot="1">
      <c r="A48" s="9"/>
      <c r="B48" s="55" t="s">
        <v>55</v>
      </c>
      <c r="C48" s="29"/>
      <c r="D48" s="29"/>
      <c r="E48" s="56" t="s">
        <v>56</v>
      </c>
      <c r="F48" s="29"/>
      <c r="G48" s="29"/>
      <c r="H48" s="57"/>
      <c r="I48" s="29"/>
      <c r="J48" s="57"/>
      <c r="K48" s="29"/>
      <c r="L48" s="29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2">
        <v>0</v>
      </c>
      <c r="D49" s="1"/>
      <c r="E49" s="62" t="s">
        <v>44</v>
      </c>
      <c r="F49" s="1"/>
      <c r="G49" s="63" t="s">
        <v>94</v>
      </c>
      <c r="H49" s="64">
        <f>J29+J34+J39+J44</f>
        <v>0</v>
      </c>
      <c r="I49" s="63" t="s">
        <v>95</v>
      </c>
      <c r="J49" s="65">
        <f>(L49-H49)</f>
        <v>0</v>
      </c>
      <c r="K49" s="63" t="s">
        <v>96</v>
      </c>
      <c r="L49" s="66">
        <f>L29+L34+L39+L44</f>
        <v>0</v>
      </c>
      <c r="M49" s="12"/>
      <c r="N49" s="2"/>
      <c r="O49" s="2"/>
      <c r="P49" s="2"/>
      <c r="Q49" s="40">
        <f>0+Q29+Q34+Q39+Q44</f>
        <v>0</v>
      </c>
      <c r="R49" s="26">
        <f>0+R29+R34+R39+R44</f>
        <v>0</v>
      </c>
      <c r="S49" s="67">
        <f>Q49*(1+J49)+R49</f>
        <v>0</v>
      </c>
    </row>
    <row r="50" thickTop="1" thickBot="1" ht="25" customHeight="1">
      <c r="A50" s="9"/>
      <c r="B50" s="68"/>
      <c r="C50" s="68"/>
      <c r="D50" s="68"/>
      <c r="E50" s="68"/>
      <c r="F50" s="68"/>
      <c r="G50" s="69" t="s">
        <v>97</v>
      </c>
      <c r="H50" s="70">
        <f>J29+J34+J39+J44</f>
        <v>0</v>
      </c>
      <c r="I50" s="69" t="s">
        <v>98</v>
      </c>
      <c r="J50" s="71">
        <f>0+J49</f>
        <v>0</v>
      </c>
      <c r="K50" s="69" t="s">
        <v>99</v>
      </c>
      <c r="L50" s="72">
        <f>L29+L34+L39+L44</f>
        <v>0</v>
      </c>
      <c r="M50" s="12"/>
      <c r="N50" s="2"/>
      <c r="O50" s="2"/>
      <c r="P50" s="2"/>
      <c r="Q50" s="2"/>
    </row>
    <row r="51" ht="40" customHeight="1">
      <c r="A51" s="9"/>
      <c r="B51" s="76" t="s">
        <v>126</v>
      </c>
      <c r="C51" s="1"/>
      <c r="D51" s="1"/>
      <c r="E51" s="1"/>
      <c r="F51" s="1"/>
      <c r="G51" s="1"/>
      <c r="H51" s="45"/>
      <c r="I51" s="1"/>
      <c r="J51" s="45"/>
      <c r="K51" s="1"/>
      <c r="L51" s="1"/>
      <c r="M51" s="12"/>
      <c r="N51" s="2"/>
      <c r="O51" s="2"/>
      <c r="P51" s="2"/>
      <c r="Q51" s="2"/>
    </row>
    <row r="52">
      <c r="A52" s="9"/>
      <c r="B52" s="46">
        <v>5</v>
      </c>
      <c r="C52" s="47" t="s">
        <v>473</v>
      </c>
      <c r="D52" s="47" t="s">
        <v>3</v>
      </c>
      <c r="E52" s="47" t="s">
        <v>474</v>
      </c>
      <c r="F52" s="47" t="s">
        <v>3</v>
      </c>
      <c r="G52" s="48" t="s">
        <v>175</v>
      </c>
      <c r="H52" s="49">
        <v>5</v>
      </c>
      <c r="I52" s="24">
        <f>ROUND(0,2)</f>
        <v>0</v>
      </c>
      <c r="J52" s="50">
        <f>ROUND(I52*H52,2)</f>
        <v>0</v>
      </c>
      <c r="K52" s="51">
        <v>0.20999999999999999</v>
      </c>
      <c r="L52" s="52">
        <f>IF(ISNUMBER(K52),ROUND(J52*(K52+1),2),0)</f>
        <v>0</v>
      </c>
      <c r="M52" s="12"/>
      <c r="N52" s="2"/>
      <c r="O52" s="2"/>
      <c r="P52" s="2"/>
      <c r="Q52" s="40">
        <f>IF(ISNUMBER(K52),IF(H52&gt;0,IF(I52&gt;0,J52,0),0),0)</f>
        <v>0</v>
      </c>
      <c r="R52" s="26">
        <f>IF(ISNUMBER(K52)=FALSE,J52,0)</f>
        <v>0</v>
      </c>
    </row>
    <row r="53">
      <c r="A53" s="9"/>
      <c r="B53" s="53" t="s">
        <v>49</v>
      </c>
      <c r="C53" s="1"/>
      <c r="D53" s="1"/>
      <c r="E53" s="54" t="s">
        <v>475</v>
      </c>
      <c r="F53" s="1"/>
      <c r="G53" s="1"/>
      <c r="H53" s="45"/>
      <c r="I53" s="1"/>
      <c r="J53" s="45"/>
      <c r="K53" s="1"/>
      <c r="L53" s="1"/>
      <c r="M53" s="12"/>
      <c r="N53" s="2"/>
      <c r="O53" s="2"/>
      <c r="P53" s="2"/>
      <c r="Q53" s="2"/>
    </row>
    <row r="54">
      <c r="A54" s="9"/>
      <c r="B54" s="53" t="s">
        <v>51</v>
      </c>
      <c r="C54" s="1"/>
      <c r="D54" s="1"/>
      <c r="E54" s="54" t="s">
        <v>476</v>
      </c>
      <c r="F54" s="1"/>
      <c r="G54" s="1"/>
      <c r="H54" s="45"/>
      <c r="I54" s="1"/>
      <c r="J54" s="45"/>
      <c r="K54" s="1"/>
      <c r="L54" s="1"/>
      <c r="M54" s="12"/>
      <c r="N54" s="2"/>
      <c r="O54" s="2"/>
      <c r="P54" s="2"/>
      <c r="Q54" s="2"/>
    </row>
    <row r="55">
      <c r="A55" s="9"/>
      <c r="B55" s="53" t="s">
        <v>53</v>
      </c>
      <c r="C55" s="1"/>
      <c r="D55" s="1"/>
      <c r="E55" s="54" t="s">
        <v>477</v>
      </c>
      <c r="F55" s="1"/>
      <c r="G55" s="1"/>
      <c r="H55" s="45"/>
      <c r="I55" s="1"/>
      <c r="J55" s="45"/>
      <c r="K55" s="1"/>
      <c r="L55" s="1"/>
      <c r="M55" s="12"/>
      <c r="N55" s="2"/>
      <c r="O55" s="2"/>
      <c r="P55" s="2"/>
      <c r="Q55" s="2"/>
    </row>
    <row r="56" thickBot="1">
      <c r="A56" s="9"/>
      <c r="B56" s="55" t="s">
        <v>55</v>
      </c>
      <c r="C56" s="29"/>
      <c r="D56" s="29"/>
      <c r="E56" s="56" t="s">
        <v>56</v>
      </c>
      <c r="F56" s="29"/>
      <c r="G56" s="29"/>
      <c r="H56" s="57"/>
      <c r="I56" s="29"/>
      <c r="J56" s="57"/>
      <c r="K56" s="29"/>
      <c r="L56" s="29"/>
      <c r="M56" s="12"/>
      <c r="N56" s="2"/>
      <c r="O56" s="2"/>
      <c r="P56" s="2"/>
      <c r="Q56" s="2"/>
    </row>
    <row r="57" thickTop="1">
      <c r="A57" s="9"/>
      <c r="B57" s="46">
        <v>6</v>
      </c>
      <c r="C57" s="47" t="s">
        <v>478</v>
      </c>
      <c r="D57" s="47" t="s">
        <v>3</v>
      </c>
      <c r="E57" s="47" t="s">
        <v>479</v>
      </c>
      <c r="F57" s="47" t="s">
        <v>3</v>
      </c>
      <c r="G57" s="48" t="s">
        <v>66</v>
      </c>
      <c r="H57" s="58">
        <v>5</v>
      </c>
      <c r="I57" s="31">
        <f>ROUND(0,2)</f>
        <v>0</v>
      </c>
      <c r="J57" s="59">
        <f>ROUND(I57*H57,2)</f>
        <v>0</v>
      </c>
      <c r="K57" s="60">
        <v>0.20999999999999999</v>
      </c>
      <c r="L57" s="61">
        <f>IF(ISNUMBER(K57),ROUND(J57*(K57+1),2),0)</f>
        <v>0</v>
      </c>
      <c r="M57" s="12"/>
      <c r="N57" s="2"/>
      <c r="O57" s="2"/>
      <c r="P57" s="2"/>
      <c r="Q57" s="40">
        <f>IF(ISNUMBER(K57),IF(H57&gt;0,IF(I57&gt;0,J57,0),0),0)</f>
        <v>0</v>
      </c>
      <c r="R57" s="26">
        <f>IF(ISNUMBER(K57)=FALSE,J57,0)</f>
        <v>0</v>
      </c>
    </row>
    <row r="58">
      <c r="A58" s="9"/>
      <c r="B58" s="53" t="s">
        <v>49</v>
      </c>
      <c r="C58" s="1"/>
      <c r="D58" s="1"/>
      <c r="E58" s="54" t="s">
        <v>480</v>
      </c>
      <c r="F58" s="1"/>
      <c r="G58" s="1"/>
      <c r="H58" s="45"/>
      <c r="I58" s="1"/>
      <c r="J58" s="45"/>
      <c r="K58" s="1"/>
      <c r="L58" s="1"/>
      <c r="M58" s="12"/>
      <c r="N58" s="2"/>
      <c r="O58" s="2"/>
      <c r="P58" s="2"/>
      <c r="Q58" s="2"/>
    </row>
    <row r="59">
      <c r="A59" s="9"/>
      <c r="B59" s="53" t="s">
        <v>51</v>
      </c>
      <c r="C59" s="1"/>
      <c r="D59" s="1"/>
      <c r="E59" s="54" t="s">
        <v>481</v>
      </c>
      <c r="F59" s="1"/>
      <c r="G59" s="1"/>
      <c r="H59" s="45"/>
      <c r="I59" s="1"/>
      <c r="J59" s="45"/>
      <c r="K59" s="1"/>
      <c r="L59" s="1"/>
      <c r="M59" s="12"/>
      <c r="N59" s="2"/>
      <c r="O59" s="2"/>
      <c r="P59" s="2"/>
      <c r="Q59" s="2"/>
    </row>
    <row r="60">
      <c r="A60" s="9"/>
      <c r="B60" s="53" t="s">
        <v>53</v>
      </c>
      <c r="C60" s="1"/>
      <c r="D60" s="1"/>
      <c r="E60" s="54" t="s">
        <v>482</v>
      </c>
      <c r="F60" s="1"/>
      <c r="G60" s="1"/>
      <c r="H60" s="45"/>
      <c r="I60" s="1"/>
      <c r="J60" s="45"/>
      <c r="K60" s="1"/>
      <c r="L60" s="1"/>
      <c r="M60" s="12"/>
      <c r="N60" s="2"/>
      <c r="O60" s="2"/>
      <c r="P60" s="2"/>
      <c r="Q60" s="2"/>
    </row>
    <row r="61" thickBot="1">
      <c r="A61" s="9"/>
      <c r="B61" s="55" t="s">
        <v>55</v>
      </c>
      <c r="C61" s="29"/>
      <c r="D61" s="29"/>
      <c r="E61" s="56" t="s">
        <v>483</v>
      </c>
      <c r="F61" s="29"/>
      <c r="G61" s="29"/>
      <c r="H61" s="57"/>
      <c r="I61" s="29"/>
      <c r="J61" s="57"/>
      <c r="K61" s="29"/>
      <c r="L61" s="29"/>
      <c r="M61" s="12"/>
      <c r="N61" s="2"/>
      <c r="O61" s="2"/>
      <c r="P61" s="2"/>
      <c r="Q61" s="2"/>
    </row>
    <row r="62" thickTop="1">
      <c r="A62" s="9"/>
      <c r="B62" s="46">
        <v>7</v>
      </c>
      <c r="C62" s="47" t="s">
        <v>484</v>
      </c>
      <c r="D62" s="47" t="s">
        <v>3</v>
      </c>
      <c r="E62" s="47" t="s">
        <v>485</v>
      </c>
      <c r="F62" s="47" t="s">
        <v>3</v>
      </c>
      <c r="G62" s="48" t="s">
        <v>113</v>
      </c>
      <c r="H62" s="58">
        <v>16.5</v>
      </c>
      <c r="I62" s="31">
        <f>ROUND(0,2)</f>
        <v>0</v>
      </c>
      <c r="J62" s="59">
        <f>ROUND(I62*H62,2)</f>
        <v>0</v>
      </c>
      <c r="K62" s="60">
        <v>0.20999999999999999</v>
      </c>
      <c r="L62" s="61">
        <f>IF(ISNUMBER(K62),ROUND(J62*(K62+1),2),0)</f>
        <v>0</v>
      </c>
      <c r="M62" s="12"/>
      <c r="N62" s="2"/>
      <c r="O62" s="2"/>
      <c r="P62" s="2"/>
      <c r="Q62" s="40">
        <f>IF(ISNUMBER(K62),IF(H62&gt;0,IF(I62&gt;0,J62,0),0),0)</f>
        <v>0</v>
      </c>
      <c r="R62" s="26">
        <f>IF(ISNUMBER(K62)=FALSE,J62,0)</f>
        <v>0</v>
      </c>
    </row>
    <row r="63">
      <c r="A63" s="9"/>
      <c r="B63" s="53" t="s">
        <v>49</v>
      </c>
      <c r="C63" s="1"/>
      <c r="D63" s="1"/>
      <c r="E63" s="54" t="s">
        <v>129</v>
      </c>
      <c r="F63" s="1"/>
      <c r="G63" s="1"/>
      <c r="H63" s="45"/>
      <c r="I63" s="1"/>
      <c r="J63" s="45"/>
      <c r="K63" s="1"/>
      <c r="L63" s="1"/>
      <c r="M63" s="12"/>
      <c r="N63" s="2"/>
      <c r="O63" s="2"/>
      <c r="P63" s="2"/>
      <c r="Q63" s="2"/>
    </row>
    <row r="64">
      <c r="A64" s="9"/>
      <c r="B64" s="53" t="s">
        <v>51</v>
      </c>
      <c r="C64" s="1"/>
      <c r="D64" s="1"/>
      <c r="E64" s="54" t="s">
        <v>486</v>
      </c>
      <c r="F64" s="1"/>
      <c r="G64" s="1"/>
      <c r="H64" s="45"/>
      <c r="I64" s="1"/>
      <c r="J64" s="45"/>
      <c r="K64" s="1"/>
      <c r="L64" s="1"/>
      <c r="M64" s="12"/>
      <c r="N64" s="2"/>
      <c r="O64" s="2"/>
      <c r="P64" s="2"/>
      <c r="Q64" s="2"/>
    </row>
    <row r="65">
      <c r="A65" s="9"/>
      <c r="B65" s="53" t="s">
        <v>53</v>
      </c>
      <c r="C65" s="1"/>
      <c r="D65" s="1"/>
      <c r="E65" s="54" t="s">
        <v>131</v>
      </c>
      <c r="F65" s="1"/>
      <c r="G65" s="1"/>
      <c r="H65" s="45"/>
      <c r="I65" s="1"/>
      <c r="J65" s="45"/>
      <c r="K65" s="1"/>
      <c r="L65" s="1"/>
      <c r="M65" s="12"/>
      <c r="N65" s="2"/>
      <c r="O65" s="2"/>
      <c r="P65" s="2"/>
      <c r="Q65" s="2"/>
    </row>
    <row r="66" thickBot="1">
      <c r="A66" s="9"/>
      <c r="B66" s="55" t="s">
        <v>55</v>
      </c>
      <c r="C66" s="29"/>
      <c r="D66" s="29"/>
      <c r="E66" s="56" t="s">
        <v>56</v>
      </c>
      <c r="F66" s="29"/>
      <c r="G66" s="29"/>
      <c r="H66" s="57"/>
      <c r="I66" s="29"/>
      <c r="J66" s="57"/>
      <c r="K66" s="29"/>
      <c r="L66" s="29"/>
      <c r="M66" s="12"/>
      <c r="N66" s="2"/>
      <c r="O66" s="2"/>
      <c r="P66" s="2"/>
      <c r="Q66" s="2"/>
    </row>
    <row r="67" thickTop="1">
      <c r="A67" s="9"/>
      <c r="B67" s="46">
        <v>8</v>
      </c>
      <c r="C67" s="47" t="s">
        <v>142</v>
      </c>
      <c r="D67" s="47" t="s">
        <v>3</v>
      </c>
      <c r="E67" s="47" t="s">
        <v>143</v>
      </c>
      <c r="F67" s="47" t="s">
        <v>3</v>
      </c>
      <c r="G67" s="48" t="s">
        <v>113</v>
      </c>
      <c r="H67" s="58">
        <v>20.359999999999999</v>
      </c>
      <c r="I67" s="31">
        <f>ROUND(0,2)</f>
        <v>0</v>
      </c>
      <c r="J67" s="59">
        <f>ROUND(I67*H67,2)</f>
        <v>0</v>
      </c>
      <c r="K67" s="60">
        <v>0.20999999999999999</v>
      </c>
      <c r="L67" s="61">
        <f>IF(ISNUMBER(K67),ROUND(J67*(K67+1),2),0)</f>
        <v>0</v>
      </c>
      <c r="M67" s="12"/>
      <c r="N67" s="2"/>
      <c r="O67" s="2"/>
      <c r="P67" s="2"/>
      <c r="Q67" s="40">
        <f>IF(ISNUMBER(K67),IF(H67&gt;0,IF(I67&gt;0,J67,0),0),0)</f>
        <v>0</v>
      </c>
      <c r="R67" s="26">
        <f>IF(ISNUMBER(K67)=FALSE,J67,0)</f>
        <v>0</v>
      </c>
    </row>
    <row r="68">
      <c r="A68" s="9"/>
      <c r="B68" s="53" t="s">
        <v>49</v>
      </c>
      <c r="C68" s="1"/>
      <c r="D68" s="1"/>
      <c r="E68" s="54" t="s">
        <v>129</v>
      </c>
      <c r="F68" s="1"/>
      <c r="G68" s="1"/>
      <c r="H68" s="45"/>
      <c r="I68" s="1"/>
      <c r="J68" s="45"/>
      <c r="K68" s="1"/>
      <c r="L68" s="1"/>
      <c r="M68" s="12"/>
      <c r="N68" s="2"/>
      <c r="O68" s="2"/>
      <c r="P68" s="2"/>
      <c r="Q68" s="2"/>
    </row>
    <row r="69">
      <c r="A69" s="9"/>
      <c r="B69" s="53" t="s">
        <v>51</v>
      </c>
      <c r="C69" s="1"/>
      <c r="D69" s="1"/>
      <c r="E69" s="54" t="s">
        <v>487</v>
      </c>
      <c r="F69" s="1"/>
      <c r="G69" s="1"/>
      <c r="H69" s="45"/>
      <c r="I69" s="1"/>
      <c r="J69" s="45"/>
      <c r="K69" s="1"/>
      <c r="L69" s="1"/>
      <c r="M69" s="12"/>
      <c r="N69" s="2"/>
      <c r="O69" s="2"/>
      <c r="P69" s="2"/>
      <c r="Q69" s="2"/>
    </row>
    <row r="70">
      <c r="A70" s="9"/>
      <c r="B70" s="53" t="s">
        <v>53</v>
      </c>
      <c r="C70" s="1"/>
      <c r="D70" s="1"/>
      <c r="E70" s="54" t="s">
        <v>145</v>
      </c>
      <c r="F70" s="1"/>
      <c r="G70" s="1"/>
      <c r="H70" s="45"/>
      <c r="I70" s="1"/>
      <c r="J70" s="45"/>
      <c r="K70" s="1"/>
      <c r="L70" s="1"/>
      <c r="M70" s="12"/>
      <c r="N70" s="2"/>
      <c r="O70" s="2"/>
      <c r="P70" s="2"/>
      <c r="Q70" s="2"/>
    </row>
    <row r="71" thickBot="1">
      <c r="A71" s="9"/>
      <c r="B71" s="55" t="s">
        <v>55</v>
      </c>
      <c r="C71" s="29"/>
      <c r="D71" s="29"/>
      <c r="E71" s="56" t="s">
        <v>56</v>
      </c>
      <c r="F71" s="29"/>
      <c r="G71" s="29"/>
      <c r="H71" s="57"/>
      <c r="I71" s="29"/>
      <c r="J71" s="57"/>
      <c r="K71" s="29"/>
      <c r="L71" s="29"/>
      <c r="M71" s="12"/>
      <c r="N71" s="2"/>
      <c r="O71" s="2"/>
      <c r="P71" s="2"/>
      <c r="Q71" s="2"/>
    </row>
    <row r="72" thickTop="1">
      <c r="A72" s="9"/>
      <c r="B72" s="46">
        <v>9</v>
      </c>
      <c r="C72" s="47" t="s">
        <v>488</v>
      </c>
      <c r="D72" s="47" t="s">
        <v>3</v>
      </c>
      <c r="E72" s="47" t="s">
        <v>489</v>
      </c>
      <c r="F72" s="47" t="s">
        <v>3</v>
      </c>
      <c r="G72" s="48" t="s">
        <v>113</v>
      </c>
      <c r="H72" s="58">
        <v>16.050000000000001</v>
      </c>
      <c r="I72" s="31">
        <f>ROUND(0,2)</f>
        <v>0</v>
      </c>
      <c r="J72" s="59">
        <f>ROUND(I72*H72,2)</f>
        <v>0</v>
      </c>
      <c r="K72" s="60">
        <v>0.20999999999999999</v>
      </c>
      <c r="L72" s="61">
        <f>IF(ISNUMBER(K72),ROUND(J72*(K72+1),2),0)</f>
        <v>0</v>
      </c>
      <c r="M72" s="12"/>
      <c r="N72" s="2"/>
      <c r="O72" s="2"/>
      <c r="P72" s="2"/>
      <c r="Q72" s="40">
        <f>IF(ISNUMBER(K72),IF(H72&gt;0,IF(I72&gt;0,J72,0),0),0)</f>
        <v>0</v>
      </c>
      <c r="R72" s="26">
        <f>IF(ISNUMBER(K72)=FALSE,J72,0)</f>
        <v>0</v>
      </c>
    </row>
    <row r="73">
      <c r="A73" s="9"/>
      <c r="B73" s="53" t="s">
        <v>49</v>
      </c>
      <c r="C73" s="1"/>
      <c r="D73" s="1"/>
      <c r="E73" s="54" t="s">
        <v>129</v>
      </c>
      <c r="F73" s="1"/>
      <c r="G73" s="1"/>
      <c r="H73" s="45"/>
      <c r="I73" s="1"/>
      <c r="J73" s="45"/>
      <c r="K73" s="1"/>
      <c r="L73" s="1"/>
      <c r="M73" s="12"/>
      <c r="N73" s="2"/>
      <c r="O73" s="2"/>
      <c r="P73" s="2"/>
      <c r="Q73" s="2"/>
    </row>
    <row r="74">
      <c r="A74" s="9"/>
      <c r="B74" s="53" t="s">
        <v>51</v>
      </c>
      <c r="C74" s="1"/>
      <c r="D74" s="1"/>
      <c r="E74" s="54" t="s">
        <v>490</v>
      </c>
      <c r="F74" s="1"/>
      <c r="G74" s="1"/>
      <c r="H74" s="45"/>
      <c r="I74" s="1"/>
      <c r="J74" s="45"/>
      <c r="K74" s="1"/>
      <c r="L74" s="1"/>
      <c r="M74" s="12"/>
      <c r="N74" s="2"/>
      <c r="O74" s="2"/>
      <c r="P74" s="2"/>
      <c r="Q74" s="2"/>
    </row>
    <row r="75">
      <c r="A75" s="9"/>
      <c r="B75" s="53" t="s">
        <v>53</v>
      </c>
      <c r="C75" s="1"/>
      <c r="D75" s="1"/>
      <c r="E75" s="54" t="s">
        <v>491</v>
      </c>
      <c r="F75" s="1"/>
      <c r="G75" s="1"/>
      <c r="H75" s="45"/>
      <c r="I75" s="1"/>
      <c r="J75" s="45"/>
      <c r="K75" s="1"/>
      <c r="L75" s="1"/>
      <c r="M75" s="12"/>
      <c r="N75" s="2"/>
      <c r="O75" s="2"/>
      <c r="P75" s="2"/>
      <c r="Q75" s="2"/>
    </row>
    <row r="76" thickBot="1">
      <c r="A76" s="9"/>
      <c r="B76" s="55" t="s">
        <v>55</v>
      </c>
      <c r="C76" s="29"/>
      <c r="D76" s="29"/>
      <c r="E76" s="56" t="s">
        <v>56</v>
      </c>
      <c r="F76" s="29"/>
      <c r="G76" s="29"/>
      <c r="H76" s="57"/>
      <c r="I76" s="29"/>
      <c r="J76" s="57"/>
      <c r="K76" s="29"/>
      <c r="L76" s="29"/>
      <c r="M76" s="12"/>
      <c r="N76" s="2"/>
      <c r="O76" s="2"/>
      <c r="P76" s="2"/>
      <c r="Q76" s="2"/>
    </row>
    <row r="77" thickTop="1">
      <c r="A77" s="9"/>
      <c r="B77" s="46">
        <v>10</v>
      </c>
      <c r="C77" s="47" t="s">
        <v>146</v>
      </c>
      <c r="D77" s="47" t="s">
        <v>3</v>
      </c>
      <c r="E77" s="47" t="s">
        <v>147</v>
      </c>
      <c r="F77" s="47" t="s">
        <v>3</v>
      </c>
      <c r="G77" s="48" t="s">
        <v>113</v>
      </c>
      <c r="H77" s="58">
        <v>16.050000000000001</v>
      </c>
      <c r="I77" s="31">
        <f>ROUND(0,2)</f>
        <v>0</v>
      </c>
      <c r="J77" s="59">
        <f>ROUND(I77*H77,2)</f>
        <v>0</v>
      </c>
      <c r="K77" s="60">
        <v>0.20999999999999999</v>
      </c>
      <c r="L77" s="61">
        <f>IF(ISNUMBER(K77),ROUND(J77*(K77+1),2),0)</f>
        <v>0</v>
      </c>
      <c r="M77" s="12"/>
      <c r="N77" s="2"/>
      <c r="O77" s="2"/>
      <c r="P77" s="2"/>
      <c r="Q77" s="40">
        <f>IF(ISNUMBER(K77),IF(H77&gt;0,IF(I77&gt;0,J77,0),0),0)</f>
        <v>0</v>
      </c>
      <c r="R77" s="26">
        <f>IF(ISNUMBER(K77)=FALSE,J77,0)</f>
        <v>0</v>
      </c>
    </row>
    <row r="78">
      <c r="A78" s="9"/>
      <c r="B78" s="53" t="s">
        <v>49</v>
      </c>
      <c r="C78" s="1"/>
      <c r="D78" s="1"/>
      <c r="E78" s="54" t="s">
        <v>492</v>
      </c>
      <c r="F78" s="1"/>
      <c r="G78" s="1"/>
      <c r="H78" s="45"/>
      <c r="I78" s="1"/>
      <c r="J78" s="45"/>
      <c r="K78" s="1"/>
      <c r="L78" s="1"/>
      <c r="M78" s="12"/>
      <c r="N78" s="2"/>
      <c r="O78" s="2"/>
      <c r="P78" s="2"/>
      <c r="Q78" s="2"/>
    </row>
    <row r="79">
      <c r="A79" s="9"/>
      <c r="B79" s="53" t="s">
        <v>51</v>
      </c>
      <c r="C79" s="1"/>
      <c r="D79" s="1"/>
      <c r="E79" s="54" t="s">
        <v>493</v>
      </c>
      <c r="F79" s="1"/>
      <c r="G79" s="1"/>
      <c r="H79" s="45"/>
      <c r="I79" s="1"/>
      <c r="J79" s="45"/>
      <c r="K79" s="1"/>
      <c r="L79" s="1"/>
      <c r="M79" s="12"/>
      <c r="N79" s="2"/>
      <c r="O79" s="2"/>
      <c r="P79" s="2"/>
      <c r="Q79" s="2"/>
    </row>
    <row r="80">
      <c r="A80" s="9"/>
      <c r="B80" s="53" t="s">
        <v>53</v>
      </c>
      <c r="C80" s="1"/>
      <c r="D80" s="1"/>
      <c r="E80" s="54" t="s">
        <v>150</v>
      </c>
      <c r="F80" s="1"/>
      <c r="G80" s="1"/>
      <c r="H80" s="45"/>
      <c r="I80" s="1"/>
      <c r="J80" s="45"/>
      <c r="K80" s="1"/>
      <c r="L80" s="1"/>
      <c r="M80" s="12"/>
      <c r="N80" s="2"/>
      <c r="O80" s="2"/>
      <c r="P80" s="2"/>
      <c r="Q80" s="2"/>
    </row>
    <row r="81" thickBot="1">
      <c r="A81" s="9"/>
      <c r="B81" s="55" t="s">
        <v>55</v>
      </c>
      <c r="C81" s="29"/>
      <c r="D81" s="29"/>
      <c r="E81" s="56" t="s">
        <v>56</v>
      </c>
      <c r="F81" s="29"/>
      <c r="G81" s="29"/>
      <c r="H81" s="57"/>
      <c r="I81" s="29"/>
      <c r="J81" s="57"/>
      <c r="K81" s="29"/>
      <c r="L81" s="29"/>
      <c r="M81" s="12"/>
      <c r="N81" s="2"/>
      <c r="O81" s="2"/>
      <c r="P81" s="2"/>
      <c r="Q81" s="2"/>
    </row>
    <row r="82" thickTop="1">
      <c r="A82" s="9"/>
      <c r="B82" s="46">
        <v>11</v>
      </c>
      <c r="C82" s="47" t="s">
        <v>151</v>
      </c>
      <c r="D82" s="47" t="s">
        <v>3</v>
      </c>
      <c r="E82" s="47" t="s">
        <v>152</v>
      </c>
      <c r="F82" s="47" t="s">
        <v>3</v>
      </c>
      <c r="G82" s="48" t="s">
        <v>113</v>
      </c>
      <c r="H82" s="58">
        <v>7.5</v>
      </c>
      <c r="I82" s="31">
        <f>ROUND(0,2)</f>
        <v>0</v>
      </c>
      <c r="J82" s="59">
        <f>ROUND(I82*H82,2)</f>
        <v>0</v>
      </c>
      <c r="K82" s="60">
        <v>0.20999999999999999</v>
      </c>
      <c r="L82" s="61">
        <f>IF(ISNUMBER(K82),ROUND(J82*(K82+1),2),0)</f>
        <v>0</v>
      </c>
      <c r="M82" s="12"/>
      <c r="N82" s="2"/>
      <c r="O82" s="2"/>
      <c r="P82" s="2"/>
      <c r="Q82" s="40">
        <f>IF(ISNUMBER(K82),IF(H82&gt;0,IF(I82&gt;0,J82,0),0),0)</f>
        <v>0</v>
      </c>
      <c r="R82" s="26">
        <f>IF(ISNUMBER(K82)=FALSE,J82,0)</f>
        <v>0</v>
      </c>
    </row>
    <row r="83">
      <c r="A83" s="9"/>
      <c r="B83" s="53" t="s">
        <v>49</v>
      </c>
      <c r="C83" s="1"/>
      <c r="D83" s="1"/>
      <c r="E83" s="54" t="s">
        <v>494</v>
      </c>
      <c r="F83" s="1"/>
      <c r="G83" s="1"/>
      <c r="H83" s="45"/>
      <c r="I83" s="1"/>
      <c r="J83" s="45"/>
      <c r="K83" s="1"/>
      <c r="L83" s="1"/>
      <c r="M83" s="12"/>
      <c r="N83" s="2"/>
      <c r="O83" s="2"/>
      <c r="P83" s="2"/>
      <c r="Q83" s="2"/>
    </row>
    <row r="84">
      <c r="A84" s="9"/>
      <c r="B84" s="53" t="s">
        <v>51</v>
      </c>
      <c r="C84" s="1"/>
      <c r="D84" s="1"/>
      <c r="E84" s="54" t="s">
        <v>495</v>
      </c>
      <c r="F84" s="1"/>
      <c r="G84" s="1"/>
      <c r="H84" s="45"/>
      <c r="I84" s="1"/>
      <c r="J84" s="45"/>
      <c r="K84" s="1"/>
      <c r="L84" s="1"/>
      <c r="M84" s="12"/>
      <c r="N84" s="2"/>
      <c r="O84" s="2"/>
      <c r="P84" s="2"/>
      <c r="Q84" s="2"/>
    </row>
    <row r="85">
      <c r="A85" s="9"/>
      <c r="B85" s="53" t="s">
        <v>53</v>
      </c>
      <c r="C85" s="1"/>
      <c r="D85" s="1"/>
      <c r="E85" s="54" t="s">
        <v>154</v>
      </c>
      <c r="F85" s="1"/>
      <c r="G85" s="1"/>
      <c r="H85" s="45"/>
      <c r="I85" s="1"/>
      <c r="J85" s="45"/>
      <c r="K85" s="1"/>
      <c r="L85" s="1"/>
      <c r="M85" s="12"/>
      <c r="N85" s="2"/>
      <c r="O85" s="2"/>
      <c r="P85" s="2"/>
      <c r="Q85" s="2"/>
    </row>
    <row r="86" thickBot="1">
      <c r="A86" s="9"/>
      <c r="B86" s="55" t="s">
        <v>55</v>
      </c>
      <c r="C86" s="29"/>
      <c r="D86" s="29"/>
      <c r="E86" s="56" t="s">
        <v>56</v>
      </c>
      <c r="F86" s="29"/>
      <c r="G86" s="29"/>
      <c r="H86" s="57"/>
      <c r="I86" s="29"/>
      <c r="J86" s="57"/>
      <c r="K86" s="29"/>
      <c r="L86" s="29"/>
      <c r="M86" s="12"/>
      <c r="N86" s="2"/>
      <c r="O86" s="2"/>
      <c r="P86" s="2"/>
      <c r="Q86" s="2"/>
    </row>
    <row r="87" thickTop="1">
      <c r="A87" s="9"/>
      <c r="B87" s="46">
        <v>12</v>
      </c>
      <c r="C87" s="47" t="s">
        <v>496</v>
      </c>
      <c r="D87" s="47" t="s">
        <v>3</v>
      </c>
      <c r="E87" s="47" t="s">
        <v>497</v>
      </c>
      <c r="F87" s="47" t="s">
        <v>3</v>
      </c>
      <c r="G87" s="48" t="s">
        <v>113</v>
      </c>
      <c r="H87" s="58">
        <v>16.050000000000001</v>
      </c>
      <c r="I87" s="31">
        <f>ROUND(0,2)</f>
        <v>0</v>
      </c>
      <c r="J87" s="59">
        <f>ROUND(I87*H87,2)</f>
        <v>0</v>
      </c>
      <c r="K87" s="60">
        <v>0.20999999999999999</v>
      </c>
      <c r="L87" s="61">
        <f>IF(ISNUMBER(K87),ROUND(J87*(K87+1),2),0)</f>
        <v>0</v>
      </c>
      <c r="M87" s="12"/>
      <c r="N87" s="2"/>
      <c r="O87" s="2"/>
      <c r="P87" s="2"/>
      <c r="Q87" s="40">
        <f>IF(ISNUMBER(K87),IF(H87&gt;0,IF(I87&gt;0,J87,0),0),0)</f>
        <v>0</v>
      </c>
      <c r="R87" s="26">
        <f>IF(ISNUMBER(K87)=FALSE,J87,0)</f>
        <v>0</v>
      </c>
    </row>
    <row r="88">
      <c r="A88" s="9"/>
      <c r="B88" s="53" t="s">
        <v>49</v>
      </c>
      <c r="C88" s="1"/>
      <c r="D88" s="1"/>
      <c r="E88" s="54" t="s">
        <v>3</v>
      </c>
      <c r="F88" s="1"/>
      <c r="G88" s="1"/>
      <c r="H88" s="45"/>
      <c r="I88" s="1"/>
      <c r="J88" s="45"/>
      <c r="K88" s="1"/>
      <c r="L88" s="1"/>
      <c r="M88" s="12"/>
      <c r="N88" s="2"/>
      <c r="O88" s="2"/>
      <c r="P88" s="2"/>
      <c r="Q88" s="2"/>
    </row>
    <row r="89">
      <c r="A89" s="9"/>
      <c r="B89" s="53" t="s">
        <v>51</v>
      </c>
      <c r="C89" s="1"/>
      <c r="D89" s="1"/>
      <c r="E89" s="54" t="s">
        <v>498</v>
      </c>
      <c r="F89" s="1"/>
      <c r="G89" s="1"/>
      <c r="H89" s="45"/>
      <c r="I89" s="1"/>
      <c r="J89" s="45"/>
      <c r="K89" s="1"/>
      <c r="L89" s="1"/>
      <c r="M89" s="12"/>
      <c r="N89" s="2"/>
      <c r="O89" s="2"/>
      <c r="P89" s="2"/>
      <c r="Q89" s="2"/>
    </row>
    <row r="90">
      <c r="A90" s="9"/>
      <c r="B90" s="53" t="s">
        <v>53</v>
      </c>
      <c r="C90" s="1"/>
      <c r="D90" s="1"/>
      <c r="E90" s="54" t="s">
        <v>499</v>
      </c>
      <c r="F90" s="1"/>
      <c r="G90" s="1"/>
      <c r="H90" s="45"/>
      <c r="I90" s="1"/>
      <c r="J90" s="45"/>
      <c r="K90" s="1"/>
      <c r="L90" s="1"/>
      <c r="M90" s="12"/>
      <c r="N90" s="2"/>
      <c r="O90" s="2"/>
      <c r="P90" s="2"/>
      <c r="Q90" s="2"/>
    </row>
    <row r="91" thickBot="1">
      <c r="A91" s="9"/>
      <c r="B91" s="55" t="s">
        <v>55</v>
      </c>
      <c r="C91" s="29"/>
      <c r="D91" s="29"/>
      <c r="E91" s="56" t="s">
        <v>56</v>
      </c>
      <c r="F91" s="29"/>
      <c r="G91" s="29"/>
      <c r="H91" s="57"/>
      <c r="I91" s="29"/>
      <c r="J91" s="57"/>
      <c r="K91" s="29"/>
      <c r="L91" s="29"/>
      <c r="M91" s="12"/>
      <c r="N91" s="2"/>
      <c r="O91" s="2"/>
      <c r="P91" s="2"/>
      <c r="Q91" s="2"/>
    </row>
    <row r="92" thickTop="1">
      <c r="A92" s="9"/>
      <c r="B92" s="46">
        <v>13</v>
      </c>
      <c r="C92" s="47" t="s">
        <v>155</v>
      </c>
      <c r="D92" s="47" t="s">
        <v>3</v>
      </c>
      <c r="E92" s="47" t="s">
        <v>156</v>
      </c>
      <c r="F92" s="47" t="s">
        <v>3</v>
      </c>
      <c r="G92" s="48" t="s">
        <v>113</v>
      </c>
      <c r="H92" s="58">
        <v>8.5500000000000007</v>
      </c>
      <c r="I92" s="31">
        <f>ROUND(0,2)</f>
        <v>0</v>
      </c>
      <c r="J92" s="59">
        <f>ROUND(I92*H92,2)</f>
        <v>0</v>
      </c>
      <c r="K92" s="60">
        <v>0.20999999999999999</v>
      </c>
      <c r="L92" s="61">
        <f>IF(ISNUMBER(K92),ROUND(J92*(K92+1),2),0)</f>
        <v>0</v>
      </c>
      <c r="M92" s="12"/>
      <c r="N92" s="2"/>
      <c r="O92" s="2"/>
      <c r="P92" s="2"/>
      <c r="Q92" s="40">
        <f>IF(ISNUMBER(K92),IF(H92&gt;0,IF(I92&gt;0,J92,0),0),0)</f>
        <v>0</v>
      </c>
      <c r="R92" s="26">
        <f>IF(ISNUMBER(K92)=FALSE,J92,0)</f>
        <v>0</v>
      </c>
    </row>
    <row r="93">
      <c r="A93" s="9"/>
      <c r="B93" s="53" t="s">
        <v>49</v>
      </c>
      <c r="C93" s="1"/>
      <c r="D93" s="1"/>
      <c r="E93" s="54" t="s">
        <v>3</v>
      </c>
      <c r="F93" s="1"/>
      <c r="G93" s="1"/>
      <c r="H93" s="45"/>
      <c r="I93" s="1"/>
      <c r="J93" s="45"/>
      <c r="K93" s="1"/>
      <c r="L93" s="1"/>
      <c r="M93" s="12"/>
      <c r="N93" s="2"/>
      <c r="O93" s="2"/>
      <c r="P93" s="2"/>
      <c r="Q93" s="2"/>
    </row>
    <row r="94">
      <c r="A94" s="9"/>
      <c r="B94" s="53" t="s">
        <v>51</v>
      </c>
      <c r="C94" s="1"/>
      <c r="D94" s="1"/>
      <c r="E94" s="54" t="s">
        <v>500</v>
      </c>
      <c r="F94" s="1"/>
      <c r="G94" s="1"/>
      <c r="H94" s="45"/>
      <c r="I94" s="1"/>
      <c r="J94" s="45"/>
      <c r="K94" s="1"/>
      <c r="L94" s="1"/>
      <c r="M94" s="12"/>
      <c r="N94" s="2"/>
      <c r="O94" s="2"/>
      <c r="P94" s="2"/>
      <c r="Q94" s="2"/>
    </row>
    <row r="95">
      <c r="A95" s="9"/>
      <c r="B95" s="53" t="s">
        <v>53</v>
      </c>
      <c r="C95" s="1"/>
      <c r="D95" s="1"/>
      <c r="E95" s="54" t="s">
        <v>158</v>
      </c>
      <c r="F95" s="1"/>
      <c r="G95" s="1"/>
      <c r="H95" s="45"/>
      <c r="I95" s="1"/>
      <c r="J95" s="45"/>
      <c r="K95" s="1"/>
      <c r="L95" s="1"/>
      <c r="M95" s="12"/>
      <c r="N95" s="2"/>
      <c r="O95" s="2"/>
      <c r="P95" s="2"/>
      <c r="Q95" s="2"/>
    </row>
    <row r="96" thickBot="1">
      <c r="A96" s="9"/>
      <c r="B96" s="55" t="s">
        <v>55</v>
      </c>
      <c r="C96" s="29"/>
      <c r="D96" s="29"/>
      <c r="E96" s="56" t="s">
        <v>56</v>
      </c>
      <c r="F96" s="29"/>
      <c r="G96" s="29"/>
      <c r="H96" s="57"/>
      <c r="I96" s="29"/>
      <c r="J96" s="57"/>
      <c r="K96" s="29"/>
      <c r="L96" s="29"/>
      <c r="M96" s="12"/>
      <c r="N96" s="2"/>
      <c r="O96" s="2"/>
      <c r="P96" s="2"/>
      <c r="Q96" s="2"/>
    </row>
    <row r="97" thickTop="1">
      <c r="A97" s="9"/>
      <c r="B97" s="46">
        <v>14</v>
      </c>
      <c r="C97" s="47" t="s">
        <v>159</v>
      </c>
      <c r="D97" s="47" t="s">
        <v>3</v>
      </c>
      <c r="E97" s="47" t="s">
        <v>160</v>
      </c>
      <c r="F97" s="47" t="s">
        <v>3</v>
      </c>
      <c r="G97" s="48" t="s">
        <v>113</v>
      </c>
      <c r="H97" s="58">
        <v>7.5</v>
      </c>
      <c r="I97" s="31">
        <f>ROUND(0,2)</f>
        <v>0</v>
      </c>
      <c r="J97" s="59">
        <f>ROUND(I97*H97,2)</f>
        <v>0</v>
      </c>
      <c r="K97" s="60">
        <v>0.20999999999999999</v>
      </c>
      <c r="L97" s="61">
        <f>IF(ISNUMBER(K97),ROUND(J97*(K97+1),2),0)</f>
        <v>0</v>
      </c>
      <c r="M97" s="12"/>
      <c r="N97" s="2"/>
      <c r="O97" s="2"/>
      <c r="P97" s="2"/>
      <c r="Q97" s="40">
        <f>IF(ISNUMBER(K97),IF(H97&gt;0,IF(I97&gt;0,J97,0),0),0)</f>
        <v>0</v>
      </c>
      <c r="R97" s="26">
        <f>IF(ISNUMBER(K97)=FALSE,J97,0)</f>
        <v>0</v>
      </c>
    </row>
    <row r="98">
      <c r="A98" s="9"/>
      <c r="B98" s="53" t="s">
        <v>49</v>
      </c>
      <c r="C98" s="1"/>
      <c r="D98" s="1"/>
      <c r="E98" s="54" t="s">
        <v>3</v>
      </c>
      <c r="F98" s="1"/>
      <c r="G98" s="1"/>
      <c r="H98" s="45"/>
      <c r="I98" s="1"/>
      <c r="J98" s="45"/>
      <c r="K98" s="1"/>
      <c r="L98" s="1"/>
      <c r="M98" s="12"/>
      <c r="N98" s="2"/>
      <c r="O98" s="2"/>
      <c r="P98" s="2"/>
      <c r="Q98" s="2"/>
    </row>
    <row r="99">
      <c r="A99" s="9"/>
      <c r="B99" s="53" t="s">
        <v>51</v>
      </c>
      <c r="C99" s="1"/>
      <c r="D99" s="1"/>
      <c r="E99" s="54" t="s">
        <v>501</v>
      </c>
      <c r="F99" s="1"/>
      <c r="G99" s="1"/>
      <c r="H99" s="45"/>
      <c r="I99" s="1"/>
      <c r="J99" s="45"/>
      <c r="K99" s="1"/>
      <c r="L99" s="1"/>
      <c r="M99" s="12"/>
      <c r="N99" s="2"/>
      <c r="O99" s="2"/>
      <c r="P99" s="2"/>
      <c r="Q99" s="2"/>
    </row>
    <row r="100">
      <c r="A100" s="9"/>
      <c r="B100" s="53" t="s">
        <v>53</v>
      </c>
      <c r="C100" s="1"/>
      <c r="D100" s="1"/>
      <c r="E100" s="54" t="s">
        <v>163</v>
      </c>
      <c r="F100" s="1"/>
      <c r="G100" s="1"/>
      <c r="H100" s="45"/>
      <c r="I100" s="1"/>
      <c r="J100" s="45"/>
      <c r="K100" s="1"/>
      <c r="L100" s="1"/>
      <c r="M100" s="12"/>
      <c r="N100" s="2"/>
      <c r="O100" s="2"/>
      <c r="P100" s="2"/>
      <c r="Q100" s="2"/>
    </row>
    <row r="101" thickBot="1">
      <c r="A101" s="9"/>
      <c r="B101" s="55" t="s">
        <v>55</v>
      </c>
      <c r="C101" s="29"/>
      <c r="D101" s="29"/>
      <c r="E101" s="56" t="s">
        <v>56</v>
      </c>
      <c r="F101" s="29"/>
      <c r="G101" s="29"/>
      <c r="H101" s="57"/>
      <c r="I101" s="29"/>
      <c r="J101" s="57"/>
      <c r="K101" s="29"/>
      <c r="L101" s="29"/>
      <c r="M101" s="12"/>
      <c r="N101" s="2"/>
      <c r="O101" s="2"/>
      <c r="P101" s="2"/>
      <c r="Q101" s="2"/>
    </row>
    <row r="102" thickTop="1">
      <c r="A102" s="9"/>
      <c r="B102" s="46">
        <v>15</v>
      </c>
      <c r="C102" s="47" t="s">
        <v>173</v>
      </c>
      <c r="D102" s="47" t="s">
        <v>3</v>
      </c>
      <c r="E102" s="47" t="s">
        <v>174</v>
      </c>
      <c r="F102" s="47" t="s">
        <v>3</v>
      </c>
      <c r="G102" s="48" t="s">
        <v>175</v>
      </c>
      <c r="H102" s="58">
        <v>82.5</v>
      </c>
      <c r="I102" s="31">
        <f>ROUND(0,2)</f>
        <v>0</v>
      </c>
      <c r="J102" s="59">
        <f>ROUND(I102*H102,2)</f>
        <v>0</v>
      </c>
      <c r="K102" s="60">
        <v>0.20999999999999999</v>
      </c>
      <c r="L102" s="61">
        <f>IF(ISNUMBER(K102),ROUND(J102*(K102+1),2),0)</f>
        <v>0</v>
      </c>
      <c r="M102" s="12"/>
      <c r="N102" s="2"/>
      <c r="O102" s="2"/>
      <c r="P102" s="2"/>
      <c r="Q102" s="40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53" t="s">
        <v>49</v>
      </c>
      <c r="C103" s="1"/>
      <c r="D103" s="1"/>
      <c r="E103" s="54" t="s">
        <v>3</v>
      </c>
      <c r="F103" s="1"/>
      <c r="G103" s="1"/>
      <c r="H103" s="45"/>
      <c r="I103" s="1"/>
      <c r="J103" s="45"/>
      <c r="K103" s="1"/>
      <c r="L103" s="1"/>
      <c r="M103" s="12"/>
      <c r="N103" s="2"/>
      <c r="O103" s="2"/>
      <c r="P103" s="2"/>
      <c r="Q103" s="2"/>
    </row>
    <row r="104">
      <c r="A104" s="9"/>
      <c r="B104" s="53" t="s">
        <v>51</v>
      </c>
      <c r="C104" s="1"/>
      <c r="D104" s="1"/>
      <c r="E104" s="54" t="s">
        <v>502</v>
      </c>
      <c r="F104" s="1"/>
      <c r="G104" s="1"/>
      <c r="H104" s="45"/>
      <c r="I104" s="1"/>
      <c r="J104" s="45"/>
      <c r="K104" s="1"/>
      <c r="L104" s="1"/>
      <c r="M104" s="12"/>
      <c r="N104" s="2"/>
      <c r="O104" s="2"/>
      <c r="P104" s="2"/>
      <c r="Q104" s="2"/>
    </row>
    <row r="105">
      <c r="A105" s="9"/>
      <c r="B105" s="53" t="s">
        <v>53</v>
      </c>
      <c r="C105" s="1"/>
      <c r="D105" s="1"/>
      <c r="E105" s="54" t="s">
        <v>177</v>
      </c>
      <c r="F105" s="1"/>
      <c r="G105" s="1"/>
      <c r="H105" s="45"/>
      <c r="I105" s="1"/>
      <c r="J105" s="45"/>
      <c r="K105" s="1"/>
      <c r="L105" s="1"/>
      <c r="M105" s="12"/>
      <c r="N105" s="2"/>
      <c r="O105" s="2"/>
      <c r="P105" s="2"/>
      <c r="Q105" s="2"/>
    </row>
    <row r="106" thickBot="1">
      <c r="A106" s="9"/>
      <c r="B106" s="55" t="s">
        <v>55</v>
      </c>
      <c r="C106" s="29"/>
      <c r="D106" s="29"/>
      <c r="E106" s="56" t="s">
        <v>56</v>
      </c>
      <c r="F106" s="29"/>
      <c r="G106" s="29"/>
      <c r="H106" s="57"/>
      <c r="I106" s="29"/>
      <c r="J106" s="57"/>
      <c r="K106" s="29"/>
      <c r="L106" s="29"/>
      <c r="M106" s="12"/>
      <c r="N106" s="2"/>
      <c r="O106" s="2"/>
      <c r="P106" s="2"/>
      <c r="Q106" s="2"/>
    </row>
    <row r="107" thickTop="1">
      <c r="A107" s="9"/>
      <c r="B107" s="46">
        <v>16</v>
      </c>
      <c r="C107" s="47" t="s">
        <v>503</v>
      </c>
      <c r="D107" s="47" t="s">
        <v>3</v>
      </c>
      <c r="E107" s="47" t="s">
        <v>504</v>
      </c>
      <c r="F107" s="47" t="s">
        <v>3</v>
      </c>
      <c r="G107" s="48" t="s">
        <v>113</v>
      </c>
      <c r="H107" s="58">
        <v>20.359999999999999</v>
      </c>
      <c r="I107" s="31">
        <f>ROUND(0,2)</f>
        <v>0</v>
      </c>
      <c r="J107" s="59">
        <f>ROUND(I107*H107,2)</f>
        <v>0</v>
      </c>
      <c r="K107" s="60">
        <v>0.20999999999999999</v>
      </c>
      <c r="L107" s="61">
        <f>IF(ISNUMBER(K107),ROUND(J107*(K107+1),2),0)</f>
        <v>0</v>
      </c>
      <c r="M107" s="12"/>
      <c r="N107" s="2"/>
      <c r="O107" s="2"/>
      <c r="P107" s="2"/>
      <c r="Q107" s="40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53" t="s">
        <v>49</v>
      </c>
      <c r="C108" s="1"/>
      <c r="D108" s="1"/>
      <c r="E108" s="54" t="s">
        <v>3</v>
      </c>
      <c r="F108" s="1"/>
      <c r="G108" s="1"/>
      <c r="H108" s="45"/>
      <c r="I108" s="1"/>
      <c r="J108" s="45"/>
      <c r="K108" s="1"/>
      <c r="L108" s="1"/>
      <c r="M108" s="12"/>
      <c r="N108" s="2"/>
      <c r="O108" s="2"/>
      <c r="P108" s="2"/>
      <c r="Q108" s="2"/>
    </row>
    <row r="109">
      <c r="A109" s="9"/>
      <c r="B109" s="53" t="s">
        <v>51</v>
      </c>
      <c r="C109" s="1"/>
      <c r="D109" s="1"/>
      <c r="E109" s="54" t="s">
        <v>505</v>
      </c>
      <c r="F109" s="1"/>
      <c r="G109" s="1"/>
      <c r="H109" s="45"/>
      <c r="I109" s="1"/>
      <c r="J109" s="45"/>
      <c r="K109" s="1"/>
      <c r="L109" s="1"/>
      <c r="M109" s="12"/>
      <c r="N109" s="2"/>
      <c r="O109" s="2"/>
      <c r="P109" s="2"/>
      <c r="Q109" s="2"/>
    </row>
    <row r="110">
      <c r="A110" s="9"/>
      <c r="B110" s="53" t="s">
        <v>53</v>
      </c>
      <c r="C110" s="1"/>
      <c r="D110" s="1"/>
      <c r="E110" s="54" t="s">
        <v>506</v>
      </c>
      <c r="F110" s="1"/>
      <c r="G110" s="1"/>
      <c r="H110" s="45"/>
      <c r="I110" s="1"/>
      <c r="J110" s="45"/>
      <c r="K110" s="1"/>
      <c r="L110" s="1"/>
      <c r="M110" s="12"/>
      <c r="N110" s="2"/>
      <c r="O110" s="2"/>
      <c r="P110" s="2"/>
      <c r="Q110" s="2"/>
    </row>
    <row r="111" thickBot="1">
      <c r="A111" s="9"/>
      <c r="B111" s="55" t="s">
        <v>55</v>
      </c>
      <c r="C111" s="29"/>
      <c r="D111" s="29"/>
      <c r="E111" s="56" t="s">
        <v>56</v>
      </c>
      <c r="F111" s="29"/>
      <c r="G111" s="29"/>
      <c r="H111" s="57"/>
      <c r="I111" s="29"/>
      <c r="J111" s="57"/>
      <c r="K111" s="29"/>
      <c r="L111" s="29"/>
      <c r="M111" s="12"/>
      <c r="N111" s="2"/>
      <c r="O111" s="2"/>
      <c r="P111" s="2"/>
      <c r="Q111" s="2"/>
    </row>
    <row r="112" thickTop="1">
      <c r="A112" s="9"/>
      <c r="B112" s="46">
        <v>17</v>
      </c>
      <c r="C112" s="47" t="s">
        <v>507</v>
      </c>
      <c r="D112" s="47" t="s">
        <v>3</v>
      </c>
      <c r="E112" s="47" t="s">
        <v>508</v>
      </c>
      <c r="F112" s="47" t="s">
        <v>3</v>
      </c>
      <c r="G112" s="48" t="s">
        <v>175</v>
      </c>
      <c r="H112" s="58">
        <v>101.8</v>
      </c>
      <c r="I112" s="31">
        <f>ROUND(0,2)</f>
        <v>0</v>
      </c>
      <c r="J112" s="59">
        <f>ROUND(I112*H112,2)</f>
        <v>0</v>
      </c>
      <c r="K112" s="60">
        <v>0.20999999999999999</v>
      </c>
      <c r="L112" s="61">
        <f>IF(ISNUMBER(K112),ROUND(J112*(K112+1),2),0)</f>
        <v>0</v>
      </c>
      <c r="M112" s="12"/>
      <c r="N112" s="2"/>
      <c r="O112" s="2"/>
      <c r="P112" s="2"/>
      <c r="Q112" s="40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3" t="s">
        <v>49</v>
      </c>
      <c r="C113" s="1"/>
      <c r="D113" s="1"/>
      <c r="E113" s="54" t="s">
        <v>3</v>
      </c>
      <c r="F113" s="1"/>
      <c r="G113" s="1"/>
      <c r="H113" s="45"/>
      <c r="I113" s="1"/>
      <c r="J113" s="45"/>
      <c r="K113" s="1"/>
      <c r="L113" s="1"/>
      <c r="M113" s="12"/>
      <c r="N113" s="2"/>
      <c r="O113" s="2"/>
      <c r="P113" s="2"/>
      <c r="Q113" s="2"/>
    </row>
    <row r="114">
      <c r="A114" s="9"/>
      <c r="B114" s="53" t="s">
        <v>51</v>
      </c>
      <c r="C114" s="1"/>
      <c r="D114" s="1"/>
      <c r="E114" s="54" t="s">
        <v>509</v>
      </c>
      <c r="F114" s="1"/>
      <c r="G114" s="1"/>
      <c r="H114" s="45"/>
      <c r="I114" s="1"/>
      <c r="J114" s="45"/>
      <c r="K114" s="1"/>
      <c r="L114" s="1"/>
      <c r="M114" s="12"/>
      <c r="N114" s="2"/>
      <c r="O114" s="2"/>
      <c r="P114" s="2"/>
      <c r="Q114" s="2"/>
    </row>
    <row r="115">
      <c r="A115" s="9"/>
      <c r="B115" s="53" t="s">
        <v>53</v>
      </c>
      <c r="C115" s="1"/>
      <c r="D115" s="1"/>
      <c r="E115" s="54" t="s">
        <v>510</v>
      </c>
      <c r="F115" s="1"/>
      <c r="G115" s="1"/>
      <c r="H115" s="45"/>
      <c r="I115" s="1"/>
      <c r="J115" s="45"/>
      <c r="K115" s="1"/>
      <c r="L115" s="1"/>
      <c r="M115" s="12"/>
      <c r="N115" s="2"/>
      <c r="O115" s="2"/>
      <c r="P115" s="2"/>
      <c r="Q115" s="2"/>
    </row>
    <row r="116" thickBot="1">
      <c r="A116" s="9"/>
      <c r="B116" s="55" t="s">
        <v>55</v>
      </c>
      <c r="C116" s="29"/>
      <c r="D116" s="29"/>
      <c r="E116" s="56" t="s">
        <v>56</v>
      </c>
      <c r="F116" s="29"/>
      <c r="G116" s="29"/>
      <c r="H116" s="57"/>
      <c r="I116" s="29"/>
      <c r="J116" s="57"/>
      <c r="K116" s="29"/>
      <c r="L116" s="29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62">
        <v>1</v>
      </c>
      <c r="D117" s="1"/>
      <c r="E117" s="62" t="s">
        <v>102</v>
      </c>
      <c r="F117" s="1"/>
      <c r="G117" s="63" t="s">
        <v>94</v>
      </c>
      <c r="H117" s="64">
        <f>J52+J57+J62+J67+J72+J77+J82+J87+J92+J97+J102+J107+J112</f>
        <v>0</v>
      </c>
      <c r="I117" s="63" t="s">
        <v>95</v>
      </c>
      <c r="J117" s="65">
        <f>(L117-H117)</f>
        <v>0</v>
      </c>
      <c r="K117" s="63" t="s">
        <v>96</v>
      </c>
      <c r="L117" s="66">
        <f>L52+L57+L62+L67+L72+L77+L82+L87+L92+L97+L102+L107+L112</f>
        <v>0</v>
      </c>
      <c r="M117" s="12"/>
      <c r="N117" s="2"/>
      <c r="O117" s="2"/>
      <c r="P117" s="2"/>
      <c r="Q117" s="40">
        <f>0+Q52+Q57+Q62+Q67+Q72+Q77+Q82+Q87+Q92+Q97+Q102+Q107+Q112</f>
        <v>0</v>
      </c>
      <c r="R117" s="26">
        <f>0+R52+R57+R62+R67+R72+R77+R82+R87+R92+R97+R102+R107+R112</f>
        <v>0</v>
      </c>
      <c r="S117" s="67">
        <f>Q117*(1+J117)+R117</f>
        <v>0</v>
      </c>
    </row>
    <row r="118" thickTop="1" thickBot="1" ht="25" customHeight="1">
      <c r="A118" s="9"/>
      <c r="B118" s="68"/>
      <c r="C118" s="68"/>
      <c r="D118" s="68"/>
      <c r="E118" s="68"/>
      <c r="F118" s="68"/>
      <c r="G118" s="69" t="s">
        <v>97</v>
      </c>
      <c r="H118" s="70">
        <f>J52+J57+J62+J67+J72+J77+J82+J87+J92+J97+J102+J107+J112</f>
        <v>0</v>
      </c>
      <c r="I118" s="69" t="s">
        <v>98</v>
      </c>
      <c r="J118" s="71">
        <f>0+J117</f>
        <v>0</v>
      </c>
      <c r="K118" s="69" t="s">
        <v>99</v>
      </c>
      <c r="L118" s="72">
        <f>L52+L57+L62+L67+L72+L77+L82+L87+L92+L97+L102+L107+L112</f>
        <v>0</v>
      </c>
      <c r="M118" s="12"/>
      <c r="N118" s="2"/>
      <c r="O118" s="2"/>
      <c r="P118" s="2"/>
      <c r="Q118" s="2"/>
    </row>
    <row r="119" ht="40" customHeight="1">
      <c r="A119" s="9"/>
      <c r="B119" s="76" t="s">
        <v>186</v>
      </c>
      <c r="C119" s="1"/>
      <c r="D119" s="1"/>
      <c r="E119" s="1"/>
      <c r="F119" s="1"/>
      <c r="G119" s="1"/>
      <c r="H119" s="45"/>
      <c r="I119" s="1"/>
      <c r="J119" s="45"/>
      <c r="K119" s="1"/>
      <c r="L119" s="1"/>
      <c r="M119" s="12"/>
      <c r="N119" s="2"/>
      <c r="O119" s="2"/>
      <c r="P119" s="2"/>
      <c r="Q119" s="2"/>
    </row>
    <row r="120">
      <c r="A120" s="9"/>
      <c r="B120" s="46">
        <v>18</v>
      </c>
      <c r="C120" s="47" t="s">
        <v>203</v>
      </c>
      <c r="D120" s="47" t="s">
        <v>3</v>
      </c>
      <c r="E120" s="47" t="s">
        <v>205</v>
      </c>
      <c r="F120" s="47" t="s">
        <v>3</v>
      </c>
      <c r="G120" s="48" t="s">
        <v>175</v>
      </c>
      <c r="H120" s="49">
        <v>15</v>
      </c>
      <c r="I120" s="24">
        <f>ROUND(0,2)</f>
        <v>0</v>
      </c>
      <c r="J120" s="50">
        <f>ROUND(I120*H120,2)</f>
        <v>0</v>
      </c>
      <c r="K120" s="51">
        <v>0.20999999999999999</v>
      </c>
      <c r="L120" s="52">
        <f>IF(ISNUMBER(K120),ROUND(J120*(K120+1),2),0)</f>
        <v>0</v>
      </c>
      <c r="M120" s="12"/>
      <c r="N120" s="2"/>
      <c r="O120" s="2"/>
      <c r="P120" s="2"/>
      <c r="Q120" s="40">
        <f>IF(ISNUMBER(K120),IF(H120&gt;0,IF(I120&gt;0,J120,0),0),0)</f>
        <v>0</v>
      </c>
      <c r="R120" s="26">
        <f>IF(ISNUMBER(K120)=FALSE,J120,0)</f>
        <v>0</v>
      </c>
    </row>
    <row r="121">
      <c r="A121" s="9"/>
      <c r="B121" s="53" t="s">
        <v>49</v>
      </c>
      <c r="C121" s="1"/>
      <c r="D121" s="1"/>
      <c r="E121" s="54" t="s">
        <v>3</v>
      </c>
      <c r="F121" s="1"/>
      <c r="G121" s="1"/>
      <c r="H121" s="45"/>
      <c r="I121" s="1"/>
      <c r="J121" s="45"/>
      <c r="K121" s="1"/>
      <c r="L121" s="1"/>
      <c r="M121" s="12"/>
      <c r="N121" s="2"/>
      <c r="O121" s="2"/>
      <c r="P121" s="2"/>
      <c r="Q121" s="2"/>
    </row>
    <row r="122">
      <c r="A122" s="9"/>
      <c r="B122" s="53" t="s">
        <v>51</v>
      </c>
      <c r="C122" s="1"/>
      <c r="D122" s="1"/>
      <c r="E122" s="54" t="s">
        <v>511</v>
      </c>
      <c r="F122" s="1"/>
      <c r="G122" s="1"/>
      <c r="H122" s="45"/>
      <c r="I122" s="1"/>
      <c r="J122" s="45"/>
      <c r="K122" s="1"/>
      <c r="L122" s="1"/>
      <c r="M122" s="12"/>
      <c r="N122" s="2"/>
      <c r="O122" s="2"/>
      <c r="P122" s="2"/>
      <c r="Q122" s="2"/>
    </row>
    <row r="123">
      <c r="A123" s="9"/>
      <c r="B123" s="53" t="s">
        <v>53</v>
      </c>
      <c r="C123" s="1"/>
      <c r="D123" s="1"/>
      <c r="E123" s="54" t="s">
        <v>207</v>
      </c>
      <c r="F123" s="1"/>
      <c r="G123" s="1"/>
      <c r="H123" s="45"/>
      <c r="I123" s="1"/>
      <c r="J123" s="45"/>
      <c r="K123" s="1"/>
      <c r="L123" s="1"/>
      <c r="M123" s="12"/>
      <c r="N123" s="2"/>
      <c r="O123" s="2"/>
      <c r="P123" s="2"/>
      <c r="Q123" s="2"/>
    </row>
    <row r="124" thickBot="1">
      <c r="A124" s="9"/>
      <c r="B124" s="55" t="s">
        <v>55</v>
      </c>
      <c r="C124" s="29"/>
      <c r="D124" s="29"/>
      <c r="E124" s="56" t="s">
        <v>56</v>
      </c>
      <c r="F124" s="29"/>
      <c r="G124" s="29"/>
      <c r="H124" s="57"/>
      <c r="I124" s="29"/>
      <c r="J124" s="57"/>
      <c r="K124" s="29"/>
      <c r="L124" s="29"/>
      <c r="M124" s="12"/>
      <c r="N124" s="2"/>
      <c r="O124" s="2"/>
      <c r="P124" s="2"/>
      <c r="Q124" s="2"/>
    </row>
    <row r="125" thickTop="1">
      <c r="A125" s="9"/>
      <c r="B125" s="46">
        <v>19</v>
      </c>
      <c r="C125" s="47" t="s">
        <v>211</v>
      </c>
      <c r="D125" s="47" t="s">
        <v>3</v>
      </c>
      <c r="E125" s="47" t="s">
        <v>212</v>
      </c>
      <c r="F125" s="47" t="s">
        <v>3</v>
      </c>
      <c r="G125" s="48" t="s">
        <v>175</v>
      </c>
      <c r="H125" s="58">
        <v>15</v>
      </c>
      <c r="I125" s="31">
        <f>ROUND(0,2)</f>
        <v>0</v>
      </c>
      <c r="J125" s="59">
        <f>ROUND(I125*H125,2)</f>
        <v>0</v>
      </c>
      <c r="K125" s="60">
        <v>0.20999999999999999</v>
      </c>
      <c r="L125" s="61">
        <f>IF(ISNUMBER(K125),ROUND(J125*(K125+1),2),0)</f>
        <v>0</v>
      </c>
      <c r="M125" s="12"/>
      <c r="N125" s="2"/>
      <c r="O125" s="2"/>
      <c r="P125" s="2"/>
      <c r="Q125" s="40">
        <f>IF(ISNUMBER(K125),IF(H125&gt;0,IF(I125&gt;0,J125,0),0),0)</f>
        <v>0</v>
      </c>
      <c r="R125" s="26">
        <f>IF(ISNUMBER(K125)=FALSE,J125,0)</f>
        <v>0</v>
      </c>
    </row>
    <row r="126">
      <c r="A126" s="9"/>
      <c r="B126" s="53" t="s">
        <v>49</v>
      </c>
      <c r="C126" s="1"/>
      <c r="D126" s="1"/>
      <c r="E126" s="54" t="s">
        <v>213</v>
      </c>
      <c r="F126" s="1"/>
      <c r="G126" s="1"/>
      <c r="H126" s="45"/>
      <c r="I126" s="1"/>
      <c r="J126" s="45"/>
      <c r="K126" s="1"/>
      <c r="L126" s="1"/>
      <c r="M126" s="12"/>
      <c r="N126" s="2"/>
      <c r="O126" s="2"/>
      <c r="P126" s="2"/>
      <c r="Q126" s="2"/>
    </row>
    <row r="127">
      <c r="A127" s="9"/>
      <c r="B127" s="53" t="s">
        <v>51</v>
      </c>
      <c r="C127" s="1"/>
      <c r="D127" s="1"/>
      <c r="E127" s="54" t="s">
        <v>512</v>
      </c>
      <c r="F127" s="1"/>
      <c r="G127" s="1"/>
      <c r="H127" s="45"/>
      <c r="I127" s="1"/>
      <c r="J127" s="45"/>
      <c r="K127" s="1"/>
      <c r="L127" s="1"/>
      <c r="M127" s="12"/>
      <c r="N127" s="2"/>
      <c r="O127" s="2"/>
      <c r="P127" s="2"/>
      <c r="Q127" s="2"/>
    </row>
    <row r="128">
      <c r="A128" s="9"/>
      <c r="B128" s="53" t="s">
        <v>53</v>
      </c>
      <c r="C128" s="1"/>
      <c r="D128" s="1"/>
      <c r="E128" s="54" t="s">
        <v>215</v>
      </c>
      <c r="F128" s="1"/>
      <c r="G128" s="1"/>
      <c r="H128" s="45"/>
      <c r="I128" s="1"/>
      <c r="J128" s="45"/>
      <c r="K128" s="1"/>
      <c r="L128" s="1"/>
      <c r="M128" s="12"/>
      <c r="N128" s="2"/>
      <c r="O128" s="2"/>
      <c r="P128" s="2"/>
      <c r="Q128" s="2"/>
    </row>
    <row r="129" thickBot="1">
      <c r="A129" s="9"/>
      <c r="B129" s="55" t="s">
        <v>55</v>
      </c>
      <c r="C129" s="29"/>
      <c r="D129" s="29"/>
      <c r="E129" s="56" t="s">
        <v>56</v>
      </c>
      <c r="F129" s="29"/>
      <c r="G129" s="29"/>
      <c r="H129" s="57"/>
      <c r="I129" s="29"/>
      <c r="J129" s="57"/>
      <c r="K129" s="29"/>
      <c r="L129" s="29"/>
      <c r="M129" s="12"/>
      <c r="N129" s="2"/>
      <c r="O129" s="2"/>
      <c r="P129" s="2"/>
      <c r="Q129" s="2"/>
    </row>
    <row r="130" thickTop="1">
      <c r="A130" s="9"/>
      <c r="B130" s="46">
        <v>20</v>
      </c>
      <c r="C130" s="47" t="s">
        <v>513</v>
      </c>
      <c r="D130" s="47" t="s">
        <v>3</v>
      </c>
      <c r="E130" s="47" t="s">
        <v>514</v>
      </c>
      <c r="F130" s="47" t="s">
        <v>3</v>
      </c>
      <c r="G130" s="48" t="s">
        <v>113</v>
      </c>
      <c r="H130" s="58">
        <v>3.75</v>
      </c>
      <c r="I130" s="31">
        <f>ROUND(0,2)</f>
        <v>0</v>
      </c>
      <c r="J130" s="59">
        <f>ROUND(I130*H130,2)</f>
        <v>0</v>
      </c>
      <c r="K130" s="60">
        <v>0.20999999999999999</v>
      </c>
      <c r="L130" s="61">
        <f>IF(ISNUMBER(K130),ROUND(J130*(K130+1),2),0)</f>
        <v>0</v>
      </c>
      <c r="M130" s="12"/>
      <c r="N130" s="2"/>
      <c r="O130" s="2"/>
      <c r="P130" s="2"/>
      <c r="Q130" s="40">
        <f>IF(ISNUMBER(K130),IF(H130&gt;0,IF(I130&gt;0,J130,0),0),0)</f>
        <v>0</v>
      </c>
      <c r="R130" s="26">
        <f>IF(ISNUMBER(K130)=FALSE,J130,0)</f>
        <v>0</v>
      </c>
    </row>
    <row r="131">
      <c r="A131" s="9"/>
      <c r="B131" s="53" t="s">
        <v>49</v>
      </c>
      <c r="C131" s="1"/>
      <c r="D131" s="1"/>
      <c r="E131" s="54" t="s">
        <v>3</v>
      </c>
      <c r="F131" s="1"/>
      <c r="G131" s="1"/>
      <c r="H131" s="45"/>
      <c r="I131" s="1"/>
      <c r="J131" s="45"/>
      <c r="K131" s="1"/>
      <c r="L131" s="1"/>
      <c r="M131" s="12"/>
      <c r="N131" s="2"/>
      <c r="O131" s="2"/>
      <c r="P131" s="2"/>
      <c r="Q131" s="2"/>
    </row>
    <row r="132">
      <c r="A132" s="9"/>
      <c r="B132" s="53" t="s">
        <v>51</v>
      </c>
      <c r="C132" s="1"/>
      <c r="D132" s="1"/>
      <c r="E132" s="54" t="s">
        <v>515</v>
      </c>
      <c r="F132" s="1"/>
      <c r="G132" s="1"/>
      <c r="H132" s="45"/>
      <c r="I132" s="1"/>
      <c r="J132" s="45"/>
      <c r="K132" s="1"/>
      <c r="L132" s="1"/>
      <c r="M132" s="12"/>
      <c r="N132" s="2"/>
      <c r="O132" s="2"/>
      <c r="P132" s="2"/>
      <c r="Q132" s="2"/>
    </row>
    <row r="133">
      <c r="A133" s="9"/>
      <c r="B133" s="53" t="s">
        <v>53</v>
      </c>
      <c r="C133" s="1"/>
      <c r="D133" s="1"/>
      <c r="E133" s="54" t="s">
        <v>276</v>
      </c>
      <c r="F133" s="1"/>
      <c r="G133" s="1"/>
      <c r="H133" s="45"/>
      <c r="I133" s="1"/>
      <c r="J133" s="45"/>
      <c r="K133" s="1"/>
      <c r="L133" s="1"/>
      <c r="M133" s="12"/>
      <c r="N133" s="2"/>
      <c r="O133" s="2"/>
      <c r="P133" s="2"/>
      <c r="Q133" s="2"/>
    </row>
    <row r="134" thickBot="1">
      <c r="A134" s="9"/>
      <c r="B134" s="55" t="s">
        <v>55</v>
      </c>
      <c r="C134" s="29"/>
      <c r="D134" s="29"/>
      <c r="E134" s="56" t="s">
        <v>56</v>
      </c>
      <c r="F134" s="29"/>
      <c r="G134" s="29"/>
      <c r="H134" s="57"/>
      <c r="I134" s="29"/>
      <c r="J134" s="57"/>
      <c r="K134" s="29"/>
      <c r="L134" s="29"/>
      <c r="M134" s="12"/>
      <c r="N134" s="2"/>
      <c r="O134" s="2"/>
      <c r="P134" s="2"/>
      <c r="Q134" s="2"/>
    </row>
    <row r="135" thickTop="1">
      <c r="A135" s="9"/>
      <c r="B135" s="46">
        <v>21</v>
      </c>
      <c r="C135" s="47" t="s">
        <v>516</v>
      </c>
      <c r="D135" s="47" t="s">
        <v>3</v>
      </c>
      <c r="E135" s="47" t="s">
        <v>517</v>
      </c>
      <c r="F135" s="47" t="s">
        <v>3</v>
      </c>
      <c r="G135" s="48" t="s">
        <v>113</v>
      </c>
      <c r="H135" s="58">
        <v>6.1600000000000001</v>
      </c>
      <c r="I135" s="31">
        <f>ROUND(0,2)</f>
        <v>0</v>
      </c>
      <c r="J135" s="59">
        <f>ROUND(I135*H135,2)</f>
        <v>0</v>
      </c>
      <c r="K135" s="60">
        <v>0.20999999999999999</v>
      </c>
      <c r="L135" s="61">
        <f>IF(ISNUMBER(K135),ROUND(J135*(K135+1),2),0)</f>
        <v>0</v>
      </c>
      <c r="M135" s="12"/>
      <c r="N135" s="2"/>
      <c r="O135" s="2"/>
      <c r="P135" s="2"/>
      <c r="Q135" s="40">
        <f>IF(ISNUMBER(K135),IF(H135&gt;0,IF(I135&gt;0,J135,0),0),0)</f>
        <v>0</v>
      </c>
      <c r="R135" s="26">
        <f>IF(ISNUMBER(K135)=FALSE,J135,0)</f>
        <v>0</v>
      </c>
    </row>
    <row r="136">
      <c r="A136" s="9"/>
      <c r="B136" s="53" t="s">
        <v>49</v>
      </c>
      <c r="C136" s="1"/>
      <c r="D136" s="1"/>
      <c r="E136" s="54" t="s">
        <v>518</v>
      </c>
      <c r="F136" s="1"/>
      <c r="G136" s="1"/>
      <c r="H136" s="45"/>
      <c r="I136" s="1"/>
      <c r="J136" s="45"/>
      <c r="K136" s="1"/>
      <c r="L136" s="1"/>
      <c r="M136" s="12"/>
      <c r="N136" s="2"/>
      <c r="O136" s="2"/>
      <c r="P136" s="2"/>
      <c r="Q136" s="2"/>
    </row>
    <row r="137">
      <c r="A137" s="9"/>
      <c r="B137" s="53" t="s">
        <v>51</v>
      </c>
      <c r="C137" s="1"/>
      <c r="D137" s="1"/>
      <c r="E137" s="54" t="s">
        <v>519</v>
      </c>
      <c r="F137" s="1"/>
      <c r="G137" s="1"/>
      <c r="H137" s="45"/>
      <c r="I137" s="1"/>
      <c r="J137" s="45"/>
      <c r="K137" s="1"/>
      <c r="L137" s="1"/>
      <c r="M137" s="12"/>
      <c r="N137" s="2"/>
      <c r="O137" s="2"/>
      <c r="P137" s="2"/>
      <c r="Q137" s="2"/>
    </row>
    <row r="138">
      <c r="A138" s="9"/>
      <c r="B138" s="53" t="s">
        <v>53</v>
      </c>
      <c r="C138" s="1"/>
      <c r="D138" s="1"/>
      <c r="E138" s="54" t="s">
        <v>520</v>
      </c>
      <c r="F138" s="1"/>
      <c r="G138" s="1"/>
      <c r="H138" s="45"/>
      <c r="I138" s="1"/>
      <c r="J138" s="45"/>
      <c r="K138" s="1"/>
      <c r="L138" s="1"/>
      <c r="M138" s="12"/>
      <c r="N138" s="2"/>
      <c r="O138" s="2"/>
      <c r="P138" s="2"/>
      <c r="Q138" s="2"/>
    </row>
    <row r="139" thickBot="1">
      <c r="A139" s="9"/>
      <c r="B139" s="55" t="s">
        <v>55</v>
      </c>
      <c r="C139" s="29"/>
      <c r="D139" s="29"/>
      <c r="E139" s="56" t="s">
        <v>56</v>
      </c>
      <c r="F139" s="29"/>
      <c r="G139" s="29"/>
      <c r="H139" s="57"/>
      <c r="I139" s="29"/>
      <c r="J139" s="57"/>
      <c r="K139" s="29"/>
      <c r="L139" s="29"/>
      <c r="M139" s="12"/>
      <c r="N139" s="2"/>
      <c r="O139" s="2"/>
      <c r="P139" s="2"/>
      <c r="Q139" s="2"/>
    </row>
    <row r="140" thickTop="1" thickBot="1" ht="25" customHeight="1">
      <c r="A140" s="9"/>
      <c r="B140" s="1"/>
      <c r="C140" s="62">
        <v>2</v>
      </c>
      <c r="D140" s="1"/>
      <c r="E140" s="62" t="s">
        <v>103</v>
      </c>
      <c r="F140" s="1"/>
      <c r="G140" s="63" t="s">
        <v>94</v>
      </c>
      <c r="H140" s="64">
        <f>J120+J125+J130+J135</f>
        <v>0</v>
      </c>
      <c r="I140" s="63" t="s">
        <v>95</v>
      </c>
      <c r="J140" s="65">
        <f>(L140-H140)</f>
        <v>0</v>
      </c>
      <c r="K140" s="63" t="s">
        <v>96</v>
      </c>
      <c r="L140" s="66">
        <f>L120+L125+L130+L135</f>
        <v>0</v>
      </c>
      <c r="M140" s="12"/>
      <c r="N140" s="2"/>
      <c r="O140" s="2"/>
      <c r="P140" s="2"/>
      <c r="Q140" s="40">
        <f>0+Q120+Q125+Q130+Q135</f>
        <v>0</v>
      </c>
      <c r="R140" s="26">
        <f>0+R120+R125+R130+R135</f>
        <v>0</v>
      </c>
      <c r="S140" s="67">
        <f>Q140*(1+J140)+R140</f>
        <v>0</v>
      </c>
    </row>
    <row r="141" thickTop="1" thickBot="1" ht="25" customHeight="1">
      <c r="A141" s="9"/>
      <c r="B141" s="68"/>
      <c r="C141" s="68"/>
      <c r="D141" s="68"/>
      <c r="E141" s="68"/>
      <c r="F141" s="68"/>
      <c r="G141" s="69" t="s">
        <v>97</v>
      </c>
      <c r="H141" s="70">
        <f>J120+J125+J130+J135</f>
        <v>0</v>
      </c>
      <c r="I141" s="69" t="s">
        <v>98</v>
      </c>
      <c r="J141" s="71">
        <f>0+J140</f>
        <v>0</v>
      </c>
      <c r="K141" s="69" t="s">
        <v>99</v>
      </c>
      <c r="L141" s="72">
        <f>L120+L125+L130+L135</f>
        <v>0</v>
      </c>
      <c r="M141" s="12"/>
      <c r="N141" s="2"/>
      <c r="O141" s="2"/>
      <c r="P141" s="2"/>
      <c r="Q141" s="2"/>
    </row>
    <row r="142" ht="40" customHeight="1">
      <c r="A142" s="9"/>
      <c r="B142" s="76" t="s">
        <v>285</v>
      </c>
      <c r="C142" s="1"/>
      <c r="D142" s="1"/>
      <c r="E142" s="1"/>
      <c r="F142" s="1"/>
      <c r="G142" s="1"/>
      <c r="H142" s="45"/>
      <c r="I142" s="1"/>
      <c r="J142" s="45"/>
      <c r="K142" s="1"/>
      <c r="L142" s="1"/>
      <c r="M142" s="12"/>
      <c r="N142" s="2"/>
      <c r="O142" s="2"/>
      <c r="P142" s="2"/>
      <c r="Q142" s="2"/>
    </row>
    <row r="143">
      <c r="A143" s="9"/>
      <c r="B143" s="46">
        <v>22</v>
      </c>
      <c r="C143" s="47" t="s">
        <v>291</v>
      </c>
      <c r="D143" s="47" t="s">
        <v>3</v>
      </c>
      <c r="E143" s="47" t="s">
        <v>292</v>
      </c>
      <c r="F143" s="47" t="s">
        <v>3</v>
      </c>
      <c r="G143" s="48" t="s">
        <v>113</v>
      </c>
      <c r="H143" s="49">
        <v>16.5</v>
      </c>
      <c r="I143" s="24">
        <f>ROUND(0,2)</f>
        <v>0</v>
      </c>
      <c r="J143" s="50">
        <f>ROUND(I143*H143,2)</f>
        <v>0</v>
      </c>
      <c r="K143" s="51">
        <v>0.20999999999999999</v>
      </c>
      <c r="L143" s="52">
        <f>IF(ISNUMBER(K143),ROUND(J143*(K143+1),2),0)</f>
        <v>0</v>
      </c>
      <c r="M143" s="12"/>
      <c r="N143" s="2"/>
      <c r="O143" s="2"/>
      <c r="P143" s="2"/>
      <c r="Q143" s="40">
        <f>IF(ISNUMBER(K143),IF(H143&gt;0,IF(I143&gt;0,J143,0),0),0)</f>
        <v>0</v>
      </c>
      <c r="R143" s="26">
        <f>IF(ISNUMBER(K143)=FALSE,J143,0)</f>
        <v>0</v>
      </c>
    </row>
    <row r="144">
      <c r="A144" s="9"/>
      <c r="B144" s="53" t="s">
        <v>49</v>
      </c>
      <c r="C144" s="1"/>
      <c r="D144" s="1"/>
      <c r="E144" s="54" t="s">
        <v>3</v>
      </c>
      <c r="F144" s="1"/>
      <c r="G144" s="1"/>
      <c r="H144" s="45"/>
      <c r="I144" s="1"/>
      <c r="J144" s="45"/>
      <c r="K144" s="1"/>
      <c r="L144" s="1"/>
      <c r="M144" s="12"/>
      <c r="N144" s="2"/>
      <c r="O144" s="2"/>
      <c r="P144" s="2"/>
      <c r="Q144" s="2"/>
    </row>
    <row r="145">
      <c r="A145" s="9"/>
      <c r="B145" s="53" t="s">
        <v>51</v>
      </c>
      <c r="C145" s="1"/>
      <c r="D145" s="1"/>
      <c r="E145" s="54" t="s">
        <v>521</v>
      </c>
      <c r="F145" s="1"/>
      <c r="G145" s="1"/>
      <c r="H145" s="45"/>
      <c r="I145" s="1"/>
      <c r="J145" s="45"/>
      <c r="K145" s="1"/>
      <c r="L145" s="1"/>
      <c r="M145" s="12"/>
      <c r="N145" s="2"/>
      <c r="O145" s="2"/>
      <c r="P145" s="2"/>
      <c r="Q145" s="2"/>
    </row>
    <row r="146">
      <c r="A146" s="9"/>
      <c r="B146" s="53" t="s">
        <v>53</v>
      </c>
      <c r="C146" s="1"/>
      <c r="D146" s="1"/>
      <c r="E146" s="54" t="s">
        <v>290</v>
      </c>
      <c r="F146" s="1"/>
      <c r="G146" s="1"/>
      <c r="H146" s="45"/>
      <c r="I146" s="1"/>
      <c r="J146" s="45"/>
      <c r="K146" s="1"/>
      <c r="L146" s="1"/>
      <c r="M146" s="12"/>
      <c r="N146" s="2"/>
      <c r="O146" s="2"/>
      <c r="P146" s="2"/>
      <c r="Q146" s="2"/>
    </row>
    <row r="147" thickBot="1">
      <c r="A147" s="9"/>
      <c r="B147" s="55" t="s">
        <v>55</v>
      </c>
      <c r="C147" s="29"/>
      <c r="D147" s="29"/>
      <c r="E147" s="56" t="s">
        <v>56</v>
      </c>
      <c r="F147" s="29"/>
      <c r="G147" s="29"/>
      <c r="H147" s="57"/>
      <c r="I147" s="29"/>
      <c r="J147" s="57"/>
      <c r="K147" s="29"/>
      <c r="L147" s="29"/>
      <c r="M147" s="12"/>
      <c r="N147" s="2"/>
      <c r="O147" s="2"/>
      <c r="P147" s="2"/>
      <c r="Q147" s="2"/>
    </row>
    <row r="148" thickTop="1" thickBot="1" ht="25" customHeight="1">
      <c r="A148" s="9"/>
      <c r="B148" s="1"/>
      <c r="C148" s="62">
        <v>5</v>
      </c>
      <c r="D148" s="1"/>
      <c r="E148" s="62" t="s">
        <v>106</v>
      </c>
      <c r="F148" s="1"/>
      <c r="G148" s="63" t="s">
        <v>94</v>
      </c>
      <c r="H148" s="64">
        <f>0+J143</f>
        <v>0</v>
      </c>
      <c r="I148" s="63" t="s">
        <v>95</v>
      </c>
      <c r="J148" s="65">
        <f>(L148-H148)</f>
        <v>0</v>
      </c>
      <c r="K148" s="63" t="s">
        <v>96</v>
      </c>
      <c r="L148" s="66">
        <f>0+L143</f>
        <v>0</v>
      </c>
      <c r="M148" s="12"/>
      <c r="N148" s="2"/>
      <c r="O148" s="2"/>
      <c r="P148" s="2"/>
      <c r="Q148" s="40">
        <f>0+Q143</f>
        <v>0</v>
      </c>
      <c r="R148" s="26">
        <f>0+R143</f>
        <v>0</v>
      </c>
      <c r="S148" s="67">
        <f>Q148*(1+J148)+R148</f>
        <v>0</v>
      </c>
    </row>
    <row r="149" thickTop="1" thickBot="1" ht="25" customHeight="1">
      <c r="A149" s="9"/>
      <c r="B149" s="68"/>
      <c r="C149" s="68"/>
      <c r="D149" s="68"/>
      <c r="E149" s="68"/>
      <c r="F149" s="68"/>
      <c r="G149" s="69" t="s">
        <v>97</v>
      </c>
      <c r="H149" s="70">
        <f>0+J143</f>
        <v>0</v>
      </c>
      <c r="I149" s="69" t="s">
        <v>98</v>
      </c>
      <c r="J149" s="71">
        <f>0+J148</f>
        <v>0</v>
      </c>
      <c r="K149" s="69" t="s">
        <v>99</v>
      </c>
      <c r="L149" s="72">
        <f>0+L143</f>
        <v>0</v>
      </c>
      <c r="M149" s="12"/>
      <c r="N149" s="2"/>
      <c r="O149" s="2"/>
      <c r="P149" s="2"/>
      <c r="Q149" s="2"/>
    </row>
    <row r="150">
      <c r="A150" s="13"/>
      <c r="B150" s="4"/>
      <c r="C150" s="4"/>
      <c r="D150" s="4"/>
      <c r="E150" s="4"/>
      <c r="F150" s="4"/>
      <c r="G150" s="4"/>
      <c r="H150" s="39"/>
      <c r="I150" s="4"/>
      <c r="J150" s="39"/>
      <c r="K150" s="4"/>
      <c r="L150" s="4"/>
      <c r="M150" s="14"/>
      <c r="N150" s="2"/>
      <c r="O150" s="2"/>
      <c r="P150" s="2"/>
      <c r="Q150" s="2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"/>
      <c r="O151" s="2"/>
      <c r="P151" s="2"/>
      <c r="Q151" s="2"/>
    </row>
  </sheetData>
  <mergeCells count="109">
    <mergeCell ref="B40:D40"/>
    <mergeCell ref="B41:D41"/>
    <mergeCell ref="B42:D42"/>
    <mergeCell ref="B43:D43"/>
    <mergeCell ref="B45:D45"/>
    <mergeCell ref="B46:D46"/>
    <mergeCell ref="B47:D47"/>
    <mergeCell ref="B48:D48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51:L5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1:D21"/>
    <mergeCell ref="B22:D22"/>
    <mergeCell ref="B23:D23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19:L119"/>
    <mergeCell ref="B144:D144"/>
    <mergeCell ref="B145:D145"/>
    <mergeCell ref="B146:D146"/>
    <mergeCell ref="B147:D147"/>
    <mergeCell ref="B142:L142"/>
  </mergeCells>
  <pageMargins left="0.39375" right="0.39375" top="0.5902778" bottom="0.39375" header="0.1965278" footer="0.1576389"/>
  <pageSetup paperSize="9" orientation="portrait" fitToHeight="0"/>
  <headerFooter>
    <oddFooter>&amp;LOTSKP 2022&amp;CModernizace mostu ev.č. 198-035 Teplá | PROVIZORNÍ LÁVKA&amp;R&amp;P/&amp;N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2023-01-12T06:48:39Z</dcterms:modified>
</cp:coreProperties>
</file>