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55" activeTab="0"/>
  </bookViews>
  <sheets>
    <sheet name="Rekapitulace stavby" sheetId="1" r:id="rId1"/>
    <sheet name="01 - Rekonstrukce kanaliz..." sheetId="2" r:id="rId2"/>
    <sheet name="Pokyny pro vyplnění" sheetId="3" r:id="rId3"/>
  </sheets>
  <definedNames>
    <definedName name="_xlnm._FilterDatabase" localSheetId="1" hidden="1">'01 - Rekonstrukce kanaliz...'!$C$104:$K$104</definedName>
    <definedName name="_xlnm.Print_Titles" localSheetId="1">'01 - Rekonstrukce kanaliz...'!$104:$104</definedName>
    <definedName name="_xlnm.Print_Titles" localSheetId="0">'Rekapitulace stavby'!$49:$49</definedName>
    <definedName name="_xlnm.Print_Area" localSheetId="1">'01 - Rekonstrukce kanaliz...'!$C$4:$J$36,'01 - Rekonstrukce kanaliz...'!$C$42:$J$86,'01 - Rekonstrukce kanaliz...'!$C$92:$K$516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<sst xmlns="http://schemas.openxmlformats.org/spreadsheetml/2006/main" count="4374" uniqueCount="1131">
  <si>
    <t>Přesun hmot tonážní pro podlahy z dlaždic v objektech v do 12 m</t>
  </si>
  <si>
    <t>-1393058707</t>
  </si>
  <si>
    <t>Přesun hmot pro podlahy z dlaždic stanovený z hmotnosti přesunovaného materiálu vodorovná dopravní vzdálenost do 50 m v objektech výšky přes 6 do 12 m</t>
  </si>
  <si>
    <t>Poznámka k položce:
Dle výběru investora</t>
  </si>
  <si>
    <t>781</t>
  </si>
  <si>
    <t>Dokončovací práce - obklady</t>
  </si>
  <si>
    <t>135</t>
  </si>
  <si>
    <t>781495111</t>
  </si>
  <si>
    <t>Penetrace podkladu vnitřních obkladů</t>
  </si>
  <si>
    <t>-894770160</t>
  </si>
  <si>
    <t>Ostatní prvky ostatní práce penetrace podkladu</t>
  </si>
  <si>
    <t>" předsíň úklidu" 31</t>
  </si>
  <si>
    <t>136</t>
  </si>
  <si>
    <t>781474115</t>
  </si>
  <si>
    <t>Montáž obkladů vnitřních keramických hladkých do 25 ks/m2 lepených flexibilním lepidlem</t>
  </si>
  <si>
    <t>-1227263572</t>
  </si>
  <si>
    <t>Montáž obkladů vnitřních stěn z dlaždic keramických lepených flexibilním lepidlem režných nebo glazovaných hladkých přes 22 do 25 ks/m2</t>
  </si>
  <si>
    <t>137</t>
  </si>
  <si>
    <t>597610450R</t>
  </si>
  <si>
    <t>obkládačky keramické - koupelny (bílé i barevné) 20 x 20 x 0,68 cm I. j.</t>
  </si>
  <si>
    <t>-1145422168</t>
  </si>
  <si>
    <t>Obkládačky a dlaždice keramické koupelny - obkládačky formát 20 x 25 x  0,68 cm (bílé i barevné) I.j.     (cen.skup. 58)</t>
  </si>
  <si>
    <t>31*1,1 'Přepočtené koeficientem množství</t>
  </si>
  <si>
    <t>138</t>
  </si>
  <si>
    <t>781479196</t>
  </si>
  <si>
    <t>Příplatek k montáži obkladů vnitřních keramických hladkých za spárování tmelem dvousložkovým</t>
  </si>
  <si>
    <t>1871946657</t>
  </si>
  <si>
    <t>Montáž obkladů vnitřních stěn z dlaždic keramických Příplatek k cenám za dvousložkový spárovací tmel</t>
  </si>
  <si>
    <t>139</t>
  </si>
  <si>
    <t>781494111</t>
  </si>
  <si>
    <t>Plastové profily rohové lepené flexibilním lepidlem</t>
  </si>
  <si>
    <t>-1997979525</t>
  </si>
  <si>
    <t>Ostatní prvky plastové profily ukončovací a dilatační lepené flexibilním lepidlem rohové</t>
  </si>
  <si>
    <t>4*1,8</t>
  </si>
  <si>
    <t>140</t>
  </si>
  <si>
    <t>781495115</t>
  </si>
  <si>
    <t>Spárování vnitřních obkladů silikonem</t>
  </si>
  <si>
    <t>-1859952534</t>
  </si>
  <si>
    <t>Ostatní prvky ostatní práce spárování silikonem</t>
  </si>
  <si>
    <t>141</t>
  </si>
  <si>
    <t>998781102</t>
  </si>
  <si>
    <t>Přesun hmot tonážní pro obklady keramické v objektech v do 12 m</t>
  </si>
  <si>
    <t>-885046986</t>
  </si>
  <si>
    <t>Přesun hmot pro obklady keramické stanovený z hmotnosti přesunovaného materiálu vodorovná dopravní vzdálenost do 50 m v objektech výšky přes 6 do 12 m</t>
  </si>
  <si>
    <t>784</t>
  </si>
  <si>
    <t>Dokončovací práce - malby a tapety</t>
  </si>
  <si>
    <t>142</t>
  </si>
  <si>
    <t>784121001</t>
  </si>
  <si>
    <t>Oškrabání malby v mísnostech výšky do 3,80 m</t>
  </si>
  <si>
    <t>-1594523160</t>
  </si>
  <si>
    <t>Oškrabání malby v místnostech výšky do 3,80 m</t>
  </si>
  <si>
    <t>" pro nový obklad" 31,0</t>
  </si>
  <si>
    <t>143</t>
  </si>
  <si>
    <t>784121011</t>
  </si>
  <si>
    <t>Rozmývání podkladu po oškrabání malby v místnostech výšky do 3,80 m</t>
  </si>
  <si>
    <t>536589773</t>
  </si>
  <si>
    <t>144</t>
  </si>
  <si>
    <t>784181121</t>
  </si>
  <si>
    <t>Hloubková jednonásobná penetrace podkladu v místnostech výšky do 3,80 m</t>
  </si>
  <si>
    <t>-985343197</t>
  </si>
  <si>
    <t>Penetrace podkladu jednonásobná hloubková v místnostech výšky do 3,80 m</t>
  </si>
  <si>
    <t>" zazdívky" 6*0,25</t>
  </si>
  <si>
    <t>" strop zazdívky" 3*0,25</t>
  </si>
  <si>
    <t>" rýhy" 50</t>
  </si>
  <si>
    <t>145</t>
  </si>
  <si>
    <t>784221101</t>
  </si>
  <si>
    <t>Dvojnásobné bílé malby  ze směsí za sucha dobře otěruvzdorných v místnostech do 3,80 m</t>
  </si>
  <si>
    <t>-1310616106</t>
  </si>
  <si>
    <t>Malby z malířských směsí otěruvzdorných za sucha dvojnásobné, bílé za sucha otěruvzdorné dobře v místnostech výšky do 3,80 m</t>
  </si>
  <si>
    <t>146</t>
  </si>
  <si>
    <t>784221131</t>
  </si>
  <si>
    <t>Příplatek k cenám 2x maleb za sucha otěruvzdorných za provádění plochy do 5 m2</t>
  </si>
  <si>
    <t>-352603355</t>
  </si>
  <si>
    <t>Malby z malířských směsí otěruvzdorných za sucha Příplatek k cenám dvojnásobných maleb za zvýšenou pracnost při provádění malého rozsahu plochy do 5 m2</t>
  </si>
  <si>
    <t>VRN</t>
  </si>
  <si>
    <t>Vedlejší rozpočtové náklady</t>
  </si>
  <si>
    <t>VRN1</t>
  </si>
  <si>
    <t>Průzkumné, geodetické a projektové práce</t>
  </si>
  <si>
    <t>147</t>
  </si>
  <si>
    <t>012103000</t>
  </si>
  <si>
    <t>Geodetické práce před výstavbou</t>
  </si>
  <si>
    <t>Kč</t>
  </si>
  <si>
    <t>1024</t>
  </si>
  <si>
    <t>1499516579</t>
  </si>
  <si>
    <t>Průzkumné, geodetické a projektové práce geodetické práce před výstavbou</t>
  </si>
  <si>
    <t>Poznámka k položce:
Vytýčení stávajících sítí v rámci přípravy stavby</t>
  </si>
  <si>
    <t>148</t>
  </si>
  <si>
    <t>012203000</t>
  </si>
  <si>
    <t>Geodetické práce při provádění stavby</t>
  </si>
  <si>
    <t>1964371030</t>
  </si>
  <si>
    <t>Průzkumné, geodetické a projektové práce geodetické práce při provádění stavby</t>
  </si>
  <si>
    <t>Poznámka k položce:
Geodetické zaměření přípojky</t>
  </si>
  <si>
    <t>149</t>
  </si>
  <si>
    <t>013254000</t>
  </si>
  <si>
    <t>Dokumentace skutečného provedení stavby</t>
  </si>
  <si>
    <t>1248596086</t>
  </si>
  <si>
    <t>Průzkumné, geodetické a projektové práce projektové práce dokumentace stavby (výkresová a textová) skutečného provedení stavby</t>
  </si>
  <si>
    <t>Poznámka k položce:
včetně všech přejímek a revizí</t>
  </si>
  <si>
    <t>VRN3</t>
  </si>
  <si>
    <t>Zařízení staveniště</t>
  </si>
  <si>
    <t>150</t>
  </si>
  <si>
    <t>034103000</t>
  </si>
  <si>
    <t>Energie pro zařízení staveniště</t>
  </si>
  <si>
    <t>609348876</t>
  </si>
  <si>
    <t>Zařízení staveniště zabezpečení staveniště energie pro zařízení staveniště</t>
  </si>
  <si>
    <t>151</t>
  </si>
  <si>
    <t>034503000</t>
  </si>
  <si>
    <t>Informační tabule na staveništi</t>
  </si>
  <si>
    <t>451964559</t>
  </si>
  <si>
    <t>Zařízení staveniště zabezpečení staveniště informační tabule</t>
  </si>
  <si>
    <t>Poznámka k položce:
Základní informační tabule a všechny bezpečnostní tabulky označující staveniště, zajisťující bezpečnost osob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</si>
  <si>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</si>
  <si>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</si>
  <si>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</si>
  <si>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</si>
  <si>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</si>
  <si>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</si>
  <si>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</si>
  <si>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</si>
  <si>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</si>
  <si>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</si>
  <si>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</si>
  <si>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</si>
  <si>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</si>
  <si>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</si>
  <si>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</si>
  <si>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</si>
  <si>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</si>
  <si>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</si>
  <si>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</si>
  <si>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</si>
  <si>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</si>
  <si>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</si>
  <si>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</si>
  <si>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</si>
  <si>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</si>
  <si>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</si>
  <si>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</si>
  <si>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</si>
  <si>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</si>
  <si>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</si>
  <si>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</si>
  <si>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</si>
  <si>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</si>
  <si>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</si>
  <si>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</si>
  <si>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</si>
  <si>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</si>
  <si>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</si>
  <si>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</si>
  <si>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</si>
  <si>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</si>
  <si>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</si>
  <si>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</si>
  <si>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</si>
  <si>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</si>
  <si>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</si>
  <si>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</si>
  <si>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</si>
  <si>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</si>
  <si>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</si>
  <si>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</si>
  <si>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</si>
  <si>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</si>
  <si>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</si>
  <si>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</si>
  <si>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</si>
  <si>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</si>
  <si>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</si>
  <si>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</si>
  <si>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</si>
  <si>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</si>
  <si>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</si>
  <si>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</si>
  <si>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</si>
  <si>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</si>
  <si>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</si>
  <si>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</si>
  <si>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</si>
  <si>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</si>
  <si>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</si>
  <si>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</si>
  <si>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</si>
  <si>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</si>
  <si>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</si>
  <si>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</si>
  <si>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</si>
  <si>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</si>
  <si>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</si>
  <si>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</si>
  <si>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</si>
  <si>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</si>
  <si>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</si>
  <si>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</si>
  <si>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</si>
  <si>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</si>
  <si>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</si>
  <si>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</si>
  <si>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</si>
  <si>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</si>
  <si>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</si>
  <si>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</si>
  <si>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</si>
  <si>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</si>
  <si>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</si>
  <si>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</si>
  <si>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</si>
  <si>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</si>
  <si>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</si>
  <si>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</si>
  <si>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</si>
  <si>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</si>
  <si>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</si>
  <si>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</si>
  <si>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</si>
  <si>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</si>
  <si>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</si>
  <si>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</si>
  <si>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</si>
  <si>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</si>
  <si>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</si>
  <si>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</si>
  <si>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</si>
  <si>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</si>
  <si>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</si>
  <si>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</si>
  <si>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</si>
  <si>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</si>
  <si>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</si>
  <si>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</si>
  <si>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</si>
  <si>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</si>
  <si>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</si>
  <si>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</si>
  <si>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</si>
  <si>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</si>
  <si>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</si>
  <si>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</si>
  <si>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</si>
  <si>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</si>
  <si>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</si>
  <si>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</si>
  <si>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</si>
  <si>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</si>
  <si>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</si>
  <si>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</si>
  <si>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</si>
  <si>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</si>
  <si>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</si>
  <si>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</si>
  <si>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</si>
  <si>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</si>
  <si>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</si>
  <si>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</si>
  <si>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</si>
  <si>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</si>
  <si>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</si>
  <si>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</si>
  <si>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</si>
  <si>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</si>
  <si>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</si>
  <si>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</si>
  <si>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</si>
  <si>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</si>
  <si>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</si>
  <si>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</si>
  <si>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</si>
  <si>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</si>
  <si>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</si>
  <si>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</si>
  <si>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</si>
  <si>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</si>
  <si>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</si>
  <si>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</si>
  <si>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</si>
  <si>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</si>
  <si>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</si>
  <si>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</si>
  <si>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</si>
  <si>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</si>
  <si>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</si>
  <si>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</si>
  <si>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</si>
  <si>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</si>
  <si>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</si>
  <si>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</si>
  <si>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</si>
  <si>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</si>
  <si>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</si>
  <si>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</si>
  <si>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</si>
  <si>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</si>
  <si>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</si>
  <si>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</si>
  <si>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Export VZ</t>
  </si>
  <si>
    <t>List obsahuje:</t>
  </si>
  <si>
    <t>3.0</t>
  </si>
  <si>
    <t>ZAMOK</t>
  </si>
  <si>
    <t>False</t>
  </si>
  <si>
    <t>{17cec3be-09db-475a-aa5e-fa64df92f4b4}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</si>
  <si>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</si>
  <si>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</si>
  <si>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</si>
  <si>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</si>
  <si>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</si>
  <si>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</si>
  <si>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</si>
  <si>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</si>
  <si>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16h176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</si>
  <si>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</si>
  <si>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</si>
  <si>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kanalizace a vodovodu</t>
  </si>
  <si>
    <t>0,1</t>
  </si>
  <si>
    <t>KSO:</t>
  </si>
  <si>
    <t>801 34 13</t>
  </si>
  <si>
    <t>CC-CZ:</t>
  </si>
  <si>
    <t/>
  </si>
  <si>
    <t>1</t>
  </si>
  <si>
    <t>Místo:</t>
  </si>
  <si>
    <t>Dalovice</t>
  </si>
  <si>
    <t>Datum:</t>
  </si>
  <si>
    <t>3.10.2016</t>
  </si>
  <si>
    <t>10</t>
  </si>
  <si>
    <t>100</t>
  </si>
  <si>
    <t>Zadavatel:</t>
  </si>
  <si>
    <t>IČ:</t>
  </si>
  <si>
    <t>Střední škola logistická Dalovice,příspěvková org.</t>
  </si>
  <si>
    <t>DIČ:</t>
  </si>
  <si>
    <t>Uchazeč:</t>
  </si>
  <si>
    <t>Vyplň údaj</t>
  </si>
  <si>
    <t>Projektant:</t>
  </si>
  <si>
    <t>KTS-CZ s.r.o.</t>
  </si>
  <si>
    <t>True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</si>
  <si>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</si>
  <si>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
Jména výrobců a obchodní názvy u položek jsou pouze informativní, uvedené jako reference technických parametrů,
vzájemné kompatibility zařízení a dostupnosti odborného servisu. Lze použít výrobky ekvivalentních vlastností jiných výrobců.
Nedílnou součástí Rozpočtu a Výkazu výměr je projektová dokumentace. Nabídkové ceny mohou být vytvářeny dle Výkazu výměr pouze s projektem a jeho Výkazem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</si>
  <si>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</si>
  <si>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</si>
  <si>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</si>
  <si>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</si>
  <si>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</si>
  <si>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</si>
  <si>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</si>
  <si>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</si>
  <si>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</si>
  <si>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</si>
  <si>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</si>
  <si>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</si>
  <si>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</si>
  <si>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</si>
  <si>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</si>
  <si>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</si>
  <si>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</si>
  <si>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</si>
  <si>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</si>
  <si>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</si>
  <si>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</si>
  <si>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</si>
  <si>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</si>
  <si>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</si>
  <si>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</si>
  <si>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</si>
  <si>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</si>
  <si>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</si>
  <si>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</si>
  <si>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</si>
  <si>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</si>
  <si>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</si>
  <si>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</si>
  <si>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</si>
  <si>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</si>
  <si>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</si>
  <si>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</si>
  <si>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</si>
  <si>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</si>
  <si>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STA</t>
  </si>
  <si>
    <t>{d5493bfa-9c70-459d-aae3-aaec69c3ee1a}</t>
  </si>
  <si>
    <t>2</t>
  </si>
  <si>
    <t>Zpět na list:</t>
  </si>
  <si>
    <t>KRYCÍ LIST SOUPISU</t>
  </si>
  <si>
    <t>Objekt:</t>
  </si>
  <si>
    <t>01 - Rekonstrukce kanalizace a vodovodu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</si>
  <si>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</si>
  <si>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</si>
  <si>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</si>
  <si>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</si>
  <si>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</si>
  <si>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</si>
  <si>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ZEMNI PRACE STAVEBNI</t>
  </si>
  <si>
    <t xml:space="preserve">    3 - Svislé a kompletní konstrukce</t>
  </si>
  <si>
    <t xml:space="preserve">    4 - VODOROVNE KONSTRUKCE</t>
  </si>
  <si>
    <t xml:space="preserve">    5 - KOMUNIKACE</t>
  </si>
  <si>
    <t xml:space="preserve">    6 - Úpravy povrchů, podlahy a osazování výplní</t>
  </si>
  <si>
    <t xml:space="preserve">      61 - Úprava povrchů vnitřních</t>
  </si>
  <si>
    <t xml:space="preserve">      63 - Podlahy a podlahové konstrukce</t>
  </si>
  <si>
    <t xml:space="preserve">    8 - POTRUBI</t>
  </si>
  <si>
    <t xml:space="preserve">    9 - DOKONCUJICI KONSTRUKCE</t>
  </si>
  <si>
    <t xml:space="preserve">      95 - Různé dokončovací konstrukce a práce pozemních staveb</t>
  </si>
  <si>
    <t xml:space="preserve">      94 - Lešení a stavební výtahy</t>
  </si>
  <si>
    <t xml:space="preserve">      96 - DOPLNUJICI KONSTRUKCE A PRACE</t>
  </si>
  <si>
    <t xml:space="preserve">    997 - BOURANI</t>
  </si>
  <si>
    <t xml:space="preserve">    998 - PRESUN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</si>
  <si>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</si>
  <si>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</si>
  <si>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</si>
  <si>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VNITRNI KANALIZACE</t>
  </si>
  <si>
    <t xml:space="preserve">    722 - VNITRNI VODOVOD</t>
  </si>
  <si>
    <t xml:space="preserve">    725 - ZARIZOVACI PREDMETY</t>
  </si>
  <si>
    <t xml:space="preserve">    751 - Vzduchotechnika</t>
  </si>
  <si>
    <t xml:space="preserve">    763 - Konstrukce suché výstavby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</si>
  <si>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</si>
  <si>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</si>
  <si>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</si>
  <si>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</si>
  <si>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</si>
  <si>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</si>
  <si>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</si>
  <si>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</si>
  <si>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</si>
  <si>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</si>
  <si>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</si>
  <si>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</si>
  <si>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</si>
  <si>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</si>
  <si>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</si>
  <si>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</si>
  <si>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</si>
  <si>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</si>
  <si>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</si>
  <si>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</si>
  <si>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</si>
  <si>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</si>
  <si>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</si>
  <si>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ZEMNI PRACE STAVEBNI</t>
  </si>
  <si>
    <t>K</t>
  </si>
  <si>
    <t>132201201</t>
  </si>
  <si>
    <t>Hloubení rýh š do 2000 mm v hornině tř. 3 objemu do 100 m3</t>
  </si>
  <si>
    <t>m3</t>
  </si>
  <si>
    <t>CS ÚRS 2016 01</t>
  </si>
  <si>
    <t>4</t>
  </si>
  <si>
    <t>PP</t>
  </si>
  <si>
    <t>Hlb rýh 2000mm hor 3 100m3    *</t>
  </si>
  <si>
    <t>132201209</t>
  </si>
  <si>
    <t>Příplatek za lepivost k hloubení rýh š do 2000 mm v hornině tř. 3</t>
  </si>
  <si>
    <t>Přípl za lepivost rýh v horn.3    *</t>
  </si>
  <si>
    <t>3</t>
  </si>
  <si>
    <t>151101101</t>
  </si>
  <si>
    <t>Zřízení příložného pažení a rozepření stěn rýh hl do 2 m</t>
  </si>
  <si>
    <t>m2</t>
  </si>
  <si>
    <t>-561136601</t>
  </si>
  <si>
    <t>Zřízení pažení a rozepření stěn rýh pro podzemní vedení pro všechny šířky rýhy příložné pro jakoukoliv mezerovitost, hloubky do 2 m</t>
  </si>
  <si>
    <t>151101111</t>
  </si>
  <si>
    <t>Odstranění příložného pažení a rozepření stěn rýh hl do 2 m</t>
  </si>
  <si>
    <t>765299385</t>
  </si>
  <si>
    <t>Odstranění pažení a rozepření stěn rýh pro podzemní vedení s uložením materiálu na vzdálenost do 3 m od kraje výkopu příložné, hloubky do 2 m</t>
  </si>
  <si>
    <t>5</t>
  </si>
  <si>
    <t>161101101</t>
  </si>
  <si>
    <t>Svislé přemístění výkopku z horniny tř. 1 až 4 hl výkopu do 2,5 m</t>
  </si>
  <si>
    <t>Svislé přemíst výkopku horn4 2.5m *</t>
  </si>
  <si>
    <t>6</t>
  </si>
  <si>
    <t>162601102</t>
  </si>
  <si>
    <t>Vodorovné přemístění do 5000 m výkopku/sypaniny z horniny tř. 1 až 4</t>
  </si>
  <si>
    <t>Vodorovné přem.výkopku do 5000m 1-4*</t>
  </si>
  <si>
    <t>VV</t>
  </si>
  <si>
    <t xml:space="preserve">lože                                              </t>
  </si>
  <si>
    <t xml:space="preserve">(4.7+4.6+10)*0.5*0.1+(3.1+3+5)*0.8*0.1            </t>
  </si>
  <si>
    <t xml:space="preserve">obsyp                                             </t>
  </si>
  <si>
    <t xml:space="preserve">4.7*0.5*0.45+4.6*0.5*0.425+10*0.5*0.4+3.1*0.8*0.425+3*0.8*0.4+5*0.8*0.36 </t>
  </si>
  <si>
    <t>Součet</t>
  </si>
  <si>
    <t>7</t>
  </si>
  <si>
    <t>171201201</t>
  </si>
  <si>
    <t>Uložení sypaniny na skládky</t>
  </si>
  <si>
    <t>Uložení sypaniny na skládku   *</t>
  </si>
  <si>
    <t>8</t>
  </si>
  <si>
    <t>171201211</t>
  </si>
  <si>
    <t>Poplatek za uložení odpadu ze sypaniny na skládce (skládkovné)</t>
  </si>
  <si>
    <t>t</t>
  </si>
  <si>
    <t>92944257</t>
  </si>
  <si>
    <t>Uložení sypaniny poplatek za uložení sypaniny na skládce (skládkovné)</t>
  </si>
  <si>
    <t>9,342*2 'Přepočtené koeficientem množství</t>
  </si>
  <si>
    <t>9</t>
  </si>
  <si>
    <t>174101101</t>
  </si>
  <si>
    <t>Zásyp jam, šachet rýh nebo kolem objektů sypaninou se zhutněním</t>
  </si>
  <si>
    <t>Zásyp zhutnění jam   *</t>
  </si>
  <si>
    <t xml:space="preserve">13.52-9.342                                       </t>
  </si>
  <si>
    <t>175111101</t>
  </si>
  <si>
    <t>Obsypání potrubí ručně sypaninou bez prohození, uloženou do 3 m</t>
  </si>
  <si>
    <t>-1720311476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</si>
  <si>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</si>
  <si>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 xml:space="preserve">7.489-7.8*3.14*0.08*0.08-4.6*3.14*0.065*0.065-13*3.14*0.06*0.06-5*3.14*0.0315*0.0315 </t>
  </si>
  <si>
    <t>11</t>
  </si>
  <si>
    <t>M</t>
  </si>
  <si>
    <t>58155332</t>
  </si>
  <si>
    <t>Písek maltový Božíčany</t>
  </si>
  <si>
    <t xml:space="preserve">7.109*1.67*1.1*1.02                               </t>
  </si>
  <si>
    <t>Svislé a kompletní konstrukce</t>
  </si>
  <si>
    <t>12</t>
  </si>
  <si>
    <t>340237212</t>
  </si>
  <si>
    <t>Zazdívka otvorů pl do 0,25 m2 v příčkách nebo stěnách z cihel tl přes 100 mm</t>
  </si>
  <si>
    <t>kus</t>
  </si>
  <si>
    <t>514167366</t>
  </si>
  <si>
    <t>Zazdívka otvorů v příčkách nebo stěnách plochy přes 0,09 m2 do 0,25 m2 cihlami pálenými, tl. přes 100 mm</t>
  </si>
  <si>
    <t>13</t>
  </si>
  <si>
    <t>310237251</t>
  </si>
  <si>
    <t>Zazdívka otvorů pl do 0,25 m2 ve zdivu nadzákladovém cihlami pálenými tl do 450 mm</t>
  </si>
  <si>
    <t>-2051729797</t>
  </si>
  <si>
    <t>Zazdívka otvorů ve zdivu nadzákladovém cihlami pálenými plochy přes 0,09 m2 do 0,25 m2, ve zdi tl. přes 300 do 450 mm</t>
  </si>
  <si>
    <t>VODOROVNE KONSTRUKCE</t>
  </si>
  <si>
    <t>14</t>
  </si>
  <si>
    <t>411386621</t>
  </si>
  <si>
    <t>Zabetonování prostupů v instalačních šachtách ze suchých směsí pl do 0,25 m2 ve stropech</t>
  </si>
  <si>
    <t>1126498351</t>
  </si>
  <si>
    <t>Zabetonování prostupů v instalačních šachtách ve stropech železobetonových ze suchých směsí, včetně bednění, odbednění, výztuže a zajištění potrubí skelnou vatou s folií (materiál v ceně), plochy přes 0,09 do 0,25 m2</t>
  </si>
  <si>
    <t>451573111</t>
  </si>
  <si>
    <t>Lože pod potrubí otevřený výkop ze štěrkopísku</t>
  </si>
  <si>
    <t>-1302935437</t>
  </si>
  <si>
    <t>Lože pod potrubí, stoky a drobné objekty v otevřeném výkopu z písku a štěrkopísku do 63 mm</t>
  </si>
  <si>
    <t>KOMUNIKACE</t>
  </si>
  <si>
    <t>16</t>
  </si>
  <si>
    <t>566901142</t>
  </si>
  <si>
    <t>Vyspravení podkladu po překopech ing sítí plochy do 15 m2 kamenivem hrubým drceným tl. 150 mm</t>
  </si>
  <si>
    <t>1406447451</t>
  </si>
  <si>
    <t>Vyspravení podkladu po překopech inženýrských sítí plochy do 15 m2 s rozprostřením a zhutněním kamenivem hrubým drceným tl. 150 mm</t>
  </si>
  <si>
    <t xml:space="preserve">12                                   </t>
  </si>
  <si>
    <t>17</t>
  </si>
  <si>
    <t>572131112</t>
  </si>
  <si>
    <t>Vyrovnání povrchu dosavadních krytů živičnou směsí pro asfaltový koberec otevřený AKO tl do 60 mm</t>
  </si>
  <si>
    <t>-1183375399</t>
  </si>
  <si>
    <t>Vyrovnání povrchu dosavadních krytů s rozprostřením hmot a zhutněním živičnou směsí pro asfaltový koberec otevřený AKO tl. přes 40 do 60 mm</t>
  </si>
  <si>
    <t>18</t>
  </si>
  <si>
    <t>572141112</t>
  </si>
  <si>
    <t>Vyrovnání povrchu dosavadních krytů asfaltovým betonem ACO (AB) tl do 60 mm</t>
  </si>
  <si>
    <t>1506349746</t>
  </si>
  <si>
    <t>Vyrovnání povrchu dosavadních krytů s rozprostřením hmot a zhutněním asfaltovým betonem ACO (AB) tl. přes 40 do 60 mm</t>
  </si>
  <si>
    <t>Úpravy povrchů, podlahy a osazování výplní</t>
  </si>
  <si>
    <t>61</t>
  </si>
  <si>
    <t>Úprava povrchů vnitřních</t>
  </si>
  <si>
    <t>19</t>
  </si>
  <si>
    <t>611325222</t>
  </si>
  <si>
    <t>Vápenocementová štuková omítka malých ploch do 0,25 m2 na stropech</t>
  </si>
  <si>
    <t>-2141222278</t>
  </si>
  <si>
    <t>Vápenocementová nebo vápenná omítka jednotlivých malých ploch štuková na stropech, plochy jednotlivě přes 0,09 do 0,25 m2</t>
  </si>
  <si>
    <t>20</t>
  </si>
  <si>
    <t>319202321</t>
  </si>
  <si>
    <t>Vyrovnání nerovného povrchu zdiva tl do 80 mm přizděním</t>
  </si>
  <si>
    <t>-1868340618</t>
  </si>
  <si>
    <t>Vyrovnání nerovného povrchu vnitřního i vnějšího zdiva přizděním, tl. přes 30 do 80 mm</t>
  </si>
  <si>
    <t>" po zahození rýh a vyrovnání rýh" 50</t>
  </si>
  <si>
    <t>612311131</t>
  </si>
  <si>
    <t>Potažení vnitřních stěn vápenným štukem tloušťky do 3 mm</t>
  </si>
  <si>
    <t>201358074</t>
  </si>
  <si>
    <t>Potažení vnitřních ploch štukem tloušťky do 3 mm svislých konstrukcí stěn</t>
  </si>
  <si>
    <t>22</t>
  </si>
  <si>
    <t>612325222</t>
  </si>
  <si>
    <t>Vápenocementová štuková omítka malých ploch do 0,25 m2 na stěnách</t>
  </si>
  <si>
    <t>659762861</t>
  </si>
  <si>
    <t>Vápenocementová nebo vápenná omítka jednotlivých malých ploch štuková na stěnách, plochy jednotlivě přes 0,09 do 0,25 m2</t>
  </si>
  <si>
    <t>63</t>
  </si>
  <si>
    <t>Podlahy a podlahové konstrukce</t>
  </si>
  <si>
    <t>23</t>
  </si>
  <si>
    <t>635111421</t>
  </si>
  <si>
    <t>Doplnění násypů pod podlahy, mazaniny a dlažby pískem pl přes 2 m2</t>
  </si>
  <si>
    <t>-508185661</t>
  </si>
  <si>
    <t>Doplnění násypu pod dlažby, podlahy a mazaniny pískem neupraveným (s dodáním hmot), s udusáním a urovnáním povrchu násypu plochy jednotlivě přes 2 m2</t>
  </si>
  <si>
    <t>" doplnění podlahy" 18*0,1</t>
  </si>
  <si>
    <t>24</t>
  </si>
  <si>
    <t>631311133</t>
  </si>
  <si>
    <t>Mazanina tl do 240 mm z betonu prostého bez zvýšených nároků na prostředí tř. C 12/15</t>
  </si>
  <si>
    <t>452010465</t>
  </si>
  <si>
    <t>Mazanina z betonu prostého bez zvýšených nároků na prostředí tl. přes 120 do 240 mm tř. C 12/15</t>
  </si>
  <si>
    <t>" dioplnění podlah" 18*0,2</t>
  </si>
  <si>
    <t>25</t>
  </si>
  <si>
    <t>631319175</t>
  </si>
  <si>
    <t>Příplatek k mazanině tl do 240 mm za stržení povrchu spodní vrstvy před vložením výztuže</t>
  </si>
  <si>
    <t>61827628</t>
  </si>
  <si>
    <t>Příplatek k cenám mazanin za stržení povrchu spodní vrstvy mazaniny latí před vložením výztuže nebo pletiva pro tl. obou vrstev mazaniny přes 120 do 240 mm</t>
  </si>
  <si>
    <t>26</t>
  </si>
  <si>
    <t>631362021</t>
  </si>
  <si>
    <t>Výztuž mazanin svařovanými sítěmi Kari</t>
  </si>
  <si>
    <t>-1422475280</t>
  </si>
  <si>
    <t>Výztuž mazanin ze svařovaných sítí z drátů typu KARI</t>
  </si>
  <si>
    <t>18*2,447*2*1,15*0,001</t>
  </si>
  <si>
    <t>27</t>
  </si>
  <si>
    <t>631311115</t>
  </si>
  <si>
    <t>Mazanina tl do 80 mm z betonu prostého bez zvýšených nároků na prostředí tř. C 20/25</t>
  </si>
  <si>
    <t>1725148785</t>
  </si>
  <si>
    <t>Mazanina z betonu prostého bez zvýšených nároků na prostředí tl. přes 50 do 80 mm tř. C 20/25</t>
  </si>
  <si>
    <t>" cementový potět tl 65mm" 18*0,065</t>
  </si>
  <si>
    <t>28</t>
  </si>
  <si>
    <t>631319011</t>
  </si>
  <si>
    <t>Příplatek k mazanině tl do 80 mm za přehlazení povrchu</t>
  </si>
  <si>
    <t>1843863199</t>
  </si>
  <si>
    <t>Příplatek k cenám mazanin za úpravu povrchu mazaniny přehlazením, mazanina tl. přes 50 do 80 mm</t>
  </si>
  <si>
    <t>POTRUBI</t>
  </si>
  <si>
    <t>29</t>
  </si>
  <si>
    <t>90096001R</t>
  </si>
  <si>
    <t>Vyčištění+vysprav.stáv.kanal.šachet</t>
  </si>
  <si>
    <t>kpl</t>
  </si>
  <si>
    <t>P</t>
  </si>
  <si>
    <t>Poznámka k položce:
v podlaze v 1.PP</t>
  </si>
  <si>
    <t>30</t>
  </si>
  <si>
    <t>90096002R</t>
  </si>
  <si>
    <t>Vyčištění+vysprav.stáv.zděné VŠ</t>
  </si>
  <si>
    <t>ks</t>
  </si>
  <si>
    <t>Poznámka k položce:
vč.osaz.vidlicových stupadel+PE povlak</t>
  </si>
  <si>
    <t>31</t>
  </si>
  <si>
    <t>899102111</t>
  </si>
  <si>
    <t>Osazení poklopů litinových nebo ocelových včetně rámů hmotnosti nad 50 do 100 kg</t>
  </si>
  <si>
    <t>Osaz poklopu s ramem do 100kg   *</t>
  </si>
  <si>
    <t xml:space="preserve">1+2                                               </t>
  </si>
  <si>
    <t>32</t>
  </si>
  <si>
    <t>19496026</t>
  </si>
  <si>
    <t>Al Poklop s rámem AD 60/90</t>
  </si>
  <si>
    <t>33</t>
  </si>
  <si>
    <t>19496011</t>
  </si>
  <si>
    <t>Poklop plynotěs.595/900 A609</t>
  </si>
  <si>
    <t>Poznámka k položce:
s kompozit.rámem</t>
  </si>
  <si>
    <t>34</t>
  </si>
  <si>
    <t>894115111</t>
  </si>
  <si>
    <t>Šachtice domovní kanalizační obestavěný prostor do 1,3 m3 zdi s pálených cihel s litinovým poklopem</t>
  </si>
  <si>
    <t>Šacht dom kanal ci 1,3m3   *</t>
  </si>
  <si>
    <t xml:space="preserve">0.9*1.2*1                                         </t>
  </si>
  <si>
    <t>35</t>
  </si>
  <si>
    <t>28634329</t>
  </si>
  <si>
    <t>Šachta dno PP 425x150 s přít.</t>
  </si>
  <si>
    <t>36</t>
  </si>
  <si>
    <t>28634324</t>
  </si>
  <si>
    <t>Šacht.korug. roura 425x2000mm</t>
  </si>
  <si>
    <t>37</t>
  </si>
  <si>
    <t>28634304</t>
  </si>
  <si>
    <t>Teleskop.roura+těsn.425x375</t>
  </si>
  <si>
    <t>38</t>
  </si>
  <si>
    <t>28696125</t>
  </si>
  <si>
    <t>Litinový poklop 425 mm 40t</t>
  </si>
  <si>
    <t>39</t>
  </si>
  <si>
    <t>89600001R</t>
  </si>
  <si>
    <t>Mont.+osaz.plast šachty do výkopu</t>
  </si>
  <si>
    <t>40</t>
  </si>
  <si>
    <t>871211141</t>
  </si>
  <si>
    <t>Montáž potrubí z PE100 SDR 11 otevřený výkop svařovaných na tupo D 63 x 5,8 mm</t>
  </si>
  <si>
    <t>m</t>
  </si>
  <si>
    <t>557013150</t>
  </si>
  <si>
    <t>Montáž vodovodního potrubí z plastů v otevřeném výkopu z polyetylenu PE 100 svařovaných na tupo SDR 11/PN16 D 63 x 5,8 mm</t>
  </si>
  <si>
    <t>41</t>
  </si>
  <si>
    <t>286135980</t>
  </si>
  <si>
    <t>potrubí dvouvrstvé PE100 s 10% signalizační vrstvou, SDR 11, 63x5,8. L=12m</t>
  </si>
  <si>
    <t>-436176410</t>
  </si>
  <si>
    <t>Trubky z polyetylénu vodovodní potrubí PE PE100 potrubí - pro rozvody vody dvouvrstvé potrubí PE 100 s 10% signalizační vrstvou (od d32 do d450) SDR 11, délka 12 m 63x5,8</t>
  </si>
  <si>
    <t xml:space="preserve">7*1.015                                           </t>
  </si>
  <si>
    <t>42</t>
  </si>
  <si>
    <t>899721111</t>
  </si>
  <si>
    <t>Signalizační vodič DN do 150 mm na potrubí PVC</t>
  </si>
  <si>
    <t>-1554586918</t>
  </si>
  <si>
    <t>Signalizační vodič na potrubí PVC DN do 150 mm</t>
  </si>
  <si>
    <t>43</t>
  </si>
  <si>
    <t>899722113</t>
  </si>
  <si>
    <t>Krytí potrubí z plastů výstražnou fólií z PVC 34cm</t>
  </si>
  <si>
    <t>-629507335</t>
  </si>
  <si>
    <t>Krytí potrubí z plastů výstražnou fólií z PVC šířky 34cm</t>
  </si>
  <si>
    <t>DOKONCUJICI KONSTRUKCE</t>
  </si>
  <si>
    <t>95</t>
  </si>
  <si>
    <t>Různé dokončovací konstrukce a práce pozemních staveb</t>
  </si>
  <si>
    <t>44</t>
  </si>
  <si>
    <t>952901111R</t>
  </si>
  <si>
    <t>Vyčištění budov bytové a občanské výstavby při výšce podlaží do 4 m - úklid dotčených místností a přístupových tras</t>
  </si>
  <si>
    <t>-1864867912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</si>
  <si>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</si>
  <si>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45</t>
  </si>
  <si>
    <t>953941711</t>
  </si>
  <si>
    <t>Osazování objímek nebo držáků ve zdivu cihelném</t>
  </si>
  <si>
    <t>1317836917</t>
  </si>
  <si>
    <t>Osazení drobných kovových výrobků bez jejich dodání s vysekáním kapes pro upevňovací prvky se zazděním, zabetonováním nebo zalitím objímek nebo držáků, ve zdivu cihelném</t>
  </si>
  <si>
    <t>46</t>
  </si>
  <si>
    <t>553970001</t>
  </si>
  <si>
    <t>Atypické kovové výrobky - připevňovací materiál vč. nátěru (např šrouby, objímky)</t>
  </si>
  <si>
    <t>kg</t>
  </si>
  <si>
    <t>-1080495453</t>
  </si>
  <si>
    <t>materiály ostatní: Atypické kovové výrobky</t>
  </si>
  <si>
    <t>47</t>
  </si>
  <si>
    <t>553970000</t>
  </si>
  <si>
    <t>Atypické kovové výrobky včetne zinkování - lišty a konzoly vč. příslušných dílů</t>
  </si>
  <si>
    <t>1805154947</t>
  </si>
  <si>
    <t>materiály ostatní: Atypické kovové výrobky včetne zinkování</t>
  </si>
  <si>
    <t>94</t>
  </si>
  <si>
    <t>Lešení a stavební výtahy</t>
  </si>
  <si>
    <t>48</t>
  </si>
  <si>
    <t>949101112</t>
  </si>
  <si>
    <t>Lešení pomocné pro objekty pozemních staveb s lešeňovou podlahou v do 3,5 m zatížení do 150 kg/m2</t>
  </si>
  <si>
    <t>237704006</t>
  </si>
  <si>
    <t>Lešení pomocné pracovní pro objekty pozemních staveb pro zatížení do 150 kg/m2, o výšce lešeňové podlahy přes 1,9 do 3,5 m</t>
  </si>
  <si>
    <t>96</t>
  </si>
  <si>
    <t>DOPLNUJICI KONSTRUKCE A PRACE</t>
  </si>
  <si>
    <t>49</t>
  </si>
  <si>
    <t>113107142</t>
  </si>
  <si>
    <t>Odstranění podkladu pl do 50 m2 živičných tl 100 mm</t>
  </si>
  <si>
    <t>Odstraň podklad 200m2 živič tl 10cm*</t>
  </si>
  <si>
    <t>50</t>
  </si>
  <si>
    <t>919735112</t>
  </si>
  <si>
    <t>Řezání stávajícího živičného krytu hl do 100 mm</t>
  </si>
  <si>
    <t>Řezání živič krytu tl 5-10cm  *</t>
  </si>
  <si>
    <t>51</t>
  </si>
  <si>
    <t>919731122</t>
  </si>
  <si>
    <t>Zarovnání styčné plochy podkladu nebo krytu živičného tl do 100 mm</t>
  </si>
  <si>
    <t>Zarov styč.pl podkl živič tl 10cm *</t>
  </si>
  <si>
    <t>52</t>
  </si>
  <si>
    <t>974031164</t>
  </si>
  <si>
    <t>Vysekání rýh ve zdivu cihelném hl do 150 mm š do 150 mm</t>
  </si>
  <si>
    <t>1431016555</t>
  </si>
  <si>
    <t>Vysekání rýh ve zdivu cihelném na maltu vápennou nebo vápenocementovou do hl. 150 mm a šířky do 150 mm</t>
  </si>
  <si>
    <t>Poznámka k položce:
Zohlednit práce na památkově chráněném objektu !!!</t>
  </si>
  <si>
    <t>53</t>
  </si>
  <si>
    <t>971033351</t>
  </si>
  <si>
    <t>Vybourání otvorů ve zdivu cihelném pl do 0,09 m2 na MVC nebo MV tl do 450 mm</t>
  </si>
  <si>
    <t>-1732226301</t>
  </si>
  <si>
    <t>Vybourání otvorů ve zdivu základovém nebo nadzákladovém z cihel, tvárnic, příčkovek z cihel pálených na maltu vápennou nebo vápenocementovou plochy do 0,09 m2, tl. do 450 mm</t>
  </si>
  <si>
    <t>54</t>
  </si>
  <si>
    <t>971052341</t>
  </si>
  <si>
    <t>Vybourání nebo prorážení otvorů v ŽB příčkách a zdech pl do 0,09 m2 tl do 300 mm</t>
  </si>
  <si>
    <t>-423509542</t>
  </si>
  <si>
    <t>Vybourání a prorážení otvorů v železobetonových příčkách a zdech základových nebo nadzákladových, plochy do 0,09 m2, tl. do 300 mm</t>
  </si>
  <si>
    <t>55</t>
  </si>
  <si>
    <t>972054341</t>
  </si>
  <si>
    <t>Vybourání otvorů v ŽB stropech nebo klenbách pl do 0,25 m2 tl do 150 mm</t>
  </si>
  <si>
    <t>-553240546</t>
  </si>
  <si>
    <t>Vybourání otvorů ve stropech nebo klenbách železobetonových bez odstranění podlahy a násypu, plochy do 0,25 m2, tl. do 150 mm</t>
  </si>
  <si>
    <t>56</t>
  </si>
  <si>
    <t>965081213</t>
  </si>
  <si>
    <t>Bourání podlah z dlaždic keramických nebo xylolitových tl do 10 mm plochy přes 1 m2</t>
  </si>
  <si>
    <t>1853140900</t>
  </si>
  <si>
    <t>Bourání podlah ostatních bez podkladního lože nebo mazaniny z dlaždic s jakoukoliv výplní spár keramických nebo xylolitových tl. do 10 mm, plochy přes 1 m2</t>
  </si>
  <si>
    <t>57</t>
  </si>
  <si>
    <t>965043341</t>
  </si>
  <si>
    <t>Bourání podkladů pod dlažby betonových s potěrem nebo teracem tl do 100 mm pl přes 4 m2</t>
  </si>
  <si>
    <t>2094556199</t>
  </si>
  <si>
    <t>Bourání podkladů pod dlažby nebo litých celistvých podlah a mazanin betonových s potěrem nebo teracem tl. do 100 mm, plochy přes 4 m2</t>
  </si>
  <si>
    <t>18,0*(0,005+0,065)</t>
  </si>
  <si>
    <t>58</t>
  </si>
  <si>
    <t>965042241</t>
  </si>
  <si>
    <t>Bourání podkladů pod dlažby nebo mazanin betonových nebo z litého asfaltu tl přes 100 mm pl pře 4 m2</t>
  </si>
  <si>
    <t>-1949731773</t>
  </si>
  <si>
    <t>Bourání podkladů pod dlažby nebo litých celistvých podlah a mazanin betonových nebo z litého asfaltu tl. přes 100 mm, plochy přes 4 m2</t>
  </si>
  <si>
    <t>18,0*0,2</t>
  </si>
  <si>
    <t>59</t>
  </si>
  <si>
    <t>713120821</t>
  </si>
  <si>
    <t>Odstranění tepelné izolace podlah volně kladené z polystyrenu tl do 100 mm</t>
  </si>
  <si>
    <t>-627470287</t>
  </si>
  <si>
    <t>Odstranění tepelné izolace běžných stavebních konstrukcí z rohoží, pásů, dílců, desek, bloků podlah volně kladených nebo mezi trámy z polystyrenu, tloušťka izolace do 100 mm</t>
  </si>
  <si>
    <t>60</t>
  </si>
  <si>
    <t>711131811</t>
  </si>
  <si>
    <t>Odstranění izolace proti zemní vlhkosti vodorovné</t>
  </si>
  <si>
    <t>1078646115</t>
  </si>
  <si>
    <t>Odstranění izolace proti zemní vlhkosti na ploše vodorovné V</t>
  </si>
  <si>
    <t>" 2x vrstva lepenky" 18*2</t>
  </si>
  <si>
    <t>997</t>
  </si>
  <si>
    <t>BOURANI</t>
  </si>
  <si>
    <t>997221561</t>
  </si>
  <si>
    <t>Vodorovná doprava suti z kusových materiálů do 1 km</t>
  </si>
  <si>
    <t>-1244322917</t>
  </si>
  <si>
    <t>Vodorovná doprava suti bez naložení, ale se složením a s hrubým urovnáním z kusových materiálů, na vzdálenost do 1 km</t>
  </si>
  <si>
    <t>62</t>
  </si>
  <si>
    <t>997221569</t>
  </si>
  <si>
    <t>Příplatek ZKD 1 km u vodorovné dopravy suti z kusových materiálů</t>
  </si>
  <si>
    <t>1059707497</t>
  </si>
  <si>
    <t>Vodorovná doprava suti bez naložení, ale se složením a s hrubým urovnáním Příplatek k ceně za každý další i započatý 1 km přes 1 km</t>
  </si>
  <si>
    <t>Poznámka k položce:
celkem 5Km</t>
  </si>
  <si>
    <t>2,172*4 'Přepočtené koeficientem množství</t>
  </si>
  <si>
    <t>997221611</t>
  </si>
  <si>
    <t>Nakládání suti na dopravní prostředky pro vodorovnou dopravu</t>
  </si>
  <si>
    <t>-1772670943</t>
  </si>
  <si>
    <t>Nakládání na dopravní prostředky pro vodorovnou dopravu suti</t>
  </si>
  <si>
    <t>64</t>
  </si>
  <si>
    <t>997221845</t>
  </si>
  <si>
    <t>Poplatek za uložení odpadu z asfaltových povrchů na skládce (skládkovné)</t>
  </si>
  <si>
    <t>-1366967028</t>
  </si>
  <si>
    <t>Poplatek za uložení stavebního odpadu na skládce (skládkovné) z asfaltových povrchů</t>
  </si>
  <si>
    <t>65</t>
  </si>
  <si>
    <t>997013211</t>
  </si>
  <si>
    <t>Vnitrostaveništní doprava suti a vybouraných hmot pro budovy v do 6 m ručně</t>
  </si>
  <si>
    <t>-1083019464</t>
  </si>
  <si>
    <t>Vnitrostaveništní doprava suti a vybouraných hmot vodorovně do 50 m svisle ručně (nošením po schodech) pro budovy a haly výšky do 6 m</t>
  </si>
  <si>
    <t>15,778-2,72</t>
  </si>
  <si>
    <t>66</t>
  </si>
  <si>
    <t>997013501</t>
  </si>
  <si>
    <t>Odvoz suti a vybouraných hmot na skládku nebo meziskládku do 1 km se složením</t>
  </si>
  <si>
    <t>1254153349</t>
  </si>
  <si>
    <t>Odvoz suti a vybouraných hmot na skládku nebo meziskládku se složením, na vzdálenost do 1 km</t>
  </si>
  <si>
    <t>67</t>
  </si>
  <si>
    <t>997013509</t>
  </si>
  <si>
    <t>Příplatek k odvozu suti a vybouraných hmot na skládku ZKD 1 km přes 1 km</t>
  </si>
  <si>
    <t>1406381562</t>
  </si>
  <si>
    <t>Odvoz suti a vybouraných hmot na skládku nebo meziskládku se složením, na vzdálenost Příplatek k ceně za každý další i započatý 1 km přes 1 km</t>
  </si>
  <si>
    <t>13,058*4 'Přepočtené koeficientem množství</t>
  </si>
  <si>
    <t>68</t>
  </si>
  <si>
    <t>997013814</t>
  </si>
  <si>
    <t>Poplatek za uložení stavebního odpadu z izolačních hmot na skládce (skládkovné)</t>
  </si>
  <si>
    <t>-1399813008</t>
  </si>
  <si>
    <t>Poplatek za uložení stavebního odpadu na skládce (skládkovné) z izolačních materiálů</t>
  </si>
  <si>
    <t>0,008+0,104</t>
  </si>
  <si>
    <t>69</t>
  </si>
  <si>
    <t>997013801R</t>
  </si>
  <si>
    <t>Poplatek za uložení stavebního betonového a keramického odpadu na skládce (skládkovné)</t>
  </si>
  <si>
    <t>545198190</t>
  </si>
  <si>
    <t xml:space="preserve">Poplatek za uložení stavebního odpadu na skládce (skládkovné) </t>
  </si>
  <si>
    <t>13,058-0,112</t>
  </si>
  <si>
    <t>998</t>
  </si>
  <si>
    <t>PRESUN HMOT</t>
  </si>
  <si>
    <t>70</t>
  </si>
  <si>
    <t>998017002</t>
  </si>
  <si>
    <t>Přesun hmot s omezením mechanizace pro budovy v do 12 m</t>
  </si>
  <si>
    <t>913886499</t>
  </si>
  <si>
    <t>Přesun hmot pro budovy občanské výstavby, bydlení, výrobu a služby s omezením mechanizace vodorovná dopravní vzdálenost do 100 m pro budovy s jakoukoliv nosnou konstrukcí výšky přes 6 do 12 m</t>
  </si>
  <si>
    <t>PSV</t>
  </si>
  <si>
    <t>Práce a dodávky PSV</t>
  </si>
  <si>
    <t>711</t>
  </si>
  <si>
    <t>Izolace proti vodě, vlhkosti a plynům</t>
  </si>
  <si>
    <t>71</t>
  </si>
  <si>
    <t>711111001</t>
  </si>
  <si>
    <t>Provedení izolace proti zemní vlhkosti vodorovné za studena nátěrem penetračním</t>
  </si>
  <si>
    <t>-340057847</t>
  </si>
  <si>
    <t>Provedení izolace proti zemní vlhkosti natěradly a tmely za studena na ploše vodorovné V nátěrem penetračním</t>
  </si>
  <si>
    <t>" doplnění podlah" 18</t>
  </si>
  <si>
    <t>72</t>
  </si>
  <si>
    <t>111631501</t>
  </si>
  <si>
    <t>Lak asfaltový izolační  25kg - za studena</t>
  </si>
  <si>
    <t>2014401145</t>
  </si>
  <si>
    <t>Výrobky asfaltové izolační a zálivkové hmoty asfalty oxidované stavebně-izolační k penetraci suchých a očištěných podkladů pod asfaltové izolační krytiny a izolace Lak asfaltový izolační  25kg - za studena</t>
  </si>
  <si>
    <t>18*0,0003 'Přepočtené koeficientem množství</t>
  </si>
  <si>
    <t>73</t>
  </si>
  <si>
    <t>711141559</t>
  </si>
  <si>
    <t>Provedení izolace proti zemní vlhkosti pásy přitavením vodorovné NAIP</t>
  </si>
  <si>
    <t>-2067076564</t>
  </si>
  <si>
    <t>Provedení izolace proti zemní vlhkosti pásy přitavením NAIP na ploše vodorovné V</t>
  </si>
  <si>
    <t>2*18,0</t>
  </si>
  <si>
    <t>74</t>
  </si>
  <si>
    <t>628323726</t>
  </si>
  <si>
    <t>Pásy asfaltované těžké vložka skleněná rohož pás 40 SPECIAL MINERAL (role/7,5m2) . podkladní</t>
  </si>
  <si>
    <t>262807888</t>
  </si>
  <si>
    <t>18*1,15 'Přepočtené koeficientem množství</t>
  </si>
  <si>
    <t>75</t>
  </si>
  <si>
    <t>628323725</t>
  </si>
  <si>
    <t>Pásy asfaltované těžké vložka skleněná rohož pás 40 SPECIAL MINERAL (role/7,5m2)</t>
  </si>
  <si>
    <t>-1226678199</t>
  </si>
  <si>
    <t>76</t>
  </si>
  <si>
    <t>998711102</t>
  </si>
  <si>
    <t>Přesun hmot tonážní pro izolace proti vodě, vlhkosti a plynům v objektech výšky do 12 m</t>
  </si>
  <si>
    <t>214201056</t>
  </si>
  <si>
    <t>Přesun hmot pro izolace proti vodě, vlhkosti a plynům stanovený z hmotnosti přesunovaného materiálu vodorovná dopravní vzdálenost do 50 m v objektech výšky přes 6 do 12 m</t>
  </si>
  <si>
    <t>713</t>
  </si>
  <si>
    <t>Izolace tepelné</t>
  </si>
  <si>
    <t>77</t>
  </si>
  <si>
    <t>713121111</t>
  </si>
  <si>
    <t>Montáž izolace tepelné podlah volně kladenými rohožemi, pásy, dílci, deskami 1 vrstva</t>
  </si>
  <si>
    <t>1340864697</t>
  </si>
  <si>
    <t>Montáž tepelné izolace podlah rohožemi, pásy, deskami, dílci, bloky (izolační materiál ve specifikaci) kladenými volně jednovrstvá</t>
  </si>
  <si>
    <t>78</t>
  </si>
  <si>
    <t>283758830</t>
  </si>
  <si>
    <t>deska z pěnového polystyrenu EPS 100 Z 1000 x 500 x 70 mm</t>
  </si>
  <si>
    <t>-1062882254</t>
  </si>
  <si>
    <t>Desky z lehčených plastů desky z pěnového polystyrénu - samozhášivého typ EPS 100Z (EPS 100S), objemová hmotnost 20 - 25 kg/m3 tepelně izolační desky pro izolace s vysokými nároky na pevnost v tlaku a ohybu (vysoce zatížené podlahy,střechy apod.) rozměr 1000 x 500 mm, lambda=0,037 [W / m K] 80 mm</t>
  </si>
  <si>
    <t>Poznámka k položce:
lambda=0,037 [W / m K]</t>
  </si>
  <si>
    <t>18*1,02 'Přepočtené koeficientem množství</t>
  </si>
  <si>
    <t>79</t>
  </si>
  <si>
    <t>711491171</t>
  </si>
  <si>
    <t>Provedení izolace proti tlakové vodě vodorovné z textilií vrstva podkladní</t>
  </si>
  <si>
    <t>-109751477</t>
  </si>
  <si>
    <t>Provedení izolace proti povrchové a podpovrchové tlakové vodě ostatní na ploše vodorovné V z textilií, vrstvy podkladní</t>
  </si>
  <si>
    <t>80</t>
  </si>
  <si>
    <t>711491172</t>
  </si>
  <si>
    <t>Provedení izolace proti tlakové vodě vodorovné z textilií vrstva ochranná</t>
  </si>
  <si>
    <t>-1630117542</t>
  </si>
  <si>
    <t>Provedení izolace proti povrchové a podpovrchové tlakové vodě ostatní na ploše vodorovné V z textilií, vrstvy ochranné</t>
  </si>
  <si>
    <t>81</t>
  </si>
  <si>
    <t>693111720</t>
  </si>
  <si>
    <t>textilie 63 63/30 ÚV stabilizace 300 g/m2 do š 8,8 m</t>
  </si>
  <si>
    <t>439555430</t>
  </si>
  <si>
    <t>Geotextilie geotextilie netkané 63 - ÚV stab. (polypropylenová vlákna) s nejvyšší stabilizací do šíře 8,80 m 63/ 30 ÚV 300 g/m2</t>
  </si>
  <si>
    <t>18*2</t>
  </si>
  <si>
    <t>36*1,05 'Přepočtené koeficientem množství</t>
  </si>
  <si>
    <t>82</t>
  </si>
  <si>
    <t>998713102</t>
  </si>
  <si>
    <t>Přesun hmot tonážní pro izolace tepelné v objektech v do 12 m</t>
  </si>
  <si>
    <t>700737557</t>
  </si>
  <si>
    <t>Přesun hmot pro izolace tepelné stanovený z hmotnosti přesunovaného materiálu vodorovná dopravní vzdálenost do 50 m v objektech výšky přes 6 m do 12 m</t>
  </si>
  <si>
    <t>721</t>
  </si>
  <si>
    <t>VNITRNI KANALIZACE</t>
  </si>
  <si>
    <t>83</t>
  </si>
  <si>
    <t>721110963R</t>
  </si>
  <si>
    <t>Potrubí kameninové propojení potrubí DN 150</t>
  </si>
  <si>
    <t>1722999528</t>
  </si>
  <si>
    <t>Opravy odpadního potrubí kameninového propojení dosavadního potrubí DN 150</t>
  </si>
  <si>
    <t>Poznámka k položce:
Přechod PVC/K</t>
  </si>
  <si>
    <t>84</t>
  </si>
  <si>
    <t>721140915</t>
  </si>
  <si>
    <t>Potrubí litinové propojení potrubí DN 100</t>
  </si>
  <si>
    <t>Potrubí lit odpadní propojení DN100</t>
  </si>
  <si>
    <t>85</t>
  </si>
  <si>
    <t>286115520</t>
  </si>
  <si>
    <t>přechodový kus kanalizace plastové KGUGE-DN 110</t>
  </si>
  <si>
    <t>633890902</t>
  </si>
  <si>
    <t>Trubky z polyvinylchloridu kanalizace domovní a uliční KG - Systém (PVC) přechod na litinové potrubí KGUGE KGUG-DN 110</t>
  </si>
  <si>
    <t>86</t>
  </si>
  <si>
    <t>721140916</t>
  </si>
  <si>
    <t>Potrubí litinové propojení potrubí DN 125</t>
  </si>
  <si>
    <t>Potrubí lit odpadní propojení DN125</t>
  </si>
  <si>
    <t>87</t>
  </si>
  <si>
    <t>286115540</t>
  </si>
  <si>
    <t>přechodový kus kanalizace plastové KGUGE DN 125</t>
  </si>
  <si>
    <t>-1851837868</t>
  </si>
  <si>
    <t>Trubky z polyvinylchloridu kanalizace domovní a uliční KG - Systém (PVC) přechod na litinové potrubí KGUGE KGUG DN 125</t>
  </si>
  <si>
    <t>88</t>
  </si>
  <si>
    <t>721140917</t>
  </si>
  <si>
    <t>Potrubí litinové propojení potrubí DN 150</t>
  </si>
  <si>
    <t>Potrubí lit odpadní propojení DN150</t>
  </si>
  <si>
    <t>89</t>
  </si>
  <si>
    <t>286115560</t>
  </si>
  <si>
    <t>přechodový kus kanalizace plastové KGUGE DN 160</t>
  </si>
  <si>
    <t>319031411</t>
  </si>
  <si>
    <t>Trubky z polyvinylchloridu kanalizace domovní a uliční KG - Systém (PVC) přechod na litinové potrubí KGUGE KGUG DN 160</t>
  </si>
  <si>
    <t>90</t>
  </si>
  <si>
    <t>721171917</t>
  </si>
  <si>
    <t>Potrubí z PP propojení potrubí DN 160</t>
  </si>
  <si>
    <t>-1754925988</t>
  </si>
  <si>
    <t>Opravy odpadního potrubí plastového propojení dosavadního potrubí DN 160</t>
  </si>
  <si>
    <t>91</t>
  </si>
  <si>
    <t>721173401</t>
  </si>
  <si>
    <t>Potrubí kanalizační plastové svodné systém KG DN 100</t>
  </si>
  <si>
    <t>Potrubí z PVC KG Systém</t>
  </si>
  <si>
    <t>Poznámka k položce:
ležaté hrdlové DN 100,tl. 3,0 mm</t>
  </si>
  <si>
    <t>92</t>
  </si>
  <si>
    <t>721173402</t>
  </si>
  <si>
    <t>Potrubí kanalizační plastové svodné systém KG DN 125</t>
  </si>
  <si>
    <t>Poznámka k položce:
ležaté hrdlové DN 125,tl. 3,0 mm</t>
  </si>
  <si>
    <t>93</t>
  </si>
  <si>
    <t>721173403</t>
  </si>
  <si>
    <t>Potrubí kanalizační plastové svodné systém KG DN 150</t>
  </si>
  <si>
    <t>Poznámka k položce:
ležaté hrdlové DN 150,tl. 3,6 mm</t>
  </si>
  <si>
    <t>721174024</t>
  </si>
  <si>
    <t>Potrubí kanalizační z PP odpadní systém HT DN 70</t>
  </si>
  <si>
    <t>Potrubí z PP HT Systém</t>
  </si>
  <si>
    <t>Poznámka k položce:
odpadní hrdlové DN 70</t>
  </si>
  <si>
    <t>721174025</t>
  </si>
  <si>
    <t>Potrubí kanalizační z PP odpadní systém HT DN 100</t>
  </si>
  <si>
    <t>Poznámka k položce:
odpadní hrdlové DN 100</t>
  </si>
  <si>
    <t>721174043</t>
  </si>
  <si>
    <t>Potrubí kanalizační z PP připojovací systém HT DN 50</t>
  </si>
  <si>
    <t>Poznámka k položce:
připojovací hrdlové DN 50</t>
  </si>
  <si>
    <t>97</t>
  </si>
  <si>
    <t>286116160</t>
  </si>
  <si>
    <t>čistící kus kanalizace plastové KGRE- 100 se 4 šrouby</t>
  </si>
  <si>
    <t>-160144625</t>
  </si>
  <si>
    <t>Trubky z polyvinylchloridu kanalizace domovní a uliční KG - Systém (PVC) čistící kus se šrouby KGRE KGRE-DN 100</t>
  </si>
  <si>
    <t>98</t>
  </si>
  <si>
    <t>286116180</t>
  </si>
  <si>
    <t>čistící kus kanalizace plastové KGRE- 125 se 4 šrouby</t>
  </si>
  <si>
    <t>-1738973222</t>
  </si>
  <si>
    <t>Trubky z polyvinylchloridu kanalizace domovní a uliční KG - Systém (PVC) čistící kus se šrouby KGRE KGRE-DN 125</t>
  </si>
  <si>
    <t>99</t>
  </si>
  <si>
    <t>721194109</t>
  </si>
  <si>
    <t>Vyvedení a upevnění odpadních výpustek DN 100</t>
  </si>
  <si>
    <t>Vyvedení kanal výpustek D 110</t>
  </si>
  <si>
    <t xml:space="preserve">2+1                                               </t>
  </si>
  <si>
    <t>721211913</t>
  </si>
  <si>
    <t>Montáž vpustí podlahových DN 110</t>
  </si>
  <si>
    <t>1932624606</t>
  </si>
  <si>
    <t>Podlahové vpusti montáž podlahových vpustí DN 110</t>
  </si>
  <si>
    <t>101</t>
  </si>
  <si>
    <t>551617560</t>
  </si>
  <si>
    <t>uzávěrka zápachová podlahová HL317 DN 50/75/110 nerez</t>
  </si>
  <si>
    <t>-510077366</t>
  </si>
  <si>
    <t>Uzávěrky zápachové, vpusti  - sifony podlahové plastové se sifonem, mřížka 150x150 mm nerez HL 317     DN 50/75/110</t>
  </si>
  <si>
    <t>Poznámka k položce:
Podlahová vpust se svislým odtokem DN50/75/110 s pevnou izolační přírubou, se zápachovou uzávěrkou (výška vodního uzávěru 50 mm), s mřížkou z nerezové oceli 138 x 138 mm a nástavcem ø145 mm s plastovým rámem 150 x 150mm, s možností výškové úpravy se sítkem na nečistoty.</t>
  </si>
  <si>
    <t>102</t>
  </si>
  <si>
    <t>721242115</t>
  </si>
  <si>
    <t>Lapač střešních splavenin z PP se zápachovou klapkou a lapacím košem DN 110</t>
  </si>
  <si>
    <t>-290714688</t>
  </si>
  <si>
    <t>Lapače střešních splavenin z polypropylenu (PP) DN 110 (HL 600)</t>
  </si>
  <si>
    <t>103</t>
  </si>
  <si>
    <t>721300922</t>
  </si>
  <si>
    <t>Pročištění svodů ležatých do DN 300</t>
  </si>
  <si>
    <t>Pročištění potrubí vodorov -DN 300</t>
  </si>
  <si>
    <t>104</t>
  </si>
  <si>
    <t>721290111</t>
  </si>
  <si>
    <t>Zkouška těsnosti potrubí kanalizace vodou do DN 125</t>
  </si>
  <si>
    <t>Zkouška těs kanal vodou -DN 125</t>
  </si>
  <si>
    <t xml:space="preserve">1+1+11+22+12                                      </t>
  </si>
  <si>
    <t>105</t>
  </si>
  <si>
    <t>721290112</t>
  </si>
  <si>
    <t>Zkouška těsnosti potrubí kanalizace vodou do DN 200</t>
  </si>
  <si>
    <t>Zkouška těs kanal vodou - DN 200</t>
  </si>
  <si>
    <t>106</t>
  </si>
  <si>
    <t>998721101</t>
  </si>
  <si>
    <t>Přesun hmot tonážní pro vnitřní kanalizace v objektech v do 6 m</t>
  </si>
  <si>
    <t>Přesun hm kanalizace výška  6m  *</t>
  </si>
  <si>
    <t>722</t>
  </si>
  <si>
    <t>VNITRNI VODOVOD</t>
  </si>
  <si>
    <t>107</t>
  </si>
  <si>
    <t>722131936</t>
  </si>
  <si>
    <t>Potrubí pozinkované závitové propojení potrubí DN 50</t>
  </si>
  <si>
    <t>Potrubí závit propojení DN 50</t>
  </si>
  <si>
    <t>Poznámka k položce:
Přechod závit PPr D 63x2"</t>
  </si>
  <si>
    <t>108</t>
  </si>
  <si>
    <t>311101214</t>
  </si>
  <si>
    <t>Vytvoření prostupů do 0,20 m2 ve zdech nosných osazením vložek z trub, dílců, tvarovek</t>
  </si>
  <si>
    <t>784004308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</si>
  <si>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přes 0,10 do 0,20 m2 trvale osazenými na sraz, včetně polohového zajištění v bednění při betonáži, vnější průřezové plochy</t>
  </si>
  <si>
    <t>109</t>
  </si>
  <si>
    <t>286112280</t>
  </si>
  <si>
    <t>trubka KGEM s hrdlem 110X3,2X500 SN4KOEX,PVC</t>
  </si>
  <si>
    <t>511272996</t>
  </si>
  <si>
    <t>Trubky z polyvinylchloridu kanalizace domovní a uliční KG - Systém (PVC) PipeLife, ČSN EN 13476 trubka KGEM s hrdlem SN4, koextrudované 110x3,2x 0,5m</t>
  </si>
  <si>
    <t>110</t>
  </si>
  <si>
    <t>722190901</t>
  </si>
  <si>
    <t>Uzavření nebo otevření vodovodního potrubí při opravách</t>
  </si>
  <si>
    <t>Uzavření-otevř vodov potr</t>
  </si>
  <si>
    <t>111</t>
  </si>
  <si>
    <t>722229101</t>
  </si>
  <si>
    <t>Montáž vodovodních armatur s jedním závitem G 1/2 ostatní typ</t>
  </si>
  <si>
    <t>Mtž vodov armatur 1závit G 1/2</t>
  </si>
  <si>
    <t>112</t>
  </si>
  <si>
    <t>55196174</t>
  </si>
  <si>
    <t>Kohout vypouštěcí G1/2"</t>
  </si>
  <si>
    <t>113</t>
  </si>
  <si>
    <t>722239106</t>
  </si>
  <si>
    <t>Montáž armatur vodovodních se dvěma závity G 2</t>
  </si>
  <si>
    <t>Mtž vodov armatur 2zavit G 2</t>
  </si>
  <si>
    <t xml:space="preserve">1+1+1                                             </t>
  </si>
  <si>
    <t>114</t>
  </si>
  <si>
    <t>55121196</t>
  </si>
  <si>
    <t>Kulovy kohout G2"</t>
  </si>
  <si>
    <t>115</t>
  </si>
  <si>
    <t>42296028</t>
  </si>
  <si>
    <t>Filtr G 2"</t>
  </si>
  <si>
    <t>116</t>
  </si>
  <si>
    <t>42296030</t>
  </si>
  <si>
    <t>Klapka zpětná G 2"</t>
  </si>
  <si>
    <t>117</t>
  </si>
  <si>
    <t>722290226</t>
  </si>
  <si>
    <t>Zkouška těsnosti vodovodního potrubí závitového do DN 50</t>
  </si>
  <si>
    <t>Zkouška tlak potr -DN 50</t>
  </si>
  <si>
    <t>118</t>
  </si>
  <si>
    <t>998722101</t>
  </si>
  <si>
    <t>Přesun hmot tonážní pro vnitřní vodovod v objektech v do 6 m</t>
  </si>
  <si>
    <t>Přesun hm vodovod výška  6m   *</t>
  </si>
  <si>
    <t>725</t>
  </si>
  <si>
    <t>ZARIZOVACI PREDMETY</t>
  </si>
  <si>
    <t>119</t>
  </si>
  <si>
    <t>725330820</t>
  </si>
  <si>
    <t>Demontáž výlevka diturvitová</t>
  </si>
  <si>
    <t>soubor</t>
  </si>
  <si>
    <t>Dmtž výlevka dit</t>
  </si>
  <si>
    <t>Poznámka k položce:
1.np</t>
  </si>
  <si>
    <t>120</t>
  </si>
  <si>
    <t>725210821</t>
  </si>
  <si>
    <t>Demontáž umyvadel bez výtokových armatur</t>
  </si>
  <si>
    <t>-708479104</t>
  </si>
  <si>
    <t>Demontáž umyvadel bez výtokových armatur umyvadel</t>
  </si>
  <si>
    <t>Poznámka k položce:
předsíň 1.np</t>
  </si>
  <si>
    <t>121</t>
  </si>
  <si>
    <t>725219102</t>
  </si>
  <si>
    <t>Montáž umyvadla připevněného na šrouby do zdiva</t>
  </si>
  <si>
    <t>431114366</t>
  </si>
  <si>
    <t>Umyvadla montáž umyvadel ostatních typů na šrouby do zdiva</t>
  </si>
  <si>
    <t>Poznámka k položce:
zpětná montáž - 1.np</t>
  </si>
  <si>
    <t>122</t>
  </si>
  <si>
    <t>725339111</t>
  </si>
  <si>
    <t>Montáž výlevky</t>
  </si>
  <si>
    <t>-1327155925</t>
  </si>
  <si>
    <t>Výlevky montáž výlevky</t>
  </si>
  <si>
    <t>123</t>
  </si>
  <si>
    <t>552313230</t>
  </si>
  <si>
    <t>výlevka nerezová VL 1 400x500 mm, hloubka 300 mm,odpad d=56 mm</t>
  </si>
  <si>
    <t>552080336</t>
  </si>
  <si>
    <t>Umyvadla, dřezy, žlaby, výlevky výlevky nerezové AZP odklápěcí rošt, 400x500mm, hloubka 300mm, VL 01 - odpad d = 56 mm</t>
  </si>
  <si>
    <t>124</t>
  </si>
  <si>
    <t>998725101</t>
  </si>
  <si>
    <t>Přesun hmot tonážní pro zařizovací předměty v objektech v do 6 m</t>
  </si>
  <si>
    <t>Zařiz předm přesun hmot výška -6m</t>
  </si>
  <si>
    <t>751</t>
  </si>
  <si>
    <t>Vzduchotechnika</t>
  </si>
  <si>
    <t>125</t>
  </si>
  <si>
    <t>751960001R</t>
  </si>
  <si>
    <t>DMT a zpětná montáž potrubí VZT pro kotelnu ( práce na vodovodu)</t>
  </si>
  <si>
    <t>1638794842</t>
  </si>
  <si>
    <t>763</t>
  </si>
  <si>
    <t>Konstrukce suché výstavby</t>
  </si>
  <si>
    <t>126</t>
  </si>
  <si>
    <t>763164621</t>
  </si>
  <si>
    <t>SDK obklad kovových kcí tvaru U š do 0,6 m desky 1xH2 12,5</t>
  </si>
  <si>
    <t>642141596</t>
  </si>
  <si>
    <t>Obklad ze sádrokartonových desek konstrukcí kovových včetně ochranných úhelníků ve tvaru U rozvinuté šíře do 0,6 m, opláštěný deskou impregnovanou H2, tl. 12,5 mm</t>
  </si>
  <si>
    <t>" obklad instalací vedených na zdi nebo pod stropem" 3,0+2,0</t>
  </si>
  <si>
    <t>127</t>
  </si>
  <si>
    <t>998763302</t>
  </si>
  <si>
    <t>Přesun hmot tonážní pro sádrokartonové konstrukce v objektech v do 12 m</t>
  </si>
  <si>
    <t>-2089359536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</si>
  <si>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</si>
  <si>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771</t>
  </si>
  <si>
    <t>Podlahy z dlaždic</t>
  </si>
  <si>
    <t>128</t>
  </si>
  <si>
    <t>771591111</t>
  </si>
  <si>
    <t>Podlahy penetrace podkladu</t>
  </si>
  <si>
    <t>-1855826489</t>
  </si>
  <si>
    <t>Podlahy - ostatní práce penetrace podkladu</t>
  </si>
  <si>
    <t>129</t>
  </si>
  <si>
    <t>771990112</t>
  </si>
  <si>
    <t>Vyrovnání podkladu samonivelační stěrkou tl 4 mm pevnosti 30 Mpa</t>
  </si>
  <si>
    <t>839693963</t>
  </si>
  <si>
    <t>Vyrovnání podkladní vrstvy samonivelační stěrkou tl. 4 mm, min. pevnosti 30 MPa</t>
  </si>
  <si>
    <t>130</t>
  </si>
  <si>
    <t>771990192</t>
  </si>
  <si>
    <t>Příplatek k vyrovnání podkladu dlažby samonivelační stěrkou pevnosti 30 Mpa ZKD 1 mm tloušťky</t>
  </si>
  <si>
    <t>2064638517</t>
  </si>
  <si>
    <t>Vyrovnání podkladní vrstvy samonivelační stěrkou tl. 4 mm, min. pevnosti Příplatek k cenám za každý další 1 mm tloušťky, min. pevnosti 30 MPa</t>
  </si>
  <si>
    <t>131</t>
  </si>
  <si>
    <t>771574116</t>
  </si>
  <si>
    <t>Montáž podlah keramických režných hladkých lepených flexibilním lepidlem do 25 ks/m2</t>
  </si>
  <si>
    <t>-1989336341</t>
  </si>
  <si>
    <t>Montáž podlah z dlaždic keramických lepených flexibilním lepidlem režných nebo glazovaných hladkých přes 22 do 25 ks/ m2</t>
  </si>
  <si>
    <t>132</t>
  </si>
  <si>
    <t>597611550</t>
  </si>
  <si>
    <t>dlaždice keramické - koupelny (barevné) 20 x 20 x 0,75 cm I. j.</t>
  </si>
  <si>
    <t>1762709969</t>
  </si>
  <si>
    <t>Obkládačky a dlaždice keramické koupelny - dlaždice formát 20 x 20 x  0,75 cm  (bílé i barevné) I.j.        (cen.skup. 64)</t>
  </si>
  <si>
    <t>Poznámka k položce:
dle výběru investora</t>
  </si>
  <si>
    <t>18*1,1 'Přepočtené koeficientem množství</t>
  </si>
  <si>
    <t>133</t>
  </si>
  <si>
    <t>771579196</t>
  </si>
  <si>
    <t>Příplatek k montáž podlah keramických za spárování tmelem dvousložkovým</t>
  </si>
  <si>
    <t>789797541</t>
  </si>
  <si>
    <t>Montáž podlah z dlaždic keramických Příplatek k cenám za dvousložkový spárovací tmel</t>
  </si>
  <si>
    <t>134</t>
  </si>
  <si>
    <t>998771102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</si>
</sst>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70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3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2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5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8" borderId="0" applyNumberFormat="0" applyBorder="0" applyAlignment="0" applyProtection="0"/>
    <xf numFmtId="0" fontId="53" fillId="16" borderId="0" applyNumberFormat="0" applyBorder="0" applyAlignment="0" applyProtection="0"/>
    <xf numFmtId="0" fontId="53" fillId="21" borderId="0" applyNumberFormat="0" applyBorder="0" applyAlignment="0" applyProtection="0"/>
    <xf numFmtId="0" fontId="51" fillId="3" borderId="0" applyNumberFormat="0" applyBorder="0" applyAlignment="0" applyProtection="0"/>
    <xf numFmtId="0" fontId="46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7" fillId="23" borderId="5" applyNumberFormat="0" applyAlignment="0" applyProtection="0"/>
    <xf numFmtId="0" fontId="44" fillId="7" borderId="1" applyNumberFormat="0" applyAlignment="0" applyProtection="0"/>
    <xf numFmtId="0" fontId="47" fillId="23" borderId="5" applyNumberFormat="0" applyAlignment="0" applyProtection="0"/>
    <xf numFmtId="0" fontId="48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0" fillId="0" borderId="0" applyAlignment="0">
      <protection locked="0"/>
    </xf>
    <xf numFmtId="0" fontId="0" fillId="8" borderId="10" applyNumberFormat="0" applyFont="0" applyAlignment="0" applyProtection="0"/>
    <xf numFmtId="0" fontId="45" fillId="22" borderId="11" applyNumberFormat="0" applyAlignment="0" applyProtection="0"/>
    <xf numFmtId="0" fontId="0" fillId="8" borderId="10" applyNumberFormat="0" applyFont="0" applyAlignment="0" applyProtection="0"/>
    <xf numFmtId="0" fontId="65" fillId="0" borderId="12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44" fillId="7" borderId="1" applyNumberFormat="0" applyAlignment="0" applyProtection="0"/>
    <xf numFmtId="0" fontId="67" fillId="24" borderId="1" applyNumberFormat="0" applyAlignment="0" applyProtection="0"/>
    <xf numFmtId="0" fontId="45" fillId="24" borderId="11" applyNumberFormat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3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21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24" borderId="31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2" fillId="0" borderId="29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74" fontId="22" fillId="0" borderId="0" xfId="0" applyNumberFormat="1" applyFont="1" applyBorder="1" applyAlignment="1">
      <alignment vertical="center"/>
    </xf>
    <xf numFmtId="4" fontId="22" fillId="0" borderId="30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36" xfId="0" applyNumberFormat="1" applyFont="1" applyBorder="1" applyAlignment="1">
      <alignment vertical="center"/>
    </xf>
    <xf numFmtId="4" fontId="28" fillId="0" borderId="37" xfId="0" applyNumberFormat="1" applyFont="1" applyBorder="1" applyAlignment="1">
      <alignment vertical="center"/>
    </xf>
    <xf numFmtId="174" fontId="28" fillId="0" borderId="37" xfId="0" applyNumberFormat="1" applyFont="1" applyBorder="1" applyAlignment="1">
      <alignment vertical="center"/>
    </xf>
    <xf numFmtId="4" fontId="28" fillId="0" borderId="38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24" borderId="23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0" fillId="24" borderId="23" xfId="0" applyFont="1" applyFill="1" applyBorder="1" applyAlignment="1" applyProtection="1">
      <alignment vertical="center"/>
      <protection locked="0"/>
    </xf>
    <xf numFmtId="0" fontId="0" fillId="24" borderId="40" xfId="0" applyFont="1" applyFill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4" fontId="20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24" borderId="33" xfId="0" applyFont="1" applyFill="1" applyBorder="1" applyAlignment="1">
      <alignment horizontal="center" vertical="center" wrapText="1"/>
    </xf>
    <xf numFmtId="0" fontId="30" fillId="24" borderId="33" xfId="0" applyFont="1" applyFill="1" applyBorder="1" applyAlignment="1" applyProtection="1">
      <alignment horizontal="center" vertical="center" wrapText="1"/>
      <protection locked="0"/>
    </xf>
    <xf numFmtId="0" fontId="5" fillId="24" borderId="34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74" fontId="31" fillId="0" borderId="27" xfId="0" applyNumberFormat="1" applyFont="1" applyBorder="1" applyAlignment="1">
      <alignment/>
    </xf>
    <xf numFmtId="174" fontId="31" fillId="0" borderId="28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3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5" fontId="0" fillId="0" borderId="41" xfId="0" applyNumberFormat="1" applyFont="1" applyBorder="1" applyAlignment="1" applyProtection="1">
      <alignment vertical="center"/>
      <protection/>
    </xf>
    <xf numFmtId="4" fontId="0" fillId="8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/>
    </xf>
    <xf numFmtId="0" fontId="4" fillId="8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3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11" fillId="0" borderId="18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75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175" fontId="13" fillId="0" borderId="0" xfId="0" applyNumberFormat="1" applyFont="1" applyBorder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2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75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35" fillId="0" borderId="41" xfId="0" applyFont="1" applyBorder="1" applyAlignment="1" applyProtection="1">
      <alignment horizontal="center" vertical="center"/>
      <protection/>
    </xf>
    <xf numFmtId="49" fontId="35" fillId="0" borderId="41" xfId="0" applyNumberFormat="1" applyFont="1" applyBorder="1" applyAlignment="1" applyProtection="1">
      <alignment horizontal="left" vertical="center" wrapText="1"/>
      <protection/>
    </xf>
    <xf numFmtId="0" fontId="35" fillId="0" borderId="41" xfId="0" applyFont="1" applyBorder="1" applyAlignment="1" applyProtection="1">
      <alignment horizontal="left" vertical="center" wrapText="1"/>
      <protection/>
    </xf>
    <xf numFmtId="0" fontId="35" fillId="0" borderId="41" xfId="0" applyFont="1" applyBorder="1" applyAlignment="1" applyProtection="1">
      <alignment horizontal="center" vertical="center" wrapText="1"/>
      <protection/>
    </xf>
    <xf numFmtId="175" fontId="35" fillId="0" borderId="41" xfId="0" applyNumberFormat="1" applyFont="1" applyBorder="1" applyAlignment="1" applyProtection="1">
      <alignment vertical="center"/>
      <protection/>
    </xf>
    <xf numFmtId="4" fontId="35" fillId="8" borderId="41" xfId="0" applyNumberFormat="1" applyFont="1" applyFill="1" applyBorder="1" applyAlignment="1" applyProtection="1">
      <alignment vertical="center"/>
      <protection locked="0"/>
    </xf>
    <xf numFmtId="4" fontId="35" fillId="0" borderId="41" xfId="0" applyNumberFormat="1" applyFont="1" applyBorder="1" applyAlignment="1" applyProtection="1">
      <alignment vertical="center"/>
      <protection/>
    </xf>
    <xf numFmtId="0" fontId="35" fillId="0" borderId="18" xfId="0" applyFont="1" applyBorder="1" applyAlignment="1">
      <alignment vertical="center"/>
    </xf>
    <xf numFmtId="0" fontId="35" fillId="8" borderId="41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75" fontId="13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36" fillId="0" borderId="0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Alignment="1">
      <alignment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2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37" fillId="13" borderId="0" xfId="68" applyFill="1" applyAlignment="1">
      <alignment/>
    </xf>
    <xf numFmtId="0" fontId="56" fillId="0" borderId="0" xfId="68" applyFont="1" applyAlignment="1">
      <alignment horizontal="center" vertical="center"/>
    </xf>
    <xf numFmtId="0" fontId="57" fillId="13" borderId="0" xfId="0" applyFont="1" applyFill="1" applyAlignment="1">
      <alignment horizontal="left" vertical="center"/>
    </xf>
    <xf numFmtId="0" fontId="58" fillId="13" borderId="0" xfId="0" applyFont="1" applyFill="1" applyAlignment="1">
      <alignment vertical="center"/>
    </xf>
    <xf numFmtId="0" fontId="59" fillId="13" borderId="0" xfId="68" applyFont="1" applyFill="1" applyAlignment="1">
      <alignment vertical="center"/>
    </xf>
    <xf numFmtId="0" fontId="14" fillId="13" borderId="0" xfId="0" applyFont="1" applyFill="1" applyAlignment="1" applyProtection="1">
      <alignment horizontal="left" vertical="center"/>
      <protection/>
    </xf>
    <xf numFmtId="0" fontId="58" fillId="13" borderId="0" xfId="0" applyFont="1" applyFill="1" applyAlignment="1" applyProtection="1">
      <alignment vertical="center"/>
      <protection/>
    </xf>
    <xf numFmtId="0" fontId="57" fillId="13" borderId="0" xfId="0" applyFont="1" applyFill="1" applyAlignment="1" applyProtection="1">
      <alignment horizontal="left" vertical="center"/>
      <protection/>
    </xf>
    <xf numFmtId="0" fontId="59" fillId="13" borderId="0" xfId="68" applyFont="1" applyFill="1" applyAlignment="1" applyProtection="1">
      <alignment vertical="center"/>
      <protection/>
    </xf>
    <xf numFmtId="0" fontId="59" fillId="13" borderId="0" xfId="68" applyFont="1" applyFill="1" applyAlignment="1">
      <alignment vertical="center"/>
    </xf>
    <xf numFmtId="0" fontId="58" fillId="13" borderId="0" xfId="0" applyFont="1" applyFill="1" applyAlignment="1" applyProtection="1">
      <alignment vertical="center"/>
      <protection locked="0"/>
    </xf>
    <xf numFmtId="0" fontId="0" fillId="0" borderId="0" xfId="81" applyAlignment="1">
      <alignment vertical="top"/>
      <protection locked="0"/>
    </xf>
    <xf numFmtId="0" fontId="0" fillId="0" borderId="42" xfId="81" applyFont="1" applyBorder="1" applyAlignment="1">
      <alignment vertical="center" wrapText="1"/>
      <protection locked="0"/>
    </xf>
    <xf numFmtId="0" fontId="0" fillId="0" borderId="43" xfId="81" applyFont="1" applyBorder="1" applyAlignment="1">
      <alignment vertical="center" wrapText="1"/>
      <protection locked="0"/>
    </xf>
    <xf numFmtId="0" fontId="0" fillId="0" borderId="44" xfId="81" applyFont="1" applyBorder="1" applyAlignment="1">
      <alignment vertical="center" wrapText="1"/>
      <protection locked="0"/>
    </xf>
    <xf numFmtId="0" fontId="0" fillId="0" borderId="45" xfId="81" applyFont="1" applyBorder="1" applyAlignment="1">
      <alignment horizontal="center" vertical="center" wrapText="1"/>
      <protection locked="0"/>
    </xf>
    <xf numFmtId="0" fontId="15" fillId="0" borderId="0" xfId="81" applyFont="1" applyBorder="1" applyAlignment="1">
      <alignment horizontal="center" vertical="center" wrapText="1"/>
      <protection locked="0"/>
    </xf>
    <xf numFmtId="0" fontId="0" fillId="0" borderId="46" xfId="81" applyFont="1" applyBorder="1" applyAlignment="1">
      <alignment horizontal="center" vertical="center" wrapText="1"/>
      <protection locked="0"/>
    </xf>
    <xf numFmtId="0" fontId="0" fillId="0" borderId="0" xfId="81" applyAlignment="1">
      <alignment horizontal="center" vertical="center"/>
      <protection locked="0"/>
    </xf>
    <xf numFmtId="0" fontId="0" fillId="0" borderId="45" xfId="81" applyFont="1" applyBorder="1" applyAlignment="1">
      <alignment vertical="center" wrapText="1"/>
      <protection locked="0"/>
    </xf>
    <xf numFmtId="0" fontId="27" fillId="0" borderId="47" xfId="81" applyFont="1" applyBorder="1" applyAlignment="1">
      <alignment horizontal="left" wrapText="1"/>
      <protection locked="0"/>
    </xf>
    <xf numFmtId="0" fontId="0" fillId="0" borderId="46" xfId="81" applyFont="1" applyBorder="1" applyAlignment="1">
      <alignment vertical="center" wrapText="1"/>
      <protection locked="0"/>
    </xf>
    <xf numFmtId="0" fontId="27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49" fontId="5" fillId="0" borderId="0" xfId="81" applyNumberFormat="1" applyFont="1" applyBorder="1" applyAlignment="1">
      <alignment horizontal="left" vertical="center" wrapText="1"/>
      <protection locked="0"/>
    </xf>
    <xf numFmtId="49" fontId="5" fillId="0" borderId="0" xfId="81" applyNumberFormat="1" applyFont="1" applyBorder="1" applyAlignment="1">
      <alignment vertical="center" wrapText="1"/>
      <protection locked="0"/>
    </xf>
    <xf numFmtId="0" fontId="0" fillId="0" borderId="48" xfId="81" applyFont="1" applyBorder="1" applyAlignment="1">
      <alignment vertical="center" wrapText="1"/>
      <protection locked="0"/>
    </xf>
    <xf numFmtId="0" fontId="58" fillId="0" borderId="47" xfId="81" applyFont="1" applyBorder="1" applyAlignment="1">
      <alignment vertical="center" wrapText="1"/>
      <protection locked="0"/>
    </xf>
    <xf numFmtId="0" fontId="0" fillId="0" borderId="49" xfId="81" applyFont="1" applyBorder="1" applyAlignment="1">
      <alignment vertical="center" wrapText="1"/>
      <protection locked="0"/>
    </xf>
    <xf numFmtId="0" fontId="0" fillId="0" borderId="0" xfId="81" applyFont="1" applyBorder="1" applyAlignment="1">
      <alignment vertical="top"/>
      <protection locked="0"/>
    </xf>
    <xf numFmtId="0" fontId="0" fillId="0" borderId="0" xfId="81" applyFont="1" applyAlignment="1">
      <alignment vertical="top"/>
      <protection locked="0"/>
    </xf>
    <xf numFmtId="0" fontId="0" fillId="0" borderId="42" xfId="81" applyFont="1" applyBorder="1" applyAlignment="1">
      <alignment horizontal="left" vertical="center"/>
      <protection locked="0"/>
    </xf>
    <xf numFmtId="0" fontId="0" fillId="0" borderId="43" xfId="81" applyFont="1" applyBorder="1" applyAlignment="1">
      <alignment horizontal="left" vertical="center"/>
      <protection locked="0"/>
    </xf>
    <xf numFmtId="0" fontId="0" fillId="0" borderId="44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horizontal="left" vertical="center"/>
      <protection locked="0"/>
    </xf>
    <xf numFmtId="0" fontId="15" fillId="0" borderId="0" xfId="81" applyFont="1" applyBorder="1" applyAlignment="1">
      <alignment horizontal="center" vertical="center"/>
      <protection locked="0"/>
    </xf>
    <xf numFmtId="0" fontId="0" fillId="0" borderId="46" xfId="81" applyFont="1" applyBorder="1" applyAlignment="1">
      <alignment horizontal="left" vertical="center"/>
      <protection locked="0"/>
    </xf>
    <xf numFmtId="0" fontId="27" fillId="0" borderId="0" xfId="81" applyFont="1" applyBorder="1" applyAlignment="1">
      <alignment horizontal="left" vertical="center"/>
      <protection locked="0"/>
    </xf>
    <xf numFmtId="0" fontId="7" fillId="0" borderId="0" xfId="81" applyFont="1" applyAlignment="1">
      <alignment horizontal="left" vertical="center"/>
      <protection locked="0"/>
    </xf>
    <xf numFmtId="0" fontId="27" fillId="0" borderId="47" xfId="81" applyFont="1" applyBorder="1" applyAlignment="1">
      <alignment horizontal="left" vertical="center"/>
      <protection locked="0"/>
    </xf>
    <xf numFmtId="0" fontId="27" fillId="0" borderId="47" xfId="81" applyFont="1" applyBorder="1" applyAlignment="1">
      <alignment horizontal="center" vertical="center"/>
      <protection locked="0"/>
    </xf>
    <xf numFmtId="0" fontId="7" fillId="0" borderId="47" xfId="81" applyFont="1" applyBorder="1" applyAlignment="1">
      <alignment horizontal="left" vertical="center"/>
      <protection locked="0"/>
    </xf>
    <xf numFmtId="0" fontId="21" fillId="0" borderId="0" xfId="81" applyFont="1" applyBorder="1" applyAlignment="1">
      <alignment horizontal="left" vertical="center"/>
      <protection locked="0"/>
    </xf>
    <xf numFmtId="0" fontId="5" fillId="0" borderId="0" xfId="81" applyFont="1" applyAlignment="1">
      <alignment horizontal="left" vertical="center"/>
      <protection locked="0"/>
    </xf>
    <xf numFmtId="0" fontId="5" fillId="0" borderId="0" xfId="81" applyFont="1" applyBorder="1" applyAlignment="1">
      <alignment horizontal="center" vertical="center"/>
      <protection locked="0"/>
    </xf>
    <xf numFmtId="0" fontId="5" fillId="0" borderId="45" xfId="81" applyFont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center" vertical="center"/>
      <protection locked="0"/>
    </xf>
    <xf numFmtId="0" fontId="0" fillId="0" borderId="48" xfId="81" applyFont="1" applyBorder="1" applyAlignment="1">
      <alignment horizontal="left" vertical="center"/>
      <protection locked="0"/>
    </xf>
    <xf numFmtId="0" fontId="58" fillId="0" borderId="47" xfId="81" applyFont="1" applyBorder="1" applyAlignment="1">
      <alignment horizontal="left" vertical="center"/>
      <protection locked="0"/>
    </xf>
    <xf numFmtId="0" fontId="0" fillId="0" borderId="49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/>
      <protection locked="0"/>
    </xf>
    <xf numFmtId="0" fontId="58" fillId="0" borderId="0" xfId="81" applyFont="1" applyBorder="1" applyAlignment="1">
      <alignment horizontal="left" vertical="center"/>
      <protection locked="0"/>
    </xf>
    <xf numFmtId="0" fontId="7" fillId="0" borderId="0" xfId="81" applyFont="1" applyBorder="1" applyAlignment="1">
      <alignment horizontal="left" vertical="center"/>
      <protection locked="0"/>
    </xf>
    <xf numFmtId="0" fontId="5" fillId="0" borderId="47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center" vertical="center" wrapText="1"/>
      <protection locked="0"/>
    </xf>
    <xf numFmtId="0" fontId="0" fillId="0" borderId="42" xfId="81" applyFont="1" applyBorder="1" applyAlignment="1">
      <alignment horizontal="left" vertical="center" wrapText="1"/>
      <protection locked="0"/>
    </xf>
    <xf numFmtId="0" fontId="0" fillId="0" borderId="43" xfId="81" applyFont="1" applyBorder="1" applyAlignment="1">
      <alignment horizontal="left" vertical="center" wrapText="1"/>
      <protection locked="0"/>
    </xf>
    <xf numFmtId="0" fontId="0" fillId="0" borderId="44" xfId="81" applyFont="1" applyBorder="1" applyAlignment="1">
      <alignment horizontal="left" vertical="center" wrapText="1"/>
      <protection locked="0"/>
    </xf>
    <xf numFmtId="0" fontId="0" fillId="0" borderId="45" xfId="81" applyFont="1" applyBorder="1" applyAlignment="1">
      <alignment horizontal="left" vertical="center" wrapText="1"/>
      <protection locked="0"/>
    </xf>
    <xf numFmtId="0" fontId="0" fillId="0" borderId="46" xfId="81" applyFont="1" applyBorder="1" applyAlignment="1">
      <alignment horizontal="left" vertical="center" wrapText="1"/>
      <protection locked="0"/>
    </xf>
    <xf numFmtId="0" fontId="7" fillId="0" borderId="45" xfId="81" applyFont="1" applyBorder="1" applyAlignment="1">
      <alignment horizontal="left" vertical="center" wrapText="1"/>
      <protection locked="0"/>
    </xf>
    <xf numFmtId="0" fontId="7" fillId="0" borderId="46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/>
      <protection locked="0"/>
    </xf>
    <xf numFmtId="0" fontId="5" fillId="0" borderId="48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 wrapText="1"/>
      <protection locked="0"/>
    </xf>
    <xf numFmtId="0" fontId="5" fillId="0" borderId="49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" fillId="0" borderId="0" xfId="81" applyFont="1" applyBorder="1" applyAlignment="1">
      <alignment horizontal="center" vertical="top"/>
      <protection locked="0"/>
    </xf>
    <xf numFmtId="0" fontId="5" fillId="0" borderId="48" xfId="81" applyFont="1" applyBorder="1" applyAlignment="1">
      <alignment horizontal="left" vertical="center"/>
      <protection locked="0"/>
    </xf>
    <xf numFmtId="0" fontId="5" fillId="0" borderId="49" xfId="81" applyFont="1" applyBorder="1" applyAlignment="1">
      <alignment horizontal="left" vertical="center"/>
      <protection locked="0"/>
    </xf>
    <xf numFmtId="0" fontId="7" fillId="0" borderId="0" xfId="81" applyFont="1" applyAlignment="1">
      <alignment vertical="center"/>
      <protection locked="0"/>
    </xf>
    <xf numFmtId="0" fontId="27" fillId="0" borderId="0" xfId="81" applyFont="1" applyBorder="1" applyAlignment="1">
      <alignment vertical="center"/>
      <protection locked="0"/>
    </xf>
    <xf numFmtId="0" fontId="7" fillId="0" borderId="47" xfId="81" applyFont="1" applyBorder="1" applyAlignment="1">
      <alignment vertical="center"/>
      <protection locked="0"/>
    </xf>
    <xf numFmtId="0" fontId="27" fillId="0" borderId="47" xfId="81" applyFont="1" applyBorder="1" applyAlignment="1">
      <alignment vertical="center"/>
      <protection locked="0"/>
    </xf>
    <xf numFmtId="0" fontId="0" fillId="0" borderId="0" xfId="81" applyBorder="1" applyAlignment="1">
      <alignment vertical="top"/>
      <protection locked="0"/>
    </xf>
    <xf numFmtId="49" fontId="5" fillId="0" borderId="0" xfId="81" applyNumberFormat="1" applyFont="1" applyBorder="1" applyAlignment="1">
      <alignment horizontal="left" vertical="center"/>
      <protection locked="0"/>
    </xf>
    <xf numFmtId="0" fontId="0" fillId="0" borderId="47" xfId="81" applyBorder="1" applyAlignment="1">
      <alignment vertical="top"/>
      <protection locked="0"/>
    </xf>
    <xf numFmtId="0" fontId="5" fillId="0" borderId="43" xfId="81" applyFont="1" applyBorder="1" applyAlignment="1">
      <alignment horizontal="left" vertical="center" wrapText="1"/>
      <protection locked="0"/>
    </xf>
    <xf numFmtId="0" fontId="5" fillId="0" borderId="43" xfId="81" applyFont="1" applyBorder="1" applyAlignment="1">
      <alignment horizontal="left" vertical="center"/>
      <protection locked="0"/>
    </xf>
    <xf numFmtId="0" fontId="5" fillId="0" borderId="43" xfId="81" applyFont="1" applyBorder="1" applyAlignment="1">
      <alignment horizontal="center" vertical="center"/>
      <protection locked="0"/>
    </xf>
    <xf numFmtId="0" fontId="27" fillId="0" borderId="47" xfId="81" applyFont="1" applyBorder="1" applyAlignment="1">
      <alignment horizontal="left"/>
      <protection locked="0"/>
    </xf>
    <xf numFmtId="0" fontId="7" fillId="0" borderId="47" xfId="81" applyFont="1" applyBorder="1" applyAlignment="1">
      <alignment/>
      <protection locked="0"/>
    </xf>
    <xf numFmtId="0" fontId="27" fillId="0" borderId="47" xfId="81" applyFont="1" applyBorder="1" applyAlignment="1">
      <alignment horizontal="left"/>
      <protection locked="0"/>
    </xf>
    <xf numFmtId="0" fontId="5" fillId="0" borderId="0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vertical="top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0" fillId="0" borderId="46" xfId="81" applyFont="1" applyBorder="1" applyAlignment="1">
      <alignment vertical="top"/>
      <protection locked="0"/>
    </xf>
    <xf numFmtId="0" fontId="0" fillId="0" borderId="0" xfId="81" applyFont="1" applyBorder="1" applyAlignment="1">
      <alignment horizontal="center" vertical="center"/>
      <protection locked="0"/>
    </xf>
    <xf numFmtId="0" fontId="0" fillId="0" borderId="0" xfId="81" applyFont="1" applyBorder="1" applyAlignment="1">
      <alignment horizontal="left" vertical="top"/>
      <protection locked="0"/>
    </xf>
    <xf numFmtId="0" fontId="0" fillId="0" borderId="48" xfId="81" applyFont="1" applyBorder="1" applyAlignment="1">
      <alignment vertical="top"/>
      <protection locked="0"/>
    </xf>
    <xf numFmtId="0" fontId="0" fillId="0" borderId="47" xfId="81" applyFont="1" applyBorder="1" applyAlignment="1">
      <alignment vertical="top"/>
      <protection locked="0"/>
    </xf>
    <xf numFmtId="0" fontId="0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D5F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65" t="s">
        <v>294</v>
      </c>
      <c r="B1" s="266"/>
      <c r="C1" s="266"/>
      <c r="D1" s="267" t="s">
        <v>295</v>
      </c>
      <c r="E1" s="266"/>
      <c r="F1" s="266"/>
      <c r="G1" s="266"/>
      <c r="H1" s="266"/>
      <c r="I1" s="266"/>
      <c r="J1" s="266"/>
      <c r="K1" s="268" t="s">
        <v>111</v>
      </c>
      <c r="L1" s="268"/>
      <c r="M1" s="268"/>
      <c r="N1" s="268"/>
      <c r="O1" s="268"/>
      <c r="P1" s="268"/>
      <c r="Q1" s="268"/>
      <c r="R1" s="268"/>
      <c r="S1" s="268"/>
      <c r="T1" s="266"/>
      <c r="U1" s="266"/>
      <c r="V1" s="266"/>
      <c r="W1" s="268" t="s">
        <v>112</v>
      </c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0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296</v>
      </c>
      <c r="BB1" s="14" t="s">
        <v>297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298</v>
      </c>
      <c r="BU1" s="16" t="s">
        <v>298</v>
      </c>
      <c r="BV1" s="16" t="s">
        <v>299</v>
      </c>
    </row>
    <row r="2" spans="3:72" ht="36.75" customHeight="1"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17" t="s">
        <v>300</v>
      </c>
      <c r="BT2" s="17" t="s">
        <v>301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300</v>
      </c>
      <c r="BT3" s="17" t="s">
        <v>302</v>
      </c>
    </row>
    <row r="4" spans="2:71" ht="36.75" customHeight="1">
      <c r="B4" s="21"/>
      <c r="C4" s="22"/>
      <c r="D4" s="23" t="s">
        <v>303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304</v>
      </c>
      <c r="BE4" s="26" t="s">
        <v>305</v>
      </c>
      <c r="BS4" s="17" t="s">
        <v>306</v>
      </c>
    </row>
    <row r="5" spans="2:71" ht="14.25" customHeight="1">
      <c r="B5" s="21"/>
      <c r="C5" s="22"/>
      <c r="D5" s="27" t="s">
        <v>307</v>
      </c>
      <c r="E5" s="22"/>
      <c r="F5" s="22"/>
      <c r="G5" s="22"/>
      <c r="H5" s="22"/>
      <c r="I5" s="22"/>
      <c r="J5" s="22"/>
      <c r="K5" s="230" t="s">
        <v>308</v>
      </c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2"/>
      <c r="AQ5" s="24"/>
      <c r="BE5" s="226" t="s">
        <v>309</v>
      </c>
      <c r="BS5" s="17" t="s">
        <v>300</v>
      </c>
    </row>
    <row r="6" spans="2:71" ht="36.75" customHeight="1">
      <c r="B6" s="21"/>
      <c r="C6" s="22"/>
      <c r="D6" s="29" t="s">
        <v>310</v>
      </c>
      <c r="E6" s="22"/>
      <c r="F6" s="22"/>
      <c r="G6" s="22"/>
      <c r="H6" s="22"/>
      <c r="I6" s="22"/>
      <c r="J6" s="22"/>
      <c r="K6" s="232" t="s">
        <v>311</v>
      </c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2"/>
      <c r="AQ6" s="24"/>
      <c r="BE6" s="227"/>
      <c r="BS6" s="17" t="s">
        <v>312</v>
      </c>
    </row>
    <row r="7" spans="2:71" ht="14.25" customHeight="1">
      <c r="B7" s="21"/>
      <c r="C7" s="22"/>
      <c r="D7" s="30" t="s">
        <v>313</v>
      </c>
      <c r="E7" s="22"/>
      <c r="F7" s="22"/>
      <c r="G7" s="22"/>
      <c r="H7" s="22"/>
      <c r="I7" s="22"/>
      <c r="J7" s="22"/>
      <c r="K7" s="28" t="s">
        <v>314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315</v>
      </c>
      <c r="AL7" s="22"/>
      <c r="AM7" s="22"/>
      <c r="AN7" s="28" t="s">
        <v>316</v>
      </c>
      <c r="AO7" s="22"/>
      <c r="AP7" s="22"/>
      <c r="AQ7" s="24"/>
      <c r="BE7" s="227"/>
      <c r="BS7" s="17" t="s">
        <v>317</v>
      </c>
    </row>
    <row r="8" spans="2:71" ht="14.25" customHeight="1">
      <c r="B8" s="21"/>
      <c r="C8" s="22"/>
      <c r="D8" s="30" t="s">
        <v>318</v>
      </c>
      <c r="E8" s="22"/>
      <c r="F8" s="22"/>
      <c r="G8" s="22"/>
      <c r="H8" s="22"/>
      <c r="I8" s="22"/>
      <c r="J8" s="22"/>
      <c r="K8" s="28" t="s">
        <v>319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320</v>
      </c>
      <c r="AL8" s="22"/>
      <c r="AM8" s="22"/>
      <c r="AN8" s="31" t="s">
        <v>321</v>
      </c>
      <c r="AO8" s="22"/>
      <c r="AP8" s="22"/>
      <c r="AQ8" s="24"/>
      <c r="BE8" s="227"/>
      <c r="BS8" s="17" t="s">
        <v>322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27"/>
      <c r="BS9" s="17" t="s">
        <v>323</v>
      </c>
    </row>
    <row r="10" spans="2:71" ht="14.25" customHeight="1">
      <c r="B10" s="21"/>
      <c r="C10" s="22"/>
      <c r="D10" s="30" t="s">
        <v>324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325</v>
      </c>
      <c r="AL10" s="22"/>
      <c r="AM10" s="22"/>
      <c r="AN10" s="28" t="s">
        <v>316</v>
      </c>
      <c r="AO10" s="22"/>
      <c r="AP10" s="22"/>
      <c r="AQ10" s="24"/>
      <c r="BE10" s="227"/>
      <c r="BS10" s="17" t="s">
        <v>312</v>
      </c>
    </row>
    <row r="11" spans="2:71" ht="18" customHeight="1">
      <c r="B11" s="21"/>
      <c r="C11" s="22"/>
      <c r="D11" s="22"/>
      <c r="E11" s="28" t="s">
        <v>326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327</v>
      </c>
      <c r="AL11" s="22"/>
      <c r="AM11" s="22"/>
      <c r="AN11" s="28" t="s">
        <v>316</v>
      </c>
      <c r="AO11" s="22"/>
      <c r="AP11" s="22"/>
      <c r="AQ11" s="24"/>
      <c r="BE11" s="227"/>
      <c r="BS11" s="17" t="s">
        <v>312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27"/>
      <c r="BS12" s="17" t="s">
        <v>312</v>
      </c>
    </row>
    <row r="13" spans="2:71" ht="14.25" customHeight="1">
      <c r="B13" s="21"/>
      <c r="C13" s="22"/>
      <c r="D13" s="30" t="s">
        <v>328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325</v>
      </c>
      <c r="AL13" s="22"/>
      <c r="AM13" s="22"/>
      <c r="AN13" s="32" t="s">
        <v>329</v>
      </c>
      <c r="AO13" s="22"/>
      <c r="AP13" s="22"/>
      <c r="AQ13" s="24"/>
      <c r="BE13" s="227"/>
      <c r="BS13" s="17" t="s">
        <v>312</v>
      </c>
    </row>
    <row r="14" spans="2:71" ht="15">
      <c r="B14" s="21"/>
      <c r="C14" s="22"/>
      <c r="D14" s="22"/>
      <c r="E14" s="233" t="s">
        <v>329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30" t="s">
        <v>327</v>
      </c>
      <c r="AL14" s="22"/>
      <c r="AM14" s="22"/>
      <c r="AN14" s="32" t="s">
        <v>329</v>
      </c>
      <c r="AO14" s="22"/>
      <c r="AP14" s="22"/>
      <c r="AQ14" s="24"/>
      <c r="BE14" s="227"/>
      <c r="BS14" s="17" t="s">
        <v>312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27"/>
      <c r="BS15" s="17" t="s">
        <v>298</v>
      </c>
    </row>
    <row r="16" spans="2:71" ht="14.25" customHeight="1">
      <c r="B16" s="21"/>
      <c r="C16" s="22"/>
      <c r="D16" s="30" t="s">
        <v>330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325</v>
      </c>
      <c r="AL16" s="22"/>
      <c r="AM16" s="22"/>
      <c r="AN16" s="28" t="s">
        <v>316</v>
      </c>
      <c r="AO16" s="22"/>
      <c r="AP16" s="22"/>
      <c r="AQ16" s="24"/>
      <c r="BE16" s="227"/>
      <c r="BS16" s="17" t="s">
        <v>298</v>
      </c>
    </row>
    <row r="17" spans="2:71" ht="18" customHeight="1">
      <c r="B17" s="21"/>
      <c r="C17" s="22"/>
      <c r="D17" s="22"/>
      <c r="E17" s="28" t="s">
        <v>331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327</v>
      </c>
      <c r="AL17" s="22"/>
      <c r="AM17" s="22"/>
      <c r="AN17" s="28" t="s">
        <v>316</v>
      </c>
      <c r="AO17" s="22"/>
      <c r="AP17" s="22"/>
      <c r="AQ17" s="24"/>
      <c r="BE17" s="227"/>
      <c r="BS17" s="17" t="s">
        <v>332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27"/>
      <c r="BS18" s="17" t="s">
        <v>300</v>
      </c>
    </row>
    <row r="19" spans="2:71" ht="14.25" customHeight="1">
      <c r="B19" s="21"/>
      <c r="C19" s="22"/>
      <c r="D19" s="30" t="s">
        <v>333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27"/>
      <c r="BS19" s="17" t="s">
        <v>300</v>
      </c>
    </row>
    <row r="20" spans="2:71" ht="105.75" customHeight="1">
      <c r="B20" s="21"/>
      <c r="C20" s="22"/>
      <c r="D20" s="22"/>
      <c r="E20" s="234" t="s">
        <v>334</v>
      </c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2"/>
      <c r="AP20" s="22"/>
      <c r="AQ20" s="24"/>
      <c r="BE20" s="227"/>
      <c r="BS20" s="17" t="s">
        <v>298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27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27"/>
    </row>
    <row r="23" spans="2:57" s="1" customFormat="1" ht="25.5" customHeight="1">
      <c r="B23" s="34"/>
      <c r="C23" s="35"/>
      <c r="D23" s="36" t="s">
        <v>335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136">
        <f>ROUND(AG51,2)</f>
        <v>0</v>
      </c>
      <c r="AL23" s="137"/>
      <c r="AM23" s="137"/>
      <c r="AN23" s="137"/>
      <c r="AO23" s="137"/>
      <c r="AP23" s="35"/>
      <c r="AQ23" s="38"/>
      <c r="BE23" s="228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28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138" t="s">
        <v>336</v>
      </c>
      <c r="M25" s="106"/>
      <c r="N25" s="106"/>
      <c r="O25" s="106"/>
      <c r="P25" s="35"/>
      <c r="Q25" s="35"/>
      <c r="R25" s="35"/>
      <c r="S25" s="35"/>
      <c r="T25" s="35"/>
      <c r="U25" s="35"/>
      <c r="V25" s="35"/>
      <c r="W25" s="138" t="s">
        <v>337</v>
      </c>
      <c r="X25" s="106"/>
      <c r="Y25" s="106"/>
      <c r="Z25" s="106"/>
      <c r="AA25" s="106"/>
      <c r="AB25" s="106"/>
      <c r="AC25" s="106"/>
      <c r="AD25" s="106"/>
      <c r="AE25" s="106"/>
      <c r="AF25" s="35"/>
      <c r="AG25" s="35"/>
      <c r="AH25" s="35"/>
      <c r="AI25" s="35"/>
      <c r="AJ25" s="35"/>
      <c r="AK25" s="138" t="s">
        <v>338</v>
      </c>
      <c r="AL25" s="106"/>
      <c r="AM25" s="106"/>
      <c r="AN25" s="106"/>
      <c r="AO25" s="106"/>
      <c r="AP25" s="35"/>
      <c r="AQ25" s="38"/>
      <c r="BE25" s="228"/>
    </row>
    <row r="26" spans="2:57" s="2" customFormat="1" ht="14.25" customHeight="1">
      <c r="B26" s="40"/>
      <c r="C26" s="41"/>
      <c r="D26" s="42" t="s">
        <v>339</v>
      </c>
      <c r="E26" s="41"/>
      <c r="F26" s="42" t="s">
        <v>340</v>
      </c>
      <c r="G26" s="41"/>
      <c r="H26" s="41"/>
      <c r="I26" s="41"/>
      <c r="J26" s="41"/>
      <c r="K26" s="41"/>
      <c r="L26" s="107">
        <v>0.21</v>
      </c>
      <c r="M26" s="235"/>
      <c r="N26" s="235"/>
      <c r="O26" s="235"/>
      <c r="P26" s="41"/>
      <c r="Q26" s="41"/>
      <c r="R26" s="41"/>
      <c r="S26" s="41"/>
      <c r="T26" s="41"/>
      <c r="U26" s="41"/>
      <c r="V26" s="41"/>
      <c r="W26" s="236">
        <f>ROUND(AZ51,2)</f>
        <v>0</v>
      </c>
      <c r="X26" s="235"/>
      <c r="Y26" s="235"/>
      <c r="Z26" s="235"/>
      <c r="AA26" s="235"/>
      <c r="AB26" s="235"/>
      <c r="AC26" s="235"/>
      <c r="AD26" s="235"/>
      <c r="AE26" s="235"/>
      <c r="AF26" s="41"/>
      <c r="AG26" s="41"/>
      <c r="AH26" s="41"/>
      <c r="AI26" s="41"/>
      <c r="AJ26" s="41"/>
      <c r="AK26" s="236">
        <f>ROUND(AV51,2)</f>
        <v>0</v>
      </c>
      <c r="AL26" s="235"/>
      <c r="AM26" s="235"/>
      <c r="AN26" s="235"/>
      <c r="AO26" s="235"/>
      <c r="AP26" s="41"/>
      <c r="AQ26" s="43"/>
      <c r="BE26" s="229"/>
    </row>
    <row r="27" spans="2:57" s="2" customFormat="1" ht="14.25" customHeight="1">
      <c r="B27" s="40"/>
      <c r="C27" s="41"/>
      <c r="D27" s="41"/>
      <c r="E27" s="41"/>
      <c r="F27" s="42" t="s">
        <v>341</v>
      </c>
      <c r="G27" s="41"/>
      <c r="H27" s="41"/>
      <c r="I27" s="41"/>
      <c r="J27" s="41"/>
      <c r="K27" s="41"/>
      <c r="L27" s="107">
        <v>0.15</v>
      </c>
      <c r="M27" s="235"/>
      <c r="N27" s="235"/>
      <c r="O27" s="235"/>
      <c r="P27" s="41"/>
      <c r="Q27" s="41"/>
      <c r="R27" s="41"/>
      <c r="S27" s="41"/>
      <c r="T27" s="41"/>
      <c r="U27" s="41"/>
      <c r="V27" s="41"/>
      <c r="W27" s="236">
        <f>ROUND(BA51,2)</f>
        <v>0</v>
      </c>
      <c r="X27" s="235"/>
      <c r="Y27" s="235"/>
      <c r="Z27" s="235"/>
      <c r="AA27" s="235"/>
      <c r="AB27" s="235"/>
      <c r="AC27" s="235"/>
      <c r="AD27" s="235"/>
      <c r="AE27" s="235"/>
      <c r="AF27" s="41"/>
      <c r="AG27" s="41"/>
      <c r="AH27" s="41"/>
      <c r="AI27" s="41"/>
      <c r="AJ27" s="41"/>
      <c r="AK27" s="236">
        <f>ROUND(AW51,2)</f>
        <v>0</v>
      </c>
      <c r="AL27" s="235"/>
      <c r="AM27" s="235"/>
      <c r="AN27" s="235"/>
      <c r="AO27" s="235"/>
      <c r="AP27" s="41"/>
      <c r="AQ27" s="43"/>
      <c r="BE27" s="229"/>
    </row>
    <row r="28" spans="2:57" s="2" customFormat="1" ht="14.25" customHeight="1" hidden="1">
      <c r="B28" s="40"/>
      <c r="C28" s="41"/>
      <c r="D28" s="41"/>
      <c r="E28" s="41"/>
      <c r="F28" s="42" t="s">
        <v>342</v>
      </c>
      <c r="G28" s="41"/>
      <c r="H28" s="41"/>
      <c r="I28" s="41"/>
      <c r="J28" s="41"/>
      <c r="K28" s="41"/>
      <c r="L28" s="107">
        <v>0.21</v>
      </c>
      <c r="M28" s="235"/>
      <c r="N28" s="235"/>
      <c r="O28" s="235"/>
      <c r="P28" s="41"/>
      <c r="Q28" s="41"/>
      <c r="R28" s="41"/>
      <c r="S28" s="41"/>
      <c r="T28" s="41"/>
      <c r="U28" s="41"/>
      <c r="V28" s="41"/>
      <c r="W28" s="236">
        <f>ROUND(BB51,2)</f>
        <v>0</v>
      </c>
      <c r="X28" s="235"/>
      <c r="Y28" s="235"/>
      <c r="Z28" s="235"/>
      <c r="AA28" s="235"/>
      <c r="AB28" s="235"/>
      <c r="AC28" s="235"/>
      <c r="AD28" s="235"/>
      <c r="AE28" s="235"/>
      <c r="AF28" s="41"/>
      <c r="AG28" s="41"/>
      <c r="AH28" s="41"/>
      <c r="AI28" s="41"/>
      <c r="AJ28" s="41"/>
      <c r="AK28" s="236">
        <v>0</v>
      </c>
      <c r="AL28" s="235"/>
      <c r="AM28" s="235"/>
      <c r="AN28" s="235"/>
      <c r="AO28" s="235"/>
      <c r="AP28" s="41"/>
      <c r="AQ28" s="43"/>
      <c r="BE28" s="229"/>
    </row>
    <row r="29" spans="2:57" s="2" customFormat="1" ht="14.25" customHeight="1" hidden="1">
      <c r="B29" s="40"/>
      <c r="C29" s="41"/>
      <c r="D29" s="41"/>
      <c r="E29" s="41"/>
      <c r="F29" s="42" t="s">
        <v>343</v>
      </c>
      <c r="G29" s="41"/>
      <c r="H29" s="41"/>
      <c r="I29" s="41"/>
      <c r="J29" s="41"/>
      <c r="K29" s="41"/>
      <c r="L29" s="107">
        <v>0.15</v>
      </c>
      <c r="M29" s="235"/>
      <c r="N29" s="235"/>
      <c r="O29" s="235"/>
      <c r="P29" s="41"/>
      <c r="Q29" s="41"/>
      <c r="R29" s="41"/>
      <c r="S29" s="41"/>
      <c r="T29" s="41"/>
      <c r="U29" s="41"/>
      <c r="V29" s="41"/>
      <c r="W29" s="236">
        <f>ROUND(BC51,2)</f>
        <v>0</v>
      </c>
      <c r="X29" s="235"/>
      <c r="Y29" s="235"/>
      <c r="Z29" s="235"/>
      <c r="AA29" s="235"/>
      <c r="AB29" s="235"/>
      <c r="AC29" s="235"/>
      <c r="AD29" s="235"/>
      <c r="AE29" s="235"/>
      <c r="AF29" s="41"/>
      <c r="AG29" s="41"/>
      <c r="AH29" s="41"/>
      <c r="AI29" s="41"/>
      <c r="AJ29" s="41"/>
      <c r="AK29" s="236">
        <v>0</v>
      </c>
      <c r="AL29" s="235"/>
      <c r="AM29" s="235"/>
      <c r="AN29" s="235"/>
      <c r="AO29" s="235"/>
      <c r="AP29" s="41"/>
      <c r="AQ29" s="43"/>
      <c r="BE29" s="229"/>
    </row>
    <row r="30" spans="2:57" s="2" customFormat="1" ht="14.25" customHeight="1" hidden="1">
      <c r="B30" s="40"/>
      <c r="C30" s="41"/>
      <c r="D30" s="41"/>
      <c r="E30" s="41"/>
      <c r="F30" s="42" t="s">
        <v>344</v>
      </c>
      <c r="G30" s="41"/>
      <c r="H30" s="41"/>
      <c r="I30" s="41"/>
      <c r="J30" s="41"/>
      <c r="K30" s="41"/>
      <c r="L30" s="107">
        <v>0</v>
      </c>
      <c r="M30" s="235"/>
      <c r="N30" s="235"/>
      <c r="O30" s="235"/>
      <c r="P30" s="41"/>
      <c r="Q30" s="41"/>
      <c r="R30" s="41"/>
      <c r="S30" s="41"/>
      <c r="T30" s="41"/>
      <c r="U30" s="41"/>
      <c r="V30" s="41"/>
      <c r="W30" s="236">
        <f>ROUND(BD51,2)</f>
        <v>0</v>
      </c>
      <c r="X30" s="235"/>
      <c r="Y30" s="235"/>
      <c r="Z30" s="235"/>
      <c r="AA30" s="235"/>
      <c r="AB30" s="235"/>
      <c r="AC30" s="235"/>
      <c r="AD30" s="235"/>
      <c r="AE30" s="235"/>
      <c r="AF30" s="41"/>
      <c r="AG30" s="41"/>
      <c r="AH30" s="41"/>
      <c r="AI30" s="41"/>
      <c r="AJ30" s="41"/>
      <c r="AK30" s="236">
        <v>0</v>
      </c>
      <c r="AL30" s="235"/>
      <c r="AM30" s="235"/>
      <c r="AN30" s="235"/>
      <c r="AO30" s="235"/>
      <c r="AP30" s="41"/>
      <c r="AQ30" s="43"/>
      <c r="BE30" s="229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28"/>
    </row>
    <row r="32" spans="2:57" s="1" customFormat="1" ht="25.5" customHeight="1">
      <c r="B32" s="34"/>
      <c r="C32" s="44"/>
      <c r="D32" s="45" t="s">
        <v>345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346</v>
      </c>
      <c r="U32" s="46"/>
      <c r="V32" s="46"/>
      <c r="W32" s="46"/>
      <c r="X32" s="237" t="s">
        <v>347</v>
      </c>
      <c r="Y32" s="238"/>
      <c r="Z32" s="238"/>
      <c r="AA32" s="238"/>
      <c r="AB32" s="238"/>
      <c r="AC32" s="46"/>
      <c r="AD32" s="46"/>
      <c r="AE32" s="46"/>
      <c r="AF32" s="46"/>
      <c r="AG32" s="46"/>
      <c r="AH32" s="46"/>
      <c r="AI32" s="46"/>
      <c r="AJ32" s="46"/>
      <c r="AK32" s="239">
        <f>SUM(AK23:AK30)</f>
        <v>0</v>
      </c>
      <c r="AL32" s="238"/>
      <c r="AM32" s="238"/>
      <c r="AN32" s="238"/>
      <c r="AO32" s="240"/>
      <c r="AP32" s="44"/>
      <c r="AQ32" s="49"/>
      <c r="BE32" s="228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4"/>
    </row>
    <row r="39" spans="2:44" s="1" customFormat="1" ht="36.75" customHeight="1">
      <c r="B39" s="34"/>
      <c r="C39" s="55" t="s">
        <v>348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6"/>
      <c r="C41" s="57" t="s">
        <v>307</v>
      </c>
      <c r="L41" s="3" t="str">
        <f>K5</f>
        <v>16h176</v>
      </c>
      <c r="AR41" s="56"/>
    </row>
    <row r="42" spans="2:44" s="4" customFormat="1" ht="36.75" customHeight="1">
      <c r="B42" s="58"/>
      <c r="C42" s="59" t="s">
        <v>310</v>
      </c>
      <c r="L42" s="241" t="str">
        <f>K6</f>
        <v>Rekonstrukce kanalizace a vodovodu</v>
      </c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R42" s="58"/>
    </row>
    <row r="43" spans="2:44" s="1" customFormat="1" ht="6.75" customHeight="1">
      <c r="B43" s="34"/>
      <c r="AR43" s="34"/>
    </row>
    <row r="44" spans="2:44" s="1" customFormat="1" ht="15">
      <c r="B44" s="34"/>
      <c r="C44" s="57" t="s">
        <v>318</v>
      </c>
      <c r="L44" s="60" t="str">
        <f>IF(K8="","",K8)</f>
        <v>Dalovice</v>
      </c>
      <c r="AI44" s="57" t="s">
        <v>320</v>
      </c>
      <c r="AM44" s="243" t="str">
        <f>IF(AN8="","",AN8)</f>
        <v>3.10.2016</v>
      </c>
      <c r="AN44" s="228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7" t="s">
        <v>324</v>
      </c>
      <c r="L46" s="3" t="str">
        <f>IF(E11="","",E11)</f>
        <v>Střední škola logistická Dalovice,příspěvková org.</v>
      </c>
      <c r="AI46" s="57" t="s">
        <v>330</v>
      </c>
      <c r="AM46" s="244" t="str">
        <f>IF(E17="","",E17)</f>
        <v>KTS-CZ s.r.o.</v>
      </c>
      <c r="AN46" s="228"/>
      <c r="AO46" s="228"/>
      <c r="AP46" s="228"/>
      <c r="AR46" s="34"/>
      <c r="AS46" s="245" t="s">
        <v>349</v>
      </c>
      <c r="AT46" s="246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4"/>
      <c r="C47" s="57" t="s">
        <v>328</v>
      </c>
      <c r="L47" s="3">
        <f>IF(E14="Vyplň údaj","",E14)</f>
      </c>
      <c r="AR47" s="34"/>
      <c r="AS47" s="247"/>
      <c r="AT47" s="106"/>
      <c r="AU47" s="35"/>
      <c r="AV47" s="35"/>
      <c r="AW47" s="35"/>
      <c r="AX47" s="35"/>
      <c r="AY47" s="35"/>
      <c r="AZ47" s="35"/>
      <c r="BA47" s="35"/>
      <c r="BB47" s="35"/>
      <c r="BC47" s="35"/>
      <c r="BD47" s="65"/>
    </row>
    <row r="48" spans="2:56" s="1" customFormat="1" ht="10.5" customHeight="1">
      <c r="B48" s="34"/>
      <c r="AR48" s="34"/>
      <c r="AS48" s="247"/>
      <c r="AT48" s="106"/>
      <c r="AU48" s="35"/>
      <c r="AV48" s="35"/>
      <c r="AW48" s="35"/>
      <c r="AX48" s="35"/>
      <c r="AY48" s="35"/>
      <c r="AZ48" s="35"/>
      <c r="BA48" s="35"/>
      <c r="BB48" s="35"/>
      <c r="BC48" s="35"/>
      <c r="BD48" s="65"/>
    </row>
    <row r="49" spans="2:56" s="1" customFormat="1" ht="29.25" customHeight="1">
      <c r="B49" s="34"/>
      <c r="C49" s="248" t="s">
        <v>350</v>
      </c>
      <c r="D49" s="238"/>
      <c r="E49" s="238"/>
      <c r="F49" s="238"/>
      <c r="G49" s="238"/>
      <c r="H49" s="46"/>
      <c r="I49" s="249" t="s">
        <v>351</v>
      </c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50" t="s">
        <v>352</v>
      </c>
      <c r="AH49" s="238"/>
      <c r="AI49" s="238"/>
      <c r="AJ49" s="238"/>
      <c r="AK49" s="238"/>
      <c r="AL49" s="238"/>
      <c r="AM49" s="238"/>
      <c r="AN49" s="249" t="s">
        <v>353</v>
      </c>
      <c r="AO49" s="238"/>
      <c r="AP49" s="238"/>
      <c r="AQ49" s="66" t="s">
        <v>354</v>
      </c>
      <c r="AR49" s="34"/>
      <c r="AS49" s="67" t="s">
        <v>355</v>
      </c>
      <c r="AT49" s="68" t="s">
        <v>356</v>
      </c>
      <c r="AU49" s="68" t="s">
        <v>357</v>
      </c>
      <c r="AV49" s="68" t="s">
        <v>358</v>
      </c>
      <c r="AW49" s="68" t="s">
        <v>359</v>
      </c>
      <c r="AX49" s="68" t="s">
        <v>360</v>
      </c>
      <c r="AY49" s="68" t="s">
        <v>361</v>
      </c>
      <c r="AZ49" s="68" t="s">
        <v>362</v>
      </c>
      <c r="BA49" s="68" t="s">
        <v>363</v>
      </c>
      <c r="BB49" s="68" t="s">
        <v>364</v>
      </c>
      <c r="BC49" s="68" t="s">
        <v>365</v>
      </c>
      <c r="BD49" s="69" t="s">
        <v>366</v>
      </c>
    </row>
    <row r="50" spans="2:56" s="1" customFormat="1" ht="10.5" customHeight="1">
      <c r="B50" s="34"/>
      <c r="AR50" s="34"/>
      <c r="AS50" s="70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1" t="s">
        <v>367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54">
        <f>ROUND(AG52,2)</f>
        <v>0</v>
      </c>
      <c r="AH51" s="254"/>
      <c r="AI51" s="254"/>
      <c r="AJ51" s="254"/>
      <c r="AK51" s="254"/>
      <c r="AL51" s="254"/>
      <c r="AM51" s="254"/>
      <c r="AN51" s="255">
        <f>SUM(AG51,AT51)</f>
        <v>0</v>
      </c>
      <c r="AO51" s="255"/>
      <c r="AP51" s="255"/>
      <c r="AQ51" s="73" t="s">
        <v>316</v>
      </c>
      <c r="AR51" s="58"/>
      <c r="AS51" s="74">
        <f>ROUND(AS52,2)</f>
        <v>0</v>
      </c>
      <c r="AT51" s="75">
        <f>ROUND(SUM(AV51:AW51),2)</f>
        <v>0</v>
      </c>
      <c r="AU51" s="76">
        <f>ROUND(AU52,5)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ROUND(AZ52,2)</f>
        <v>0</v>
      </c>
      <c r="BA51" s="75">
        <f>ROUND(BA52,2)</f>
        <v>0</v>
      </c>
      <c r="BB51" s="75">
        <f>ROUND(BB52,2)</f>
        <v>0</v>
      </c>
      <c r="BC51" s="75">
        <f>ROUND(BC52,2)</f>
        <v>0</v>
      </c>
      <c r="BD51" s="77">
        <f>ROUND(BD52,2)</f>
        <v>0</v>
      </c>
      <c r="BS51" s="59" t="s">
        <v>368</v>
      </c>
      <c r="BT51" s="59" t="s">
        <v>369</v>
      </c>
      <c r="BU51" s="78" t="s">
        <v>370</v>
      </c>
      <c r="BV51" s="59" t="s">
        <v>371</v>
      </c>
      <c r="BW51" s="59" t="s">
        <v>299</v>
      </c>
      <c r="BX51" s="59" t="s">
        <v>372</v>
      </c>
      <c r="CL51" s="59" t="s">
        <v>314</v>
      </c>
    </row>
    <row r="52" spans="1:91" s="5" customFormat="1" ht="27" customHeight="1">
      <c r="A52" s="261" t="s">
        <v>113</v>
      </c>
      <c r="B52" s="79"/>
      <c r="C52" s="80"/>
      <c r="D52" s="253" t="s">
        <v>373</v>
      </c>
      <c r="E52" s="252"/>
      <c r="F52" s="252"/>
      <c r="G52" s="252"/>
      <c r="H52" s="252"/>
      <c r="I52" s="81"/>
      <c r="J52" s="253" t="s">
        <v>311</v>
      </c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1">
        <f>'01 - Rekonstrukce kanaliz...'!J27</f>
        <v>0</v>
      </c>
      <c r="AH52" s="252"/>
      <c r="AI52" s="252"/>
      <c r="AJ52" s="252"/>
      <c r="AK52" s="252"/>
      <c r="AL52" s="252"/>
      <c r="AM52" s="252"/>
      <c r="AN52" s="251">
        <f>SUM(AG52,AT52)</f>
        <v>0</v>
      </c>
      <c r="AO52" s="252"/>
      <c r="AP52" s="252"/>
      <c r="AQ52" s="82" t="s">
        <v>374</v>
      </c>
      <c r="AR52" s="79"/>
      <c r="AS52" s="83">
        <v>0</v>
      </c>
      <c r="AT52" s="84">
        <f>ROUND(SUM(AV52:AW52),2)</f>
        <v>0</v>
      </c>
      <c r="AU52" s="85">
        <f>'01 - Rekonstrukce kanaliz...'!P105</f>
        <v>0</v>
      </c>
      <c r="AV52" s="84">
        <f>'01 - Rekonstrukce kanaliz...'!J30</f>
        <v>0</v>
      </c>
      <c r="AW52" s="84">
        <f>'01 - Rekonstrukce kanaliz...'!J31</f>
        <v>0</v>
      </c>
      <c r="AX52" s="84">
        <f>'01 - Rekonstrukce kanaliz...'!J32</f>
        <v>0</v>
      </c>
      <c r="AY52" s="84">
        <f>'01 - Rekonstrukce kanaliz...'!J33</f>
        <v>0</v>
      </c>
      <c r="AZ52" s="84">
        <f>'01 - Rekonstrukce kanaliz...'!F30</f>
        <v>0</v>
      </c>
      <c r="BA52" s="84">
        <f>'01 - Rekonstrukce kanaliz...'!F31</f>
        <v>0</v>
      </c>
      <c r="BB52" s="84">
        <f>'01 - Rekonstrukce kanaliz...'!F32</f>
        <v>0</v>
      </c>
      <c r="BC52" s="84">
        <f>'01 - Rekonstrukce kanaliz...'!F33</f>
        <v>0</v>
      </c>
      <c r="BD52" s="86">
        <f>'01 - Rekonstrukce kanaliz...'!F34</f>
        <v>0</v>
      </c>
      <c r="BT52" s="87" t="s">
        <v>317</v>
      </c>
      <c r="BV52" s="87" t="s">
        <v>371</v>
      </c>
      <c r="BW52" s="87" t="s">
        <v>375</v>
      </c>
      <c r="BX52" s="87" t="s">
        <v>299</v>
      </c>
      <c r="CL52" s="87" t="s">
        <v>316</v>
      </c>
      <c r="CM52" s="87" t="s">
        <v>376</v>
      </c>
    </row>
    <row r="53" spans="2:44" s="1" customFormat="1" ht="30" customHeight="1">
      <c r="B53" s="34"/>
      <c r="AR53" s="34"/>
    </row>
    <row r="54" spans="2:44" s="1" customFormat="1" ht="6.75" customHeight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34"/>
    </row>
  </sheetData>
  <sheetProtection password="CC35" sheet="1" objects="1" scenarios="1" formatColumns="0" formatRows="0" sort="0" autoFilter="0"/>
  <mergeCells count="41"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Rekonstrukce kanaliz...'!C2" tooltip="01 - Rekonstrukce kanaliz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18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63"/>
      <c r="C1" s="263"/>
      <c r="D1" s="262" t="s">
        <v>295</v>
      </c>
      <c r="E1" s="263"/>
      <c r="F1" s="264" t="s">
        <v>114</v>
      </c>
      <c r="G1" s="269" t="s">
        <v>115</v>
      </c>
      <c r="H1" s="269"/>
      <c r="I1" s="270"/>
      <c r="J1" s="264" t="s">
        <v>116</v>
      </c>
      <c r="K1" s="262" t="s">
        <v>377</v>
      </c>
      <c r="L1" s="264" t="s">
        <v>117</v>
      </c>
      <c r="M1" s="264"/>
      <c r="N1" s="264"/>
      <c r="O1" s="264"/>
      <c r="P1" s="264"/>
      <c r="Q1" s="264"/>
      <c r="R1" s="264"/>
      <c r="S1" s="264"/>
      <c r="T1" s="264"/>
      <c r="U1" s="260"/>
      <c r="V1" s="26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375</v>
      </c>
    </row>
    <row r="3" spans="2:46" ht="6.75" customHeight="1">
      <c r="B3" s="18"/>
      <c r="C3" s="19"/>
      <c r="D3" s="19"/>
      <c r="E3" s="19"/>
      <c r="F3" s="19"/>
      <c r="G3" s="19"/>
      <c r="H3" s="19"/>
      <c r="I3" s="89"/>
      <c r="J3" s="19"/>
      <c r="K3" s="20"/>
      <c r="AT3" s="17" t="s">
        <v>376</v>
      </c>
    </row>
    <row r="4" spans="2:46" ht="36.75" customHeight="1">
      <c r="B4" s="21"/>
      <c r="C4" s="22"/>
      <c r="D4" s="23" t="s">
        <v>378</v>
      </c>
      <c r="E4" s="22"/>
      <c r="F4" s="22"/>
      <c r="G4" s="22"/>
      <c r="H4" s="22"/>
      <c r="I4" s="90"/>
      <c r="J4" s="22"/>
      <c r="K4" s="24"/>
      <c r="M4" s="25" t="s">
        <v>304</v>
      </c>
      <c r="AT4" s="17" t="s">
        <v>298</v>
      </c>
    </row>
    <row r="5" spans="2:11" ht="6.75" customHeight="1">
      <c r="B5" s="21"/>
      <c r="C5" s="22"/>
      <c r="D5" s="22"/>
      <c r="E5" s="22"/>
      <c r="F5" s="22"/>
      <c r="G5" s="22"/>
      <c r="H5" s="22"/>
      <c r="I5" s="90"/>
      <c r="J5" s="22"/>
      <c r="K5" s="24"/>
    </row>
    <row r="6" spans="2:11" ht="15">
      <c r="B6" s="21"/>
      <c r="C6" s="22"/>
      <c r="D6" s="30" t="s">
        <v>310</v>
      </c>
      <c r="E6" s="22"/>
      <c r="F6" s="22"/>
      <c r="G6" s="22"/>
      <c r="H6" s="22"/>
      <c r="I6" s="90"/>
      <c r="J6" s="22"/>
      <c r="K6" s="24"/>
    </row>
    <row r="7" spans="2:11" ht="22.5" customHeight="1">
      <c r="B7" s="21"/>
      <c r="C7" s="22"/>
      <c r="D7" s="22"/>
      <c r="E7" s="256" t="str">
        <f>'Rekapitulace stavby'!K6</f>
        <v>Rekonstrukce kanalizace a vodovodu</v>
      </c>
      <c r="F7" s="231"/>
      <c r="G7" s="231"/>
      <c r="H7" s="231"/>
      <c r="I7" s="90"/>
      <c r="J7" s="22"/>
      <c r="K7" s="24"/>
    </row>
    <row r="8" spans="2:11" s="1" customFormat="1" ht="15">
      <c r="B8" s="34"/>
      <c r="C8" s="35"/>
      <c r="D8" s="30" t="s">
        <v>379</v>
      </c>
      <c r="E8" s="35"/>
      <c r="F8" s="35"/>
      <c r="G8" s="35"/>
      <c r="H8" s="35"/>
      <c r="I8" s="91"/>
      <c r="J8" s="35"/>
      <c r="K8" s="38"/>
    </row>
    <row r="9" spans="2:11" s="1" customFormat="1" ht="36.75" customHeight="1">
      <c r="B9" s="34"/>
      <c r="C9" s="35"/>
      <c r="D9" s="35"/>
      <c r="E9" s="257" t="s">
        <v>380</v>
      </c>
      <c r="F9" s="106"/>
      <c r="G9" s="106"/>
      <c r="H9" s="106"/>
      <c r="I9" s="91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1"/>
      <c r="J10" s="35"/>
      <c r="K10" s="38"/>
    </row>
    <row r="11" spans="2:11" s="1" customFormat="1" ht="14.25" customHeight="1">
      <c r="B11" s="34"/>
      <c r="C11" s="35"/>
      <c r="D11" s="30" t="s">
        <v>313</v>
      </c>
      <c r="E11" s="35"/>
      <c r="F11" s="28" t="s">
        <v>316</v>
      </c>
      <c r="G11" s="35"/>
      <c r="H11" s="35"/>
      <c r="I11" s="92" t="s">
        <v>315</v>
      </c>
      <c r="J11" s="28" t="s">
        <v>316</v>
      </c>
      <c r="K11" s="38"/>
    </row>
    <row r="12" spans="2:11" s="1" customFormat="1" ht="14.25" customHeight="1">
      <c r="B12" s="34"/>
      <c r="C12" s="35"/>
      <c r="D12" s="30" t="s">
        <v>318</v>
      </c>
      <c r="E12" s="35"/>
      <c r="F12" s="28" t="s">
        <v>319</v>
      </c>
      <c r="G12" s="35"/>
      <c r="H12" s="35"/>
      <c r="I12" s="92" t="s">
        <v>320</v>
      </c>
      <c r="J12" s="93" t="str">
        <f>'Rekapitulace stavby'!AN8</f>
        <v>3.10.2016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1"/>
      <c r="J13" s="35"/>
      <c r="K13" s="38"/>
    </row>
    <row r="14" spans="2:11" s="1" customFormat="1" ht="14.25" customHeight="1">
      <c r="B14" s="34"/>
      <c r="C14" s="35"/>
      <c r="D14" s="30" t="s">
        <v>324</v>
      </c>
      <c r="E14" s="35"/>
      <c r="F14" s="35"/>
      <c r="G14" s="35"/>
      <c r="H14" s="35"/>
      <c r="I14" s="92" t="s">
        <v>325</v>
      </c>
      <c r="J14" s="28" t="s">
        <v>316</v>
      </c>
      <c r="K14" s="38"/>
    </row>
    <row r="15" spans="2:11" s="1" customFormat="1" ht="18" customHeight="1">
      <c r="B15" s="34"/>
      <c r="C15" s="35"/>
      <c r="D15" s="35"/>
      <c r="E15" s="28" t="s">
        <v>326</v>
      </c>
      <c r="F15" s="35"/>
      <c r="G15" s="35"/>
      <c r="H15" s="35"/>
      <c r="I15" s="92" t="s">
        <v>327</v>
      </c>
      <c r="J15" s="28" t="s">
        <v>316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1"/>
      <c r="J16" s="35"/>
      <c r="K16" s="38"/>
    </row>
    <row r="17" spans="2:11" s="1" customFormat="1" ht="14.25" customHeight="1">
      <c r="B17" s="34"/>
      <c r="C17" s="35"/>
      <c r="D17" s="30" t="s">
        <v>328</v>
      </c>
      <c r="E17" s="35"/>
      <c r="F17" s="35"/>
      <c r="G17" s="35"/>
      <c r="H17" s="35"/>
      <c r="I17" s="92" t="s">
        <v>325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2" t="s">
        <v>327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1"/>
      <c r="J19" s="35"/>
      <c r="K19" s="38"/>
    </row>
    <row r="20" spans="2:11" s="1" customFormat="1" ht="14.25" customHeight="1">
      <c r="B20" s="34"/>
      <c r="C20" s="35"/>
      <c r="D20" s="30" t="s">
        <v>330</v>
      </c>
      <c r="E20" s="35"/>
      <c r="F20" s="35"/>
      <c r="G20" s="35"/>
      <c r="H20" s="35"/>
      <c r="I20" s="92" t="s">
        <v>325</v>
      </c>
      <c r="J20" s="28" t="s">
        <v>316</v>
      </c>
      <c r="K20" s="38"/>
    </row>
    <row r="21" spans="2:11" s="1" customFormat="1" ht="18" customHeight="1">
      <c r="B21" s="34"/>
      <c r="C21" s="35"/>
      <c r="D21" s="35"/>
      <c r="E21" s="28" t="s">
        <v>331</v>
      </c>
      <c r="F21" s="35"/>
      <c r="G21" s="35"/>
      <c r="H21" s="35"/>
      <c r="I21" s="92" t="s">
        <v>327</v>
      </c>
      <c r="J21" s="28" t="s">
        <v>316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1"/>
      <c r="J22" s="35"/>
      <c r="K22" s="38"/>
    </row>
    <row r="23" spans="2:11" s="1" customFormat="1" ht="14.25" customHeight="1">
      <c r="B23" s="34"/>
      <c r="C23" s="35"/>
      <c r="D23" s="30" t="s">
        <v>333</v>
      </c>
      <c r="E23" s="35"/>
      <c r="F23" s="35"/>
      <c r="G23" s="35"/>
      <c r="H23" s="35"/>
      <c r="I23" s="91"/>
      <c r="J23" s="35"/>
      <c r="K23" s="38"/>
    </row>
    <row r="24" spans="2:11" s="6" customFormat="1" ht="134.25" customHeight="1">
      <c r="B24" s="94"/>
      <c r="C24" s="95"/>
      <c r="D24" s="95"/>
      <c r="E24" s="234" t="s">
        <v>334</v>
      </c>
      <c r="F24" s="258"/>
      <c r="G24" s="258"/>
      <c r="H24" s="258"/>
      <c r="I24" s="96"/>
      <c r="J24" s="95"/>
      <c r="K24" s="97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1"/>
      <c r="J25" s="35"/>
      <c r="K25" s="38"/>
    </row>
    <row r="26" spans="2:11" s="1" customFormat="1" ht="6.75" customHeight="1">
      <c r="B26" s="34"/>
      <c r="C26" s="35"/>
      <c r="D26" s="62"/>
      <c r="E26" s="62"/>
      <c r="F26" s="62"/>
      <c r="G26" s="62"/>
      <c r="H26" s="62"/>
      <c r="I26" s="98"/>
      <c r="J26" s="62"/>
      <c r="K26" s="99"/>
    </row>
    <row r="27" spans="2:11" s="1" customFormat="1" ht="24.75" customHeight="1">
      <c r="B27" s="34"/>
      <c r="C27" s="35"/>
      <c r="D27" s="100" t="s">
        <v>335</v>
      </c>
      <c r="E27" s="35"/>
      <c r="F27" s="35"/>
      <c r="G27" s="35"/>
      <c r="H27" s="35"/>
      <c r="I27" s="91"/>
      <c r="J27" s="101">
        <f>ROUND(J105,2)</f>
        <v>0</v>
      </c>
      <c r="K27" s="38"/>
    </row>
    <row r="28" spans="2:11" s="1" customFormat="1" ht="6.75" customHeight="1">
      <c r="B28" s="34"/>
      <c r="C28" s="35"/>
      <c r="D28" s="62"/>
      <c r="E28" s="62"/>
      <c r="F28" s="62"/>
      <c r="G28" s="62"/>
      <c r="H28" s="62"/>
      <c r="I28" s="98"/>
      <c r="J28" s="62"/>
      <c r="K28" s="99"/>
    </row>
    <row r="29" spans="2:11" s="1" customFormat="1" ht="14.25" customHeight="1">
      <c r="B29" s="34"/>
      <c r="C29" s="35"/>
      <c r="D29" s="35"/>
      <c r="E29" s="35"/>
      <c r="F29" s="39" t="s">
        <v>337</v>
      </c>
      <c r="G29" s="35"/>
      <c r="H29" s="35"/>
      <c r="I29" s="102" t="s">
        <v>336</v>
      </c>
      <c r="J29" s="39" t="s">
        <v>338</v>
      </c>
      <c r="K29" s="38"/>
    </row>
    <row r="30" spans="2:11" s="1" customFormat="1" ht="14.25" customHeight="1">
      <c r="B30" s="34"/>
      <c r="C30" s="35"/>
      <c r="D30" s="42" t="s">
        <v>339</v>
      </c>
      <c r="E30" s="42" t="s">
        <v>340</v>
      </c>
      <c r="F30" s="103">
        <f>ROUND(SUM(BE105:BE516),2)</f>
        <v>0</v>
      </c>
      <c r="G30" s="35"/>
      <c r="H30" s="35"/>
      <c r="I30" s="104">
        <v>0.21</v>
      </c>
      <c r="J30" s="103">
        <f>ROUND(ROUND((SUM(BE105:BE516)),2)*I30,2)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341</v>
      </c>
      <c r="F31" s="103">
        <f>ROUND(SUM(BF105:BF516),2)</f>
        <v>0</v>
      </c>
      <c r="G31" s="35"/>
      <c r="H31" s="35"/>
      <c r="I31" s="104">
        <v>0.15</v>
      </c>
      <c r="J31" s="103">
        <f>ROUND(ROUND((SUM(BF105:BF516)),2)*I31,2)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342</v>
      </c>
      <c r="F32" s="103">
        <f>ROUND(SUM(BG105:BG516),2)</f>
        <v>0</v>
      </c>
      <c r="G32" s="35"/>
      <c r="H32" s="35"/>
      <c r="I32" s="104">
        <v>0.21</v>
      </c>
      <c r="J32" s="103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343</v>
      </c>
      <c r="F33" s="103">
        <f>ROUND(SUM(BH105:BH516),2)</f>
        <v>0</v>
      </c>
      <c r="G33" s="35"/>
      <c r="H33" s="35"/>
      <c r="I33" s="104">
        <v>0.15</v>
      </c>
      <c r="J33" s="103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344</v>
      </c>
      <c r="F34" s="103">
        <f>ROUND(SUM(BI105:BI516),2)</f>
        <v>0</v>
      </c>
      <c r="G34" s="35"/>
      <c r="H34" s="35"/>
      <c r="I34" s="104">
        <v>0</v>
      </c>
      <c r="J34" s="103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1"/>
      <c r="J35" s="35"/>
      <c r="K35" s="38"/>
    </row>
    <row r="36" spans="2:11" s="1" customFormat="1" ht="24.75" customHeight="1">
      <c r="B36" s="34"/>
      <c r="C36" s="44"/>
      <c r="D36" s="45" t="s">
        <v>345</v>
      </c>
      <c r="E36" s="46"/>
      <c r="F36" s="46"/>
      <c r="G36" s="105" t="s">
        <v>346</v>
      </c>
      <c r="H36" s="47" t="s">
        <v>347</v>
      </c>
      <c r="I36" s="108"/>
      <c r="J36" s="48">
        <f>SUM(J27:J34)</f>
        <v>0</v>
      </c>
      <c r="K36" s="109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0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1"/>
      <c r="J41" s="54"/>
      <c r="K41" s="112"/>
    </row>
    <row r="42" spans="2:11" s="1" customFormat="1" ht="36.75" customHeight="1">
      <c r="B42" s="34"/>
      <c r="C42" s="23" t="s">
        <v>381</v>
      </c>
      <c r="D42" s="35"/>
      <c r="E42" s="35"/>
      <c r="F42" s="35"/>
      <c r="G42" s="35"/>
      <c r="H42" s="35"/>
      <c r="I42" s="91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1"/>
      <c r="J43" s="35"/>
      <c r="K43" s="38"/>
    </row>
    <row r="44" spans="2:11" s="1" customFormat="1" ht="14.25" customHeight="1">
      <c r="B44" s="34"/>
      <c r="C44" s="30" t="s">
        <v>310</v>
      </c>
      <c r="D44" s="35"/>
      <c r="E44" s="35"/>
      <c r="F44" s="35"/>
      <c r="G44" s="35"/>
      <c r="H44" s="35"/>
      <c r="I44" s="91"/>
      <c r="J44" s="35"/>
      <c r="K44" s="38"/>
    </row>
    <row r="45" spans="2:11" s="1" customFormat="1" ht="22.5" customHeight="1">
      <c r="B45" s="34"/>
      <c r="C45" s="35"/>
      <c r="D45" s="35"/>
      <c r="E45" s="256" t="str">
        <f>E7</f>
        <v>Rekonstrukce kanalizace a vodovodu</v>
      </c>
      <c r="F45" s="106"/>
      <c r="G45" s="106"/>
      <c r="H45" s="106"/>
      <c r="I45" s="91"/>
      <c r="J45" s="35"/>
      <c r="K45" s="38"/>
    </row>
    <row r="46" spans="2:11" s="1" customFormat="1" ht="14.25" customHeight="1">
      <c r="B46" s="34"/>
      <c r="C46" s="30" t="s">
        <v>379</v>
      </c>
      <c r="D46" s="35"/>
      <c r="E46" s="35"/>
      <c r="F46" s="35"/>
      <c r="G46" s="35"/>
      <c r="H46" s="35"/>
      <c r="I46" s="91"/>
      <c r="J46" s="35"/>
      <c r="K46" s="38"/>
    </row>
    <row r="47" spans="2:11" s="1" customFormat="1" ht="23.25" customHeight="1">
      <c r="B47" s="34"/>
      <c r="C47" s="35"/>
      <c r="D47" s="35"/>
      <c r="E47" s="257" t="str">
        <f>E9</f>
        <v>01 - Rekonstrukce kanalizace a vodovodu</v>
      </c>
      <c r="F47" s="106"/>
      <c r="G47" s="106"/>
      <c r="H47" s="106"/>
      <c r="I47" s="91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1"/>
      <c r="J48" s="35"/>
      <c r="K48" s="38"/>
    </row>
    <row r="49" spans="2:11" s="1" customFormat="1" ht="18" customHeight="1">
      <c r="B49" s="34"/>
      <c r="C49" s="30" t="s">
        <v>318</v>
      </c>
      <c r="D49" s="35"/>
      <c r="E49" s="35"/>
      <c r="F49" s="28" t="str">
        <f>F12</f>
        <v>Dalovice</v>
      </c>
      <c r="G49" s="35"/>
      <c r="H49" s="35"/>
      <c r="I49" s="92" t="s">
        <v>320</v>
      </c>
      <c r="J49" s="93" t="str">
        <f>IF(J12="","",J12)</f>
        <v>3.10.2016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1"/>
      <c r="J50" s="35"/>
      <c r="K50" s="38"/>
    </row>
    <row r="51" spans="2:11" s="1" customFormat="1" ht="15">
      <c r="B51" s="34"/>
      <c r="C51" s="30" t="s">
        <v>324</v>
      </c>
      <c r="D51" s="35"/>
      <c r="E51" s="35"/>
      <c r="F51" s="28" t="str">
        <f>E15</f>
        <v>Střední škola logistická Dalovice,příspěvková org.</v>
      </c>
      <c r="G51" s="35"/>
      <c r="H51" s="35"/>
      <c r="I51" s="92" t="s">
        <v>330</v>
      </c>
      <c r="J51" s="28" t="str">
        <f>E21</f>
        <v>KTS-CZ s.r.o.</v>
      </c>
      <c r="K51" s="38"/>
    </row>
    <row r="52" spans="2:11" s="1" customFormat="1" ht="14.25" customHeight="1">
      <c r="B52" s="34"/>
      <c r="C52" s="30" t="s">
        <v>328</v>
      </c>
      <c r="D52" s="35"/>
      <c r="E52" s="35"/>
      <c r="F52" s="28">
        <f>IF(E18="","",E18)</f>
      </c>
      <c r="G52" s="35"/>
      <c r="H52" s="35"/>
      <c r="I52" s="91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1"/>
      <c r="J53" s="35"/>
      <c r="K53" s="38"/>
    </row>
    <row r="54" spans="2:11" s="1" customFormat="1" ht="29.25" customHeight="1">
      <c r="B54" s="34"/>
      <c r="C54" s="113" t="s">
        <v>382</v>
      </c>
      <c r="D54" s="44"/>
      <c r="E54" s="44"/>
      <c r="F54" s="44"/>
      <c r="G54" s="44"/>
      <c r="H54" s="44"/>
      <c r="I54" s="114"/>
      <c r="J54" s="115" t="s">
        <v>383</v>
      </c>
      <c r="K54" s="49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1"/>
      <c r="J55" s="35"/>
      <c r="K55" s="38"/>
    </row>
    <row r="56" spans="2:47" s="1" customFormat="1" ht="29.25" customHeight="1">
      <c r="B56" s="34"/>
      <c r="C56" s="116" t="s">
        <v>384</v>
      </c>
      <c r="D56" s="35"/>
      <c r="E56" s="35"/>
      <c r="F56" s="35"/>
      <c r="G56" s="35"/>
      <c r="H56" s="35"/>
      <c r="I56" s="91"/>
      <c r="J56" s="101">
        <f>J105</f>
        <v>0</v>
      </c>
      <c r="K56" s="38"/>
      <c r="AU56" s="17" t="s">
        <v>385</v>
      </c>
    </row>
    <row r="57" spans="2:11" s="7" customFormat="1" ht="24.75" customHeight="1">
      <c r="B57" s="117"/>
      <c r="C57" s="118"/>
      <c r="D57" s="119" t="s">
        <v>386</v>
      </c>
      <c r="E57" s="120"/>
      <c r="F57" s="120"/>
      <c r="G57" s="120"/>
      <c r="H57" s="120"/>
      <c r="I57" s="121"/>
      <c r="J57" s="122">
        <f>J106</f>
        <v>0</v>
      </c>
      <c r="K57" s="123"/>
    </row>
    <row r="58" spans="2:11" s="8" customFormat="1" ht="19.5" customHeight="1">
      <c r="B58" s="124"/>
      <c r="C58" s="125"/>
      <c r="D58" s="126" t="s">
        <v>387</v>
      </c>
      <c r="E58" s="127"/>
      <c r="F58" s="127"/>
      <c r="G58" s="127"/>
      <c r="H58" s="127"/>
      <c r="I58" s="128"/>
      <c r="J58" s="129">
        <f>J107</f>
        <v>0</v>
      </c>
      <c r="K58" s="130"/>
    </row>
    <row r="59" spans="2:11" s="8" customFormat="1" ht="19.5" customHeight="1">
      <c r="B59" s="124"/>
      <c r="C59" s="125"/>
      <c r="D59" s="126" t="s">
        <v>388</v>
      </c>
      <c r="E59" s="127"/>
      <c r="F59" s="127"/>
      <c r="G59" s="127"/>
      <c r="H59" s="127"/>
      <c r="I59" s="128"/>
      <c r="J59" s="129">
        <f>J141</f>
        <v>0</v>
      </c>
      <c r="K59" s="130"/>
    </row>
    <row r="60" spans="2:11" s="8" customFormat="1" ht="19.5" customHeight="1">
      <c r="B60" s="124"/>
      <c r="C60" s="125"/>
      <c r="D60" s="126" t="s">
        <v>389</v>
      </c>
      <c r="E60" s="127"/>
      <c r="F60" s="127"/>
      <c r="G60" s="127"/>
      <c r="H60" s="127"/>
      <c r="I60" s="128"/>
      <c r="J60" s="129">
        <f>J146</f>
        <v>0</v>
      </c>
      <c r="K60" s="130"/>
    </row>
    <row r="61" spans="2:11" s="8" customFormat="1" ht="19.5" customHeight="1">
      <c r="B61" s="124"/>
      <c r="C61" s="125"/>
      <c r="D61" s="126" t="s">
        <v>390</v>
      </c>
      <c r="E61" s="127"/>
      <c r="F61" s="127"/>
      <c r="G61" s="127"/>
      <c r="H61" s="127"/>
      <c r="I61" s="128"/>
      <c r="J61" s="129">
        <f>J151</f>
        <v>0</v>
      </c>
      <c r="K61" s="130"/>
    </row>
    <row r="62" spans="2:11" s="8" customFormat="1" ht="19.5" customHeight="1">
      <c r="B62" s="124"/>
      <c r="C62" s="125"/>
      <c r="D62" s="126" t="s">
        <v>391</v>
      </c>
      <c r="E62" s="127"/>
      <c r="F62" s="127"/>
      <c r="G62" s="127"/>
      <c r="H62" s="127"/>
      <c r="I62" s="128"/>
      <c r="J62" s="129">
        <f>J159</f>
        <v>0</v>
      </c>
      <c r="K62" s="130"/>
    </row>
    <row r="63" spans="2:11" s="8" customFormat="1" ht="14.25" customHeight="1">
      <c r="B63" s="124"/>
      <c r="C63" s="125"/>
      <c r="D63" s="126" t="s">
        <v>392</v>
      </c>
      <c r="E63" s="127"/>
      <c r="F63" s="127"/>
      <c r="G63" s="127"/>
      <c r="H63" s="127"/>
      <c r="I63" s="128"/>
      <c r="J63" s="129">
        <f>J160</f>
        <v>0</v>
      </c>
      <c r="K63" s="130"/>
    </row>
    <row r="64" spans="2:11" s="8" customFormat="1" ht="14.25" customHeight="1">
      <c r="B64" s="124"/>
      <c r="C64" s="125"/>
      <c r="D64" s="126" t="s">
        <v>393</v>
      </c>
      <c r="E64" s="127"/>
      <c r="F64" s="127"/>
      <c r="G64" s="127"/>
      <c r="H64" s="127"/>
      <c r="I64" s="128"/>
      <c r="J64" s="129">
        <f>J171</f>
        <v>0</v>
      </c>
      <c r="K64" s="130"/>
    </row>
    <row r="65" spans="2:11" s="8" customFormat="1" ht="19.5" customHeight="1">
      <c r="B65" s="124"/>
      <c r="C65" s="125"/>
      <c r="D65" s="126" t="s">
        <v>394</v>
      </c>
      <c r="E65" s="127"/>
      <c r="F65" s="127"/>
      <c r="G65" s="127"/>
      <c r="H65" s="127"/>
      <c r="I65" s="128"/>
      <c r="J65" s="129">
        <f>J188</f>
        <v>0</v>
      </c>
      <c r="K65" s="130"/>
    </row>
    <row r="66" spans="2:11" s="8" customFormat="1" ht="19.5" customHeight="1">
      <c r="B66" s="124"/>
      <c r="C66" s="125"/>
      <c r="D66" s="126" t="s">
        <v>395</v>
      </c>
      <c r="E66" s="127"/>
      <c r="F66" s="127"/>
      <c r="G66" s="127"/>
      <c r="H66" s="127"/>
      <c r="I66" s="128"/>
      <c r="J66" s="129">
        <f>J227</f>
        <v>0</v>
      </c>
      <c r="K66" s="130"/>
    </row>
    <row r="67" spans="2:11" s="8" customFormat="1" ht="14.25" customHeight="1">
      <c r="B67" s="124"/>
      <c r="C67" s="125"/>
      <c r="D67" s="126" t="s">
        <v>396</v>
      </c>
      <c r="E67" s="127"/>
      <c r="F67" s="127"/>
      <c r="G67" s="127"/>
      <c r="H67" s="127"/>
      <c r="I67" s="128"/>
      <c r="J67" s="129">
        <f>J228</f>
        <v>0</v>
      </c>
      <c r="K67" s="130"/>
    </row>
    <row r="68" spans="2:11" s="8" customFormat="1" ht="14.25" customHeight="1">
      <c r="B68" s="124"/>
      <c r="C68" s="125"/>
      <c r="D68" s="126" t="s">
        <v>397</v>
      </c>
      <c r="E68" s="127"/>
      <c r="F68" s="127"/>
      <c r="G68" s="127"/>
      <c r="H68" s="127"/>
      <c r="I68" s="128"/>
      <c r="J68" s="129">
        <f>J237</f>
        <v>0</v>
      </c>
      <c r="K68" s="130"/>
    </row>
    <row r="69" spans="2:11" s="8" customFormat="1" ht="14.25" customHeight="1">
      <c r="B69" s="124"/>
      <c r="C69" s="125"/>
      <c r="D69" s="126" t="s">
        <v>398</v>
      </c>
      <c r="E69" s="127"/>
      <c r="F69" s="127"/>
      <c r="G69" s="127"/>
      <c r="H69" s="127"/>
      <c r="I69" s="128"/>
      <c r="J69" s="129">
        <f>J240</f>
        <v>0</v>
      </c>
      <c r="K69" s="130"/>
    </row>
    <row r="70" spans="2:11" s="8" customFormat="1" ht="19.5" customHeight="1">
      <c r="B70" s="124"/>
      <c r="C70" s="125"/>
      <c r="D70" s="126" t="s">
        <v>399</v>
      </c>
      <c r="E70" s="127"/>
      <c r="F70" s="127"/>
      <c r="G70" s="127"/>
      <c r="H70" s="127"/>
      <c r="I70" s="128"/>
      <c r="J70" s="129">
        <f>J269</f>
        <v>0</v>
      </c>
      <c r="K70" s="130"/>
    </row>
    <row r="71" spans="2:11" s="8" customFormat="1" ht="19.5" customHeight="1">
      <c r="B71" s="124"/>
      <c r="C71" s="125"/>
      <c r="D71" s="126" t="s">
        <v>400</v>
      </c>
      <c r="E71" s="127"/>
      <c r="F71" s="127"/>
      <c r="G71" s="127"/>
      <c r="H71" s="127"/>
      <c r="I71" s="128"/>
      <c r="J71" s="129">
        <f>J295</f>
        <v>0</v>
      </c>
      <c r="K71" s="130"/>
    </row>
    <row r="72" spans="2:11" s="7" customFormat="1" ht="24.75" customHeight="1">
      <c r="B72" s="117"/>
      <c r="C72" s="118"/>
      <c r="D72" s="119" t="s">
        <v>401</v>
      </c>
      <c r="E72" s="120"/>
      <c r="F72" s="120"/>
      <c r="G72" s="120"/>
      <c r="H72" s="120"/>
      <c r="I72" s="121"/>
      <c r="J72" s="122">
        <f>J298</f>
        <v>0</v>
      </c>
      <c r="K72" s="123"/>
    </row>
    <row r="73" spans="2:11" s="8" customFormat="1" ht="19.5" customHeight="1">
      <c r="B73" s="124"/>
      <c r="C73" s="125"/>
      <c r="D73" s="126" t="s">
        <v>402</v>
      </c>
      <c r="E73" s="127"/>
      <c r="F73" s="127"/>
      <c r="G73" s="127"/>
      <c r="H73" s="127"/>
      <c r="I73" s="128"/>
      <c r="J73" s="129">
        <f>J299</f>
        <v>0</v>
      </c>
      <c r="K73" s="130"/>
    </row>
    <row r="74" spans="2:11" s="8" customFormat="1" ht="19.5" customHeight="1">
      <c r="B74" s="124"/>
      <c r="C74" s="125"/>
      <c r="D74" s="126" t="s">
        <v>403</v>
      </c>
      <c r="E74" s="127"/>
      <c r="F74" s="127"/>
      <c r="G74" s="127"/>
      <c r="H74" s="127"/>
      <c r="I74" s="128"/>
      <c r="J74" s="129">
        <f>J317</f>
        <v>0</v>
      </c>
      <c r="K74" s="130"/>
    </row>
    <row r="75" spans="2:11" s="8" customFormat="1" ht="19.5" customHeight="1">
      <c r="B75" s="124"/>
      <c r="C75" s="125"/>
      <c r="D75" s="126" t="s">
        <v>404</v>
      </c>
      <c r="E75" s="127"/>
      <c r="F75" s="127"/>
      <c r="G75" s="127"/>
      <c r="H75" s="127"/>
      <c r="I75" s="128"/>
      <c r="J75" s="129">
        <f>J335</f>
        <v>0</v>
      </c>
      <c r="K75" s="130"/>
    </row>
    <row r="76" spans="2:11" s="8" customFormat="1" ht="19.5" customHeight="1">
      <c r="B76" s="124"/>
      <c r="C76" s="125"/>
      <c r="D76" s="126" t="s">
        <v>405</v>
      </c>
      <c r="E76" s="127"/>
      <c r="F76" s="127"/>
      <c r="G76" s="127"/>
      <c r="H76" s="127"/>
      <c r="I76" s="128"/>
      <c r="J76" s="129">
        <f>J396</f>
        <v>0</v>
      </c>
      <c r="K76" s="130"/>
    </row>
    <row r="77" spans="2:11" s="8" customFormat="1" ht="19.5" customHeight="1">
      <c r="B77" s="124"/>
      <c r="C77" s="125"/>
      <c r="D77" s="126" t="s">
        <v>406</v>
      </c>
      <c r="E77" s="127"/>
      <c r="F77" s="127"/>
      <c r="G77" s="127"/>
      <c r="H77" s="127"/>
      <c r="I77" s="128"/>
      <c r="J77" s="129">
        <f>J424</f>
        <v>0</v>
      </c>
      <c r="K77" s="130"/>
    </row>
    <row r="78" spans="2:11" s="8" customFormat="1" ht="19.5" customHeight="1">
      <c r="B78" s="124"/>
      <c r="C78" s="125"/>
      <c r="D78" s="126" t="s">
        <v>407</v>
      </c>
      <c r="E78" s="127"/>
      <c r="F78" s="127"/>
      <c r="G78" s="127"/>
      <c r="H78" s="127"/>
      <c r="I78" s="128"/>
      <c r="J78" s="129">
        <f>J440</f>
        <v>0</v>
      </c>
      <c r="K78" s="130"/>
    </row>
    <row r="79" spans="2:11" s="8" customFormat="1" ht="19.5" customHeight="1">
      <c r="B79" s="124"/>
      <c r="C79" s="125"/>
      <c r="D79" s="126" t="s">
        <v>408</v>
      </c>
      <c r="E79" s="127"/>
      <c r="F79" s="127"/>
      <c r="G79" s="127"/>
      <c r="H79" s="127"/>
      <c r="I79" s="128"/>
      <c r="J79" s="129">
        <f>J442</f>
        <v>0</v>
      </c>
      <c r="K79" s="130"/>
    </row>
    <row r="80" spans="2:11" s="8" customFormat="1" ht="19.5" customHeight="1">
      <c r="B80" s="124"/>
      <c r="C80" s="125"/>
      <c r="D80" s="126" t="s">
        <v>409</v>
      </c>
      <c r="E80" s="127"/>
      <c r="F80" s="127"/>
      <c r="G80" s="127"/>
      <c r="H80" s="127"/>
      <c r="I80" s="128"/>
      <c r="J80" s="129">
        <f>J448</f>
        <v>0</v>
      </c>
      <c r="K80" s="130"/>
    </row>
    <row r="81" spans="2:11" s="8" customFormat="1" ht="19.5" customHeight="1">
      <c r="B81" s="124"/>
      <c r="C81" s="125"/>
      <c r="D81" s="126" t="s">
        <v>410</v>
      </c>
      <c r="E81" s="127"/>
      <c r="F81" s="127"/>
      <c r="G81" s="127"/>
      <c r="H81" s="127"/>
      <c r="I81" s="128"/>
      <c r="J81" s="129">
        <f>J466</f>
        <v>0</v>
      </c>
      <c r="K81" s="130"/>
    </row>
    <row r="82" spans="2:11" s="8" customFormat="1" ht="19.5" customHeight="1">
      <c r="B82" s="124"/>
      <c r="C82" s="125"/>
      <c r="D82" s="126" t="s">
        <v>411</v>
      </c>
      <c r="E82" s="127"/>
      <c r="F82" s="127"/>
      <c r="G82" s="127"/>
      <c r="H82" s="127"/>
      <c r="I82" s="128"/>
      <c r="J82" s="129">
        <f>J485</f>
        <v>0</v>
      </c>
      <c r="K82" s="130"/>
    </row>
    <row r="83" spans="2:11" s="7" customFormat="1" ht="24.75" customHeight="1">
      <c r="B83" s="117"/>
      <c r="C83" s="118"/>
      <c r="D83" s="119" t="s">
        <v>412</v>
      </c>
      <c r="E83" s="120"/>
      <c r="F83" s="120"/>
      <c r="G83" s="120"/>
      <c r="H83" s="120"/>
      <c r="I83" s="121"/>
      <c r="J83" s="122">
        <f>J500</f>
        <v>0</v>
      </c>
      <c r="K83" s="123"/>
    </row>
    <row r="84" spans="2:11" s="8" customFormat="1" ht="19.5" customHeight="1">
      <c r="B84" s="124"/>
      <c r="C84" s="125"/>
      <c r="D84" s="126" t="s">
        <v>413</v>
      </c>
      <c r="E84" s="127"/>
      <c r="F84" s="127"/>
      <c r="G84" s="127"/>
      <c r="H84" s="127"/>
      <c r="I84" s="128"/>
      <c r="J84" s="129">
        <f>J501</f>
        <v>0</v>
      </c>
      <c r="K84" s="130"/>
    </row>
    <row r="85" spans="2:11" s="8" customFormat="1" ht="19.5" customHeight="1">
      <c r="B85" s="124"/>
      <c r="C85" s="125"/>
      <c r="D85" s="126" t="s">
        <v>414</v>
      </c>
      <c r="E85" s="127"/>
      <c r="F85" s="127"/>
      <c r="G85" s="127"/>
      <c r="H85" s="127"/>
      <c r="I85" s="128"/>
      <c r="J85" s="129">
        <f>J511</f>
        <v>0</v>
      </c>
      <c r="K85" s="130"/>
    </row>
    <row r="86" spans="2:11" s="1" customFormat="1" ht="21.75" customHeight="1">
      <c r="B86" s="34"/>
      <c r="C86" s="35"/>
      <c r="D86" s="35"/>
      <c r="E86" s="35"/>
      <c r="F86" s="35"/>
      <c r="G86" s="35"/>
      <c r="H86" s="35"/>
      <c r="I86" s="91"/>
      <c r="J86" s="35"/>
      <c r="K86" s="38"/>
    </row>
    <row r="87" spans="2:11" s="1" customFormat="1" ht="6.75" customHeight="1">
      <c r="B87" s="50"/>
      <c r="C87" s="51"/>
      <c r="D87" s="51"/>
      <c r="E87" s="51"/>
      <c r="F87" s="51"/>
      <c r="G87" s="51"/>
      <c r="H87" s="51"/>
      <c r="I87" s="110"/>
      <c r="J87" s="51"/>
      <c r="K87" s="52"/>
    </row>
    <row r="91" spans="2:12" s="1" customFormat="1" ht="6.75" customHeight="1">
      <c r="B91" s="53"/>
      <c r="C91" s="54"/>
      <c r="D91" s="54"/>
      <c r="E91" s="54"/>
      <c r="F91" s="54"/>
      <c r="G91" s="54"/>
      <c r="H91" s="54"/>
      <c r="I91" s="111"/>
      <c r="J91" s="54"/>
      <c r="K91" s="54"/>
      <c r="L91" s="34"/>
    </row>
    <row r="92" spans="2:12" s="1" customFormat="1" ht="36.75" customHeight="1">
      <c r="B92" s="34"/>
      <c r="C92" s="55" t="s">
        <v>415</v>
      </c>
      <c r="I92" s="131"/>
      <c r="L92" s="34"/>
    </row>
    <row r="93" spans="2:12" s="1" customFormat="1" ht="6.75" customHeight="1">
      <c r="B93" s="34"/>
      <c r="I93" s="131"/>
      <c r="L93" s="34"/>
    </row>
    <row r="94" spans="2:12" s="1" customFormat="1" ht="14.25" customHeight="1">
      <c r="B94" s="34"/>
      <c r="C94" s="57" t="s">
        <v>310</v>
      </c>
      <c r="I94" s="131"/>
      <c r="L94" s="34"/>
    </row>
    <row r="95" spans="2:12" s="1" customFormat="1" ht="22.5" customHeight="1">
      <c r="B95" s="34"/>
      <c r="E95" s="259" t="str">
        <f>E7</f>
        <v>Rekonstrukce kanalizace a vodovodu</v>
      </c>
      <c r="F95" s="228"/>
      <c r="G95" s="228"/>
      <c r="H95" s="228"/>
      <c r="I95" s="131"/>
      <c r="L95" s="34"/>
    </row>
    <row r="96" spans="2:12" s="1" customFormat="1" ht="14.25" customHeight="1">
      <c r="B96" s="34"/>
      <c r="C96" s="57" t="s">
        <v>379</v>
      </c>
      <c r="I96" s="131"/>
      <c r="L96" s="34"/>
    </row>
    <row r="97" spans="2:12" s="1" customFormat="1" ht="23.25" customHeight="1">
      <c r="B97" s="34"/>
      <c r="E97" s="241" t="str">
        <f>E9</f>
        <v>01 - Rekonstrukce kanalizace a vodovodu</v>
      </c>
      <c r="F97" s="228"/>
      <c r="G97" s="228"/>
      <c r="H97" s="228"/>
      <c r="I97" s="131"/>
      <c r="L97" s="34"/>
    </row>
    <row r="98" spans="2:12" s="1" customFormat="1" ht="6.75" customHeight="1">
      <c r="B98" s="34"/>
      <c r="I98" s="131"/>
      <c r="L98" s="34"/>
    </row>
    <row r="99" spans="2:12" s="1" customFormat="1" ht="18" customHeight="1">
      <c r="B99" s="34"/>
      <c r="C99" s="57" t="s">
        <v>318</v>
      </c>
      <c r="F99" s="132" t="str">
        <f>F12</f>
        <v>Dalovice</v>
      </c>
      <c r="I99" s="133" t="s">
        <v>320</v>
      </c>
      <c r="J99" s="61" t="str">
        <f>IF(J12="","",J12)</f>
        <v>3.10.2016</v>
      </c>
      <c r="L99" s="34"/>
    </row>
    <row r="100" spans="2:12" s="1" customFormat="1" ht="6.75" customHeight="1">
      <c r="B100" s="34"/>
      <c r="I100" s="131"/>
      <c r="L100" s="34"/>
    </row>
    <row r="101" spans="2:12" s="1" customFormat="1" ht="15">
      <c r="B101" s="34"/>
      <c r="C101" s="57" t="s">
        <v>324</v>
      </c>
      <c r="F101" s="132" t="str">
        <f>E15</f>
        <v>Střední škola logistická Dalovice,příspěvková org.</v>
      </c>
      <c r="I101" s="133" t="s">
        <v>330</v>
      </c>
      <c r="J101" s="132" t="str">
        <f>E21</f>
        <v>KTS-CZ s.r.o.</v>
      </c>
      <c r="L101" s="34"/>
    </row>
    <row r="102" spans="2:12" s="1" customFormat="1" ht="14.25" customHeight="1">
      <c r="B102" s="34"/>
      <c r="C102" s="57" t="s">
        <v>328</v>
      </c>
      <c r="F102" s="132">
        <f>IF(E18="","",E18)</f>
      </c>
      <c r="I102" s="131"/>
      <c r="L102" s="34"/>
    </row>
    <row r="103" spans="2:12" s="1" customFormat="1" ht="9.75" customHeight="1">
      <c r="B103" s="34"/>
      <c r="I103" s="131"/>
      <c r="L103" s="34"/>
    </row>
    <row r="104" spans="2:20" s="9" customFormat="1" ht="29.25" customHeight="1">
      <c r="B104" s="134"/>
      <c r="C104" s="135" t="s">
        <v>416</v>
      </c>
      <c r="D104" s="139" t="s">
        <v>354</v>
      </c>
      <c r="E104" s="139" t="s">
        <v>350</v>
      </c>
      <c r="F104" s="139" t="s">
        <v>417</v>
      </c>
      <c r="G104" s="139" t="s">
        <v>418</v>
      </c>
      <c r="H104" s="139" t="s">
        <v>419</v>
      </c>
      <c r="I104" s="140" t="s">
        <v>420</v>
      </c>
      <c r="J104" s="139" t="s">
        <v>383</v>
      </c>
      <c r="K104" s="141" t="s">
        <v>421</v>
      </c>
      <c r="L104" s="134"/>
      <c r="M104" s="67" t="s">
        <v>422</v>
      </c>
      <c r="N104" s="68" t="s">
        <v>339</v>
      </c>
      <c r="O104" s="68" t="s">
        <v>423</v>
      </c>
      <c r="P104" s="68" t="s">
        <v>424</v>
      </c>
      <c r="Q104" s="68" t="s">
        <v>425</v>
      </c>
      <c r="R104" s="68" t="s">
        <v>426</v>
      </c>
      <c r="S104" s="68" t="s">
        <v>427</v>
      </c>
      <c r="T104" s="69" t="s">
        <v>428</v>
      </c>
    </row>
    <row r="105" spans="2:63" s="1" customFormat="1" ht="29.25" customHeight="1">
      <c r="B105" s="34"/>
      <c r="C105" s="71" t="s">
        <v>384</v>
      </c>
      <c r="I105" s="131"/>
      <c r="J105" s="142">
        <f>BK105</f>
        <v>0</v>
      </c>
      <c r="L105" s="34"/>
      <c r="M105" s="70"/>
      <c r="N105" s="62"/>
      <c r="O105" s="62"/>
      <c r="P105" s="143">
        <f>P106+P298+P500</f>
        <v>0</v>
      </c>
      <c r="Q105" s="62"/>
      <c r="R105" s="143">
        <f>R106+R298+R500</f>
        <v>28.466987015999997</v>
      </c>
      <c r="S105" s="62"/>
      <c r="T105" s="144">
        <f>T106+T298+T500</f>
        <v>15.77833</v>
      </c>
      <c r="AT105" s="17" t="s">
        <v>368</v>
      </c>
      <c r="AU105" s="17" t="s">
        <v>385</v>
      </c>
      <c r="BK105" s="145">
        <f>BK106+BK298+BK500</f>
        <v>0</v>
      </c>
    </row>
    <row r="106" spans="2:63" s="10" customFormat="1" ht="36.75" customHeight="1">
      <c r="B106" s="146"/>
      <c r="D106" s="147" t="s">
        <v>368</v>
      </c>
      <c r="E106" s="148" t="s">
        <v>429</v>
      </c>
      <c r="F106" s="148" t="s">
        <v>430</v>
      </c>
      <c r="I106" s="149"/>
      <c r="J106" s="150">
        <f>BK106</f>
        <v>0</v>
      </c>
      <c r="L106" s="146"/>
      <c r="M106" s="151"/>
      <c r="N106" s="152"/>
      <c r="O106" s="152"/>
      <c r="P106" s="153">
        <f>P107+P141+P146+P151+P159+P188+P227+P269+P295</f>
        <v>0</v>
      </c>
      <c r="Q106" s="152"/>
      <c r="R106" s="153">
        <f>R107+R141+R146+R151+R159+R188+R227+R269+R295</f>
        <v>26.852861397999998</v>
      </c>
      <c r="S106" s="152"/>
      <c r="T106" s="154">
        <f>T107+T141+T146+T151+T159+T188+T227+T269+T295</f>
        <v>15.71456</v>
      </c>
      <c r="AR106" s="147" t="s">
        <v>317</v>
      </c>
      <c r="AT106" s="155" t="s">
        <v>368</v>
      </c>
      <c r="AU106" s="155" t="s">
        <v>369</v>
      </c>
      <c r="AY106" s="147" t="s">
        <v>431</v>
      </c>
      <c r="BK106" s="156">
        <f>BK107+BK141+BK146+BK151+BK159+BK188+BK227+BK269+BK295</f>
        <v>0</v>
      </c>
    </row>
    <row r="107" spans="2:63" s="10" customFormat="1" ht="19.5" customHeight="1">
      <c r="B107" s="146"/>
      <c r="D107" s="157" t="s">
        <v>368</v>
      </c>
      <c r="E107" s="158" t="s">
        <v>317</v>
      </c>
      <c r="F107" s="158" t="s">
        <v>432</v>
      </c>
      <c r="I107" s="149"/>
      <c r="J107" s="159">
        <f>BK107</f>
        <v>0</v>
      </c>
      <c r="L107" s="146"/>
      <c r="M107" s="151"/>
      <c r="N107" s="152"/>
      <c r="O107" s="152"/>
      <c r="P107" s="153">
        <f>SUM(P108:P140)</f>
        <v>0</v>
      </c>
      <c r="Q107" s="152"/>
      <c r="R107" s="153">
        <f>SUM(R108:R140)</f>
        <v>0.008400000000000001</v>
      </c>
      <c r="S107" s="152"/>
      <c r="T107" s="154">
        <f>SUM(T108:T140)</f>
        <v>0</v>
      </c>
      <c r="AR107" s="147" t="s">
        <v>317</v>
      </c>
      <c r="AT107" s="155" t="s">
        <v>368</v>
      </c>
      <c r="AU107" s="155" t="s">
        <v>317</v>
      </c>
      <c r="AY107" s="147" t="s">
        <v>431</v>
      </c>
      <c r="BK107" s="156">
        <f>SUM(BK108:BK140)</f>
        <v>0</v>
      </c>
    </row>
    <row r="108" spans="2:65" s="1" customFormat="1" ht="22.5" customHeight="1">
      <c r="B108" s="160"/>
      <c r="C108" s="161" t="s">
        <v>317</v>
      </c>
      <c r="D108" s="161" t="s">
        <v>433</v>
      </c>
      <c r="E108" s="162" t="s">
        <v>434</v>
      </c>
      <c r="F108" s="163" t="s">
        <v>435</v>
      </c>
      <c r="G108" s="164" t="s">
        <v>436</v>
      </c>
      <c r="H108" s="165">
        <v>13.52</v>
      </c>
      <c r="I108" s="166"/>
      <c r="J108" s="167">
        <f>ROUND(I108*H108,2)</f>
        <v>0</v>
      </c>
      <c r="K108" s="163" t="s">
        <v>437</v>
      </c>
      <c r="L108" s="34"/>
      <c r="M108" s="168" t="s">
        <v>316</v>
      </c>
      <c r="N108" s="169" t="s">
        <v>340</v>
      </c>
      <c r="O108" s="35"/>
      <c r="P108" s="170">
        <f>O108*H108</f>
        <v>0</v>
      </c>
      <c r="Q108" s="170">
        <v>0</v>
      </c>
      <c r="R108" s="170">
        <f>Q108*H108</f>
        <v>0</v>
      </c>
      <c r="S108" s="170">
        <v>0</v>
      </c>
      <c r="T108" s="171">
        <f>S108*H108</f>
        <v>0</v>
      </c>
      <c r="AR108" s="17" t="s">
        <v>438</v>
      </c>
      <c r="AT108" s="17" t="s">
        <v>433</v>
      </c>
      <c r="AU108" s="17" t="s">
        <v>376</v>
      </c>
      <c r="AY108" s="17" t="s">
        <v>431</v>
      </c>
      <c r="BE108" s="172">
        <f>IF(N108="základní",J108,0)</f>
        <v>0</v>
      </c>
      <c r="BF108" s="172">
        <f>IF(N108="snížená",J108,0)</f>
        <v>0</v>
      </c>
      <c r="BG108" s="172">
        <f>IF(N108="zákl. přenesená",J108,0)</f>
        <v>0</v>
      </c>
      <c r="BH108" s="172">
        <f>IF(N108="sníž. přenesená",J108,0)</f>
        <v>0</v>
      </c>
      <c r="BI108" s="172">
        <f>IF(N108="nulová",J108,0)</f>
        <v>0</v>
      </c>
      <c r="BJ108" s="17" t="s">
        <v>317</v>
      </c>
      <c r="BK108" s="172">
        <f>ROUND(I108*H108,2)</f>
        <v>0</v>
      </c>
      <c r="BL108" s="17" t="s">
        <v>438</v>
      </c>
      <c r="BM108" s="17" t="s">
        <v>317</v>
      </c>
    </row>
    <row r="109" spans="2:47" s="1" customFormat="1" ht="13.5">
      <c r="B109" s="34"/>
      <c r="D109" s="173" t="s">
        <v>439</v>
      </c>
      <c r="F109" s="174" t="s">
        <v>440</v>
      </c>
      <c r="I109" s="131"/>
      <c r="L109" s="34"/>
      <c r="M109" s="64"/>
      <c r="N109" s="35"/>
      <c r="O109" s="35"/>
      <c r="P109" s="35"/>
      <c r="Q109" s="35"/>
      <c r="R109" s="35"/>
      <c r="S109" s="35"/>
      <c r="T109" s="65"/>
      <c r="AT109" s="17" t="s">
        <v>439</v>
      </c>
      <c r="AU109" s="17" t="s">
        <v>376</v>
      </c>
    </row>
    <row r="110" spans="2:65" s="1" customFormat="1" ht="22.5" customHeight="1">
      <c r="B110" s="160"/>
      <c r="C110" s="161" t="s">
        <v>376</v>
      </c>
      <c r="D110" s="161" t="s">
        <v>433</v>
      </c>
      <c r="E110" s="162" t="s">
        <v>441</v>
      </c>
      <c r="F110" s="163" t="s">
        <v>442</v>
      </c>
      <c r="G110" s="164" t="s">
        <v>436</v>
      </c>
      <c r="H110" s="165">
        <v>13.52</v>
      </c>
      <c r="I110" s="166"/>
      <c r="J110" s="167">
        <f>ROUND(I110*H110,2)</f>
        <v>0</v>
      </c>
      <c r="K110" s="163" t="s">
        <v>437</v>
      </c>
      <c r="L110" s="34"/>
      <c r="M110" s="168" t="s">
        <v>316</v>
      </c>
      <c r="N110" s="169" t="s">
        <v>340</v>
      </c>
      <c r="O110" s="35"/>
      <c r="P110" s="170">
        <f>O110*H110</f>
        <v>0</v>
      </c>
      <c r="Q110" s="170">
        <v>0</v>
      </c>
      <c r="R110" s="170">
        <f>Q110*H110</f>
        <v>0</v>
      </c>
      <c r="S110" s="170">
        <v>0</v>
      </c>
      <c r="T110" s="171">
        <f>S110*H110</f>
        <v>0</v>
      </c>
      <c r="AR110" s="17" t="s">
        <v>438</v>
      </c>
      <c r="AT110" s="17" t="s">
        <v>433</v>
      </c>
      <c r="AU110" s="17" t="s">
        <v>376</v>
      </c>
      <c r="AY110" s="17" t="s">
        <v>431</v>
      </c>
      <c r="BE110" s="172">
        <f>IF(N110="základní",J110,0)</f>
        <v>0</v>
      </c>
      <c r="BF110" s="172">
        <f>IF(N110="snížená",J110,0)</f>
        <v>0</v>
      </c>
      <c r="BG110" s="172">
        <f>IF(N110="zákl. přenesená",J110,0)</f>
        <v>0</v>
      </c>
      <c r="BH110" s="172">
        <f>IF(N110="sníž. přenesená",J110,0)</f>
        <v>0</v>
      </c>
      <c r="BI110" s="172">
        <f>IF(N110="nulová",J110,0)</f>
        <v>0</v>
      </c>
      <c r="BJ110" s="17" t="s">
        <v>317</v>
      </c>
      <c r="BK110" s="172">
        <f>ROUND(I110*H110,2)</f>
        <v>0</v>
      </c>
      <c r="BL110" s="17" t="s">
        <v>438</v>
      </c>
      <c r="BM110" s="17" t="s">
        <v>376</v>
      </c>
    </row>
    <row r="111" spans="2:47" s="1" customFormat="1" ht="13.5">
      <c r="B111" s="34"/>
      <c r="D111" s="173" t="s">
        <v>439</v>
      </c>
      <c r="F111" s="174" t="s">
        <v>443</v>
      </c>
      <c r="I111" s="131"/>
      <c r="L111" s="34"/>
      <c r="M111" s="64"/>
      <c r="N111" s="35"/>
      <c r="O111" s="35"/>
      <c r="P111" s="35"/>
      <c r="Q111" s="35"/>
      <c r="R111" s="35"/>
      <c r="S111" s="35"/>
      <c r="T111" s="65"/>
      <c r="AT111" s="17" t="s">
        <v>439</v>
      </c>
      <c r="AU111" s="17" t="s">
        <v>376</v>
      </c>
    </row>
    <row r="112" spans="2:65" s="1" customFormat="1" ht="22.5" customHeight="1">
      <c r="B112" s="160"/>
      <c r="C112" s="161" t="s">
        <v>444</v>
      </c>
      <c r="D112" s="161" t="s">
        <v>433</v>
      </c>
      <c r="E112" s="162" t="s">
        <v>445</v>
      </c>
      <c r="F112" s="163" t="s">
        <v>446</v>
      </c>
      <c r="G112" s="164" t="s">
        <v>447</v>
      </c>
      <c r="H112" s="165">
        <v>10</v>
      </c>
      <c r="I112" s="166"/>
      <c r="J112" s="167">
        <f>ROUND(I112*H112,2)</f>
        <v>0</v>
      </c>
      <c r="K112" s="163" t="s">
        <v>437</v>
      </c>
      <c r="L112" s="34"/>
      <c r="M112" s="168" t="s">
        <v>316</v>
      </c>
      <c r="N112" s="169" t="s">
        <v>340</v>
      </c>
      <c r="O112" s="35"/>
      <c r="P112" s="170">
        <f>O112*H112</f>
        <v>0</v>
      </c>
      <c r="Q112" s="170">
        <v>0.00084</v>
      </c>
      <c r="R112" s="170">
        <f>Q112*H112</f>
        <v>0.008400000000000001</v>
      </c>
      <c r="S112" s="170">
        <v>0</v>
      </c>
      <c r="T112" s="171">
        <f>S112*H112</f>
        <v>0</v>
      </c>
      <c r="AR112" s="17" t="s">
        <v>438</v>
      </c>
      <c r="AT112" s="17" t="s">
        <v>433</v>
      </c>
      <c r="AU112" s="17" t="s">
        <v>376</v>
      </c>
      <c r="AY112" s="17" t="s">
        <v>431</v>
      </c>
      <c r="BE112" s="172">
        <f>IF(N112="základní",J112,0)</f>
        <v>0</v>
      </c>
      <c r="BF112" s="172">
        <f>IF(N112="snížená",J112,0)</f>
        <v>0</v>
      </c>
      <c r="BG112" s="172">
        <f>IF(N112="zákl. přenesená",J112,0)</f>
        <v>0</v>
      </c>
      <c r="BH112" s="172">
        <f>IF(N112="sníž. přenesená",J112,0)</f>
        <v>0</v>
      </c>
      <c r="BI112" s="172">
        <f>IF(N112="nulová",J112,0)</f>
        <v>0</v>
      </c>
      <c r="BJ112" s="17" t="s">
        <v>317</v>
      </c>
      <c r="BK112" s="172">
        <f>ROUND(I112*H112,2)</f>
        <v>0</v>
      </c>
      <c r="BL112" s="17" t="s">
        <v>438</v>
      </c>
      <c r="BM112" s="17" t="s">
        <v>448</v>
      </c>
    </row>
    <row r="113" spans="2:47" s="1" customFormat="1" ht="27">
      <c r="B113" s="34"/>
      <c r="D113" s="173" t="s">
        <v>439</v>
      </c>
      <c r="F113" s="174" t="s">
        <v>449</v>
      </c>
      <c r="I113" s="131"/>
      <c r="L113" s="34"/>
      <c r="M113" s="64"/>
      <c r="N113" s="35"/>
      <c r="O113" s="35"/>
      <c r="P113" s="35"/>
      <c r="Q113" s="35"/>
      <c r="R113" s="35"/>
      <c r="S113" s="35"/>
      <c r="T113" s="65"/>
      <c r="AT113" s="17" t="s">
        <v>439</v>
      </c>
      <c r="AU113" s="17" t="s">
        <v>376</v>
      </c>
    </row>
    <row r="114" spans="2:65" s="1" customFormat="1" ht="22.5" customHeight="1">
      <c r="B114" s="160"/>
      <c r="C114" s="161" t="s">
        <v>438</v>
      </c>
      <c r="D114" s="161" t="s">
        <v>433</v>
      </c>
      <c r="E114" s="162" t="s">
        <v>450</v>
      </c>
      <c r="F114" s="163" t="s">
        <v>451</v>
      </c>
      <c r="G114" s="164" t="s">
        <v>447</v>
      </c>
      <c r="H114" s="165">
        <v>10</v>
      </c>
      <c r="I114" s="166"/>
      <c r="J114" s="167">
        <f>ROUND(I114*H114,2)</f>
        <v>0</v>
      </c>
      <c r="K114" s="163" t="s">
        <v>437</v>
      </c>
      <c r="L114" s="34"/>
      <c r="M114" s="168" t="s">
        <v>316</v>
      </c>
      <c r="N114" s="169" t="s">
        <v>340</v>
      </c>
      <c r="O114" s="35"/>
      <c r="P114" s="170">
        <f>O114*H114</f>
        <v>0</v>
      </c>
      <c r="Q114" s="170">
        <v>0</v>
      </c>
      <c r="R114" s="170">
        <f>Q114*H114</f>
        <v>0</v>
      </c>
      <c r="S114" s="170">
        <v>0</v>
      </c>
      <c r="T114" s="171">
        <f>S114*H114</f>
        <v>0</v>
      </c>
      <c r="AR114" s="17" t="s">
        <v>438</v>
      </c>
      <c r="AT114" s="17" t="s">
        <v>433</v>
      </c>
      <c r="AU114" s="17" t="s">
        <v>376</v>
      </c>
      <c r="AY114" s="17" t="s">
        <v>431</v>
      </c>
      <c r="BE114" s="172">
        <f>IF(N114="základní",J114,0)</f>
        <v>0</v>
      </c>
      <c r="BF114" s="172">
        <f>IF(N114="snížená",J114,0)</f>
        <v>0</v>
      </c>
      <c r="BG114" s="172">
        <f>IF(N114="zákl. přenesená",J114,0)</f>
        <v>0</v>
      </c>
      <c r="BH114" s="172">
        <f>IF(N114="sníž. přenesená",J114,0)</f>
        <v>0</v>
      </c>
      <c r="BI114" s="172">
        <f>IF(N114="nulová",J114,0)</f>
        <v>0</v>
      </c>
      <c r="BJ114" s="17" t="s">
        <v>317</v>
      </c>
      <c r="BK114" s="172">
        <f>ROUND(I114*H114,2)</f>
        <v>0</v>
      </c>
      <c r="BL114" s="17" t="s">
        <v>438</v>
      </c>
      <c r="BM114" s="17" t="s">
        <v>452</v>
      </c>
    </row>
    <row r="115" spans="2:47" s="1" customFormat="1" ht="27">
      <c r="B115" s="34"/>
      <c r="D115" s="173" t="s">
        <v>439</v>
      </c>
      <c r="F115" s="174" t="s">
        <v>453</v>
      </c>
      <c r="I115" s="131"/>
      <c r="L115" s="34"/>
      <c r="M115" s="64"/>
      <c r="N115" s="35"/>
      <c r="O115" s="35"/>
      <c r="P115" s="35"/>
      <c r="Q115" s="35"/>
      <c r="R115" s="35"/>
      <c r="S115" s="35"/>
      <c r="T115" s="65"/>
      <c r="AT115" s="17" t="s">
        <v>439</v>
      </c>
      <c r="AU115" s="17" t="s">
        <v>376</v>
      </c>
    </row>
    <row r="116" spans="2:65" s="1" customFormat="1" ht="22.5" customHeight="1">
      <c r="B116" s="160"/>
      <c r="C116" s="161" t="s">
        <v>454</v>
      </c>
      <c r="D116" s="161" t="s">
        <v>433</v>
      </c>
      <c r="E116" s="162" t="s">
        <v>455</v>
      </c>
      <c r="F116" s="163" t="s">
        <v>456</v>
      </c>
      <c r="G116" s="164" t="s">
        <v>436</v>
      </c>
      <c r="H116" s="165">
        <v>13.52</v>
      </c>
      <c r="I116" s="166"/>
      <c r="J116" s="167">
        <f>ROUND(I116*H116,2)</f>
        <v>0</v>
      </c>
      <c r="K116" s="163" t="s">
        <v>437</v>
      </c>
      <c r="L116" s="34"/>
      <c r="M116" s="168" t="s">
        <v>316</v>
      </c>
      <c r="N116" s="169" t="s">
        <v>340</v>
      </c>
      <c r="O116" s="35"/>
      <c r="P116" s="170">
        <f>O116*H116</f>
        <v>0</v>
      </c>
      <c r="Q116" s="170">
        <v>0</v>
      </c>
      <c r="R116" s="170">
        <f>Q116*H116</f>
        <v>0</v>
      </c>
      <c r="S116" s="170">
        <v>0</v>
      </c>
      <c r="T116" s="171">
        <f>S116*H116</f>
        <v>0</v>
      </c>
      <c r="AR116" s="17" t="s">
        <v>438</v>
      </c>
      <c r="AT116" s="17" t="s">
        <v>433</v>
      </c>
      <c r="AU116" s="17" t="s">
        <v>376</v>
      </c>
      <c r="AY116" s="17" t="s">
        <v>431</v>
      </c>
      <c r="BE116" s="172">
        <f>IF(N116="základní",J116,0)</f>
        <v>0</v>
      </c>
      <c r="BF116" s="172">
        <f>IF(N116="snížená",J116,0)</f>
        <v>0</v>
      </c>
      <c r="BG116" s="172">
        <f>IF(N116="zákl. přenesená",J116,0)</f>
        <v>0</v>
      </c>
      <c r="BH116" s="172">
        <f>IF(N116="sníž. přenesená",J116,0)</f>
        <v>0</v>
      </c>
      <c r="BI116" s="172">
        <f>IF(N116="nulová",J116,0)</f>
        <v>0</v>
      </c>
      <c r="BJ116" s="17" t="s">
        <v>317</v>
      </c>
      <c r="BK116" s="172">
        <f>ROUND(I116*H116,2)</f>
        <v>0</v>
      </c>
      <c r="BL116" s="17" t="s">
        <v>438</v>
      </c>
      <c r="BM116" s="17" t="s">
        <v>444</v>
      </c>
    </row>
    <row r="117" spans="2:47" s="1" customFormat="1" ht="13.5">
      <c r="B117" s="34"/>
      <c r="D117" s="173" t="s">
        <v>439</v>
      </c>
      <c r="F117" s="174" t="s">
        <v>457</v>
      </c>
      <c r="I117" s="131"/>
      <c r="L117" s="34"/>
      <c r="M117" s="64"/>
      <c r="N117" s="35"/>
      <c r="O117" s="35"/>
      <c r="P117" s="35"/>
      <c r="Q117" s="35"/>
      <c r="R117" s="35"/>
      <c r="S117" s="35"/>
      <c r="T117" s="65"/>
      <c r="AT117" s="17" t="s">
        <v>439</v>
      </c>
      <c r="AU117" s="17" t="s">
        <v>376</v>
      </c>
    </row>
    <row r="118" spans="2:65" s="1" customFormat="1" ht="22.5" customHeight="1">
      <c r="B118" s="160"/>
      <c r="C118" s="161" t="s">
        <v>458</v>
      </c>
      <c r="D118" s="161" t="s">
        <v>433</v>
      </c>
      <c r="E118" s="162" t="s">
        <v>459</v>
      </c>
      <c r="F118" s="163" t="s">
        <v>460</v>
      </c>
      <c r="G118" s="164" t="s">
        <v>436</v>
      </c>
      <c r="H118" s="165">
        <v>9.342</v>
      </c>
      <c r="I118" s="166"/>
      <c r="J118" s="167">
        <f>ROUND(I118*H118,2)</f>
        <v>0</v>
      </c>
      <c r="K118" s="163" t="s">
        <v>437</v>
      </c>
      <c r="L118" s="34"/>
      <c r="M118" s="168" t="s">
        <v>316</v>
      </c>
      <c r="N118" s="169" t="s">
        <v>340</v>
      </c>
      <c r="O118" s="35"/>
      <c r="P118" s="170">
        <f>O118*H118</f>
        <v>0</v>
      </c>
      <c r="Q118" s="170">
        <v>0</v>
      </c>
      <c r="R118" s="170">
        <f>Q118*H118</f>
        <v>0</v>
      </c>
      <c r="S118" s="170">
        <v>0</v>
      </c>
      <c r="T118" s="171">
        <f>S118*H118</f>
        <v>0</v>
      </c>
      <c r="AR118" s="17" t="s">
        <v>438</v>
      </c>
      <c r="AT118" s="17" t="s">
        <v>433</v>
      </c>
      <c r="AU118" s="17" t="s">
        <v>376</v>
      </c>
      <c r="AY118" s="17" t="s">
        <v>431</v>
      </c>
      <c r="BE118" s="172">
        <f>IF(N118="základní",J118,0)</f>
        <v>0</v>
      </c>
      <c r="BF118" s="172">
        <f>IF(N118="snížená",J118,0)</f>
        <v>0</v>
      </c>
      <c r="BG118" s="172">
        <f>IF(N118="zákl. přenesená",J118,0)</f>
        <v>0</v>
      </c>
      <c r="BH118" s="172">
        <f>IF(N118="sníž. přenesená",J118,0)</f>
        <v>0</v>
      </c>
      <c r="BI118" s="172">
        <f>IF(N118="nulová",J118,0)</f>
        <v>0</v>
      </c>
      <c r="BJ118" s="17" t="s">
        <v>317</v>
      </c>
      <c r="BK118" s="172">
        <f>ROUND(I118*H118,2)</f>
        <v>0</v>
      </c>
      <c r="BL118" s="17" t="s">
        <v>438</v>
      </c>
      <c r="BM118" s="17" t="s">
        <v>438</v>
      </c>
    </row>
    <row r="119" spans="2:47" s="1" customFormat="1" ht="13.5">
      <c r="B119" s="34"/>
      <c r="D119" s="175" t="s">
        <v>439</v>
      </c>
      <c r="F119" s="176" t="s">
        <v>461</v>
      </c>
      <c r="I119" s="131"/>
      <c r="L119" s="34"/>
      <c r="M119" s="64"/>
      <c r="N119" s="35"/>
      <c r="O119" s="35"/>
      <c r="P119" s="35"/>
      <c r="Q119" s="35"/>
      <c r="R119" s="35"/>
      <c r="S119" s="35"/>
      <c r="T119" s="65"/>
      <c r="AT119" s="17" t="s">
        <v>439</v>
      </c>
      <c r="AU119" s="17" t="s">
        <v>376</v>
      </c>
    </row>
    <row r="120" spans="2:51" s="11" customFormat="1" ht="13.5">
      <c r="B120" s="177"/>
      <c r="D120" s="175" t="s">
        <v>462</v>
      </c>
      <c r="E120" s="178" t="s">
        <v>316</v>
      </c>
      <c r="F120" s="179" t="s">
        <v>463</v>
      </c>
      <c r="H120" s="180" t="s">
        <v>316</v>
      </c>
      <c r="I120" s="181"/>
      <c r="L120" s="177"/>
      <c r="M120" s="182"/>
      <c r="N120" s="183"/>
      <c r="O120" s="183"/>
      <c r="P120" s="183"/>
      <c r="Q120" s="183"/>
      <c r="R120" s="183"/>
      <c r="S120" s="183"/>
      <c r="T120" s="184"/>
      <c r="AT120" s="180" t="s">
        <v>462</v>
      </c>
      <c r="AU120" s="180" t="s">
        <v>376</v>
      </c>
      <c r="AV120" s="11" t="s">
        <v>317</v>
      </c>
      <c r="AW120" s="11" t="s">
        <v>332</v>
      </c>
      <c r="AX120" s="11" t="s">
        <v>369</v>
      </c>
      <c r="AY120" s="180" t="s">
        <v>431</v>
      </c>
    </row>
    <row r="121" spans="2:51" s="12" customFormat="1" ht="13.5">
      <c r="B121" s="185"/>
      <c r="D121" s="175" t="s">
        <v>462</v>
      </c>
      <c r="E121" s="186" t="s">
        <v>316</v>
      </c>
      <c r="F121" s="187" t="s">
        <v>464</v>
      </c>
      <c r="H121" s="188">
        <v>1.853</v>
      </c>
      <c r="I121" s="189"/>
      <c r="L121" s="185"/>
      <c r="M121" s="190"/>
      <c r="N121" s="191"/>
      <c r="O121" s="191"/>
      <c r="P121" s="191"/>
      <c r="Q121" s="191"/>
      <c r="R121" s="191"/>
      <c r="S121" s="191"/>
      <c r="T121" s="192"/>
      <c r="AT121" s="186" t="s">
        <v>462</v>
      </c>
      <c r="AU121" s="186" t="s">
        <v>376</v>
      </c>
      <c r="AV121" s="12" t="s">
        <v>376</v>
      </c>
      <c r="AW121" s="12" t="s">
        <v>332</v>
      </c>
      <c r="AX121" s="12" t="s">
        <v>369</v>
      </c>
      <c r="AY121" s="186" t="s">
        <v>431</v>
      </c>
    </row>
    <row r="122" spans="2:51" s="11" customFormat="1" ht="13.5">
      <c r="B122" s="177"/>
      <c r="D122" s="175" t="s">
        <v>462</v>
      </c>
      <c r="E122" s="178" t="s">
        <v>316</v>
      </c>
      <c r="F122" s="179" t="s">
        <v>465</v>
      </c>
      <c r="H122" s="180" t="s">
        <v>316</v>
      </c>
      <c r="I122" s="181"/>
      <c r="L122" s="177"/>
      <c r="M122" s="182"/>
      <c r="N122" s="183"/>
      <c r="O122" s="183"/>
      <c r="P122" s="183"/>
      <c r="Q122" s="183"/>
      <c r="R122" s="183"/>
      <c r="S122" s="183"/>
      <c r="T122" s="184"/>
      <c r="AT122" s="180" t="s">
        <v>462</v>
      </c>
      <c r="AU122" s="180" t="s">
        <v>376</v>
      </c>
      <c r="AV122" s="11" t="s">
        <v>317</v>
      </c>
      <c r="AW122" s="11" t="s">
        <v>332</v>
      </c>
      <c r="AX122" s="11" t="s">
        <v>369</v>
      </c>
      <c r="AY122" s="180" t="s">
        <v>431</v>
      </c>
    </row>
    <row r="123" spans="2:51" s="12" customFormat="1" ht="13.5">
      <c r="B123" s="185"/>
      <c r="D123" s="175" t="s">
        <v>462</v>
      </c>
      <c r="E123" s="186" t="s">
        <v>316</v>
      </c>
      <c r="F123" s="187" t="s">
        <v>466</v>
      </c>
      <c r="H123" s="188">
        <v>7.489</v>
      </c>
      <c r="I123" s="189"/>
      <c r="L123" s="185"/>
      <c r="M123" s="190"/>
      <c r="N123" s="191"/>
      <c r="O123" s="191"/>
      <c r="P123" s="191"/>
      <c r="Q123" s="191"/>
      <c r="R123" s="191"/>
      <c r="S123" s="191"/>
      <c r="T123" s="192"/>
      <c r="AT123" s="186" t="s">
        <v>462</v>
      </c>
      <c r="AU123" s="186" t="s">
        <v>376</v>
      </c>
      <c r="AV123" s="12" t="s">
        <v>376</v>
      </c>
      <c r="AW123" s="12" t="s">
        <v>332</v>
      </c>
      <c r="AX123" s="12" t="s">
        <v>369</v>
      </c>
      <c r="AY123" s="186" t="s">
        <v>431</v>
      </c>
    </row>
    <row r="124" spans="2:51" s="13" customFormat="1" ht="13.5">
      <c r="B124" s="193"/>
      <c r="D124" s="173" t="s">
        <v>462</v>
      </c>
      <c r="E124" s="194" t="s">
        <v>316</v>
      </c>
      <c r="F124" s="195" t="s">
        <v>467</v>
      </c>
      <c r="H124" s="196">
        <v>9.342</v>
      </c>
      <c r="I124" s="197"/>
      <c r="L124" s="193"/>
      <c r="M124" s="198"/>
      <c r="N124" s="199"/>
      <c r="O124" s="199"/>
      <c r="P124" s="199"/>
      <c r="Q124" s="199"/>
      <c r="R124" s="199"/>
      <c r="S124" s="199"/>
      <c r="T124" s="200"/>
      <c r="AT124" s="201" t="s">
        <v>462</v>
      </c>
      <c r="AU124" s="201" t="s">
        <v>376</v>
      </c>
      <c r="AV124" s="13" t="s">
        <v>438</v>
      </c>
      <c r="AW124" s="13" t="s">
        <v>332</v>
      </c>
      <c r="AX124" s="13" t="s">
        <v>317</v>
      </c>
      <c r="AY124" s="201" t="s">
        <v>431</v>
      </c>
    </row>
    <row r="125" spans="2:65" s="1" customFormat="1" ht="22.5" customHeight="1">
      <c r="B125" s="160"/>
      <c r="C125" s="161" t="s">
        <v>468</v>
      </c>
      <c r="D125" s="161" t="s">
        <v>433</v>
      </c>
      <c r="E125" s="162" t="s">
        <v>469</v>
      </c>
      <c r="F125" s="163" t="s">
        <v>470</v>
      </c>
      <c r="G125" s="164" t="s">
        <v>436</v>
      </c>
      <c r="H125" s="165">
        <v>9.342</v>
      </c>
      <c r="I125" s="166"/>
      <c r="J125" s="167">
        <f>ROUND(I125*H125,2)</f>
        <v>0</v>
      </c>
      <c r="K125" s="163" t="s">
        <v>437</v>
      </c>
      <c r="L125" s="34"/>
      <c r="M125" s="168" t="s">
        <v>316</v>
      </c>
      <c r="N125" s="169" t="s">
        <v>340</v>
      </c>
      <c r="O125" s="35"/>
      <c r="P125" s="170">
        <f>O125*H125</f>
        <v>0</v>
      </c>
      <c r="Q125" s="170">
        <v>0</v>
      </c>
      <c r="R125" s="170">
        <f>Q125*H125</f>
        <v>0</v>
      </c>
      <c r="S125" s="170">
        <v>0</v>
      </c>
      <c r="T125" s="171">
        <f>S125*H125</f>
        <v>0</v>
      </c>
      <c r="AR125" s="17" t="s">
        <v>438</v>
      </c>
      <c r="AT125" s="17" t="s">
        <v>433</v>
      </c>
      <c r="AU125" s="17" t="s">
        <v>376</v>
      </c>
      <c r="AY125" s="17" t="s">
        <v>431</v>
      </c>
      <c r="BE125" s="172">
        <f>IF(N125="základní",J125,0)</f>
        <v>0</v>
      </c>
      <c r="BF125" s="172">
        <f>IF(N125="snížená",J125,0)</f>
        <v>0</v>
      </c>
      <c r="BG125" s="172">
        <f>IF(N125="zákl. přenesená",J125,0)</f>
        <v>0</v>
      </c>
      <c r="BH125" s="172">
        <f>IF(N125="sníž. přenesená",J125,0)</f>
        <v>0</v>
      </c>
      <c r="BI125" s="172">
        <f>IF(N125="nulová",J125,0)</f>
        <v>0</v>
      </c>
      <c r="BJ125" s="17" t="s">
        <v>317</v>
      </c>
      <c r="BK125" s="172">
        <f>ROUND(I125*H125,2)</f>
        <v>0</v>
      </c>
      <c r="BL125" s="17" t="s">
        <v>438</v>
      </c>
      <c r="BM125" s="17" t="s">
        <v>454</v>
      </c>
    </row>
    <row r="126" spans="2:47" s="1" customFormat="1" ht="13.5">
      <c r="B126" s="34"/>
      <c r="D126" s="173" t="s">
        <v>439</v>
      </c>
      <c r="F126" s="174" t="s">
        <v>471</v>
      </c>
      <c r="I126" s="131"/>
      <c r="L126" s="34"/>
      <c r="M126" s="64"/>
      <c r="N126" s="35"/>
      <c r="O126" s="35"/>
      <c r="P126" s="35"/>
      <c r="Q126" s="35"/>
      <c r="R126" s="35"/>
      <c r="S126" s="35"/>
      <c r="T126" s="65"/>
      <c r="AT126" s="17" t="s">
        <v>439</v>
      </c>
      <c r="AU126" s="17" t="s">
        <v>376</v>
      </c>
    </row>
    <row r="127" spans="2:65" s="1" customFormat="1" ht="22.5" customHeight="1">
      <c r="B127" s="160"/>
      <c r="C127" s="161" t="s">
        <v>472</v>
      </c>
      <c r="D127" s="161" t="s">
        <v>433</v>
      </c>
      <c r="E127" s="162" t="s">
        <v>473</v>
      </c>
      <c r="F127" s="163" t="s">
        <v>474</v>
      </c>
      <c r="G127" s="164" t="s">
        <v>475</v>
      </c>
      <c r="H127" s="165">
        <v>18.684</v>
      </c>
      <c r="I127" s="166"/>
      <c r="J127" s="167">
        <f>ROUND(I127*H127,2)</f>
        <v>0</v>
      </c>
      <c r="K127" s="163" t="s">
        <v>437</v>
      </c>
      <c r="L127" s="34"/>
      <c r="M127" s="168" t="s">
        <v>316</v>
      </c>
      <c r="N127" s="169" t="s">
        <v>340</v>
      </c>
      <c r="O127" s="35"/>
      <c r="P127" s="170">
        <f>O127*H127</f>
        <v>0</v>
      </c>
      <c r="Q127" s="170">
        <v>0</v>
      </c>
      <c r="R127" s="170">
        <f>Q127*H127</f>
        <v>0</v>
      </c>
      <c r="S127" s="170">
        <v>0</v>
      </c>
      <c r="T127" s="171">
        <f>S127*H127</f>
        <v>0</v>
      </c>
      <c r="AR127" s="17" t="s">
        <v>438</v>
      </c>
      <c r="AT127" s="17" t="s">
        <v>433</v>
      </c>
      <c r="AU127" s="17" t="s">
        <v>376</v>
      </c>
      <c r="AY127" s="17" t="s">
        <v>431</v>
      </c>
      <c r="BE127" s="172">
        <f>IF(N127="základní",J127,0)</f>
        <v>0</v>
      </c>
      <c r="BF127" s="172">
        <f>IF(N127="snížená",J127,0)</f>
        <v>0</v>
      </c>
      <c r="BG127" s="172">
        <f>IF(N127="zákl. přenesená",J127,0)</f>
        <v>0</v>
      </c>
      <c r="BH127" s="172">
        <f>IF(N127="sníž. přenesená",J127,0)</f>
        <v>0</v>
      </c>
      <c r="BI127" s="172">
        <f>IF(N127="nulová",J127,0)</f>
        <v>0</v>
      </c>
      <c r="BJ127" s="17" t="s">
        <v>317</v>
      </c>
      <c r="BK127" s="172">
        <f>ROUND(I127*H127,2)</f>
        <v>0</v>
      </c>
      <c r="BL127" s="17" t="s">
        <v>438</v>
      </c>
      <c r="BM127" s="17" t="s">
        <v>476</v>
      </c>
    </row>
    <row r="128" spans="2:47" s="1" customFormat="1" ht="13.5">
      <c r="B128" s="34"/>
      <c r="D128" s="175" t="s">
        <v>439</v>
      </c>
      <c r="F128" s="176" t="s">
        <v>477</v>
      </c>
      <c r="I128" s="131"/>
      <c r="L128" s="34"/>
      <c r="M128" s="64"/>
      <c r="N128" s="35"/>
      <c r="O128" s="35"/>
      <c r="P128" s="35"/>
      <c r="Q128" s="35"/>
      <c r="R128" s="35"/>
      <c r="S128" s="35"/>
      <c r="T128" s="65"/>
      <c r="AT128" s="17" t="s">
        <v>439</v>
      </c>
      <c r="AU128" s="17" t="s">
        <v>376</v>
      </c>
    </row>
    <row r="129" spans="2:51" s="12" customFormat="1" ht="13.5">
      <c r="B129" s="185"/>
      <c r="D129" s="173" t="s">
        <v>462</v>
      </c>
      <c r="F129" s="202" t="s">
        <v>478</v>
      </c>
      <c r="H129" s="203">
        <v>18.684</v>
      </c>
      <c r="I129" s="189"/>
      <c r="L129" s="185"/>
      <c r="M129" s="190"/>
      <c r="N129" s="191"/>
      <c r="O129" s="191"/>
      <c r="P129" s="191"/>
      <c r="Q129" s="191"/>
      <c r="R129" s="191"/>
      <c r="S129" s="191"/>
      <c r="T129" s="192"/>
      <c r="AT129" s="186" t="s">
        <v>462</v>
      </c>
      <c r="AU129" s="186" t="s">
        <v>376</v>
      </c>
      <c r="AV129" s="12" t="s">
        <v>376</v>
      </c>
      <c r="AW129" s="12" t="s">
        <v>298</v>
      </c>
      <c r="AX129" s="12" t="s">
        <v>317</v>
      </c>
      <c r="AY129" s="186" t="s">
        <v>431</v>
      </c>
    </row>
    <row r="130" spans="2:65" s="1" customFormat="1" ht="22.5" customHeight="1">
      <c r="B130" s="160"/>
      <c r="C130" s="161" t="s">
        <v>479</v>
      </c>
      <c r="D130" s="161" t="s">
        <v>433</v>
      </c>
      <c r="E130" s="162" t="s">
        <v>480</v>
      </c>
      <c r="F130" s="163" t="s">
        <v>481</v>
      </c>
      <c r="G130" s="164" t="s">
        <v>436</v>
      </c>
      <c r="H130" s="165">
        <v>4.178</v>
      </c>
      <c r="I130" s="166"/>
      <c r="J130" s="167">
        <f>ROUND(I130*H130,2)</f>
        <v>0</v>
      </c>
      <c r="K130" s="163" t="s">
        <v>437</v>
      </c>
      <c r="L130" s="34"/>
      <c r="M130" s="168" t="s">
        <v>316</v>
      </c>
      <c r="N130" s="169" t="s">
        <v>340</v>
      </c>
      <c r="O130" s="35"/>
      <c r="P130" s="170">
        <f>O130*H130</f>
        <v>0</v>
      </c>
      <c r="Q130" s="170">
        <v>0</v>
      </c>
      <c r="R130" s="170">
        <f>Q130*H130</f>
        <v>0</v>
      </c>
      <c r="S130" s="170">
        <v>0</v>
      </c>
      <c r="T130" s="171">
        <f>S130*H130</f>
        <v>0</v>
      </c>
      <c r="AR130" s="17" t="s">
        <v>438</v>
      </c>
      <c r="AT130" s="17" t="s">
        <v>433</v>
      </c>
      <c r="AU130" s="17" t="s">
        <v>376</v>
      </c>
      <c r="AY130" s="17" t="s">
        <v>431</v>
      </c>
      <c r="BE130" s="172">
        <f>IF(N130="základní",J130,0)</f>
        <v>0</v>
      </c>
      <c r="BF130" s="172">
        <f>IF(N130="snížená",J130,0)</f>
        <v>0</v>
      </c>
      <c r="BG130" s="172">
        <f>IF(N130="zákl. přenesená",J130,0)</f>
        <v>0</v>
      </c>
      <c r="BH130" s="172">
        <f>IF(N130="sníž. přenesená",J130,0)</f>
        <v>0</v>
      </c>
      <c r="BI130" s="172">
        <f>IF(N130="nulová",J130,0)</f>
        <v>0</v>
      </c>
      <c r="BJ130" s="17" t="s">
        <v>317</v>
      </c>
      <c r="BK130" s="172">
        <f>ROUND(I130*H130,2)</f>
        <v>0</v>
      </c>
      <c r="BL130" s="17" t="s">
        <v>438</v>
      </c>
      <c r="BM130" s="17" t="s">
        <v>468</v>
      </c>
    </row>
    <row r="131" spans="2:47" s="1" customFormat="1" ht="13.5">
      <c r="B131" s="34"/>
      <c r="D131" s="175" t="s">
        <v>439</v>
      </c>
      <c r="F131" s="176" t="s">
        <v>482</v>
      </c>
      <c r="I131" s="131"/>
      <c r="L131" s="34"/>
      <c r="M131" s="64"/>
      <c r="N131" s="35"/>
      <c r="O131" s="35"/>
      <c r="P131" s="35"/>
      <c r="Q131" s="35"/>
      <c r="R131" s="35"/>
      <c r="S131" s="35"/>
      <c r="T131" s="65"/>
      <c r="AT131" s="17" t="s">
        <v>439</v>
      </c>
      <c r="AU131" s="17" t="s">
        <v>376</v>
      </c>
    </row>
    <row r="132" spans="2:51" s="12" customFormat="1" ht="13.5">
      <c r="B132" s="185"/>
      <c r="D132" s="175" t="s">
        <v>462</v>
      </c>
      <c r="E132" s="186" t="s">
        <v>316</v>
      </c>
      <c r="F132" s="187" t="s">
        <v>483</v>
      </c>
      <c r="H132" s="188">
        <v>4.178</v>
      </c>
      <c r="I132" s="189"/>
      <c r="L132" s="185"/>
      <c r="M132" s="190"/>
      <c r="N132" s="191"/>
      <c r="O132" s="191"/>
      <c r="P132" s="191"/>
      <c r="Q132" s="191"/>
      <c r="R132" s="191"/>
      <c r="S132" s="191"/>
      <c r="T132" s="192"/>
      <c r="AT132" s="186" t="s">
        <v>462</v>
      </c>
      <c r="AU132" s="186" t="s">
        <v>376</v>
      </c>
      <c r="AV132" s="12" t="s">
        <v>376</v>
      </c>
      <c r="AW132" s="12" t="s">
        <v>332</v>
      </c>
      <c r="AX132" s="12" t="s">
        <v>369</v>
      </c>
      <c r="AY132" s="186" t="s">
        <v>431</v>
      </c>
    </row>
    <row r="133" spans="2:51" s="13" customFormat="1" ht="13.5">
      <c r="B133" s="193"/>
      <c r="D133" s="173" t="s">
        <v>462</v>
      </c>
      <c r="E133" s="194" t="s">
        <v>316</v>
      </c>
      <c r="F133" s="195" t="s">
        <v>467</v>
      </c>
      <c r="H133" s="196">
        <v>4.178</v>
      </c>
      <c r="I133" s="197"/>
      <c r="L133" s="193"/>
      <c r="M133" s="198"/>
      <c r="N133" s="199"/>
      <c r="O133" s="199"/>
      <c r="P133" s="199"/>
      <c r="Q133" s="199"/>
      <c r="R133" s="199"/>
      <c r="S133" s="199"/>
      <c r="T133" s="200"/>
      <c r="AT133" s="201" t="s">
        <v>462</v>
      </c>
      <c r="AU133" s="201" t="s">
        <v>376</v>
      </c>
      <c r="AV133" s="13" t="s">
        <v>438</v>
      </c>
      <c r="AW133" s="13" t="s">
        <v>332</v>
      </c>
      <c r="AX133" s="13" t="s">
        <v>317</v>
      </c>
      <c r="AY133" s="201" t="s">
        <v>431</v>
      </c>
    </row>
    <row r="134" spans="2:65" s="1" customFormat="1" ht="22.5" customHeight="1">
      <c r="B134" s="160"/>
      <c r="C134" s="161" t="s">
        <v>322</v>
      </c>
      <c r="D134" s="161" t="s">
        <v>433</v>
      </c>
      <c r="E134" s="162" t="s">
        <v>484</v>
      </c>
      <c r="F134" s="163" t="s">
        <v>485</v>
      </c>
      <c r="G134" s="164" t="s">
        <v>436</v>
      </c>
      <c r="H134" s="165">
        <v>7.109</v>
      </c>
      <c r="I134" s="166"/>
      <c r="J134" s="167">
        <f>ROUND(I134*H134,2)</f>
        <v>0</v>
      </c>
      <c r="K134" s="163" t="s">
        <v>437</v>
      </c>
      <c r="L134" s="34"/>
      <c r="M134" s="168" t="s">
        <v>316</v>
      </c>
      <c r="N134" s="169" t="s">
        <v>340</v>
      </c>
      <c r="O134" s="35"/>
      <c r="P134" s="170">
        <f>O134*H134</f>
        <v>0</v>
      </c>
      <c r="Q134" s="170">
        <v>0</v>
      </c>
      <c r="R134" s="170">
        <f>Q134*H134</f>
        <v>0</v>
      </c>
      <c r="S134" s="170">
        <v>0</v>
      </c>
      <c r="T134" s="171">
        <f>S134*H134</f>
        <v>0</v>
      </c>
      <c r="AR134" s="17" t="s">
        <v>438</v>
      </c>
      <c r="AT134" s="17" t="s">
        <v>433</v>
      </c>
      <c r="AU134" s="17" t="s">
        <v>376</v>
      </c>
      <c r="AY134" s="17" t="s">
        <v>431</v>
      </c>
      <c r="BE134" s="172">
        <f>IF(N134="základní",J134,0)</f>
        <v>0</v>
      </c>
      <c r="BF134" s="172">
        <f>IF(N134="snížená",J134,0)</f>
        <v>0</v>
      </c>
      <c r="BG134" s="172">
        <f>IF(N134="zákl. přenesená",J134,0)</f>
        <v>0</v>
      </c>
      <c r="BH134" s="172">
        <f>IF(N134="sníž. přenesená",J134,0)</f>
        <v>0</v>
      </c>
      <c r="BI134" s="172">
        <f>IF(N134="nulová",J134,0)</f>
        <v>0</v>
      </c>
      <c r="BJ134" s="17" t="s">
        <v>317</v>
      </c>
      <c r="BK134" s="172">
        <f>ROUND(I134*H134,2)</f>
        <v>0</v>
      </c>
      <c r="BL134" s="17" t="s">
        <v>438</v>
      </c>
      <c r="BM134" s="17" t="s">
        <v>486</v>
      </c>
    </row>
    <row r="135" spans="2:47" s="1" customFormat="1" ht="40.5">
      <c r="B135" s="34"/>
      <c r="D135" s="175" t="s">
        <v>439</v>
      </c>
      <c r="F135" s="176" t="s">
        <v>487</v>
      </c>
      <c r="I135" s="131"/>
      <c r="L135" s="34"/>
      <c r="M135" s="64"/>
      <c r="N135" s="35"/>
      <c r="O135" s="35"/>
      <c r="P135" s="35"/>
      <c r="Q135" s="35"/>
      <c r="R135" s="35"/>
      <c r="S135" s="35"/>
      <c r="T135" s="65"/>
      <c r="AT135" s="17" t="s">
        <v>439</v>
      </c>
      <c r="AU135" s="17" t="s">
        <v>376</v>
      </c>
    </row>
    <row r="136" spans="2:51" s="12" customFormat="1" ht="27">
      <c r="B136" s="185"/>
      <c r="D136" s="173" t="s">
        <v>462</v>
      </c>
      <c r="E136" s="204" t="s">
        <v>316</v>
      </c>
      <c r="F136" s="202" t="s">
        <v>488</v>
      </c>
      <c r="H136" s="203">
        <v>7.109</v>
      </c>
      <c r="I136" s="189"/>
      <c r="L136" s="185"/>
      <c r="M136" s="190"/>
      <c r="N136" s="191"/>
      <c r="O136" s="191"/>
      <c r="P136" s="191"/>
      <c r="Q136" s="191"/>
      <c r="R136" s="191"/>
      <c r="S136" s="191"/>
      <c r="T136" s="192"/>
      <c r="AT136" s="186" t="s">
        <v>462</v>
      </c>
      <c r="AU136" s="186" t="s">
        <v>376</v>
      </c>
      <c r="AV136" s="12" t="s">
        <v>376</v>
      </c>
      <c r="AW136" s="12" t="s">
        <v>332</v>
      </c>
      <c r="AX136" s="12" t="s">
        <v>369</v>
      </c>
      <c r="AY136" s="186" t="s">
        <v>431</v>
      </c>
    </row>
    <row r="137" spans="2:65" s="1" customFormat="1" ht="22.5" customHeight="1">
      <c r="B137" s="160"/>
      <c r="C137" s="205" t="s">
        <v>489</v>
      </c>
      <c r="D137" s="205" t="s">
        <v>490</v>
      </c>
      <c r="E137" s="206" t="s">
        <v>491</v>
      </c>
      <c r="F137" s="207" t="s">
        <v>492</v>
      </c>
      <c r="G137" s="208" t="s">
        <v>475</v>
      </c>
      <c r="H137" s="209">
        <v>13.32</v>
      </c>
      <c r="I137" s="210"/>
      <c r="J137" s="211">
        <f>ROUND(I137*H137,2)</f>
        <v>0</v>
      </c>
      <c r="K137" s="207" t="s">
        <v>316</v>
      </c>
      <c r="L137" s="212"/>
      <c r="M137" s="213" t="s">
        <v>316</v>
      </c>
      <c r="N137" s="214" t="s">
        <v>340</v>
      </c>
      <c r="O137" s="35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AR137" s="17" t="s">
        <v>472</v>
      </c>
      <c r="AT137" s="17" t="s">
        <v>490</v>
      </c>
      <c r="AU137" s="17" t="s">
        <v>376</v>
      </c>
      <c r="AY137" s="17" t="s">
        <v>431</v>
      </c>
      <c r="BE137" s="172">
        <f>IF(N137="základní",J137,0)</f>
        <v>0</v>
      </c>
      <c r="BF137" s="172">
        <f>IF(N137="snížená",J137,0)</f>
        <v>0</v>
      </c>
      <c r="BG137" s="172">
        <f>IF(N137="zákl. přenesená",J137,0)</f>
        <v>0</v>
      </c>
      <c r="BH137" s="172">
        <f>IF(N137="sníž. přenesená",J137,0)</f>
        <v>0</v>
      </c>
      <c r="BI137" s="172">
        <f>IF(N137="nulová",J137,0)</f>
        <v>0</v>
      </c>
      <c r="BJ137" s="17" t="s">
        <v>317</v>
      </c>
      <c r="BK137" s="172">
        <f>ROUND(I137*H137,2)</f>
        <v>0</v>
      </c>
      <c r="BL137" s="17" t="s">
        <v>438</v>
      </c>
      <c r="BM137" s="17" t="s">
        <v>479</v>
      </c>
    </row>
    <row r="138" spans="2:47" s="1" customFormat="1" ht="13.5">
      <c r="B138" s="34"/>
      <c r="D138" s="175" t="s">
        <v>439</v>
      </c>
      <c r="F138" s="176" t="s">
        <v>492</v>
      </c>
      <c r="I138" s="131"/>
      <c r="L138" s="34"/>
      <c r="M138" s="64"/>
      <c r="N138" s="35"/>
      <c r="O138" s="35"/>
      <c r="P138" s="35"/>
      <c r="Q138" s="35"/>
      <c r="R138" s="35"/>
      <c r="S138" s="35"/>
      <c r="T138" s="65"/>
      <c r="AT138" s="17" t="s">
        <v>439</v>
      </c>
      <c r="AU138" s="17" t="s">
        <v>376</v>
      </c>
    </row>
    <row r="139" spans="2:51" s="12" customFormat="1" ht="13.5">
      <c r="B139" s="185"/>
      <c r="D139" s="175" t="s">
        <v>462</v>
      </c>
      <c r="E139" s="186" t="s">
        <v>316</v>
      </c>
      <c r="F139" s="187" t="s">
        <v>493</v>
      </c>
      <c r="H139" s="188">
        <v>13.32</v>
      </c>
      <c r="I139" s="189"/>
      <c r="L139" s="185"/>
      <c r="M139" s="190"/>
      <c r="N139" s="191"/>
      <c r="O139" s="191"/>
      <c r="P139" s="191"/>
      <c r="Q139" s="191"/>
      <c r="R139" s="191"/>
      <c r="S139" s="191"/>
      <c r="T139" s="192"/>
      <c r="AT139" s="186" t="s">
        <v>462</v>
      </c>
      <c r="AU139" s="186" t="s">
        <v>376</v>
      </c>
      <c r="AV139" s="12" t="s">
        <v>376</v>
      </c>
      <c r="AW139" s="12" t="s">
        <v>332</v>
      </c>
      <c r="AX139" s="12" t="s">
        <v>369</v>
      </c>
      <c r="AY139" s="186" t="s">
        <v>431</v>
      </c>
    </row>
    <row r="140" spans="2:51" s="13" customFormat="1" ht="13.5">
      <c r="B140" s="193"/>
      <c r="D140" s="175" t="s">
        <v>462</v>
      </c>
      <c r="E140" s="215" t="s">
        <v>316</v>
      </c>
      <c r="F140" s="216" t="s">
        <v>467</v>
      </c>
      <c r="H140" s="217">
        <v>13.32</v>
      </c>
      <c r="I140" s="197"/>
      <c r="L140" s="193"/>
      <c r="M140" s="198"/>
      <c r="N140" s="199"/>
      <c r="O140" s="199"/>
      <c r="P140" s="199"/>
      <c r="Q140" s="199"/>
      <c r="R140" s="199"/>
      <c r="S140" s="199"/>
      <c r="T140" s="200"/>
      <c r="AT140" s="201" t="s">
        <v>462</v>
      </c>
      <c r="AU140" s="201" t="s">
        <v>376</v>
      </c>
      <c r="AV140" s="13" t="s">
        <v>438</v>
      </c>
      <c r="AW140" s="13" t="s">
        <v>332</v>
      </c>
      <c r="AX140" s="13" t="s">
        <v>317</v>
      </c>
      <c r="AY140" s="201" t="s">
        <v>431</v>
      </c>
    </row>
    <row r="141" spans="2:63" s="10" customFormat="1" ht="29.25" customHeight="1">
      <c r="B141" s="146"/>
      <c r="D141" s="157" t="s">
        <v>368</v>
      </c>
      <c r="E141" s="158" t="s">
        <v>444</v>
      </c>
      <c r="F141" s="158" t="s">
        <v>494</v>
      </c>
      <c r="I141" s="149"/>
      <c r="J141" s="159">
        <f>BK141</f>
        <v>0</v>
      </c>
      <c r="L141" s="146"/>
      <c r="M141" s="151"/>
      <c r="N141" s="152"/>
      <c r="O141" s="152"/>
      <c r="P141" s="153">
        <f>SUM(P142:P145)</f>
        <v>0</v>
      </c>
      <c r="Q141" s="152"/>
      <c r="R141" s="153">
        <f>SUM(R142:R145)</f>
        <v>0.6850799999999999</v>
      </c>
      <c r="S141" s="152"/>
      <c r="T141" s="154">
        <f>SUM(T142:T145)</f>
        <v>0</v>
      </c>
      <c r="AR141" s="147" t="s">
        <v>317</v>
      </c>
      <c r="AT141" s="155" t="s">
        <v>368</v>
      </c>
      <c r="AU141" s="155" t="s">
        <v>317</v>
      </c>
      <c r="AY141" s="147" t="s">
        <v>431</v>
      </c>
      <c r="BK141" s="156">
        <f>SUM(BK142:BK145)</f>
        <v>0</v>
      </c>
    </row>
    <row r="142" spans="2:65" s="1" customFormat="1" ht="22.5" customHeight="1">
      <c r="B142" s="160"/>
      <c r="C142" s="161" t="s">
        <v>495</v>
      </c>
      <c r="D142" s="161" t="s">
        <v>433</v>
      </c>
      <c r="E142" s="162" t="s">
        <v>496</v>
      </c>
      <c r="F142" s="163" t="s">
        <v>497</v>
      </c>
      <c r="G142" s="164" t="s">
        <v>498</v>
      </c>
      <c r="H142" s="165">
        <v>3</v>
      </c>
      <c r="I142" s="166"/>
      <c r="J142" s="167">
        <f>ROUND(I142*H142,2)</f>
        <v>0</v>
      </c>
      <c r="K142" s="163" t="s">
        <v>437</v>
      </c>
      <c r="L142" s="34"/>
      <c r="M142" s="168" t="s">
        <v>316</v>
      </c>
      <c r="N142" s="169" t="s">
        <v>340</v>
      </c>
      <c r="O142" s="35"/>
      <c r="P142" s="170">
        <f>O142*H142</f>
        <v>0</v>
      </c>
      <c r="Q142" s="170">
        <v>0.04694</v>
      </c>
      <c r="R142" s="170">
        <f>Q142*H142</f>
        <v>0.14082</v>
      </c>
      <c r="S142" s="170">
        <v>0</v>
      </c>
      <c r="T142" s="171">
        <f>S142*H142</f>
        <v>0</v>
      </c>
      <c r="AR142" s="17" t="s">
        <v>438</v>
      </c>
      <c r="AT142" s="17" t="s">
        <v>433</v>
      </c>
      <c r="AU142" s="17" t="s">
        <v>376</v>
      </c>
      <c r="AY142" s="17" t="s">
        <v>431</v>
      </c>
      <c r="BE142" s="172">
        <f>IF(N142="základní",J142,0)</f>
        <v>0</v>
      </c>
      <c r="BF142" s="172">
        <f>IF(N142="snížená",J142,0)</f>
        <v>0</v>
      </c>
      <c r="BG142" s="172">
        <f>IF(N142="zákl. přenesená",J142,0)</f>
        <v>0</v>
      </c>
      <c r="BH142" s="172">
        <f>IF(N142="sníž. přenesená",J142,0)</f>
        <v>0</v>
      </c>
      <c r="BI142" s="172">
        <f>IF(N142="nulová",J142,0)</f>
        <v>0</v>
      </c>
      <c r="BJ142" s="17" t="s">
        <v>317</v>
      </c>
      <c r="BK142" s="172">
        <f>ROUND(I142*H142,2)</f>
        <v>0</v>
      </c>
      <c r="BL142" s="17" t="s">
        <v>438</v>
      </c>
      <c r="BM142" s="17" t="s">
        <v>499</v>
      </c>
    </row>
    <row r="143" spans="2:47" s="1" customFormat="1" ht="27">
      <c r="B143" s="34"/>
      <c r="D143" s="173" t="s">
        <v>439</v>
      </c>
      <c r="F143" s="174" t="s">
        <v>500</v>
      </c>
      <c r="I143" s="131"/>
      <c r="L143" s="34"/>
      <c r="M143" s="64"/>
      <c r="N143" s="35"/>
      <c r="O143" s="35"/>
      <c r="P143" s="35"/>
      <c r="Q143" s="35"/>
      <c r="R143" s="35"/>
      <c r="S143" s="35"/>
      <c r="T143" s="65"/>
      <c r="AT143" s="17" t="s">
        <v>439</v>
      </c>
      <c r="AU143" s="17" t="s">
        <v>376</v>
      </c>
    </row>
    <row r="144" spans="2:65" s="1" customFormat="1" ht="22.5" customHeight="1">
      <c r="B144" s="160"/>
      <c r="C144" s="161" t="s">
        <v>501</v>
      </c>
      <c r="D144" s="161" t="s">
        <v>433</v>
      </c>
      <c r="E144" s="162" t="s">
        <v>502</v>
      </c>
      <c r="F144" s="163" t="s">
        <v>503</v>
      </c>
      <c r="G144" s="164" t="s">
        <v>498</v>
      </c>
      <c r="H144" s="165">
        <v>3</v>
      </c>
      <c r="I144" s="166"/>
      <c r="J144" s="167">
        <f>ROUND(I144*H144,2)</f>
        <v>0</v>
      </c>
      <c r="K144" s="163" t="s">
        <v>437</v>
      </c>
      <c r="L144" s="34"/>
      <c r="M144" s="168" t="s">
        <v>316</v>
      </c>
      <c r="N144" s="169" t="s">
        <v>340</v>
      </c>
      <c r="O144" s="35"/>
      <c r="P144" s="170">
        <f>O144*H144</f>
        <v>0</v>
      </c>
      <c r="Q144" s="170">
        <v>0.18142</v>
      </c>
      <c r="R144" s="170">
        <f>Q144*H144</f>
        <v>0.54426</v>
      </c>
      <c r="S144" s="170">
        <v>0</v>
      </c>
      <c r="T144" s="171">
        <f>S144*H144</f>
        <v>0</v>
      </c>
      <c r="AR144" s="17" t="s">
        <v>438</v>
      </c>
      <c r="AT144" s="17" t="s">
        <v>433</v>
      </c>
      <c r="AU144" s="17" t="s">
        <v>376</v>
      </c>
      <c r="AY144" s="17" t="s">
        <v>431</v>
      </c>
      <c r="BE144" s="172">
        <f>IF(N144="základní",J144,0)</f>
        <v>0</v>
      </c>
      <c r="BF144" s="172">
        <f>IF(N144="snížená",J144,0)</f>
        <v>0</v>
      </c>
      <c r="BG144" s="172">
        <f>IF(N144="zákl. přenesená",J144,0)</f>
        <v>0</v>
      </c>
      <c r="BH144" s="172">
        <f>IF(N144="sníž. přenesená",J144,0)</f>
        <v>0</v>
      </c>
      <c r="BI144" s="172">
        <f>IF(N144="nulová",J144,0)</f>
        <v>0</v>
      </c>
      <c r="BJ144" s="17" t="s">
        <v>317</v>
      </c>
      <c r="BK144" s="172">
        <f>ROUND(I144*H144,2)</f>
        <v>0</v>
      </c>
      <c r="BL144" s="17" t="s">
        <v>438</v>
      </c>
      <c r="BM144" s="17" t="s">
        <v>504</v>
      </c>
    </row>
    <row r="145" spans="2:47" s="1" customFormat="1" ht="27">
      <c r="B145" s="34"/>
      <c r="D145" s="175" t="s">
        <v>439</v>
      </c>
      <c r="F145" s="176" t="s">
        <v>505</v>
      </c>
      <c r="I145" s="131"/>
      <c r="L145" s="34"/>
      <c r="M145" s="64"/>
      <c r="N145" s="35"/>
      <c r="O145" s="35"/>
      <c r="P145" s="35"/>
      <c r="Q145" s="35"/>
      <c r="R145" s="35"/>
      <c r="S145" s="35"/>
      <c r="T145" s="65"/>
      <c r="AT145" s="17" t="s">
        <v>439</v>
      </c>
      <c r="AU145" s="17" t="s">
        <v>376</v>
      </c>
    </row>
    <row r="146" spans="2:63" s="10" customFormat="1" ht="29.25" customHeight="1">
      <c r="B146" s="146"/>
      <c r="D146" s="157" t="s">
        <v>368</v>
      </c>
      <c r="E146" s="158" t="s">
        <v>438</v>
      </c>
      <c r="F146" s="158" t="s">
        <v>506</v>
      </c>
      <c r="I146" s="149"/>
      <c r="J146" s="159">
        <f>BK146</f>
        <v>0</v>
      </c>
      <c r="L146" s="146"/>
      <c r="M146" s="151"/>
      <c r="N146" s="152"/>
      <c r="O146" s="152"/>
      <c r="P146" s="153">
        <f>SUM(P147:P150)</f>
        <v>0</v>
      </c>
      <c r="Q146" s="152"/>
      <c r="R146" s="153">
        <f>SUM(R147:R150)</f>
        <v>0.16053</v>
      </c>
      <c r="S146" s="152"/>
      <c r="T146" s="154">
        <f>SUM(T147:T150)</f>
        <v>0</v>
      </c>
      <c r="AR146" s="147" t="s">
        <v>317</v>
      </c>
      <c r="AT146" s="155" t="s">
        <v>368</v>
      </c>
      <c r="AU146" s="155" t="s">
        <v>317</v>
      </c>
      <c r="AY146" s="147" t="s">
        <v>431</v>
      </c>
      <c r="BK146" s="156">
        <f>SUM(BK147:BK150)</f>
        <v>0</v>
      </c>
    </row>
    <row r="147" spans="2:65" s="1" customFormat="1" ht="31.5" customHeight="1">
      <c r="B147" s="160"/>
      <c r="C147" s="161" t="s">
        <v>507</v>
      </c>
      <c r="D147" s="161" t="s">
        <v>433</v>
      </c>
      <c r="E147" s="162" t="s">
        <v>508</v>
      </c>
      <c r="F147" s="163" t="s">
        <v>509</v>
      </c>
      <c r="G147" s="164" t="s">
        <v>498</v>
      </c>
      <c r="H147" s="165">
        <v>3</v>
      </c>
      <c r="I147" s="166"/>
      <c r="J147" s="167">
        <f>ROUND(I147*H147,2)</f>
        <v>0</v>
      </c>
      <c r="K147" s="163" t="s">
        <v>437</v>
      </c>
      <c r="L147" s="34"/>
      <c r="M147" s="168" t="s">
        <v>316</v>
      </c>
      <c r="N147" s="169" t="s">
        <v>340</v>
      </c>
      <c r="O147" s="35"/>
      <c r="P147" s="170">
        <f>O147*H147</f>
        <v>0</v>
      </c>
      <c r="Q147" s="170">
        <v>0.05351</v>
      </c>
      <c r="R147" s="170">
        <f>Q147*H147</f>
        <v>0.16053</v>
      </c>
      <c r="S147" s="170">
        <v>0</v>
      </c>
      <c r="T147" s="171">
        <f>S147*H147</f>
        <v>0</v>
      </c>
      <c r="AR147" s="17" t="s">
        <v>438</v>
      </c>
      <c r="AT147" s="17" t="s">
        <v>433</v>
      </c>
      <c r="AU147" s="17" t="s">
        <v>376</v>
      </c>
      <c r="AY147" s="17" t="s">
        <v>431</v>
      </c>
      <c r="BE147" s="172">
        <f>IF(N147="základní",J147,0)</f>
        <v>0</v>
      </c>
      <c r="BF147" s="172">
        <f>IF(N147="snížená",J147,0)</f>
        <v>0</v>
      </c>
      <c r="BG147" s="172">
        <f>IF(N147="zákl. přenesená",J147,0)</f>
        <v>0</v>
      </c>
      <c r="BH147" s="172">
        <f>IF(N147="sníž. přenesená",J147,0)</f>
        <v>0</v>
      </c>
      <c r="BI147" s="172">
        <f>IF(N147="nulová",J147,0)</f>
        <v>0</v>
      </c>
      <c r="BJ147" s="17" t="s">
        <v>317</v>
      </c>
      <c r="BK147" s="172">
        <f>ROUND(I147*H147,2)</f>
        <v>0</v>
      </c>
      <c r="BL147" s="17" t="s">
        <v>438</v>
      </c>
      <c r="BM147" s="17" t="s">
        <v>510</v>
      </c>
    </row>
    <row r="148" spans="2:47" s="1" customFormat="1" ht="40.5">
      <c r="B148" s="34"/>
      <c r="D148" s="173" t="s">
        <v>439</v>
      </c>
      <c r="F148" s="174" t="s">
        <v>511</v>
      </c>
      <c r="I148" s="131"/>
      <c r="L148" s="34"/>
      <c r="M148" s="64"/>
      <c r="N148" s="35"/>
      <c r="O148" s="35"/>
      <c r="P148" s="35"/>
      <c r="Q148" s="35"/>
      <c r="R148" s="35"/>
      <c r="S148" s="35"/>
      <c r="T148" s="65"/>
      <c r="AT148" s="17" t="s">
        <v>439</v>
      </c>
      <c r="AU148" s="17" t="s">
        <v>376</v>
      </c>
    </row>
    <row r="149" spans="2:65" s="1" customFormat="1" ht="22.5" customHeight="1">
      <c r="B149" s="160"/>
      <c r="C149" s="161" t="s">
        <v>302</v>
      </c>
      <c r="D149" s="161" t="s">
        <v>433</v>
      </c>
      <c r="E149" s="162" t="s">
        <v>512</v>
      </c>
      <c r="F149" s="163" t="s">
        <v>513</v>
      </c>
      <c r="G149" s="164" t="s">
        <v>436</v>
      </c>
      <c r="H149" s="165">
        <v>1.853</v>
      </c>
      <c r="I149" s="166"/>
      <c r="J149" s="167">
        <f>ROUND(I149*H149,2)</f>
        <v>0</v>
      </c>
      <c r="K149" s="163" t="s">
        <v>437</v>
      </c>
      <c r="L149" s="34"/>
      <c r="M149" s="168" t="s">
        <v>316</v>
      </c>
      <c r="N149" s="169" t="s">
        <v>340</v>
      </c>
      <c r="O149" s="35"/>
      <c r="P149" s="170">
        <f>O149*H149</f>
        <v>0</v>
      </c>
      <c r="Q149" s="170">
        <v>0</v>
      </c>
      <c r="R149" s="170">
        <f>Q149*H149</f>
        <v>0</v>
      </c>
      <c r="S149" s="170">
        <v>0</v>
      </c>
      <c r="T149" s="171">
        <f>S149*H149</f>
        <v>0</v>
      </c>
      <c r="AR149" s="17" t="s">
        <v>438</v>
      </c>
      <c r="AT149" s="17" t="s">
        <v>433</v>
      </c>
      <c r="AU149" s="17" t="s">
        <v>376</v>
      </c>
      <c r="AY149" s="17" t="s">
        <v>431</v>
      </c>
      <c r="BE149" s="172">
        <f>IF(N149="základní",J149,0)</f>
        <v>0</v>
      </c>
      <c r="BF149" s="172">
        <f>IF(N149="snížená",J149,0)</f>
        <v>0</v>
      </c>
      <c r="BG149" s="172">
        <f>IF(N149="zákl. přenesená",J149,0)</f>
        <v>0</v>
      </c>
      <c r="BH149" s="172">
        <f>IF(N149="sníž. přenesená",J149,0)</f>
        <v>0</v>
      </c>
      <c r="BI149" s="172">
        <f>IF(N149="nulová",J149,0)</f>
        <v>0</v>
      </c>
      <c r="BJ149" s="17" t="s">
        <v>317</v>
      </c>
      <c r="BK149" s="172">
        <f>ROUND(I149*H149,2)</f>
        <v>0</v>
      </c>
      <c r="BL149" s="17" t="s">
        <v>438</v>
      </c>
      <c r="BM149" s="17" t="s">
        <v>514</v>
      </c>
    </row>
    <row r="150" spans="2:47" s="1" customFormat="1" ht="13.5">
      <c r="B150" s="34"/>
      <c r="D150" s="175" t="s">
        <v>439</v>
      </c>
      <c r="F150" s="176" t="s">
        <v>515</v>
      </c>
      <c r="I150" s="131"/>
      <c r="L150" s="34"/>
      <c r="M150" s="64"/>
      <c r="N150" s="35"/>
      <c r="O150" s="35"/>
      <c r="P150" s="35"/>
      <c r="Q150" s="35"/>
      <c r="R150" s="35"/>
      <c r="S150" s="35"/>
      <c r="T150" s="65"/>
      <c r="AT150" s="17" t="s">
        <v>439</v>
      </c>
      <c r="AU150" s="17" t="s">
        <v>376</v>
      </c>
    </row>
    <row r="151" spans="2:63" s="10" customFormat="1" ht="29.25" customHeight="1">
      <c r="B151" s="146"/>
      <c r="D151" s="157" t="s">
        <v>368</v>
      </c>
      <c r="E151" s="158" t="s">
        <v>454</v>
      </c>
      <c r="F151" s="158" t="s">
        <v>516</v>
      </c>
      <c r="I151" s="149"/>
      <c r="J151" s="159">
        <f>BK151</f>
        <v>0</v>
      </c>
      <c r="L151" s="146"/>
      <c r="M151" s="151"/>
      <c r="N151" s="152"/>
      <c r="O151" s="152"/>
      <c r="P151" s="153">
        <f>SUM(P152:P158)</f>
        <v>0</v>
      </c>
      <c r="Q151" s="152"/>
      <c r="R151" s="153">
        <f>SUM(R152:R158)</f>
        <v>6.7014</v>
      </c>
      <c r="S151" s="152"/>
      <c r="T151" s="154">
        <f>SUM(T152:T158)</f>
        <v>0</v>
      </c>
      <c r="AR151" s="147" t="s">
        <v>317</v>
      </c>
      <c r="AT151" s="155" t="s">
        <v>368</v>
      </c>
      <c r="AU151" s="155" t="s">
        <v>317</v>
      </c>
      <c r="AY151" s="147" t="s">
        <v>431</v>
      </c>
      <c r="BK151" s="156">
        <f>SUM(BK152:BK158)</f>
        <v>0</v>
      </c>
    </row>
    <row r="152" spans="2:65" s="1" customFormat="1" ht="31.5" customHeight="1">
      <c r="B152" s="160"/>
      <c r="C152" s="161" t="s">
        <v>517</v>
      </c>
      <c r="D152" s="161" t="s">
        <v>433</v>
      </c>
      <c r="E152" s="162" t="s">
        <v>518</v>
      </c>
      <c r="F152" s="163" t="s">
        <v>519</v>
      </c>
      <c r="G152" s="164" t="s">
        <v>447</v>
      </c>
      <c r="H152" s="165">
        <v>12</v>
      </c>
      <c r="I152" s="166"/>
      <c r="J152" s="167">
        <f>ROUND(I152*H152,2)</f>
        <v>0</v>
      </c>
      <c r="K152" s="163" t="s">
        <v>437</v>
      </c>
      <c r="L152" s="34"/>
      <c r="M152" s="168" t="s">
        <v>316</v>
      </c>
      <c r="N152" s="169" t="s">
        <v>340</v>
      </c>
      <c r="O152" s="35"/>
      <c r="P152" s="170">
        <f>O152*H152</f>
        <v>0</v>
      </c>
      <c r="Q152" s="170">
        <v>0.26244</v>
      </c>
      <c r="R152" s="170">
        <f>Q152*H152</f>
        <v>3.14928</v>
      </c>
      <c r="S152" s="170">
        <v>0</v>
      </c>
      <c r="T152" s="171">
        <f>S152*H152</f>
        <v>0</v>
      </c>
      <c r="AR152" s="17" t="s">
        <v>438</v>
      </c>
      <c r="AT152" s="17" t="s">
        <v>433</v>
      </c>
      <c r="AU152" s="17" t="s">
        <v>376</v>
      </c>
      <c r="AY152" s="17" t="s">
        <v>431</v>
      </c>
      <c r="BE152" s="172">
        <f>IF(N152="základní",J152,0)</f>
        <v>0</v>
      </c>
      <c r="BF152" s="172">
        <f>IF(N152="snížená",J152,0)</f>
        <v>0</v>
      </c>
      <c r="BG152" s="172">
        <f>IF(N152="zákl. přenesená",J152,0)</f>
        <v>0</v>
      </c>
      <c r="BH152" s="172">
        <f>IF(N152="sníž. přenesená",J152,0)</f>
        <v>0</v>
      </c>
      <c r="BI152" s="172">
        <f>IF(N152="nulová",J152,0)</f>
        <v>0</v>
      </c>
      <c r="BJ152" s="17" t="s">
        <v>317</v>
      </c>
      <c r="BK152" s="172">
        <f>ROUND(I152*H152,2)</f>
        <v>0</v>
      </c>
      <c r="BL152" s="17" t="s">
        <v>438</v>
      </c>
      <c r="BM152" s="17" t="s">
        <v>520</v>
      </c>
    </row>
    <row r="153" spans="2:47" s="1" customFormat="1" ht="27">
      <c r="B153" s="34"/>
      <c r="D153" s="175" t="s">
        <v>439</v>
      </c>
      <c r="F153" s="176" t="s">
        <v>521</v>
      </c>
      <c r="I153" s="131"/>
      <c r="L153" s="34"/>
      <c r="M153" s="64"/>
      <c r="N153" s="35"/>
      <c r="O153" s="35"/>
      <c r="P153" s="35"/>
      <c r="Q153" s="35"/>
      <c r="R153" s="35"/>
      <c r="S153" s="35"/>
      <c r="T153" s="65"/>
      <c r="AT153" s="17" t="s">
        <v>439</v>
      </c>
      <c r="AU153" s="17" t="s">
        <v>376</v>
      </c>
    </row>
    <row r="154" spans="2:51" s="12" customFormat="1" ht="13.5">
      <c r="B154" s="185"/>
      <c r="D154" s="173" t="s">
        <v>462</v>
      </c>
      <c r="E154" s="204" t="s">
        <v>316</v>
      </c>
      <c r="F154" s="202" t="s">
        <v>522</v>
      </c>
      <c r="H154" s="203">
        <v>12</v>
      </c>
      <c r="I154" s="189"/>
      <c r="L154" s="185"/>
      <c r="M154" s="190"/>
      <c r="N154" s="191"/>
      <c r="O154" s="191"/>
      <c r="P154" s="191"/>
      <c r="Q154" s="191"/>
      <c r="R154" s="191"/>
      <c r="S154" s="191"/>
      <c r="T154" s="192"/>
      <c r="AT154" s="186" t="s">
        <v>462</v>
      </c>
      <c r="AU154" s="186" t="s">
        <v>376</v>
      </c>
      <c r="AV154" s="12" t="s">
        <v>376</v>
      </c>
      <c r="AW154" s="12" t="s">
        <v>332</v>
      </c>
      <c r="AX154" s="12" t="s">
        <v>369</v>
      </c>
      <c r="AY154" s="186" t="s">
        <v>431</v>
      </c>
    </row>
    <row r="155" spans="2:65" s="1" customFormat="1" ht="31.5" customHeight="1">
      <c r="B155" s="160"/>
      <c r="C155" s="161" t="s">
        <v>523</v>
      </c>
      <c r="D155" s="161" t="s">
        <v>433</v>
      </c>
      <c r="E155" s="162" t="s">
        <v>524</v>
      </c>
      <c r="F155" s="163" t="s">
        <v>525</v>
      </c>
      <c r="G155" s="164" t="s">
        <v>447</v>
      </c>
      <c r="H155" s="165">
        <v>12</v>
      </c>
      <c r="I155" s="166"/>
      <c r="J155" s="167">
        <f>ROUND(I155*H155,2)</f>
        <v>0</v>
      </c>
      <c r="K155" s="163" t="s">
        <v>437</v>
      </c>
      <c r="L155" s="34"/>
      <c r="M155" s="168" t="s">
        <v>316</v>
      </c>
      <c r="N155" s="169" t="s">
        <v>340</v>
      </c>
      <c r="O155" s="35"/>
      <c r="P155" s="170">
        <f>O155*H155</f>
        <v>0</v>
      </c>
      <c r="Q155" s="170">
        <v>0.13981</v>
      </c>
      <c r="R155" s="170">
        <f>Q155*H155</f>
        <v>1.6777199999999999</v>
      </c>
      <c r="S155" s="170">
        <v>0</v>
      </c>
      <c r="T155" s="171">
        <f>S155*H155</f>
        <v>0</v>
      </c>
      <c r="AR155" s="17" t="s">
        <v>438</v>
      </c>
      <c r="AT155" s="17" t="s">
        <v>433</v>
      </c>
      <c r="AU155" s="17" t="s">
        <v>376</v>
      </c>
      <c r="AY155" s="17" t="s">
        <v>431</v>
      </c>
      <c r="BE155" s="172">
        <f>IF(N155="základní",J155,0)</f>
        <v>0</v>
      </c>
      <c r="BF155" s="172">
        <f>IF(N155="snížená",J155,0)</f>
        <v>0</v>
      </c>
      <c r="BG155" s="172">
        <f>IF(N155="zákl. přenesená",J155,0)</f>
        <v>0</v>
      </c>
      <c r="BH155" s="172">
        <f>IF(N155="sníž. přenesená",J155,0)</f>
        <v>0</v>
      </c>
      <c r="BI155" s="172">
        <f>IF(N155="nulová",J155,0)</f>
        <v>0</v>
      </c>
      <c r="BJ155" s="17" t="s">
        <v>317</v>
      </c>
      <c r="BK155" s="172">
        <f>ROUND(I155*H155,2)</f>
        <v>0</v>
      </c>
      <c r="BL155" s="17" t="s">
        <v>438</v>
      </c>
      <c r="BM155" s="17" t="s">
        <v>526</v>
      </c>
    </row>
    <row r="156" spans="2:47" s="1" customFormat="1" ht="27">
      <c r="B156" s="34"/>
      <c r="D156" s="173" t="s">
        <v>439</v>
      </c>
      <c r="F156" s="174" t="s">
        <v>527</v>
      </c>
      <c r="I156" s="131"/>
      <c r="L156" s="34"/>
      <c r="M156" s="64"/>
      <c r="N156" s="35"/>
      <c r="O156" s="35"/>
      <c r="P156" s="35"/>
      <c r="Q156" s="35"/>
      <c r="R156" s="35"/>
      <c r="S156" s="35"/>
      <c r="T156" s="65"/>
      <c r="AT156" s="17" t="s">
        <v>439</v>
      </c>
      <c r="AU156" s="17" t="s">
        <v>376</v>
      </c>
    </row>
    <row r="157" spans="2:65" s="1" customFormat="1" ht="22.5" customHeight="1">
      <c r="B157" s="160"/>
      <c r="C157" s="161" t="s">
        <v>528</v>
      </c>
      <c r="D157" s="161" t="s">
        <v>433</v>
      </c>
      <c r="E157" s="162" t="s">
        <v>529</v>
      </c>
      <c r="F157" s="163" t="s">
        <v>530</v>
      </c>
      <c r="G157" s="164" t="s">
        <v>447</v>
      </c>
      <c r="H157" s="165">
        <v>12</v>
      </c>
      <c r="I157" s="166"/>
      <c r="J157" s="167">
        <f>ROUND(I157*H157,2)</f>
        <v>0</v>
      </c>
      <c r="K157" s="163" t="s">
        <v>437</v>
      </c>
      <c r="L157" s="34"/>
      <c r="M157" s="168" t="s">
        <v>316</v>
      </c>
      <c r="N157" s="169" t="s">
        <v>340</v>
      </c>
      <c r="O157" s="35"/>
      <c r="P157" s="170">
        <f>O157*H157</f>
        <v>0</v>
      </c>
      <c r="Q157" s="170">
        <v>0.1562</v>
      </c>
      <c r="R157" s="170">
        <f>Q157*H157</f>
        <v>1.8744</v>
      </c>
      <c r="S157" s="170">
        <v>0</v>
      </c>
      <c r="T157" s="171">
        <f>S157*H157</f>
        <v>0</v>
      </c>
      <c r="AR157" s="17" t="s">
        <v>438</v>
      </c>
      <c r="AT157" s="17" t="s">
        <v>433</v>
      </c>
      <c r="AU157" s="17" t="s">
        <v>376</v>
      </c>
      <c r="AY157" s="17" t="s">
        <v>431</v>
      </c>
      <c r="BE157" s="172">
        <f>IF(N157="základní",J157,0)</f>
        <v>0</v>
      </c>
      <c r="BF157" s="172">
        <f>IF(N157="snížená",J157,0)</f>
        <v>0</v>
      </c>
      <c r="BG157" s="172">
        <f>IF(N157="zákl. přenesená",J157,0)</f>
        <v>0</v>
      </c>
      <c r="BH157" s="172">
        <f>IF(N157="sníž. přenesená",J157,0)</f>
        <v>0</v>
      </c>
      <c r="BI157" s="172">
        <f>IF(N157="nulová",J157,0)</f>
        <v>0</v>
      </c>
      <c r="BJ157" s="17" t="s">
        <v>317</v>
      </c>
      <c r="BK157" s="172">
        <f>ROUND(I157*H157,2)</f>
        <v>0</v>
      </c>
      <c r="BL157" s="17" t="s">
        <v>438</v>
      </c>
      <c r="BM157" s="17" t="s">
        <v>531</v>
      </c>
    </row>
    <row r="158" spans="2:47" s="1" customFormat="1" ht="27">
      <c r="B158" s="34"/>
      <c r="D158" s="175" t="s">
        <v>439</v>
      </c>
      <c r="F158" s="176" t="s">
        <v>532</v>
      </c>
      <c r="I158" s="131"/>
      <c r="L158" s="34"/>
      <c r="M158" s="64"/>
      <c r="N158" s="35"/>
      <c r="O158" s="35"/>
      <c r="P158" s="35"/>
      <c r="Q158" s="35"/>
      <c r="R158" s="35"/>
      <c r="S158" s="35"/>
      <c r="T158" s="65"/>
      <c r="AT158" s="17" t="s">
        <v>439</v>
      </c>
      <c r="AU158" s="17" t="s">
        <v>376</v>
      </c>
    </row>
    <row r="159" spans="2:63" s="10" customFormat="1" ht="29.25" customHeight="1">
      <c r="B159" s="146"/>
      <c r="D159" s="147" t="s">
        <v>368</v>
      </c>
      <c r="E159" s="218" t="s">
        <v>458</v>
      </c>
      <c r="F159" s="218" t="s">
        <v>533</v>
      </c>
      <c r="I159" s="149"/>
      <c r="J159" s="219">
        <f>BK159</f>
        <v>0</v>
      </c>
      <c r="L159" s="146"/>
      <c r="M159" s="151"/>
      <c r="N159" s="152"/>
      <c r="O159" s="152"/>
      <c r="P159" s="153">
        <f>P160+P171</f>
        <v>0</v>
      </c>
      <c r="Q159" s="152"/>
      <c r="R159" s="153">
        <f>R160+R171</f>
        <v>17.34603236</v>
      </c>
      <c r="S159" s="152"/>
      <c r="T159" s="154">
        <f>T160+T171</f>
        <v>0</v>
      </c>
      <c r="AR159" s="147" t="s">
        <v>317</v>
      </c>
      <c r="AT159" s="155" t="s">
        <v>368</v>
      </c>
      <c r="AU159" s="155" t="s">
        <v>317</v>
      </c>
      <c r="AY159" s="147" t="s">
        <v>431</v>
      </c>
      <c r="BK159" s="156">
        <f>BK160+BK171</f>
        <v>0</v>
      </c>
    </row>
    <row r="160" spans="2:63" s="10" customFormat="1" ht="14.25" customHeight="1">
      <c r="B160" s="146"/>
      <c r="D160" s="157" t="s">
        <v>368</v>
      </c>
      <c r="E160" s="158" t="s">
        <v>534</v>
      </c>
      <c r="F160" s="158" t="s">
        <v>535</v>
      </c>
      <c r="I160" s="149"/>
      <c r="J160" s="159">
        <f>BK160</f>
        <v>0</v>
      </c>
      <c r="L160" s="146"/>
      <c r="M160" s="151"/>
      <c r="N160" s="152"/>
      <c r="O160" s="152"/>
      <c r="P160" s="153">
        <f>SUM(P161:P170)</f>
        <v>0</v>
      </c>
      <c r="Q160" s="152"/>
      <c r="R160" s="153">
        <f>SUM(R161:R170)</f>
        <v>2.6393</v>
      </c>
      <c r="S160" s="152"/>
      <c r="T160" s="154">
        <f>SUM(T161:T170)</f>
        <v>0</v>
      </c>
      <c r="AR160" s="147" t="s">
        <v>317</v>
      </c>
      <c r="AT160" s="155" t="s">
        <v>368</v>
      </c>
      <c r="AU160" s="155" t="s">
        <v>376</v>
      </c>
      <c r="AY160" s="147" t="s">
        <v>431</v>
      </c>
      <c r="BK160" s="156">
        <f>SUM(BK161:BK170)</f>
        <v>0</v>
      </c>
    </row>
    <row r="161" spans="2:65" s="1" customFormat="1" ht="22.5" customHeight="1">
      <c r="B161" s="160"/>
      <c r="C161" s="161" t="s">
        <v>536</v>
      </c>
      <c r="D161" s="161" t="s">
        <v>433</v>
      </c>
      <c r="E161" s="162" t="s">
        <v>537</v>
      </c>
      <c r="F161" s="163" t="s">
        <v>538</v>
      </c>
      <c r="G161" s="164" t="s">
        <v>498</v>
      </c>
      <c r="H161" s="165">
        <v>3</v>
      </c>
      <c r="I161" s="166"/>
      <c r="J161" s="167">
        <f>ROUND(I161*H161,2)</f>
        <v>0</v>
      </c>
      <c r="K161" s="163" t="s">
        <v>437</v>
      </c>
      <c r="L161" s="34"/>
      <c r="M161" s="168" t="s">
        <v>316</v>
      </c>
      <c r="N161" s="169" t="s">
        <v>340</v>
      </c>
      <c r="O161" s="35"/>
      <c r="P161" s="170">
        <f>O161*H161</f>
        <v>0</v>
      </c>
      <c r="Q161" s="170">
        <v>0.0102</v>
      </c>
      <c r="R161" s="170">
        <f>Q161*H161</f>
        <v>0.030600000000000002</v>
      </c>
      <c r="S161" s="170">
        <v>0</v>
      </c>
      <c r="T161" s="171">
        <f>S161*H161</f>
        <v>0</v>
      </c>
      <c r="AR161" s="17" t="s">
        <v>438</v>
      </c>
      <c r="AT161" s="17" t="s">
        <v>433</v>
      </c>
      <c r="AU161" s="17" t="s">
        <v>444</v>
      </c>
      <c r="AY161" s="17" t="s">
        <v>431</v>
      </c>
      <c r="BE161" s="172">
        <f>IF(N161="základní",J161,0)</f>
        <v>0</v>
      </c>
      <c r="BF161" s="172">
        <f>IF(N161="snížená",J161,0)</f>
        <v>0</v>
      </c>
      <c r="BG161" s="172">
        <f>IF(N161="zákl. přenesená",J161,0)</f>
        <v>0</v>
      </c>
      <c r="BH161" s="172">
        <f>IF(N161="sníž. přenesená",J161,0)</f>
        <v>0</v>
      </c>
      <c r="BI161" s="172">
        <f>IF(N161="nulová",J161,0)</f>
        <v>0</v>
      </c>
      <c r="BJ161" s="17" t="s">
        <v>317</v>
      </c>
      <c r="BK161" s="172">
        <f>ROUND(I161*H161,2)</f>
        <v>0</v>
      </c>
      <c r="BL161" s="17" t="s">
        <v>438</v>
      </c>
      <c r="BM161" s="17" t="s">
        <v>539</v>
      </c>
    </row>
    <row r="162" spans="2:47" s="1" customFormat="1" ht="27">
      <c r="B162" s="34"/>
      <c r="D162" s="173" t="s">
        <v>439</v>
      </c>
      <c r="F162" s="174" t="s">
        <v>540</v>
      </c>
      <c r="I162" s="131"/>
      <c r="L162" s="34"/>
      <c r="M162" s="64"/>
      <c r="N162" s="35"/>
      <c r="O162" s="35"/>
      <c r="P162" s="35"/>
      <c r="Q162" s="35"/>
      <c r="R162" s="35"/>
      <c r="S162" s="35"/>
      <c r="T162" s="65"/>
      <c r="AT162" s="17" t="s">
        <v>439</v>
      </c>
      <c r="AU162" s="17" t="s">
        <v>444</v>
      </c>
    </row>
    <row r="163" spans="2:65" s="1" customFormat="1" ht="22.5" customHeight="1">
      <c r="B163" s="160"/>
      <c r="C163" s="161" t="s">
        <v>541</v>
      </c>
      <c r="D163" s="161" t="s">
        <v>433</v>
      </c>
      <c r="E163" s="162" t="s">
        <v>542</v>
      </c>
      <c r="F163" s="163" t="s">
        <v>543</v>
      </c>
      <c r="G163" s="164" t="s">
        <v>447</v>
      </c>
      <c r="H163" s="165">
        <v>50</v>
      </c>
      <c r="I163" s="166"/>
      <c r="J163" s="167">
        <f>ROUND(I163*H163,2)</f>
        <v>0</v>
      </c>
      <c r="K163" s="163" t="s">
        <v>437</v>
      </c>
      <c r="L163" s="34"/>
      <c r="M163" s="168" t="s">
        <v>316</v>
      </c>
      <c r="N163" s="169" t="s">
        <v>340</v>
      </c>
      <c r="O163" s="35"/>
      <c r="P163" s="170">
        <f>O163*H163</f>
        <v>0</v>
      </c>
      <c r="Q163" s="170">
        <v>0.04795</v>
      </c>
      <c r="R163" s="170">
        <f>Q163*H163</f>
        <v>2.3975</v>
      </c>
      <c r="S163" s="170">
        <v>0</v>
      </c>
      <c r="T163" s="171">
        <f>S163*H163</f>
        <v>0</v>
      </c>
      <c r="AR163" s="17" t="s">
        <v>438</v>
      </c>
      <c r="AT163" s="17" t="s">
        <v>433</v>
      </c>
      <c r="AU163" s="17" t="s">
        <v>444</v>
      </c>
      <c r="AY163" s="17" t="s">
        <v>431</v>
      </c>
      <c r="BE163" s="172">
        <f>IF(N163="základní",J163,0)</f>
        <v>0</v>
      </c>
      <c r="BF163" s="172">
        <f>IF(N163="snížená",J163,0)</f>
        <v>0</v>
      </c>
      <c r="BG163" s="172">
        <f>IF(N163="zákl. přenesená",J163,0)</f>
        <v>0</v>
      </c>
      <c r="BH163" s="172">
        <f>IF(N163="sníž. přenesená",J163,0)</f>
        <v>0</v>
      </c>
      <c r="BI163" s="172">
        <f>IF(N163="nulová",J163,0)</f>
        <v>0</v>
      </c>
      <c r="BJ163" s="17" t="s">
        <v>317</v>
      </c>
      <c r="BK163" s="172">
        <f>ROUND(I163*H163,2)</f>
        <v>0</v>
      </c>
      <c r="BL163" s="17" t="s">
        <v>438</v>
      </c>
      <c r="BM163" s="17" t="s">
        <v>544</v>
      </c>
    </row>
    <row r="164" spans="2:47" s="1" customFormat="1" ht="13.5">
      <c r="B164" s="34"/>
      <c r="D164" s="175" t="s">
        <v>439</v>
      </c>
      <c r="F164" s="176" t="s">
        <v>545</v>
      </c>
      <c r="I164" s="131"/>
      <c r="L164" s="34"/>
      <c r="M164" s="64"/>
      <c r="N164" s="35"/>
      <c r="O164" s="35"/>
      <c r="P164" s="35"/>
      <c r="Q164" s="35"/>
      <c r="R164" s="35"/>
      <c r="S164" s="35"/>
      <c r="T164" s="65"/>
      <c r="AT164" s="17" t="s">
        <v>439</v>
      </c>
      <c r="AU164" s="17" t="s">
        <v>444</v>
      </c>
    </row>
    <row r="165" spans="2:51" s="12" customFormat="1" ht="13.5">
      <c r="B165" s="185"/>
      <c r="D165" s="173" t="s">
        <v>462</v>
      </c>
      <c r="E165" s="204" t="s">
        <v>316</v>
      </c>
      <c r="F165" s="202" t="s">
        <v>546</v>
      </c>
      <c r="H165" s="203">
        <v>50</v>
      </c>
      <c r="I165" s="189"/>
      <c r="L165" s="185"/>
      <c r="M165" s="190"/>
      <c r="N165" s="191"/>
      <c r="O165" s="191"/>
      <c r="P165" s="191"/>
      <c r="Q165" s="191"/>
      <c r="R165" s="191"/>
      <c r="S165" s="191"/>
      <c r="T165" s="192"/>
      <c r="AT165" s="186" t="s">
        <v>462</v>
      </c>
      <c r="AU165" s="186" t="s">
        <v>444</v>
      </c>
      <c r="AV165" s="12" t="s">
        <v>376</v>
      </c>
      <c r="AW165" s="12" t="s">
        <v>332</v>
      </c>
      <c r="AX165" s="12" t="s">
        <v>369</v>
      </c>
      <c r="AY165" s="186" t="s">
        <v>431</v>
      </c>
    </row>
    <row r="166" spans="2:65" s="1" customFormat="1" ht="22.5" customHeight="1">
      <c r="B166" s="160"/>
      <c r="C166" s="161" t="s">
        <v>301</v>
      </c>
      <c r="D166" s="161" t="s">
        <v>433</v>
      </c>
      <c r="E166" s="162" t="s">
        <v>547</v>
      </c>
      <c r="F166" s="163" t="s">
        <v>548</v>
      </c>
      <c r="G166" s="164" t="s">
        <v>447</v>
      </c>
      <c r="H166" s="165">
        <v>50</v>
      </c>
      <c r="I166" s="166"/>
      <c r="J166" s="167">
        <f>ROUND(I166*H166,2)</f>
        <v>0</v>
      </c>
      <c r="K166" s="163" t="s">
        <v>437</v>
      </c>
      <c r="L166" s="34"/>
      <c r="M166" s="168" t="s">
        <v>316</v>
      </c>
      <c r="N166" s="169" t="s">
        <v>340</v>
      </c>
      <c r="O166" s="35"/>
      <c r="P166" s="170">
        <f>O166*H166</f>
        <v>0</v>
      </c>
      <c r="Q166" s="170">
        <v>0.003</v>
      </c>
      <c r="R166" s="170">
        <f>Q166*H166</f>
        <v>0.15</v>
      </c>
      <c r="S166" s="170">
        <v>0</v>
      </c>
      <c r="T166" s="171">
        <f>S166*H166</f>
        <v>0</v>
      </c>
      <c r="AR166" s="17" t="s">
        <v>438</v>
      </c>
      <c r="AT166" s="17" t="s">
        <v>433</v>
      </c>
      <c r="AU166" s="17" t="s">
        <v>444</v>
      </c>
      <c r="AY166" s="17" t="s">
        <v>431</v>
      </c>
      <c r="BE166" s="172">
        <f>IF(N166="základní",J166,0)</f>
        <v>0</v>
      </c>
      <c r="BF166" s="172">
        <f>IF(N166="snížená",J166,0)</f>
        <v>0</v>
      </c>
      <c r="BG166" s="172">
        <f>IF(N166="zákl. přenesená",J166,0)</f>
        <v>0</v>
      </c>
      <c r="BH166" s="172">
        <f>IF(N166="sníž. přenesená",J166,0)</f>
        <v>0</v>
      </c>
      <c r="BI166" s="172">
        <f>IF(N166="nulová",J166,0)</f>
        <v>0</v>
      </c>
      <c r="BJ166" s="17" t="s">
        <v>317</v>
      </c>
      <c r="BK166" s="172">
        <f>ROUND(I166*H166,2)</f>
        <v>0</v>
      </c>
      <c r="BL166" s="17" t="s">
        <v>438</v>
      </c>
      <c r="BM166" s="17" t="s">
        <v>549</v>
      </c>
    </row>
    <row r="167" spans="2:47" s="1" customFormat="1" ht="13.5">
      <c r="B167" s="34"/>
      <c r="D167" s="175" t="s">
        <v>439</v>
      </c>
      <c r="F167" s="176" t="s">
        <v>550</v>
      </c>
      <c r="I167" s="131"/>
      <c r="L167" s="34"/>
      <c r="M167" s="64"/>
      <c r="N167" s="35"/>
      <c r="O167" s="35"/>
      <c r="P167" s="35"/>
      <c r="Q167" s="35"/>
      <c r="R167" s="35"/>
      <c r="S167" s="35"/>
      <c r="T167" s="65"/>
      <c r="AT167" s="17" t="s">
        <v>439</v>
      </c>
      <c r="AU167" s="17" t="s">
        <v>444</v>
      </c>
    </row>
    <row r="168" spans="2:51" s="12" customFormat="1" ht="13.5">
      <c r="B168" s="185"/>
      <c r="D168" s="173" t="s">
        <v>462</v>
      </c>
      <c r="E168" s="204" t="s">
        <v>316</v>
      </c>
      <c r="F168" s="202" t="s">
        <v>546</v>
      </c>
      <c r="H168" s="203">
        <v>50</v>
      </c>
      <c r="I168" s="189"/>
      <c r="L168" s="185"/>
      <c r="M168" s="190"/>
      <c r="N168" s="191"/>
      <c r="O168" s="191"/>
      <c r="P168" s="191"/>
      <c r="Q168" s="191"/>
      <c r="R168" s="191"/>
      <c r="S168" s="191"/>
      <c r="T168" s="192"/>
      <c r="AT168" s="186" t="s">
        <v>462</v>
      </c>
      <c r="AU168" s="186" t="s">
        <v>444</v>
      </c>
      <c r="AV168" s="12" t="s">
        <v>376</v>
      </c>
      <c r="AW168" s="12" t="s">
        <v>332</v>
      </c>
      <c r="AX168" s="12" t="s">
        <v>369</v>
      </c>
      <c r="AY168" s="186" t="s">
        <v>431</v>
      </c>
    </row>
    <row r="169" spans="2:65" s="1" customFormat="1" ht="22.5" customHeight="1">
      <c r="B169" s="160"/>
      <c r="C169" s="161" t="s">
        <v>551</v>
      </c>
      <c r="D169" s="161" t="s">
        <v>433</v>
      </c>
      <c r="E169" s="162" t="s">
        <v>552</v>
      </c>
      <c r="F169" s="163" t="s">
        <v>553</v>
      </c>
      <c r="G169" s="164" t="s">
        <v>498</v>
      </c>
      <c r="H169" s="165">
        <v>6</v>
      </c>
      <c r="I169" s="166"/>
      <c r="J169" s="167">
        <f>ROUND(I169*H169,2)</f>
        <v>0</v>
      </c>
      <c r="K169" s="163" t="s">
        <v>437</v>
      </c>
      <c r="L169" s="34"/>
      <c r="M169" s="168" t="s">
        <v>316</v>
      </c>
      <c r="N169" s="169" t="s">
        <v>340</v>
      </c>
      <c r="O169" s="35"/>
      <c r="P169" s="170">
        <f>O169*H169</f>
        <v>0</v>
      </c>
      <c r="Q169" s="170">
        <v>0.0102</v>
      </c>
      <c r="R169" s="170">
        <f>Q169*H169</f>
        <v>0.061200000000000004</v>
      </c>
      <c r="S169" s="170">
        <v>0</v>
      </c>
      <c r="T169" s="171">
        <f>S169*H169</f>
        <v>0</v>
      </c>
      <c r="AR169" s="17" t="s">
        <v>438</v>
      </c>
      <c r="AT169" s="17" t="s">
        <v>433</v>
      </c>
      <c r="AU169" s="17" t="s">
        <v>444</v>
      </c>
      <c r="AY169" s="17" t="s">
        <v>431</v>
      </c>
      <c r="BE169" s="172">
        <f>IF(N169="základní",J169,0)</f>
        <v>0</v>
      </c>
      <c r="BF169" s="172">
        <f>IF(N169="snížená",J169,0)</f>
        <v>0</v>
      </c>
      <c r="BG169" s="172">
        <f>IF(N169="zákl. přenesená",J169,0)</f>
        <v>0</v>
      </c>
      <c r="BH169" s="172">
        <f>IF(N169="sníž. přenesená",J169,0)</f>
        <v>0</v>
      </c>
      <c r="BI169" s="172">
        <f>IF(N169="nulová",J169,0)</f>
        <v>0</v>
      </c>
      <c r="BJ169" s="17" t="s">
        <v>317</v>
      </c>
      <c r="BK169" s="172">
        <f>ROUND(I169*H169,2)</f>
        <v>0</v>
      </c>
      <c r="BL169" s="17" t="s">
        <v>438</v>
      </c>
      <c r="BM169" s="17" t="s">
        <v>554</v>
      </c>
    </row>
    <row r="170" spans="2:47" s="1" customFormat="1" ht="27">
      <c r="B170" s="34"/>
      <c r="D170" s="175" t="s">
        <v>439</v>
      </c>
      <c r="F170" s="176" t="s">
        <v>555</v>
      </c>
      <c r="I170" s="131"/>
      <c r="L170" s="34"/>
      <c r="M170" s="64"/>
      <c r="N170" s="35"/>
      <c r="O170" s="35"/>
      <c r="P170" s="35"/>
      <c r="Q170" s="35"/>
      <c r="R170" s="35"/>
      <c r="S170" s="35"/>
      <c r="T170" s="65"/>
      <c r="AT170" s="17" t="s">
        <v>439</v>
      </c>
      <c r="AU170" s="17" t="s">
        <v>444</v>
      </c>
    </row>
    <row r="171" spans="2:63" s="10" customFormat="1" ht="21.75" customHeight="1">
      <c r="B171" s="146"/>
      <c r="D171" s="157" t="s">
        <v>368</v>
      </c>
      <c r="E171" s="158" t="s">
        <v>556</v>
      </c>
      <c r="F171" s="158" t="s">
        <v>557</v>
      </c>
      <c r="I171" s="149"/>
      <c r="J171" s="159">
        <f>BK171</f>
        <v>0</v>
      </c>
      <c r="L171" s="146"/>
      <c r="M171" s="151"/>
      <c r="N171" s="152"/>
      <c r="O171" s="152"/>
      <c r="P171" s="153">
        <f>SUM(P172:P187)</f>
        <v>0</v>
      </c>
      <c r="Q171" s="152"/>
      <c r="R171" s="153">
        <f>SUM(R172:R187)</f>
        <v>14.70673236</v>
      </c>
      <c r="S171" s="152"/>
      <c r="T171" s="154">
        <f>SUM(T172:T187)</f>
        <v>0</v>
      </c>
      <c r="AR171" s="147" t="s">
        <v>317</v>
      </c>
      <c r="AT171" s="155" t="s">
        <v>368</v>
      </c>
      <c r="AU171" s="155" t="s">
        <v>376</v>
      </c>
      <c r="AY171" s="147" t="s">
        <v>431</v>
      </c>
      <c r="BK171" s="156">
        <f>SUM(BK172:BK187)</f>
        <v>0</v>
      </c>
    </row>
    <row r="172" spans="2:65" s="1" customFormat="1" ht="22.5" customHeight="1">
      <c r="B172" s="160"/>
      <c r="C172" s="161" t="s">
        <v>558</v>
      </c>
      <c r="D172" s="161" t="s">
        <v>433</v>
      </c>
      <c r="E172" s="162" t="s">
        <v>559</v>
      </c>
      <c r="F172" s="163" t="s">
        <v>560</v>
      </c>
      <c r="G172" s="164" t="s">
        <v>436</v>
      </c>
      <c r="H172" s="165">
        <v>1.8</v>
      </c>
      <c r="I172" s="166"/>
      <c r="J172" s="167">
        <f>ROUND(I172*H172,2)</f>
        <v>0</v>
      </c>
      <c r="K172" s="163" t="s">
        <v>437</v>
      </c>
      <c r="L172" s="34"/>
      <c r="M172" s="168" t="s">
        <v>316</v>
      </c>
      <c r="N172" s="169" t="s">
        <v>340</v>
      </c>
      <c r="O172" s="35"/>
      <c r="P172" s="170">
        <f>O172*H172</f>
        <v>0</v>
      </c>
      <c r="Q172" s="170">
        <v>2.004</v>
      </c>
      <c r="R172" s="170">
        <f>Q172*H172</f>
        <v>3.6072</v>
      </c>
      <c r="S172" s="170">
        <v>0</v>
      </c>
      <c r="T172" s="171">
        <f>S172*H172</f>
        <v>0</v>
      </c>
      <c r="AR172" s="17" t="s">
        <v>438</v>
      </c>
      <c r="AT172" s="17" t="s">
        <v>433</v>
      </c>
      <c r="AU172" s="17" t="s">
        <v>444</v>
      </c>
      <c r="AY172" s="17" t="s">
        <v>431</v>
      </c>
      <c r="BE172" s="172">
        <f>IF(N172="základní",J172,0)</f>
        <v>0</v>
      </c>
      <c r="BF172" s="172">
        <f>IF(N172="snížená",J172,0)</f>
        <v>0</v>
      </c>
      <c r="BG172" s="172">
        <f>IF(N172="zákl. přenesená",J172,0)</f>
        <v>0</v>
      </c>
      <c r="BH172" s="172">
        <f>IF(N172="sníž. přenesená",J172,0)</f>
        <v>0</v>
      </c>
      <c r="BI172" s="172">
        <f>IF(N172="nulová",J172,0)</f>
        <v>0</v>
      </c>
      <c r="BJ172" s="17" t="s">
        <v>317</v>
      </c>
      <c r="BK172" s="172">
        <f>ROUND(I172*H172,2)</f>
        <v>0</v>
      </c>
      <c r="BL172" s="17" t="s">
        <v>438</v>
      </c>
      <c r="BM172" s="17" t="s">
        <v>561</v>
      </c>
    </row>
    <row r="173" spans="2:47" s="1" customFormat="1" ht="27">
      <c r="B173" s="34"/>
      <c r="D173" s="175" t="s">
        <v>439</v>
      </c>
      <c r="F173" s="176" t="s">
        <v>562</v>
      </c>
      <c r="I173" s="131"/>
      <c r="L173" s="34"/>
      <c r="M173" s="64"/>
      <c r="N173" s="35"/>
      <c r="O173" s="35"/>
      <c r="P173" s="35"/>
      <c r="Q173" s="35"/>
      <c r="R173" s="35"/>
      <c r="S173" s="35"/>
      <c r="T173" s="65"/>
      <c r="AT173" s="17" t="s">
        <v>439</v>
      </c>
      <c r="AU173" s="17" t="s">
        <v>444</v>
      </c>
    </row>
    <row r="174" spans="2:51" s="12" customFormat="1" ht="13.5">
      <c r="B174" s="185"/>
      <c r="D174" s="173" t="s">
        <v>462</v>
      </c>
      <c r="E174" s="204" t="s">
        <v>316</v>
      </c>
      <c r="F174" s="202" t="s">
        <v>563</v>
      </c>
      <c r="H174" s="203">
        <v>1.8</v>
      </c>
      <c r="I174" s="189"/>
      <c r="L174" s="185"/>
      <c r="M174" s="190"/>
      <c r="N174" s="191"/>
      <c r="O174" s="191"/>
      <c r="P174" s="191"/>
      <c r="Q174" s="191"/>
      <c r="R174" s="191"/>
      <c r="S174" s="191"/>
      <c r="T174" s="192"/>
      <c r="AT174" s="186" t="s">
        <v>462</v>
      </c>
      <c r="AU174" s="186" t="s">
        <v>444</v>
      </c>
      <c r="AV174" s="12" t="s">
        <v>376</v>
      </c>
      <c r="AW174" s="12" t="s">
        <v>332</v>
      </c>
      <c r="AX174" s="12" t="s">
        <v>369</v>
      </c>
      <c r="AY174" s="186" t="s">
        <v>431</v>
      </c>
    </row>
    <row r="175" spans="2:65" s="1" customFormat="1" ht="31.5" customHeight="1">
      <c r="B175" s="160"/>
      <c r="C175" s="161" t="s">
        <v>564</v>
      </c>
      <c r="D175" s="161" t="s">
        <v>433</v>
      </c>
      <c r="E175" s="162" t="s">
        <v>565</v>
      </c>
      <c r="F175" s="163" t="s">
        <v>566</v>
      </c>
      <c r="G175" s="164" t="s">
        <v>436</v>
      </c>
      <c r="H175" s="165">
        <v>3.6</v>
      </c>
      <c r="I175" s="166"/>
      <c r="J175" s="167">
        <f>ROUND(I175*H175,2)</f>
        <v>0</v>
      </c>
      <c r="K175" s="163" t="s">
        <v>437</v>
      </c>
      <c r="L175" s="34"/>
      <c r="M175" s="168" t="s">
        <v>316</v>
      </c>
      <c r="N175" s="169" t="s">
        <v>340</v>
      </c>
      <c r="O175" s="35"/>
      <c r="P175" s="170">
        <f>O175*H175</f>
        <v>0</v>
      </c>
      <c r="Q175" s="170">
        <v>2.25634</v>
      </c>
      <c r="R175" s="170">
        <f>Q175*H175</f>
        <v>8.122824</v>
      </c>
      <c r="S175" s="170">
        <v>0</v>
      </c>
      <c r="T175" s="171">
        <f>S175*H175</f>
        <v>0</v>
      </c>
      <c r="AR175" s="17" t="s">
        <v>438</v>
      </c>
      <c r="AT175" s="17" t="s">
        <v>433</v>
      </c>
      <c r="AU175" s="17" t="s">
        <v>444</v>
      </c>
      <c r="AY175" s="17" t="s">
        <v>431</v>
      </c>
      <c r="BE175" s="172">
        <f>IF(N175="základní",J175,0)</f>
        <v>0</v>
      </c>
      <c r="BF175" s="172">
        <f>IF(N175="snížená",J175,0)</f>
        <v>0</v>
      </c>
      <c r="BG175" s="172">
        <f>IF(N175="zákl. přenesená",J175,0)</f>
        <v>0</v>
      </c>
      <c r="BH175" s="172">
        <f>IF(N175="sníž. přenesená",J175,0)</f>
        <v>0</v>
      </c>
      <c r="BI175" s="172">
        <f>IF(N175="nulová",J175,0)</f>
        <v>0</v>
      </c>
      <c r="BJ175" s="17" t="s">
        <v>317</v>
      </c>
      <c r="BK175" s="172">
        <f>ROUND(I175*H175,2)</f>
        <v>0</v>
      </c>
      <c r="BL175" s="17" t="s">
        <v>438</v>
      </c>
      <c r="BM175" s="17" t="s">
        <v>567</v>
      </c>
    </row>
    <row r="176" spans="2:47" s="1" customFormat="1" ht="13.5">
      <c r="B176" s="34"/>
      <c r="D176" s="175" t="s">
        <v>439</v>
      </c>
      <c r="F176" s="176" t="s">
        <v>568</v>
      </c>
      <c r="I176" s="131"/>
      <c r="L176" s="34"/>
      <c r="M176" s="64"/>
      <c r="N176" s="35"/>
      <c r="O176" s="35"/>
      <c r="P176" s="35"/>
      <c r="Q176" s="35"/>
      <c r="R176" s="35"/>
      <c r="S176" s="35"/>
      <c r="T176" s="65"/>
      <c r="AT176" s="17" t="s">
        <v>439</v>
      </c>
      <c r="AU176" s="17" t="s">
        <v>444</v>
      </c>
    </row>
    <row r="177" spans="2:51" s="12" customFormat="1" ht="13.5">
      <c r="B177" s="185"/>
      <c r="D177" s="173" t="s">
        <v>462</v>
      </c>
      <c r="E177" s="204" t="s">
        <v>316</v>
      </c>
      <c r="F177" s="202" t="s">
        <v>569</v>
      </c>
      <c r="H177" s="203">
        <v>3.6</v>
      </c>
      <c r="I177" s="189"/>
      <c r="L177" s="185"/>
      <c r="M177" s="190"/>
      <c r="N177" s="191"/>
      <c r="O177" s="191"/>
      <c r="P177" s="191"/>
      <c r="Q177" s="191"/>
      <c r="R177" s="191"/>
      <c r="S177" s="191"/>
      <c r="T177" s="192"/>
      <c r="AT177" s="186" t="s">
        <v>462</v>
      </c>
      <c r="AU177" s="186" t="s">
        <v>444</v>
      </c>
      <c r="AV177" s="12" t="s">
        <v>376</v>
      </c>
      <c r="AW177" s="12" t="s">
        <v>332</v>
      </c>
      <c r="AX177" s="12" t="s">
        <v>369</v>
      </c>
      <c r="AY177" s="186" t="s">
        <v>431</v>
      </c>
    </row>
    <row r="178" spans="2:65" s="1" customFormat="1" ht="31.5" customHeight="1">
      <c r="B178" s="160"/>
      <c r="C178" s="161" t="s">
        <v>570</v>
      </c>
      <c r="D178" s="161" t="s">
        <v>433</v>
      </c>
      <c r="E178" s="162" t="s">
        <v>571</v>
      </c>
      <c r="F178" s="163" t="s">
        <v>572</v>
      </c>
      <c r="G178" s="164" t="s">
        <v>436</v>
      </c>
      <c r="H178" s="165">
        <v>3.6</v>
      </c>
      <c r="I178" s="166"/>
      <c r="J178" s="167">
        <f>ROUND(I178*H178,2)</f>
        <v>0</v>
      </c>
      <c r="K178" s="163" t="s">
        <v>437</v>
      </c>
      <c r="L178" s="34"/>
      <c r="M178" s="168" t="s">
        <v>316</v>
      </c>
      <c r="N178" s="169" t="s">
        <v>340</v>
      </c>
      <c r="O178" s="35"/>
      <c r="P178" s="170">
        <f>O178*H178</f>
        <v>0</v>
      </c>
      <c r="Q178" s="170">
        <v>0</v>
      </c>
      <c r="R178" s="170">
        <f>Q178*H178</f>
        <v>0</v>
      </c>
      <c r="S178" s="170">
        <v>0</v>
      </c>
      <c r="T178" s="171">
        <f>S178*H178</f>
        <v>0</v>
      </c>
      <c r="AR178" s="17" t="s">
        <v>438</v>
      </c>
      <c r="AT178" s="17" t="s">
        <v>433</v>
      </c>
      <c r="AU178" s="17" t="s">
        <v>444</v>
      </c>
      <c r="AY178" s="17" t="s">
        <v>431</v>
      </c>
      <c r="BE178" s="172">
        <f>IF(N178="základní",J178,0)</f>
        <v>0</v>
      </c>
      <c r="BF178" s="172">
        <f>IF(N178="snížená",J178,0)</f>
        <v>0</v>
      </c>
      <c r="BG178" s="172">
        <f>IF(N178="zákl. přenesená",J178,0)</f>
        <v>0</v>
      </c>
      <c r="BH178" s="172">
        <f>IF(N178="sníž. přenesená",J178,0)</f>
        <v>0</v>
      </c>
      <c r="BI178" s="172">
        <f>IF(N178="nulová",J178,0)</f>
        <v>0</v>
      </c>
      <c r="BJ178" s="17" t="s">
        <v>317</v>
      </c>
      <c r="BK178" s="172">
        <f>ROUND(I178*H178,2)</f>
        <v>0</v>
      </c>
      <c r="BL178" s="17" t="s">
        <v>438</v>
      </c>
      <c r="BM178" s="17" t="s">
        <v>573</v>
      </c>
    </row>
    <row r="179" spans="2:47" s="1" customFormat="1" ht="27">
      <c r="B179" s="34"/>
      <c r="D179" s="173" t="s">
        <v>439</v>
      </c>
      <c r="F179" s="174" t="s">
        <v>574</v>
      </c>
      <c r="I179" s="131"/>
      <c r="L179" s="34"/>
      <c r="M179" s="64"/>
      <c r="N179" s="35"/>
      <c r="O179" s="35"/>
      <c r="P179" s="35"/>
      <c r="Q179" s="35"/>
      <c r="R179" s="35"/>
      <c r="S179" s="35"/>
      <c r="T179" s="65"/>
      <c r="AT179" s="17" t="s">
        <v>439</v>
      </c>
      <c r="AU179" s="17" t="s">
        <v>444</v>
      </c>
    </row>
    <row r="180" spans="2:65" s="1" customFormat="1" ht="22.5" customHeight="1">
      <c r="B180" s="160"/>
      <c r="C180" s="161" t="s">
        <v>575</v>
      </c>
      <c r="D180" s="161" t="s">
        <v>433</v>
      </c>
      <c r="E180" s="162" t="s">
        <v>576</v>
      </c>
      <c r="F180" s="163" t="s">
        <v>577</v>
      </c>
      <c r="G180" s="164" t="s">
        <v>475</v>
      </c>
      <c r="H180" s="165">
        <v>0.101</v>
      </c>
      <c r="I180" s="166"/>
      <c r="J180" s="167">
        <f>ROUND(I180*H180,2)</f>
        <v>0</v>
      </c>
      <c r="K180" s="163" t="s">
        <v>437</v>
      </c>
      <c r="L180" s="34"/>
      <c r="M180" s="168" t="s">
        <v>316</v>
      </c>
      <c r="N180" s="169" t="s">
        <v>340</v>
      </c>
      <c r="O180" s="35"/>
      <c r="P180" s="170">
        <f>O180*H180</f>
        <v>0</v>
      </c>
      <c r="Q180" s="170">
        <v>1.05306</v>
      </c>
      <c r="R180" s="170">
        <f>Q180*H180</f>
        <v>0.10635906000000002</v>
      </c>
      <c r="S180" s="170">
        <v>0</v>
      </c>
      <c r="T180" s="171">
        <f>S180*H180</f>
        <v>0</v>
      </c>
      <c r="AR180" s="17" t="s">
        <v>438</v>
      </c>
      <c r="AT180" s="17" t="s">
        <v>433</v>
      </c>
      <c r="AU180" s="17" t="s">
        <v>444</v>
      </c>
      <c r="AY180" s="17" t="s">
        <v>431</v>
      </c>
      <c r="BE180" s="172">
        <f>IF(N180="základní",J180,0)</f>
        <v>0</v>
      </c>
      <c r="BF180" s="172">
        <f>IF(N180="snížená",J180,0)</f>
        <v>0</v>
      </c>
      <c r="BG180" s="172">
        <f>IF(N180="zákl. přenesená",J180,0)</f>
        <v>0</v>
      </c>
      <c r="BH180" s="172">
        <f>IF(N180="sníž. přenesená",J180,0)</f>
        <v>0</v>
      </c>
      <c r="BI180" s="172">
        <f>IF(N180="nulová",J180,0)</f>
        <v>0</v>
      </c>
      <c r="BJ180" s="17" t="s">
        <v>317</v>
      </c>
      <c r="BK180" s="172">
        <f>ROUND(I180*H180,2)</f>
        <v>0</v>
      </c>
      <c r="BL180" s="17" t="s">
        <v>438</v>
      </c>
      <c r="BM180" s="17" t="s">
        <v>578</v>
      </c>
    </row>
    <row r="181" spans="2:47" s="1" customFormat="1" ht="13.5">
      <c r="B181" s="34"/>
      <c r="D181" s="175" t="s">
        <v>439</v>
      </c>
      <c r="F181" s="176" t="s">
        <v>579</v>
      </c>
      <c r="I181" s="131"/>
      <c r="L181" s="34"/>
      <c r="M181" s="64"/>
      <c r="N181" s="35"/>
      <c r="O181" s="35"/>
      <c r="P181" s="35"/>
      <c r="Q181" s="35"/>
      <c r="R181" s="35"/>
      <c r="S181" s="35"/>
      <c r="T181" s="65"/>
      <c r="AT181" s="17" t="s">
        <v>439</v>
      </c>
      <c r="AU181" s="17" t="s">
        <v>444</v>
      </c>
    </row>
    <row r="182" spans="2:51" s="12" customFormat="1" ht="13.5">
      <c r="B182" s="185"/>
      <c r="D182" s="173" t="s">
        <v>462</v>
      </c>
      <c r="E182" s="204" t="s">
        <v>316</v>
      </c>
      <c r="F182" s="202" t="s">
        <v>580</v>
      </c>
      <c r="H182" s="203">
        <v>0.101</v>
      </c>
      <c r="I182" s="189"/>
      <c r="L182" s="185"/>
      <c r="M182" s="190"/>
      <c r="N182" s="191"/>
      <c r="O182" s="191"/>
      <c r="P182" s="191"/>
      <c r="Q182" s="191"/>
      <c r="R182" s="191"/>
      <c r="S182" s="191"/>
      <c r="T182" s="192"/>
      <c r="AT182" s="186" t="s">
        <v>462</v>
      </c>
      <c r="AU182" s="186" t="s">
        <v>444</v>
      </c>
      <c r="AV182" s="12" t="s">
        <v>376</v>
      </c>
      <c r="AW182" s="12" t="s">
        <v>332</v>
      </c>
      <c r="AX182" s="12" t="s">
        <v>369</v>
      </c>
      <c r="AY182" s="186" t="s">
        <v>431</v>
      </c>
    </row>
    <row r="183" spans="2:65" s="1" customFormat="1" ht="22.5" customHeight="1">
      <c r="B183" s="160"/>
      <c r="C183" s="161" t="s">
        <v>581</v>
      </c>
      <c r="D183" s="161" t="s">
        <v>433</v>
      </c>
      <c r="E183" s="162" t="s">
        <v>582</v>
      </c>
      <c r="F183" s="163" t="s">
        <v>583</v>
      </c>
      <c r="G183" s="164" t="s">
        <v>436</v>
      </c>
      <c r="H183" s="165">
        <v>1.17</v>
      </c>
      <c r="I183" s="166"/>
      <c r="J183" s="167">
        <f>ROUND(I183*H183,2)</f>
        <v>0</v>
      </c>
      <c r="K183" s="163" t="s">
        <v>437</v>
      </c>
      <c r="L183" s="34"/>
      <c r="M183" s="168" t="s">
        <v>316</v>
      </c>
      <c r="N183" s="169" t="s">
        <v>340</v>
      </c>
      <c r="O183" s="35"/>
      <c r="P183" s="170">
        <f>O183*H183</f>
        <v>0</v>
      </c>
      <c r="Q183" s="170">
        <v>2.45329</v>
      </c>
      <c r="R183" s="170">
        <f>Q183*H183</f>
        <v>2.8703493</v>
      </c>
      <c r="S183" s="170">
        <v>0</v>
      </c>
      <c r="T183" s="171">
        <f>S183*H183</f>
        <v>0</v>
      </c>
      <c r="AR183" s="17" t="s">
        <v>438</v>
      </c>
      <c r="AT183" s="17" t="s">
        <v>433</v>
      </c>
      <c r="AU183" s="17" t="s">
        <v>444</v>
      </c>
      <c r="AY183" s="17" t="s">
        <v>431</v>
      </c>
      <c r="BE183" s="172">
        <f>IF(N183="základní",J183,0)</f>
        <v>0</v>
      </c>
      <c r="BF183" s="172">
        <f>IF(N183="snížená",J183,0)</f>
        <v>0</v>
      </c>
      <c r="BG183" s="172">
        <f>IF(N183="zákl. přenesená",J183,0)</f>
        <v>0</v>
      </c>
      <c r="BH183" s="172">
        <f>IF(N183="sníž. přenesená",J183,0)</f>
        <v>0</v>
      </c>
      <c r="BI183" s="172">
        <f>IF(N183="nulová",J183,0)</f>
        <v>0</v>
      </c>
      <c r="BJ183" s="17" t="s">
        <v>317</v>
      </c>
      <c r="BK183" s="172">
        <f>ROUND(I183*H183,2)</f>
        <v>0</v>
      </c>
      <c r="BL183" s="17" t="s">
        <v>438</v>
      </c>
      <c r="BM183" s="17" t="s">
        <v>584</v>
      </c>
    </row>
    <row r="184" spans="2:47" s="1" customFormat="1" ht="13.5">
      <c r="B184" s="34"/>
      <c r="D184" s="175" t="s">
        <v>439</v>
      </c>
      <c r="F184" s="176" t="s">
        <v>585</v>
      </c>
      <c r="I184" s="131"/>
      <c r="L184" s="34"/>
      <c r="M184" s="64"/>
      <c r="N184" s="35"/>
      <c r="O184" s="35"/>
      <c r="P184" s="35"/>
      <c r="Q184" s="35"/>
      <c r="R184" s="35"/>
      <c r="S184" s="35"/>
      <c r="T184" s="65"/>
      <c r="AT184" s="17" t="s">
        <v>439</v>
      </c>
      <c r="AU184" s="17" t="s">
        <v>444</v>
      </c>
    </row>
    <row r="185" spans="2:51" s="12" customFormat="1" ht="13.5">
      <c r="B185" s="185"/>
      <c r="D185" s="173" t="s">
        <v>462</v>
      </c>
      <c r="E185" s="204" t="s">
        <v>316</v>
      </c>
      <c r="F185" s="202" t="s">
        <v>586</v>
      </c>
      <c r="H185" s="203">
        <v>1.17</v>
      </c>
      <c r="I185" s="189"/>
      <c r="L185" s="185"/>
      <c r="M185" s="190"/>
      <c r="N185" s="191"/>
      <c r="O185" s="191"/>
      <c r="P185" s="191"/>
      <c r="Q185" s="191"/>
      <c r="R185" s="191"/>
      <c r="S185" s="191"/>
      <c r="T185" s="192"/>
      <c r="AT185" s="186" t="s">
        <v>462</v>
      </c>
      <c r="AU185" s="186" t="s">
        <v>444</v>
      </c>
      <c r="AV185" s="12" t="s">
        <v>376</v>
      </c>
      <c r="AW185" s="12" t="s">
        <v>332</v>
      </c>
      <c r="AX185" s="12" t="s">
        <v>369</v>
      </c>
      <c r="AY185" s="186" t="s">
        <v>431</v>
      </c>
    </row>
    <row r="186" spans="2:65" s="1" customFormat="1" ht="22.5" customHeight="1">
      <c r="B186" s="160"/>
      <c r="C186" s="161" t="s">
        <v>587</v>
      </c>
      <c r="D186" s="161" t="s">
        <v>433</v>
      </c>
      <c r="E186" s="162" t="s">
        <v>588</v>
      </c>
      <c r="F186" s="163" t="s">
        <v>589</v>
      </c>
      <c r="G186" s="164" t="s">
        <v>436</v>
      </c>
      <c r="H186" s="165">
        <v>1.17</v>
      </c>
      <c r="I186" s="166"/>
      <c r="J186" s="167">
        <f>ROUND(I186*H186,2)</f>
        <v>0</v>
      </c>
      <c r="K186" s="163" t="s">
        <v>437</v>
      </c>
      <c r="L186" s="34"/>
      <c r="M186" s="168" t="s">
        <v>316</v>
      </c>
      <c r="N186" s="169" t="s">
        <v>340</v>
      </c>
      <c r="O186" s="35"/>
      <c r="P186" s="170">
        <f>O186*H186</f>
        <v>0</v>
      </c>
      <c r="Q186" s="170">
        <v>0</v>
      </c>
      <c r="R186" s="170">
        <f>Q186*H186</f>
        <v>0</v>
      </c>
      <c r="S186" s="170">
        <v>0</v>
      </c>
      <c r="T186" s="171">
        <f>S186*H186</f>
        <v>0</v>
      </c>
      <c r="AR186" s="17" t="s">
        <v>438</v>
      </c>
      <c r="AT186" s="17" t="s">
        <v>433</v>
      </c>
      <c r="AU186" s="17" t="s">
        <v>444</v>
      </c>
      <c r="AY186" s="17" t="s">
        <v>431</v>
      </c>
      <c r="BE186" s="172">
        <f>IF(N186="základní",J186,0)</f>
        <v>0</v>
      </c>
      <c r="BF186" s="172">
        <f>IF(N186="snížená",J186,0)</f>
        <v>0</v>
      </c>
      <c r="BG186" s="172">
        <f>IF(N186="zákl. přenesená",J186,0)</f>
        <v>0</v>
      </c>
      <c r="BH186" s="172">
        <f>IF(N186="sníž. přenesená",J186,0)</f>
        <v>0</v>
      </c>
      <c r="BI186" s="172">
        <f>IF(N186="nulová",J186,0)</f>
        <v>0</v>
      </c>
      <c r="BJ186" s="17" t="s">
        <v>317</v>
      </c>
      <c r="BK186" s="172">
        <f>ROUND(I186*H186,2)</f>
        <v>0</v>
      </c>
      <c r="BL186" s="17" t="s">
        <v>438</v>
      </c>
      <c r="BM186" s="17" t="s">
        <v>590</v>
      </c>
    </row>
    <row r="187" spans="2:47" s="1" customFormat="1" ht="27">
      <c r="B187" s="34"/>
      <c r="D187" s="175" t="s">
        <v>439</v>
      </c>
      <c r="F187" s="176" t="s">
        <v>591</v>
      </c>
      <c r="I187" s="131"/>
      <c r="L187" s="34"/>
      <c r="M187" s="64"/>
      <c r="N187" s="35"/>
      <c r="O187" s="35"/>
      <c r="P187" s="35"/>
      <c r="Q187" s="35"/>
      <c r="R187" s="35"/>
      <c r="S187" s="35"/>
      <c r="T187" s="65"/>
      <c r="AT187" s="17" t="s">
        <v>439</v>
      </c>
      <c r="AU187" s="17" t="s">
        <v>444</v>
      </c>
    </row>
    <row r="188" spans="2:63" s="10" customFormat="1" ht="29.25" customHeight="1">
      <c r="B188" s="146"/>
      <c r="D188" s="157" t="s">
        <v>368</v>
      </c>
      <c r="E188" s="158" t="s">
        <v>472</v>
      </c>
      <c r="F188" s="158" t="s">
        <v>592</v>
      </c>
      <c r="I188" s="149"/>
      <c r="J188" s="159">
        <f>BK188</f>
        <v>0</v>
      </c>
      <c r="L188" s="146"/>
      <c r="M188" s="151"/>
      <c r="N188" s="152"/>
      <c r="O188" s="152"/>
      <c r="P188" s="153">
        <f>SUM(P189:P226)</f>
        <v>0</v>
      </c>
      <c r="Q188" s="152"/>
      <c r="R188" s="153">
        <f>SUM(R189:R226)</f>
        <v>1.657202588</v>
      </c>
      <c r="S188" s="152"/>
      <c r="T188" s="154">
        <f>SUM(T189:T226)</f>
        <v>0</v>
      </c>
      <c r="AR188" s="147" t="s">
        <v>317</v>
      </c>
      <c r="AT188" s="155" t="s">
        <v>368</v>
      </c>
      <c r="AU188" s="155" t="s">
        <v>317</v>
      </c>
      <c r="AY188" s="147" t="s">
        <v>431</v>
      </c>
      <c r="BK188" s="156">
        <f>SUM(BK189:BK226)</f>
        <v>0</v>
      </c>
    </row>
    <row r="189" spans="2:65" s="1" customFormat="1" ht="22.5" customHeight="1">
      <c r="B189" s="160"/>
      <c r="C189" s="161" t="s">
        <v>593</v>
      </c>
      <c r="D189" s="161" t="s">
        <v>433</v>
      </c>
      <c r="E189" s="162" t="s">
        <v>594</v>
      </c>
      <c r="F189" s="163" t="s">
        <v>595</v>
      </c>
      <c r="G189" s="164" t="s">
        <v>596</v>
      </c>
      <c r="H189" s="165">
        <v>3</v>
      </c>
      <c r="I189" s="166"/>
      <c r="J189" s="167">
        <f>ROUND(I189*H189,2)</f>
        <v>0</v>
      </c>
      <c r="K189" s="163" t="s">
        <v>316</v>
      </c>
      <c r="L189" s="34"/>
      <c r="M189" s="168" t="s">
        <v>316</v>
      </c>
      <c r="N189" s="169" t="s">
        <v>340</v>
      </c>
      <c r="O189" s="35"/>
      <c r="P189" s="170">
        <f>O189*H189</f>
        <v>0</v>
      </c>
      <c r="Q189" s="170">
        <v>0</v>
      </c>
      <c r="R189" s="170">
        <f>Q189*H189</f>
        <v>0</v>
      </c>
      <c r="S189" s="170">
        <v>0</v>
      </c>
      <c r="T189" s="171">
        <f>S189*H189</f>
        <v>0</v>
      </c>
      <c r="AR189" s="17" t="s">
        <v>438</v>
      </c>
      <c r="AT189" s="17" t="s">
        <v>433</v>
      </c>
      <c r="AU189" s="17" t="s">
        <v>376</v>
      </c>
      <c r="AY189" s="17" t="s">
        <v>431</v>
      </c>
      <c r="BE189" s="172">
        <f>IF(N189="základní",J189,0)</f>
        <v>0</v>
      </c>
      <c r="BF189" s="172">
        <f>IF(N189="snížená",J189,0)</f>
        <v>0</v>
      </c>
      <c r="BG189" s="172">
        <f>IF(N189="zákl. přenesená",J189,0)</f>
        <v>0</v>
      </c>
      <c r="BH189" s="172">
        <f>IF(N189="sníž. přenesená",J189,0)</f>
        <v>0</v>
      </c>
      <c r="BI189" s="172">
        <f>IF(N189="nulová",J189,0)</f>
        <v>0</v>
      </c>
      <c r="BJ189" s="17" t="s">
        <v>317</v>
      </c>
      <c r="BK189" s="172">
        <f>ROUND(I189*H189,2)</f>
        <v>0</v>
      </c>
      <c r="BL189" s="17" t="s">
        <v>438</v>
      </c>
      <c r="BM189" s="17" t="s">
        <v>507</v>
      </c>
    </row>
    <row r="190" spans="2:47" s="1" customFormat="1" ht="13.5">
      <c r="B190" s="34"/>
      <c r="D190" s="175" t="s">
        <v>439</v>
      </c>
      <c r="F190" s="176" t="s">
        <v>595</v>
      </c>
      <c r="I190" s="131"/>
      <c r="L190" s="34"/>
      <c r="M190" s="64"/>
      <c r="N190" s="35"/>
      <c r="O190" s="35"/>
      <c r="P190" s="35"/>
      <c r="Q190" s="35"/>
      <c r="R190" s="35"/>
      <c r="S190" s="35"/>
      <c r="T190" s="65"/>
      <c r="AT190" s="17" t="s">
        <v>439</v>
      </c>
      <c r="AU190" s="17" t="s">
        <v>376</v>
      </c>
    </row>
    <row r="191" spans="2:47" s="1" customFormat="1" ht="27">
      <c r="B191" s="34"/>
      <c r="D191" s="173" t="s">
        <v>597</v>
      </c>
      <c r="F191" s="220" t="s">
        <v>598</v>
      </c>
      <c r="I191" s="131"/>
      <c r="L191" s="34"/>
      <c r="M191" s="64"/>
      <c r="N191" s="35"/>
      <c r="O191" s="35"/>
      <c r="P191" s="35"/>
      <c r="Q191" s="35"/>
      <c r="R191" s="35"/>
      <c r="S191" s="35"/>
      <c r="T191" s="65"/>
      <c r="AT191" s="17" t="s">
        <v>597</v>
      </c>
      <c r="AU191" s="17" t="s">
        <v>376</v>
      </c>
    </row>
    <row r="192" spans="2:65" s="1" customFormat="1" ht="22.5" customHeight="1">
      <c r="B192" s="160"/>
      <c r="C192" s="161" t="s">
        <v>599</v>
      </c>
      <c r="D192" s="161" t="s">
        <v>433</v>
      </c>
      <c r="E192" s="162" t="s">
        <v>600</v>
      </c>
      <c r="F192" s="163" t="s">
        <v>601</v>
      </c>
      <c r="G192" s="164" t="s">
        <v>602</v>
      </c>
      <c r="H192" s="165">
        <v>1</v>
      </c>
      <c r="I192" s="166"/>
      <c r="J192" s="167">
        <f>ROUND(I192*H192,2)</f>
        <v>0</v>
      </c>
      <c r="K192" s="163" t="s">
        <v>316</v>
      </c>
      <c r="L192" s="34"/>
      <c r="M192" s="168" t="s">
        <v>316</v>
      </c>
      <c r="N192" s="169" t="s">
        <v>340</v>
      </c>
      <c r="O192" s="35"/>
      <c r="P192" s="170">
        <f>O192*H192</f>
        <v>0</v>
      </c>
      <c r="Q192" s="170">
        <v>0</v>
      </c>
      <c r="R192" s="170">
        <f>Q192*H192</f>
        <v>0</v>
      </c>
      <c r="S192" s="170">
        <v>0</v>
      </c>
      <c r="T192" s="171">
        <f>S192*H192</f>
        <v>0</v>
      </c>
      <c r="AR192" s="17" t="s">
        <v>438</v>
      </c>
      <c r="AT192" s="17" t="s">
        <v>433</v>
      </c>
      <c r="AU192" s="17" t="s">
        <v>376</v>
      </c>
      <c r="AY192" s="17" t="s">
        <v>431</v>
      </c>
      <c r="BE192" s="172">
        <f>IF(N192="základní",J192,0)</f>
        <v>0</v>
      </c>
      <c r="BF192" s="172">
        <f>IF(N192="snížená",J192,0)</f>
        <v>0</v>
      </c>
      <c r="BG192" s="172">
        <f>IF(N192="zákl. přenesená",J192,0)</f>
        <v>0</v>
      </c>
      <c r="BH192" s="172">
        <f>IF(N192="sníž. přenesená",J192,0)</f>
        <v>0</v>
      </c>
      <c r="BI192" s="172">
        <f>IF(N192="nulová",J192,0)</f>
        <v>0</v>
      </c>
      <c r="BJ192" s="17" t="s">
        <v>317</v>
      </c>
      <c r="BK192" s="172">
        <f>ROUND(I192*H192,2)</f>
        <v>0</v>
      </c>
      <c r="BL192" s="17" t="s">
        <v>438</v>
      </c>
      <c r="BM192" s="17" t="s">
        <v>302</v>
      </c>
    </row>
    <row r="193" spans="2:47" s="1" customFormat="1" ht="13.5">
      <c r="B193" s="34"/>
      <c r="D193" s="175" t="s">
        <v>439</v>
      </c>
      <c r="F193" s="176" t="s">
        <v>601</v>
      </c>
      <c r="I193" s="131"/>
      <c r="L193" s="34"/>
      <c r="M193" s="64"/>
      <c r="N193" s="35"/>
      <c r="O193" s="35"/>
      <c r="P193" s="35"/>
      <c r="Q193" s="35"/>
      <c r="R193" s="35"/>
      <c r="S193" s="35"/>
      <c r="T193" s="65"/>
      <c r="AT193" s="17" t="s">
        <v>439</v>
      </c>
      <c r="AU193" s="17" t="s">
        <v>376</v>
      </c>
    </row>
    <row r="194" spans="2:47" s="1" customFormat="1" ht="27">
      <c r="B194" s="34"/>
      <c r="D194" s="173" t="s">
        <v>597</v>
      </c>
      <c r="F194" s="220" t="s">
        <v>603</v>
      </c>
      <c r="I194" s="131"/>
      <c r="L194" s="34"/>
      <c r="M194" s="64"/>
      <c r="N194" s="35"/>
      <c r="O194" s="35"/>
      <c r="P194" s="35"/>
      <c r="Q194" s="35"/>
      <c r="R194" s="35"/>
      <c r="S194" s="35"/>
      <c r="T194" s="65"/>
      <c r="AT194" s="17" t="s">
        <v>597</v>
      </c>
      <c r="AU194" s="17" t="s">
        <v>376</v>
      </c>
    </row>
    <row r="195" spans="2:65" s="1" customFormat="1" ht="22.5" customHeight="1">
      <c r="B195" s="160"/>
      <c r="C195" s="161" t="s">
        <v>604</v>
      </c>
      <c r="D195" s="161" t="s">
        <v>433</v>
      </c>
      <c r="E195" s="162" t="s">
        <v>605</v>
      </c>
      <c r="F195" s="163" t="s">
        <v>606</v>
      </c>
      <c r="G195" s="164" t="s">
        <v>498</v>
      </c>
      <c r="H195" s="165">
        <v>3</v>
      </c>
      <c r="I195" s="166"/>
      <c r="J195" s="167">
        <f>ROUND(I195*H195,2)</f>
        <v>0</v>
      </c>
      <c r="K195" s="163" t="s">
        <v>437</v>
      </c>
      <c r="L195" s="34"/>
      <c r="M195" s="168" t="s">
        <v>316</v>
      </c>
      <c r="N195" s="169" t="s">
        <v>340</v>
      </c>
      <c r="O195" s="35"/>
      <c r="P195" s="170">
        <f>O195*H195</f>
        <v>0</v>
      </c>
      <c r="Q195" s="170">
        <v>0.00702</v>
      </c>
      <c r="R195" s="170">
        <f>Q195*H195</f>
        <v>0.021060000000000002</v>
      </c>
      <c r="S195" s="170">
        <v>0</v>
      </c>
      <c r="T195" s="171">
        <f>S195*H195</f>
        <v>0</v>
      </c>
      <c r="AR195" s="17" t="s">
        <v>438</v>
      </c>
      <c r="AT195" s="17" t="s">
        <v>433</v>
      </c>
      <c r="AU195" s="17" t="s">
        <v>376</v>
      </c>
      <c r="AY195" s="17" t="s">
        <v>431</v>
      </c>
      <c r="BE195" s="172">
        <f>IF(N195="základní",J195,0)</f>
        <v>0</v>
      </c>
      <c r="BF195" s="172">
        <f>IF(N195="snížená",J195,0)</f>
        <v>0</v>
      </c>
      <c r="BG195" s="172">
        <f>IF(N195="zákl. přenesená",J195,0)</f>
        <v>0</v>
      </c>
      <c r="BH195" s="172">
        <f>IF(N195="sníž. přenesená",J195,0)</f>
        <v>0</v>
      </c>
      <c r="BI195" s="172">
        <f>IF(N195="nulová",J195,0)</f>
        <v>0</v>
      </c>
      <c r="BJ195" s="17" t="s">
        <v>317</v>
      </c>
      <c r="BK195" s="172">
        <f>ROUND(I195*H195,2)</f>
        <v>0</v>
      </c>
      <c r="BL195" s="17" t="s">
        <v>438</v>
      </c>
      <c r="BM195" s="17" t="s">
        <v>517</v>
      </c>
    </row>
    <row r="196" spans="2:47" s="1" customFormat="1" ht="13.5">
      <c r="B196" s="34"/>
      <c r="D196" s="175" t="s">
        <v>439</v>
      </c>
      <c r="F196" s="176" t="s">
        <v>607</v>
      </c>
      <c r="I196" s="131"/>
      <c r="L196" s="34"/>
      <c r="M196" s="64"/>
      <c r="N196" s="35"/>
      <c r="O196" s="35"/>
      <c r="P196" s="35"/>
      <c r="Q196" s="35"/>
      <c r="R196" s="35"/>
      <c r="S196" s="35"/>
      <c r="T196" s="65"/>
      <c r="AT196" s="17" t="s">
        <v>439</v>
      </c>
      <c r="AU196" s="17" t="s">
        <v>376</v>
      </c>
    </row>
    <row r="197" spans="2:51" s="12" customFormat="1" ht="13.5">
      <c r="B197" s="185"/>
      <c r="D197" s="175" t="s">
        <v>462</v>
      </c>
      <c r="E197" s="186" t="s">
        <v>316</v>
      </c>
      <c r="F197" s="187" t="s">
        <v>608</v>
      </c>
      <c r="H197" s="188">
        <v>3</v>
      </c>
      <c r="I197" s="189"/>
      <c r="L197" s="185"/>
      <c r="M197" s="190"/>
      <c r="N197" s="191"/>
      <c r="O197" s="191"/>
      <c r="P197" s="191"/>
      <c r="Q197" s="191"/>
      <c r="R197" s="191"/>
      <c r="S197" s="191"/>
      <c r="T197" s="192"/>
      <c r="AT197" s="186" t="s">
        <v>462</v>
      </c>
      <c r="AU197" s="186" t="s">
        <v>376</v>
      </c>
      <c r="AV197" s="12" t="s">
        <v>376</v>
      </c>
      <c r="AW197" s="12" t="s">
        <v>332</v>
      </c>
      <c r="AX197" s="12" t="s">
        <v>369</v>
      </c>
      <c r="AY197" s="186" t="s">
        <v>431</v>
      </c>
    </row>
    <row r="198" spans="2:51" s="13" customFormat="1" ht="13.5">
      <c r="B198" s="193"/>
      <c r="D198" s="173" t="s">
        <v>462</v>
      </c>
      <c r="E198" s="194" t="s">
        <v>316</v>
      </c>
      <c r="F198" s="195" t="s">
        <v>467</v>
      </c>
      <c r="H198" s="196">
        <v>3</v>
      </c>
      <c r="I198" s="197"/>
      <c r="L198" s="193"/>
      <c r="M198" s="198"/>
      <c r="N198" s="199"/>
      <c r="O198" s="199"/>
      <c r="P198" s="199"/>
      <c r="Q198" s="199"/>
      <c r="R198" s="199"/>
      <c r="S198" s="199"/>
      <c r="T198" s="200"/>
      <c r="AT198" s="201" t="s">
        <v>462</v>
      </c>
      <c r="AU198" s="201" t="s">
        <v>376</v>
      </c>
      <c r="AV198" s="13" t="s">
        <v>438</v>
      </c>
      <c r="AW198" s="13" t="s">
        <v>332</v>
      </c>
      <c r="AX198" s="13" t="s">
        <v>317</v>
      </c>
      <c r="AY198" s="201" t="s">
        <v>431</v>
      </c>
    </row>
    <row r="199" spans="2:65" s="1" customFormat="1" ht="22.5" customHeight="1">
      <c r="B199" s="160"/>
      <c r="C199" s="205" t="s">
        <v>609</v>
      </c>
      <c r="D199" s="205" t="s">
        <v>490</v>
      </c>
      <c r="E199" s="206" t="s">
        <v>610</v>
      </c>
      <c r="F199" s="207" t="s">
        <v>611</v>
      </c>
      <c r="G199" s="208" t="s">
        <v>602</v>
      </c>
      <c r="H199" s="209">
        <v>1</v>
      </c>
      <c r="I199" s="210"/>
      <c r="J199" s="211">
        <f>ROUND(I199*H199,2)</f>
        <v>0</v>
      </c>
      <c r="K199" s="207" t="s">
        <v>316</v>
      </c>
      <c r="L199" s="212"/>
      <c r="M199" s="213" t="s">
        <v>316</v>
      </c>
      <c r="N199" s="214" t="s">
        <v>340</v>
      </c>
      <c r="O199" s="35"/>
      <c r="P199" s="170">
        <f>O199*H199</f>
        <v>0</v>
      </c>
      <c r="Q199" s="170">
        <v>0</v>
      </c>
      <c r="R199" s="170">
        <f>Q199*H199</f>
        <v>0</v>
      </c>
      <c r="S199" s="170">
        <v>0</v>
      </c>
      <c r="T199" s="171">
        <f>S199*H199</f>
        <v>0</v>
      </c>
      <c r="AR199" s="17" t="s">
        <v>472</v>
      </c>
      <c r="AT199" s="17" t="s">
        <v>490</v>
      </c>
      <c r="AU199" s="17" t="s">
        <v>376</v>
      </c>
      <c r="AY199" s="17" t="s">
        <v>431</v>
      </c>
      <c r="BE199" s="172">
        <f>IF(N199="základní",J199,0)</f>
        <v>0</v>
      </c>
      <c r="BF199" s="172">
        <f>IF(N199="snížená",J199,0)</f>
        <v>0</v>
      </c>
      <c r="BG199" s="172">
        <f>IF(N199="zákl. přenesená",J199,0)</f>
        <v>0</v>
      </c>
      <c r="BH199" s="172">
        <f>IF(N199="sníž. přenesená",J199,0)</f>
        <v>0</v>
      </c>
      <c r="BI199" s="172">
        <f>IF(N199="nulová",J199,0)</f>
        <v>0</v>
      </c>
      <c r="BJ199" s="17" t="s">
        <v>317</v>
      </c>
      <c r="BK199" s="172">
        <f>ROUND(I199*H199,2)</f>
        <v>0</v>
      </c>
      <c r="BL199" s="17" t="s">
        <v>438</v>
      </c>
      <c r="BM199" s="17" t="s">
        <v>523</v>
      </c>
    </row>
    <row r="200" spans="2:47" s="1" customFormat="1" ht="13.5">
      <c r="B200" s="34"/>
      <c r="D200" s="173" t="s">
        <v>439</v>
      </c>
      <c r="F200" s="174" t="s">
        <v>611</v>
      </c>
      <c r="I200" s="131"/>
      <c r="L200" s="34"/>
      <c r="M200" s="64"/>
      <c r="N200" s="35"/>
      <c r="O200" s="35"/>
      <c r="P200" s="35"/>
      <c r="Q200" s="35"/>
      <c r="R200" s="35"/>
      <c r="S200" s="35"/>
      <c r="T200" s="65"/>
      <c r="AT200" s="17" t="s">
        <v>439</v>
      </c>
      <c r="AU200" s="17" t="s">
        <v>376</v>
      </c>
    </row>
    <row r="201" spans="2:65" s="1" customFormat="1" ht="22.5" customHeight="1">
      <c r="B201" s="160"/>
      <c r="C201" s="205" t="s">
        <v>612</v>
      </c>
      <c r="D201" s="205" t="s">
        <v>490</v>
      </c>
      <c r="E201" s="206" t="s">
        <v>613</v>
      </c>
      <c r="F201" s="207" t="s">
        <v>614</v>
      </c>
      <c r="G201" s="208" t="s">
        <v>602</v>
      </c>
      <c r="H201" s="209">
        <v>2</v>
      </c>
      <c r="I201" s="210"/>
      <c r="J201" s="211">
        <f>ROUND(I201*H201,2)</f>
        <v>0</v>
      </c>
      <c r="K201" s="207" t="s">
        <v>316</v>
      </c>
      <c r="L201" s="212"/>
      <c r="M201" s="213" t="s">
        <v>316</v>
      </c>
      <c r="N201" s="214" t="s">
        <v>340</v>
      </c>
      <c r="O201" s="35"/>
      <c r="P201" s="170">
        <f>O201*H201</f>
        <v>0</v>
      </c>
      <c r="Q201" s="170">
        <v>0</v>
      </c>
      <c r="R201" s="170">
        <f>Q201*H201</f>
        <v>0</v>
      </c>
      <c r="S201" s="170">
        <v>0</v>
      </c>
      <c r="T201" s="171">
        <f>S201*H201</f>
        <v>0</v>
      </c>
      <c r="AR201" s="17" t="s">
        <v>472</v>
      </c>
      <c r="AT201" s="17" t="s">
        <v>490</v>
      </c>
      <c r="AU201" s="17" t="s">
        <v>376</v>
      </c>
      <c r="AY201" s="17" t="s">
        <v>431</v>
      </c>
      <c r="BE201" s="172">
        <f>IF(N201="základní",J201,0)</f>
        <v>0</v>
      </c>
      <c r="BF201" s="172">
        <f>IF(N201="snížená",J201,0)</f>
        <v>0</v>
      </c>
      <c r="BG201" s="172">
        <f>IF(N201="zákl. přenesená",J201,0)</f>
        <v>0</v>
      </c>
      <c r="BH201" s="172">
        <f>IF(N201="sníž. přenesená",J201,0)</f>
        <v>0</v>
      </c>
      <c r="BI201" s="172">
        <f>IF(N201="nulová",J201,0)</f>
        <v>0</v>
      </c>
      <c r="BJ201" s="17" t="s">
        <v>317</v>
      </c>
      <c r="BK201" s="172">
        <f>ROUND(I201*H201,2)</f>
        <v>0</v>
      </c>
      <c r="BL201" s="17" t="s">
        <v>438</v>
      </c>
      <c r="BM201" s="17" t="s">
        <v>528</v>
      </c>
    </row>
    <row r="202" spans="2:47" s="1" customFormat="1" ht="13.5">
      <c r="B202" s="34"/>
      <c r="D202" s="175" t="s">
        <v>439</v>
      </c>
      <c r="F202" s="176" t="s">
        <v>614</v>
      </c>
      <c r="I202" s="131"/>
      <c r="L202" s="34"/>
      <c r="M202" s="64"/>
      <c r="N202" s="35"/>
      <c r="O202" s="35"/>
      <c r="P202" s="35"/>
      <c r="Q202" s="35"/>
      <c r="R202" s="35"/>
      <c r="S202" s="35"/>
      <c r="T202" s="65"/>
      <c r="AT202" s="17" t="s">
        <v>439</v>
      </c>
      <c r="AU202" s="17" t="s">
        <v>376</v>
      </c>
    </row>
    <row r="203" spans="2:47" s="1" customFormat="1" ht="27">
      <c r="B203" s="34"/>
      <c r="D203" s="173" t="s">
        <v>597</v>
      </c>
      <c r="F203" s="220" t="s">
        <v>615</v>
      </c>
      <c r="I203" s="131"/>
      <c r="L203" s="34"/>
      <c r="M203" s="64"/>
      <c r="N203" s="35"/>
      <c r="O203" s="35"/>
      <c r="P203" s="35"/>
      <c r="Q203" s="35"/>
      <c r="R203" s="35"/>
      <c r="S203" s="35"/>
      <c r="T203" s="65"/>
      <c r="AT203" s="17" t="s">
        <v>597</v>
      </c>
      <c r="AU203" s="17" t="s">
        <v>376</v>
      </c>
    </row>
    <row r="204" spans="2:65" s="1" customFormat="1" ht="31.5" customHeight="1">
      <c r="B204" s="160"/>
      <c r="C204" s="161" t="s">
        <v>616</v>
      </c>
      <c r="D204" s="161" t="s">
        <v>433</v>
      </c>
      <c r="E204" s="162" t="s">
        <v>617</v>
      </c>
      <c r="F204" s="163" t="s">
        <v>618</v>
      </c>
      <c r="G204" s="164" t="s">
        <v>436</v>
      </c>
      <c r="H204" s="165">
        <v>1.08</v>
      </c>
      <c r="I204" s="166"/>
      <c r="J204" s="167">
        <f>ROUND(I204*H204,2)</f>
        <v>0</v>
      </c>
      <c r="K204" s="163" t="s">
        <v>437</v>
      </c>
      <c r="L204" s="34"/>
      <c r="M204" s="168" t="s">
        <v>316</v>
      </c>
      <c r="N204" s="169" t="s">
        <v>340</v>
      </c>
      <c r="O204" s="35"/>
      <c r="P204" s="170">
        <f>O204*H204</f>
        <v>0</v>
      </c>
      <c r="Q204" s="170">
        <v>1.5061586</v>
      </c>
      <c r="R204" s="170">
        <f>Q204*H204</f>
        <v>1.6266512880000001</v>
      </c>
      <c r="S204" s="170">
        <v>0</v>
      </c>
      <c r="T204" s="171">
        <f>S204*H204</f>
        <v>0</v>
      </c>
      <c r="AR204" s="17" t="s">
        <v>438</v>
      </c>
      <c r="AT204" s="17" t="s">
        <v>433</v>
      </c>
      <c r="AU204" s="17" t="s">
        <v>376</v>
      </c>
      <c r="AY204" s="17" t="s">
        <v>431</v>
      </c>
      <c r="BE204" s="172">
        <f>IF(N204="základní",J204,0)</f>
        <v>0</v>
      </c>
      <c r="BF204" s="172">
        <f>IF(N204="snížená",J204,0)</f>
        <v>0</v>
      </c>
      <c r="BG204" s="172">
        <f>IF(N204="zákl. přenesená",J204,0)</f>
        <v>0</v>
      </c>
      <c r="BH204" s="172">
        <f>IF(N204="sníž. přenesená",J204,0)</f>
        <v>0</v>
      </c>
      <c r="BI204" s="172">
        <f>IF(N204="nulová",J204,0)</f>
        <v>0</v>
      </c>
      <c r="BJ204" s="17" t="s">
        <v>317</v>
      </c>
      <c r="BK204" s="172">
        <f>ROUND(I204*H204,2)</f>
        <v>0</v>
      </c>
      <c r="BL204" s="17" t="s">
        <v>438</v>
      </c>
      <c r="BM204" s="17" t="s">
        <v>536</v>
      </c>
    </row>
    <row r="205" spans="2:47" s="1" customFormat="1" ht="13.5">
      <c r="B205" s="34"/>
      <c r="D205" s="175" t="s">
        <v>439</v>
      </c>
      <c r="F205" s="176" t="s">
        <v>619</v>
      </c>
      <c r="I205" s="131"/>
      <c r="L205" s="34"/>
      <c r="M205" s="64"/>
      <c r="N205" s="35"/>
      <c r="O205" s="35"/>
      <c r="P205" s="35"/>
      <c r="Q205" s="35"/>
      <c r="R205" s="35"/>
      <c r="S205" s="35"/>
      <c r="T205" s="65"/>
      <c r="AT205" s="17" t="s">
        <v>439</v>
      </c>
      <c r="AU205" s="17" t="s">
        <v>376</v>
      </c>
    </row>
    <row r="206" spans="2:51" s="12" customFormat="1" ht="13.5">
      <c r="B206" s="185"/>
      <c r="D206" s="175" t="s">
        <v>462</v>
      </c>
      <c r="E206" s="186" t="s">
        <v>316</v>
      </c>
      <c r="F206" s="187" t="s">
        <v>620</v>
      </c>
      <c r="H206" s="188">
        <v>1.08</v>
      </c>
      <c r="I206" s="189"/>
      <c r="L206" s="185"/>
      <c r="M206" s="190"/>
      <c r="N206" s="191"/>
      <c r="O206" s="191"/>
      <c r="P206" s="191"/>
      <c r="Q206" s="191"/>
      <c r="R206" s="191"/>
      <c r="S206" s="191"/>
      <c r="T206" s="192"/>
      <c r="AT206" s="186" t="s">
        <v>462</v>
      </c>
      <c r="AU206" s="186" t="s">
        <v>376</v>
      </c>
      <c r="AV206" s="12" t="s">
        <v>376</v>
      </c>
      <c r="AW206" s="12" t="s">
        <v>332</v>
      </c>
      <c r="AX206" s="12" t="s">
        <v>369</v>
      </c>
      <c r="AY206" s="186" t="s">
        <v>431</v>
      </c>
    </row>
    <row r="207" spans="2:51" s="13" customFormat="1" ht="13.5">
      <c r="B207" s="193"/>
      <c r="D207" s="173" t="s">
        <v>462</v>
      </c>
      <c r="E207" s="194" t="s">
        <v>316</v>
      </c>
      <c r="F207" s="195" t="s">
        <v>467</v>
      </c>
      <c r="H207" s="196">
        <v>1.08</v>
      </c>
      <c r="I207" s="197"/>
      <c r="L207" s="193"/>
      <c r="M207" s="198"/>
      <c r="N207" s="199"/>
      <c r="O207" s="199"/>
      <c r="P207" s="199"/>
      <c r="Q207" s="199"/>
      <c r="R207" s="199"/>
      <c r="S207" s="199"/>
      <c r="T207" s="200"/>
      <c r="AT207" s="201" t="s">
        <v>462</v>
      </c>
      <c r="AU207" s="201" t="s">
        <v>376</v>
      </c>
      <c r="AV207" s="13" t="s">
        <v>438</v>
      </c>
      <c r="AW207" s="13" t="s">
        <v>332</v>
      </c>
      <c r="AX207" s="13" t="s">
        <v>317</v>
      </c>
      <c r="AY207" s="201" t="s">
        <v>431</v>
      </c>
    </row>
    <row r="208" spans="2:65" s="1" customFormat="1" ht="22.5" customHeight="1">
      <c r="B208" s="160"/>
      <c r="C208" s="205" t="s">
        <v>621</v>
      </c>
      <c r="D208" s="205" t="s">
        <v>490</v>
      </c>
      <c r="E208" s="206" t="s">
        <v>622</v>
      </c>
      <c r="F208" s="207" t="s">
        <v>623</v>
      </c>
      <c r="G208" s="208" t="s">
        <v>602</v>
      </c>
      <c r="H208" s="209">
        <v>1</v>
      </c>
      <c r="I208" s="210"/>
      <c r="J208" s="211">
        <f>ROUND(I208*H208,2)</f>
        <v>0</v>
      </c>
      <c r="K208" s="207" t="s">
        <v>316</v>
      </c>
      <c r="L208" s="212"/>
      <c r="M208" s="213" t="s">
        <v>316</v>
      </c>
      <c r="N208" s="214" t="s">
        <v>340</v>
      </c>
      <c r="O208" s="35"/>
      <c r="P208" s="170">
        <f>O208*H208</f>
        <v>0</v>
      </c>
      <c r="Q208" s="170">
        <v>0</v>
      </c>
      <c r="R208" s="170">
        <f>Q208*H208</f>
        <v>0</v>
      </c>
      <c r="S208" s="170">
        <v>0</v>
      </c>
      <c r="T208" s="171">
        <f>S208*H208</f>
        <v>0</v>
      </c>
      <c r="AR208" s="17" t="s">
        <v>472</v>
      </c>
      <c r="AT208" s="17" t="s">
        <v>490</v>
      </c>
      <c r="AU208" s="17" t="s">
        <v>376</v>
      </c>
      <c r="AY208" s="17" t="s">
        <v>431</v>
      </c>
      <c r="BE208" s="172">
        <f>IF(N208="základní",J208,0)</f>
        <v>0</v>
      </c>
      <c r="BF208" s="172">
        <f>IF(N208="snížená",J208,0)</f>
        <v>0</v>
      </c>
      <c r="BG208" s="172">
        <f>IF(N208="zákl. přenesená",J208,0)</f>
        <v>0</v>
      </c>
      <c r="BH208" s="172">
        <f>IF(N208="sníž. přenesená",J208,0)</f>
        <v>0</v>
      </c>
      <c r="BI208" s="172">
        <f>IF(N208="nulová",J208,0)</f>
        <v>0</v>
      </c>
      <c r="BJ208" s="17" t="s">
        <v>317</v>
      </c>
      <c r="BK208" s="172">
        <f>ROUND(I208*H208,2)</f>
        <v>0</v>
      </c>
      <c r="BL208" s="17" t="s">
        <v>438</v>
      </c>
      <c r="BM208" s="17" t="s">
        <v>541</v>
      </c>
    </row>
    <row r="209" spans="2:47" s="1" customFormat="1" ht="13.5">
      <c r="B209" s="34"/>
      <c r="D209" s="173" t="s">
        <v>439</v>
      </c>
      <c r="F209" s="174" t="s">
        <v>623</v>
      </c>
      <c r="I209" s="131"/>
      <c r="L209" s="34"/>
      <c r="M209" s="64"/>
      <c r="N209" s="35"/>
      <c r="O209" s="35"/>
      <c r="P209" s="35"/>
      <c r="Q209" s="35"/>
      <c r="R209" s="35"/>
      <c r="S209" s="35"/>
      <c r="T209" s="65"/>
      <c r="AT209" s="17" t="s">
        <v>439</v>
      </c>
      <c r="AU209" s="17" t="s">
        <v>376</v>
      </c>
    </row>
    <row r="210" spans="2:65" s="1" customFormat="1" ht="22.5" customHeight="1">
      <c r="B210" s="160"/>
      <c r="C210" s="205" t="s">
        <v>624</v>
      </c>
      <c r="D210" s="205" t="s">
        <v>490</v>
      </c>
      <c r="E210" s="206" t="s">
        <v>625</v>
      </c>
      <c r="F210" s="207" t="s">
        <v>626</v>
      </c>
      <c r="G210" s="208" t="s">
        <v>602</v>
      </c>
      <c r="H210" s="209">
        <v>1</v>
      </c>
      <c r="I210" s="210"/>
      <c r="J210" s="211">
        <f>ROUND(I210*H210,2)</f>
        <v>0</v>
      </c>
      <c r="K210" s="207" t="s">
        <v>316</v>
      </c>
      <c r="L210" s="212"/>
      <c r="M210" s="213" t="s">
        <v>316</v>
      </c>
      <c r="N210" s="214" t="s">
        <v>340</v>
      </c>
      <c r="O210" s="35"/>
      <c r="P210" s="170">
        <f>O210*H210</f>
        <v>0</v>
      </c>
      <c r="Q210" s="170">
        <v>0</v>
      </c>
      <c r="R210" s="170">
        <f>Q210*H210</f>
        <v>0</v>
      </c>
      <c r="S210" s="170">
        <v>0</v>
      </c>
      <c r="T210" s="171">
        <f>S210*H210</f>
        <v>0</v>
      </c>
      <c r="AR210" s="17" t="s">
        <v>472</v>
      </c>
      <c r="AT210" s="17" t="s">
        <v>490</v>
      </c>
      <c r="AU210" s="17" t="s">
        <v>376</v>
      </c>
      <c r="AY210" s="17" t="s">
        <v>431</v>
      </c>
      <c r="BE210" s="172">
        <f>IF(N210="základní",J210,0)</f>
        <v>0</v>
      </c>
      <c r="BF210" s="172">
        <f>IF(N210="snížená",J210,0)</f>
        <v>0</v>
      </c>
      <c r="BG210" s="172">
        <f>IF(N210="zákl. přenesená",J210,0)</f>
        <v>0</v>
      </c>
      <c r="BH210" s="172">
        <f>IF(N210="sníž. přenesená",J210,0)</f>
        <v>0</v>
      </c>
      <c r="BI210" s="172">
        <f>IF(N210="nulová",J210,0)</f>
        <v>0</v>
      </c>
      <c r="BJ210" s="17" t="s">
        <v>317</v>
      </c>
      <c r="BK210" s="172">
        <f>ROUND(I210*H210,2)</f>
        <v>0</v>
      </c>
      <c r="BL210" s="17" t="s">
        <v>438</v>
      </c>
      <c r="BM210" s="17" t="s">
        <v>301</v>
      </c>
    </row>
    <row r="211" spans="2:47" s="1" customFormat="1" ht="13.5">
      <c r="B211" s="34"/>
      <c r="D211" s="173" t="s">
        <v>439</v>
      </c>
      <c r="F211" s="174" t="s">
        <v>626</v>
      </c>
      <c r="I211" s="131"/>
      <c r="L211" s="34"/>
      <c r="M211" s="64"/>
      <c r="N211" s="35"/>
      <c r="O211" s="35"/>
      <c r="P211" s="35"/>
      <c r="Q211" s="35"/>
      <c r="R211" s="35"/>
      <c r="S211" s="35"/>
      <c r="T211" s="65"/>
      <c r="AT211" s="17" t="s">
        <v>439</v>
      </c>
      <c r="AU211" s="17" t="s">
        <v>376</v>
      </c>
    </row>
    <row r="212" spans="2:65" s="1" customFormat="1" ht="22.5" customHeight="1">
      <c r="B212" s="160"/>
      <c r="C212" s="205" t="s">
        <v>627</v>
      </c>
      <c r="D212" s="205" t="s">
        <v>490</v>
      </c>
      <c r="E212" s="206" t="s">
        <v>628</v>
      </c>
      <c r="F212" s="207" t="s">
        <v>629</v>
      </c>
      <c r="G212" s="208" t="s">
        <v>602</v>
      </c>
      <c r="H212" s="209">
        <v>1</v>
      </c>
      <c r="I212" s="210"/>
      <c r="J212" s="211">
        <f>ROUND(I212*H212,2)</f>
        <v>0</v>
      </c>
      <c r="K212" s="207" t="s">
        <v>316</v>
      </c>
      <c r="L212" s="212"/>
      <c r="M212" s="213" t="s">
        <v>316</v>
      </c>
      <c r="N212" s="214" t="s">
        <v>340</v>
      </c>
      <c r="O212" s="35"/>
      <c r="P212" s="170">
        <f>O212*H212</f>
        <v>0</v>
      </c>
      <c r="Q212" s="170">
        <v>0</v>
      </c>
      <c r="R212" s="170">
        <f>Q212*H212</f>
        <v>0</v>
      </c>
      <c r="S212" s="170">
        <v>0</v>
      </c>
      <c r="T212" s="171">
        <f>S212*H212</f>
        <v>0</v>
      </c>
      <c r="AR212" s="17" t="s">
        <v>472</v>
      </c>
      <c r="AT212" s="17" t="s">
        <v>490</v>
      </c>
      <c r="AU212" s="17" t="s">
        <v>376</v>
      </c>
      <c r="AY212" s="17" t="s">
        <v>431</v>
      </c>
      <c r="BE212" s="172">
        <f>IF(N212="základní",J212,0)</f>
        <v>0</v>
      </c>
      <c r="BF212" s="172">
        <f>IF(N212="snížená",J212,0)</f>
        <v>0</v>
      </c>
      <c r="BG212" s="172">
        <f>IF(N212="zákl. přenesená",J212,0)</f>
        <v>0</v>
      </c>
      <c r="BH212" s="172">
        <f>IF(N212="sníž. přenesená",J212,0)</f>
        <v>0</v>
      </c>
      <c r="BI212" s="172">
        <f>IF(N212="nulová",J212,0)</f>
        <v>0</v>
      </c>
      <c r="BJ212" s="17" t="s">
        <v>317</v>
      </c>
      <c r="BK212" s="172">
        <f>ROUND(I212*H212,2)</f>
        <v>0</v>
      </c>
      <c r="BL212" s="17" t="s">
        <v>438</v>
      </c>
      <c r="BM212" s="17" t="s">
        <v>551</v>
      </c>
    </row>
    <row r="213" spans="2:47" s="1" customFormat="1" ht="13.5">
      <c r="B213" s="34"/>
      <c r="D213" s="173" t="s">
        <v>439</v>
      </c>
      <c r="F213" s="174" t="s">
        <v>629</v>
      </c>
      <c r="I213" s="131"/>
      <c r="L213" s="34"/>
      <c r="M213" s="64"/>
      <c r="N213" s="35"/>
      <c r="O213" s="35"/>
      <c r="P213" s="35"/>
      <c r="Q213" s="35"/>
      <c r="R213" s="35"/>
      <c r="S213" s="35"/>
      <c r="T213" s="65"/>
      <c r="AT213" s="17" t="s">
        <v>439</v>
      </c>
      <c r="AU213" s="17" t="s">
        <v>376</v>
      </c>
    </row>
    <row r="214" spans="2:65" s="1" customFormat="1" ht="22.5" customHeight="1">
      <c r="B214" s="160"/>
      <c r="C214" s="205" t="s">
        <v>630</v>
      </c>
      <c r="D214" s="205" t="s">
        <v>490</v>
      </c>
      <c r="E214" s="206" t="s">
        <v>631</v>
      </c>
      <c r="F214" s="207" t="s">
        <v>632</v>
      </c>
      <c r="G214" s="208" t="s">
        <v>602</v>
      </c>
      <c r="H214" s="209">
        <v>1</v>
      </c>
      <c r="I214" s="210"/>
      <c r="J214" s="211">
        <f>ROUND(I214*H214,2)</f>
        <v>0</v>
      </c>
      <c r="K214" s="207" t="s">
        <v>316</v>
      </c>
      <c r="L214" s="212"/>
      <c r="M214" s="213" t="s">
        <v>316</v>
      </c>
      <c r="N214" s="214" t="s">
        <v>340</v>
      </c>
      <c r="O214" s="35"/>
      <c r="P214" s="170">
        <f>O214*H214</f>
        <v>0</v>
      </c>
      <c r="Q214" s="170">
        <v>0</v>
      </c>
      <c r="R214" s="170">
        <f>Q214*H214</f>
        <v>0</v>
      </c>
      <c r="S214" s="170">
        <v>0</v>
      </c>
      <c r="T214" s="171">
        <f>S214*H214</f>
        <v>0</v>
      </c>
      <c r="AR214" s="17" t="s">
        <v>472</v>
      </c>
      <c r="AT214" s="17" t="s">
        <v>490</v>
      </c>
      <c r="AU214" s="17" t="s">
        <v>376</v>
      </c>
      <c r="AY214" s="17" t="s">
        <v>431</v>
      </c>
      <c r="BE214" s="172">
        <f>IF(N214="základní",J214,0)</f>
        <v>0</v>
      </c>
      <c r="BF214" s="172">
        <f>IF(N214="snížená",J214,0)</f>
        <v>0</v>
      </c>
      <c r="BG214" s="172">
        <f>IF(N214="zákl. přenesená",J214,0)</f>
        <v>0</v>
      </c>
      <c r="BH214" s="172">
        <f>IF(N214="sníž. přenesená",J214,0)</f>
        <v>0</v>
      </c>
      <c r="BI214" s="172">
        <f>IF(N214="nulová",J214,0)</f>
        <v>0</v>
      </c>
      <c r="BJ214" s="17" t="s">
        <v>317</v>
      </c>
      <c r="BK214" s="172">
        <f>ROUND(I214*H214,2)</f>
        <v>0</v>
      </c>
      <c r="BL214" s="17" t="s">
        <v>438</v>
      </c>
      <c r="BM214" s="17" t="s">
        <v>558</v>
      </c>
    </row>
    <row r="215" spans="2:47" s="1" customFormat="1" ht="13.5">
      <c r="B215" s="34"/>
      <c r="D215" s="173" t="s">
        <v>439</v>
      </c>
      <c r="F215" s="174" t="s">
        <v>632</v>
      </c>
      <c r="I215" s="131"/>
      <c r="L215" s="34"/>
      <c r="M215" s="64"/>
      <c r="N215" s="35"/>
      <c r="O215" s="35"/>
      <c r="P215" s="35"/>
      <c r="Q215" s="35"/>
      <c r="R215" s="35"/>
      <c r="S215" s="35"/>
      <c r="T215" s="65"/>
      <c r="AT215" s="17" t="s">
        <v>439</v>
      </c>
      <c r="AU215" s="17" t="s">
        <v>376</v>
      </c>
    </row>
    <row r="216" spans="2:65" s="1" customFormat="1" ht="22.5" customHeight="1">
      <c r="B216" s="160"/>
      <c r="C216" s="161" t="s">
        <v>633</v>
      </c>
      <c r="D216" s="161" t="s">
        <v>433</v>
      </c>
      <c r="E216" s="162" t="s">
        <v>634</v>
      </c>
      <c r="F216" s="163" t="s">
        <v>635</v>
      </c>
      <c r="G216" s="164" t="s">
        <v>596</v>
      </c>
      <c r="H216" s="165">
        <v>1</v>
      </c>
      <c r="I216" s="166"/>
      <c r="J216" s="167">
        <f>ROUND(I216*H216,2)</f>
        <v>0</v>
      </c>
      <c r="K216" s="163" t="s">
        <v>316</v>
      </c>
      <c r="L216" s="34"/>
      <c r="M216" s="168" t="s">
        <v>316</v>
      </c>
      <c r="N216" s="169" t="s">
        <v>340</v>
      </c>
      <c r="O216" s="35"/>
      <c r="P216" s="170">
        <f>O216*H216</f>
        <v>0</v>
      </c>
      <c r="Q216" s="170">
        <v>0</v>
      </c>
      <c r="R216" s="170">
        <f>Q216*H216</f>
        <v>0</v>
      </c>
      <c r="S216" s="170">
        <v>0</v>
      </c>
      <c r="T216" s="171">
        <f>S216*H216</f>
        <v>0</v>
      </c>
      <c r="AR216" s="17" t="s">
        <v>438</v>
      </c>
      <c r="AT216" s="17" t="s">
        <v>433</v>
      </c>
      <c r="AU216" s="17" t="s">
        <v>376</v>
      </c>
      <c r="AY216" s="17" t="s">
        <v>431</v>
      </c>
      <c r="BE216" s="172">
        <f>IF(N216="základní",J216,0)</f>
        <v>0</v>
      </c>
      <c r="BF216" s="172">
        <f>IF(N216="snížená",J216,0)</f>
        <v>0</v>
      </c>
      <c r="BG216" s="172">
        <f>IF(N216="zákl. přenesená",J216,0)</f>
        <v>0</v>
      </c>
      <c r="BH216" s="172">
        <f>IF(N216="sníž. přenesená",J216,0)</f>
        <v>0</v>
      </c>
      <c r="BI216" s="172">
        <f>IF(N216="nulová",J216,0)</f>
        <v>0</v>
      </c>
      <c r="BJ216" s="17" t="s">
        <v>317</v>
      </c>
      <c r="BK216" s="172">
        <f>ROUND(I216*H216,2)</f>
        <v>0</v>
      </c>
      <c r="BL216" s="17" t="s">
        <v>438</v>
      </c>
      <c r="BM216" s="17" t="s">
        <v>564</v>
      </c>
    </row>
    <row r="217" spans="2:47" s="1" customFormat="1" ht="13.5">
      <c r="B217" s="34"/>
      <c r="D217" s="173" t="s">
        <v>439</v>
      </c>
      <c r="F217" s="174" t="s">
        <v>635</v>
      </c>
      <c r="I217" s="131"/>
      <c r="L217" s="34"/>
      <c r="M217" s="64"/>
      <c r="N217" s="35"/>
      <c r="O217" s="35"/>
      <c r="P217" s="35"/>
      <c r="Q217" s="35"/>
      <c r="R217" s="35"/>
      <c r="S217" s="35"/>
      <c r="T217" s="65"/>
      <c r="AT217" s="17" t="s">
        <v>439</v>
      </c>
      <c r="AU217" s="17" t="s">
        <v>376</v>
      </c>
    </row>
    <row r="218" spans="2:65" s="1" customFormat="1" ht="22.5" customHeight="1">
      <c r="B218" s="160"/>
      <c r="C218" s="161" t="s">
        <v>636</v>
      </c>
      <c r="D218" s="161" t="s">
        <v>433</v>
      </c>
      <c r="E218" s="162" t="s">
        <v>637</v>
      </c>
      <c r="F218" s="163" t="s">
        <v>638</v>
      </c>
      <c r="G218" s="164" t="s">
        <v>639</v>
      </c>
      <c r="H218" s="165">
        <v>7</v>
      </c>
      <c r="I218" s="166"/>
      <c r="J218" s="167">
        <f>ROUND(I218*H218,2)</f>
        <v>0</v>
      </c>
      <c r="K218" s="163" t="s">
        <v>437</v>
      </c>
      <c r="L218" s="34"/>
      <c r="M218" s="168" t="s">
        <v>316</v>
      </c>
      <c r="N218" s="169" t="s">
        <v>340</v>
      </c>
      <c r="O218" s="35"/>
      <c r="P218" s="170">
        <f>O218*H218</f>
        <v>0</v>
      </c>
      <c r="Q218" s="170">
        <v>0</v>
      </c>
      <c r="R218" s="170">
        <f>Q218*H218</f>
        <v>0</v>
      </c>
      <c r="S218" s="170">
        <v>0</v>
      </c>
      <c r="T218" s="171">
        <f>S218*H218</f>
        <v>0</v>
      </c>
      <c r="AR218" s="17" t="s">
        <v>438</v>
      </c>
      <c r="AT218" s="17" t="s">
        <v>433</v>
      </c>
      <c r="AU218" s="17" t="s">
        <v>376</v>
      </c>
      <c r="AY218" s="17" t="s">
        <v>431</v>
      </c>
      <c r="BE218" s="172">
        <f>IF(N218="základní",J218,0)</f>
        <v>0</v>
      </c>
      <c r="BF218" s="172">
        <f>IF(N218="snížená",J218,0)</f>
        <v>0</v>
      </c>
      <c r="BG218" s="172">
        <f>IF(N218="zákl. přenesená",J218,0)</f>
        <v>0</v>
      </c>
      <c r="BH218" s="172">
        <f>IF(N218="sníž. přenesená",J218,0)</f>
        <v>0</v>
      </c>
      <c r="BI218" s="172">
        <f>IF(N218="nulová",J218,0)</f>
        <v>0</v>
      </c>
      <c r="BJ218" s="17" t="s">
        <v>317</v>
      </c>
      <c r="BK218" s="172">
        <f>ROUND(I218*H218,2)</f>
        <v>0</v>
      </c>
      <c r="BL218" s="17" t="s">
        <v>438</v>
      </c>
      <c r="BM218" s="17" t="s">
        <v>640</v>
      </c>
    </row>
    <row r="219" spans="2:47" s="1" customFormat="1" ht="27">
      <c r="B219" s="34"/>
      <c r="D219" s="173" t="s">
        <v>439</v>
      </c>
      <c r="F219" s="174" t="s">
        <v>641</v>
      </c>
      <c r="I219" s="131"/>
      <c r="L219" s="34"/>
      <c r="M219" s="64"/>
      <c r="N219" s="35"/>
      <c r="O219" s="35"/>
      <c r="P219" s="35"/>
      <c r="Q219" s="35"/>
      <c r="R219" s="35"/>
      <c r="S219" s="35"/>
      <c r="T219" s="65"/>
      <c r="AT219" s="17" t="s">
        <v>439</v>
      </c>
      <c r="AU219" s="17" t="s">
        <v>376</v>
      </c>
    </row>
    <row r="220" spans="2:65" s="1" customFormat="1" ht="22.5" customHeight="1">
      <c r="B220" s="160"/>
      <c r="C220" s="205" t="s">
        <v>642</v>
      </c>
      <c r="D220" s="205" t="s">
        <v>490</v>
      </c>
      <c r="E220" s="206" t="s">
        <v>643</v>
      </c>
      <c r="F220" s="207" t="s">
        <v>644</v>
      </c>
      <c r="G220" s="208" t="s">
        <v>639</v>
      </c>
      <c r="H220" s="209">
        <v>7.105</v>
      </c>
      <c r="I220" s="210"/>
      <c r="J220" s="211">
        <f>ROUND(I220*H220,2)</f>
        <v>0</v>
      </c>
      <c r="K220" s="207" t="s">
        <v>437</v>
      </c>
      <c r="L220" s="212"/>
      <c r="M220" s="213" t="s">
        <v>316</v>
      </c>
      <c r="N220" s="214" t="s">
        <v>340</v>
      </c>
      <c r="O220" s="35"/>
      <c r="P220" s="170">
        <f>O220*H220</f>
        <v>0</v>
      </c>
      <c r="Q220" s="170">
        <v>0.00106</v>
      </c>
      <c r="R220" s="170">
        <f>Q220*H220</f>
        <v>0.0075313</v>
      </c>
      <c r="S220" s="170">
        <v>0</v>
      </c>
      <c r="T220" s="171">
        <f>S220*H220</f>
        <v>0</v>
      </c>
      <c r="AR220" s="17" t="s">
        <v>472</v>
      </c>
      <c r="AT220" s="17" t="s">
        <v>490</v>
      </c>
      <c r="AU220" s="17" t="s">
        <v>376</v>
      </c>
      <c r="AY220" s="17" t="s">
        <v>431</v>
      </c>
      <c r="BE220" s="172">
        <f>IF(N220="základní",J220,0)</f>
        <v>0</v>
      </c>
      <c r="BF220" s="172">
        <f>IF(N220="snížená",J220,0)</f>
        <v>0</v>
      </c>
      <c r="BG220" s="172">
        <f>IF(N220="zákl. přenesená",J220,0)</f>
        <v>0</v>
      </c>
      <c r="BH220" s="172">
        <f>IF(N220="sníž. přenesená",J220,0)</f>
        <v>0</v>
      </c>
      <c r="BI220" s="172">
        <f>IF(N220="nulová",J220,0)</f>
        <v>0</v>
      </c>
      <c r="BJ220" s="17" t="s">
        <v>317</v>
      </c>
      <c r="BK220" s="172">
        <f>ROUND(I220*H220,2)</f>
        <v>0</v>
      </c>
      <c r="BL220" s="17" t="s">
        <v>438</v>
      </c>
      <c r="BM220" s="17" t="s">
        <v>645</v>
      </c>
    </row>
    <row r="221" spans="2:47" s="1" customFormat="1" ht="27">
      <c r="B221" s="34"/>
      <c r="D221" s="175" t="s">
        <v>439</v>
      </c>
      <c r="F221" s="176" t="s">
        <v>646</v>
      </c>
      <c r="I221" s="131"/>
      <c r="L221" s="34"/>
      <c r="M221" s="64"/>
      <c r="N221" s="35"/>
      <c r="O221" s="35"/>
      <c r="P221" s="35"/>
      <c r="Q221" s="35"/>
      <c r="R221" s="35"/>
      <c r="S221" s="35"/>
      <c r="T221" s="65"/>
      <c r="AT221" s="17" t="s">
        <v>439</v>
      </c>
      <c r="AU221" s="17" t="s">
        <v>376</v>
      </c>
    </row>
    <row r="222" spans="2:51" s="12" customFormat="1" ht="13.5">
      <c r="B222" s="185"/>
      <c r="D222" s="173" t="s">
        <v>462</v>
      </c>
      <c r="E222" s="204" t="s">
        <v>316</v>
      </c>
      <c r="F222" s="202" t="s">
        <v>647</v>
      </c>
      <c r="H222" s="203">
        <v>7.105</v>
      </c>
      <c r="I222" s="189"/>
      <c r="L222" s="185"/>
      <c r="M222" s="190"/>
      <c r="N222" s="191"/>
      <c r="O222" s="191"/>
      <c r="P222" s="191"/>
      <c r="Q222" s="191"/>
      <c r="R222" s="191"/>
      <c r="S222" s="191"/>
      <c r="T222" s="192"/>
      <c r="AT222" s="186" t="s">
        <v>462</v>
      </c>
      <c r="AU222" s="186" t="s">
        <v>376</v>
      </c>
      <c r="AV222" s="12" t="s">
        <v>376</v>
      </c>
      <c r="AW222" s="12" t="s">
        <v>332</v>
      </c>
      <c r="AX222" s="12" t="s">
        <v>369</v>
      </c>
      <c r="AY222" s="186" t="s">
        <v>431</v>
      </c>
    </row>
    <row r="223" spans="2:65" s="1" customFormat="1" ht="22.5" customHeight="1">
      <c r="B223" s="160"/>
      <c r="C223" s="161" t="s">
        <v>648</v>
      </c>
      <c r="D223" s="161" t="s">
        <v>433</v>
      </c>
      <c r="E223" s="162" t="s">
        <v>649</v>
      </c>
      <c r="F223" s="163" t="s">
        <v>650</v>
      </c>
      <c r="G223" s="164" t="s">
        <v>639</v>
      </c>
      <c r="H223" s="165">
        <v>7</v>
      </c>
      <c r="I223" s="166"/>
      <c r="J223" s="167">
        <f>ROUND(I223*H223,2)</f>
        <v>0</v>
      </c>
      <c r="K223" s="163" t="s">
        <v>437</v>
      </c>
      <c r="L223" s="34"/>
      <c r="M223" s="168" t="s">
        <v>316</v>
      </c>
      <c r="N223" s="169" t="s">
        <v>340</v>
      </c>
      <c r="O223" s="35"/>
      <c r="P223" s="170">
        <f>O223*H223</f>
        <v>0</v>
      </c>
      <c r="Q223" s="170">
        <v>0.00019</v>
      </c>
      <c r="R223" s="170">
        <f>Q223*H223</f>
        <v>0.00133</v>
      </c>
      <c r="S223" s="170">
        <v>0</v>
      </c>
      <c r="T223" s="171">
        <f>S223*H223</f>
        <v>0</v>
      </c>
      <c r="AR223" s="17" t="s">
        <v>438</v>
      </c>
      <c r="AT223" s="17" t="s">
        <v>433</v>
      </c>
      <c r="AU223" s="17" t="s">
        <v>376</v>
      </c>
      <c r="AY223" s="17" t="s">
        <v>431</v>
      </c>
      <c r="BE223" s="172">
        <f>IF(N223="základní",J223,0)</f>
        <v>0</v>
      </c>
      <c r="BF223" s="172">
        <f>IF(N223="snížená",J223,0)</f>
        <v>0</v>
      </c>
      <c r="BG223" s="172">
        <f>IF(N223="zákl. přenesená",J223,0)</f>
        <v>0</v>
      </c>
      <c r="BH223" s="172">
        <f>IF(N223="sníž. přenesená",J223,0)</f>
        <v>0</v>
      </c>
      <c r="BI223" s="172">
        <f>IF(N223="nulová",J223,0)</f>
        <v>0</v>
      </c>
      <c r="BJ223" s="17" t="s">
        <v>317</v>
      </c>
      <c r="BK223" s="172">
        <f>ROUND(I223*H223,2)</f>
        <v>0</v>
      </c>
      <c r="BL223" s="17" t="s">
        <v>438</v>
      </c>
      <c r="BM223" s="17" t="s">
        <v>651</v>
      </c>
    </row>
    <row r="224" spans="2:47" s="1" customFormat="1" ht="13.5">
      <c r="B224" s="34"/>
      <c r="D224" s="173" t="s">
        <v>439</v>
      </c>
      <c r="F224" s="174" t="s">
        <v>652</v>
      </c>
      <c r="I224" s="131"/>
      <c r="L224" s="34"/>
      <c r="M224" s="64"/>
      <c r="N224" s="35"/>
      <c r="O224" s="35"/>
      <c r="P224" s="35"/>
      <c r="Q224" s="35"/>
      <c r="R224" s="35"/>
      <c r="S224" s="35"/>
      <c r="T224" s="65"/>
      <c r="AT224" s="17" t="s">
        <v>439</v>
      </c>
      <c r="AU224" s="17" t="s">
        <v>376</v>
      </c>
    </row>
    <row r="225" spans="2:65" s="1" customFormat="1" ht="22.5" customHeight="1">
      <c r="B225" s="160"/>
      <c r="C225" s="161" t="s">
        <v>653</v>
      </c>
      <c r="D225" s="161" t="s">
        <v>433</v>
      </c>
      <c r="E225" s="162" t="s">
        <v>654</v>
      </c>
      <c r="F225" s="163" t="s">
        <v>655</v>
      </c>
      <c r="G225" s="164" t="s">
        <v>639</v>
      </c>
      <c r="H225" s="165">
        <v>7</v>
      </c>
      <c r="I225" s="166"/>
      <c r="J225" s="167">
        <f>ROUND(I225*H225,2)</f>
        <v>0</v>
      </c>
      <c r="K225" s="163" t="s">
        <v>437</v>
      </c>
      <c r="L225" s="34"/>
      <c r="M225" s="168" t="s">
        <v>316</v>
      </c>
      <c r="N225" s="169" t="s">
        <v>340</v>
      </c>
      <c r="O225" s="35"/>
      <c r="P225" s="170">
        <f>O225*H225</f>
        <v>0</v>
      </c>
      <c r="Q225" s="170">
        <v>9E-05</v>
      </c>
      <c r="R225" s="170">
        <f>Q225*H225</f>
        <v>0.00063</v>
      </c>
      <c r="S225" s="170">
        <v>0</v>
      </c>
      <c r="T225" s="171">
        <f>S225*H225</f>
        <v>0</v>
      </c>
      <c r="AR225" s="17" t="s">
        <v>438</v>
      </c>
      <c r="AT225" s="17" t="s">
        <v>433</v>
      </c>
      <c r="AU225" s="17" t="s">
        <v>376</v>
      </c>
      <c r="AY225" s="17" t="s">
        <v>431</v>
      </c>
      <c r="BE225" s="172">
        <f>IF(N225="základní",J225,0)</f>
        <v>0</v>
      </c>
      <c r="BF225" s="172">
        <f>IF(N225="snížená",J225,0)</f>
        <v>0</v>
      </c>
      <c r="BG225" s="172">
        <f>IF(N225="zákl. přenesená",J225,0)</f>
        <v>0</v>
      </c>
      <c r="BH225" s="172">
        <f>IF(N225="sníž. přenesená",J225,0)</f>
        <v>0</v>
      </c>
      <c r="BI225" s="172">
        <f>IF(N225="nulová",J225,0)</f>
        <v>0</v>
      </c>
      <c r="BJ225" s="17" t="s">
        <v>317</v>
      </c>
      <c r="BK225" s="172">
        <f>ROUND(I225*H225,2)</f>
        <v>0</v>
      </c>
      <c r="BL225" s="17" t="s">
        <v>438</v>
      </c>
      <c r="BM225" s="17" t="s">
        <v>656</v>
      </c>
    </row>
    <row r="226" spans="2:47" s="1" customFormat="1" ht="13.5">
      <c r="B226" s="34"/>
      <c r="D226" s="175" t="s">
        <v>439</v>
      </c>
      <c r="F226" s="176" t="s">
        <v>657</v>
      </c>
      <c r="I226" s="131"/>
      <c r="L226" s="34"/>
      <c r="M226" s="64"/>
      <c r="N226" s="35"/>
      <c r="O226" s="35"/>
      <c r="P226" s="35"/>
      <c r="Q226" s="35"/>
      <c r="R226" s="35"/>
      <c r="S226" s="35"/>
      <c r="T226" s="65"/>
      <c r="AT226" s="17" t="s">
        <v>439</v>
      </c>
      <c r="AU226" s="17" t="s">
        <v>376</v>
      </c>
    </row>
    <row r="227" spans="2:63" s="10" customFormat="1" ht="29.25" customHeight="1">
      <c r="B227" s="146"/>
      <c r="D227" s="147" t="s">
        <v>368</v>
      </c>
      <c r="E227" s="218" t="s">
        <v>479</v>
      </c>
      <c r="F227" s="218" t="s">
        <v>658</v>
      </c>
      <c r="I227" s="149"/>
      <c r="J227" s="219">
        <f>BK227</f>
        <v>0</v>
      </c>
      <c r="L227" s="146"/>
      <c r="M227" s="151"/>
      <c r="N227" s="152"/>
      <c r="O227" s="152"/>
      <c r="P227" s="153">
        <f>P228+P237+P240</f>
        <v>0</v>
      </c>
      <c r="Q227" s="152"/>
      <c r="R227" s="153">
        <f>R228+R237+R240</f>
        <v>0.29421645</v>
      </c>
      <c r="S227" s="152"/>
      <c r="T227" s="154">
        <f>T228+T237+T240</f>
        <v>15.71456</v>
      </c>
      <c r="AR227" s="147" t="s">
        <v>317</v>
      </c>
      <c r="AT227" s="155" t="s">
        <v>368</v>
      </c>
      <c r="AU227" s="155" t="s">
        <v>317</v>
      </c>
      <c r="AY227" s="147" t="s">
        <v>431</v>
      </c>
      <c r="BK227" s="156">
        <f>BK228+BK237+BK240</f>
        <v>0</v>
      </c>
    </row>
    <row r="228" spans="2:63" s="10" customFormat="1" ht="14.25" customHeight="1">
      <c r="B228" s="146"/>
      <c r="D228" s="157" t="s">
        <v>368</v>
      </c>
      <c r="E228" s="158" t="s">
        <v>659</v>
      </c>
      <c r="F228" s="158" t="s">
        <v>660</v>
      </c>
      <c r="I228" s="149"/>
      <c r="J228" s="159">
        <f>BK228</f>
        <v>0</v>
      </c>
      <c r="L228" s="146"/>
      <c r="M228" s="151"/>
      <c r="N228" s="152"/>
      <c r="O228" s="152"/>
      <c r="P228" s="153">
        <f>SUM(P229:P236)</f>
        <v>0</v>
      </c>
      <c r="Q228" s="152"/>
      <c r="R228" s="153">
        <f>SUM(R229:R236)</f>
        <v>0.29000000000000004</v>
      </c>
      <c r="S228" s="152"/>
      <c r="T228" s="154">
        <f>SUM(T229:T236)</f>
        <v>0</v>
      </c>
      <c r="AR228" s="147" t="s">
        <v>317</v>
      </c>
      <c r="AT228" s="155" t="s">
        <v>368</v>
      </c>
      <c r="AU228" s="155" t="s">
        <v>376</v>
      </c>
      <c r="AY228" s="147" t="s">
        <v>431</v>
      </c>
      <c r="BK228" s="156">
        <f>SUM(BK229:BK236)</f>
        <v>0</v>
      </c>
    </row>
    <row r="229" spans="2:65" s="1" customFormat="1" ht="31.5" customHeight="1">
      <c r="B229" s="160"/>
      <c r="C229" s="161" t="s">
        <v>661</v>
      </c>
      <c r="D229" s="161" t="s">
        <v>433</v>
      </c>
      <c r="E229" s="162" t="s">
        <v>662</v>
      </c>
      <c r="F229" s="163" t="s">
        <v>663</v>
      </c>
      <c r="G229" s="164" t="s">
        <v>447</v>
      </c>
      <c r="H229" s="165">
        <v>100</v>
      </c>
      <c r="I229" s="166"/>
      <c r="J229" s="167">
        <f>ROUND(I229*H229,2)</f>
        <v>0</v>
      </c>
      <c r="K229" s="163" t="s">
        <v>316</v>
      </c>
      <c r="L229" s="34"/>
      <c r="M229" s="168" t="s">
        <v>316</v>
      </c>
      <c r="N229" s="169" t="s">
        <v>340</v>
      </c>
      <c r="O229" s="35"/>
      <c r="P229" s="170">
        <f>O229*H229</f>
        <v>0</v>
      </c>
      <c r="Q229" s="170">
        <v>4E-05</v>
      </c>
      <c r="R229" s="170">
        <f>Q229*H229</f>
        <v>0.004</v>
      </c>
      <c r="S229" s="170">
        <v>0</v>
      </c>
      <c r="T229" s="171">
        <f>S229*H229</f>
        <v>0</v>
      </c>
      <c r="AR229" s="17" t="s">
        <v>438</v>
      </c>
      <c r="AT229" s="17" t="s">
        <v>433</v>
      </c>
      <c r="AU229" s="17" t="s">
        <v>444</v>
      </c>
      <c r="AY229" s="17" t="s">
        <v>431</v>
      </c>
      <c r="BE229" s="172">
        <f>IF(N229="základní",J229,0)</f>
        <v>0</v>
      </c>
      <c r="BF229" s="172">
        <f>IF(N229="snížená",J229,0)</f>
        <v>0</v>
      </c>
      <c r="BG229" s="172">
        <f>IF(N229="zákl. přenesená",J229,0)</f>
        <v>0</v>
      </c>
      <c r="BH229" s="172">
        <f>IF(N229="sníž. přenesená",J229,0)</f>
        <v>0</v>
      </c>
      <c r="BI229" s="172">
        <f>IF(N229="nulová",J229,0)</f>
        <v>0</v>
      </c>
      <c r="BJ229" s="17" t="s">
        <v>317</v>
      </c>
      <c r="BK229" s="172">
        <f>ROUND(I229*H229,2)</f>
        <v>0</v>
      </c>
      <c r="BL229" s="17" t="s">
        <v>438</v>
      </c>
      <c r="BM229" s="17" t="s">
        <v>664</v>
      </c>
    </row>
    <row r="230" spans="2:47" s="1" customFormat="1" ht="54">
      <c r="B230" s="34"/>
      <c r="D230" s="173" t="s">
        <v>439</v>
      </c>
      <c r="F230" s="174" t="s">
        <v>665</v>
      </c>
      <c r="I230" s="131"/>
      <c r="L230" s="34"/>
      <c r="M230" s="64"/>
      <c r="N230" s="35"/>
      <c r="O230" s="35"/>
      <c r="P230" s="35"/>
      <c r="Q230" s="35"/>
      <c r="R230" s="35"/>
      <c r="S230" s="35"/>
      <c r="T230" s="65"/>
      <c r="AT230" s="17" t="s">
        <v>439</v>
      </c>
      <c r="AU230" s="17" t="s">
        <v>444</v>
      </c>
    </row>
    <row r="231" spans="2:65" s="1" customFormat="1" ht="22.5" customHeight="1">
      <c r="B231" s="160"/>
      <c r="C231" s="161" t="s">
        <v>666</v>
      </c>
      <c r="D231" s="161" t="s">
        <v>433</v>
      </c>
      <c r="E231" s="162" t="s">
        <v>667</v>
      </c>
      <c r="F231" s="163" t="s">
        <v>668</v>
      </c>
      <c r="G231" s="164" t="s">
        <v>498</v>
      </c>
      <c r="H231" s="165">
        <v>50</v>
      </c>
      <c r="I231" s="166"/>
      <c r="J231" s="167">
        <f>ROUND(I231*H231,2)</f>
        <v>0</v>
      </c>
      <c r="K231" s="163" t="s">
        <v>437</v>
      </c>
      <c r="L231" s="34"/>
      <c r="M231" s="168" t="s">
        <v>316</v>
      </c>
      <c r="N231" s="169" t="s">
        <v>340</v>
      </c>
      <c r="O231" s="35"/>
      <c r="P231" s="170">
        <f>O231*H231</f>
        <v>0</v>
      </c>
      <c r="Q231" s="170">
        <v>0.00442</v>
      </c>
      <c r="R231" s="170">
        <f>Q231*H231</f>
        <v>0.22100000000000003</v>
      </c>
      <c r="S231" s="170">
        <v>0</v>
      </c>
      <c r="T231" s="171">
        <f>S231*H231</f>
        <v>0</v>
      </c>
      <c r="AR231" s="17" t="s">
        <v>438</v>
      </c>
      <c r="AT231" s="17" t="s">
        <v>433</v>
      </c>
      <c r="AU231" s="17" t="s">
        <v>444</v>
      </c>
      <c r="AY231" s="17" t="s">
        <v>431</v>
      </c>
      <c r="BE231" s="172">
        <f>IF(N231="základní",J231,0)</f>
        <v>0</v>
      </c>
      <c r="BF231" s="172">
        <f>IF(N231="snížená",J231,0)</f>
        <v>0</v>
      </c>
      <c r="BG231" s="172">
        <f>IF(N231="zákl. přenesená",J231,0)</f>
        <v>0</v>
      </c>
      <c r="BH231" s="172">
        <f>IF(N231="sníž. přenesená",J231,0)</f>
        <v>0</v>
      </c>
      <c r="BI231" s="172">
        <f>IF(N231="nulová",J231,0)</f>
        <v>0</v>
      </c>
      <c r="BJ231" s="17" t="s">
        <v>317</v>
      </c>
      <c r="BK231" s="172">
        <f>ROUND(I231*H231,2)</f>
        <v>0</v>
      </c>
      <c r="BL231" s="17" t="s">
        <v>438</v>
      </c>
      <c r="BM231" s="17" t="s">
        <v>669</v>
      </c>
    </row>
    <row r="232" spans="2:47" s="1" customFormat="1" ht="27">
      <c r="B232" s="34"/>
      <c r="D232" s="173" t="s">
        <v>439</v>
      </c>
      <c r="F232" s="174" t="s">
        <v>670</v>
      </c>
      <c r="I232" s="131"/>
      <c r="L232" s="34"/>
      <c r="M232" s="64"/>
      <c r="N232" s="35"/>
      <c r="O232" s="35"/>
      <c r="P232" s="35"/>
      <c r="Q232" s="35"/>
      <c r="R232" s="35"/>
      <c r="S232" s="35"/>
      <c r="T232" s="65"/>
      <c r="AT232" s="17" t="s">
        <v>439</v>
      </c>
      <c r="AU232" s="17" t="s">
        <v>444</v>
      </c>
    </row>
    <row r="233" spans="2:65" s="1" customFormat="1" ht="22.5" customHeight="1">
      <c r="B233" s="160"/>
      <c r="C233" s="205" t="s">
        <v>671</v>
      </c>
      <c r="D233" s="205" t="s">
        <v>490</v>
      </c>
      <c r="E233" s="206" t="s">
        <v>672</v>
      </c>
      <c r="F233" s="207" t="s">
        <v>673</v>
      </c>
      <c r="G233" s="208" t="s">
        <v>674</v>
      </c>
      <c r="H233" s="209">
        <v>50</v>
      </c>
      <c r="I233" s="210"/>
      <c r="J233" s="211">
        <f>ROUND(I233*H233,2)</f>
        <v>0</v>
      </c>
      <c r="K233" s="207" t="s">
        <v>316</v>
      </c>
      <c r="L233" s="212"/>
      <c r="M233" s="213" t="s">
        <v>316</v>
      </c>
      <c r="N233" s="214" t="s">
        <v>340</v>
      </c>
      <c r="O233" s="35"/>
      <c r="P233" s="170">
        <f>O233*H233</f>
        <v>0</v>
      </c>
      <c r="Q233" s="170">
        <v>0.001</v>
      </c>
      <c r="R233" s="170">
        <f>Q233*H233</f>
        <v>0.05</v>
      </c>
      <c r="S233" s="170">
        <v>0</v>
      </c>
      <c r="T233" s="171">
        <f>S233*H233</f>
        <v>0</v>
      </c>
      <c r="AR233" s="17" t="s">
        <v>472</v>
      </c>
      <c r="AT233" s="17" t="s">
        <v>490</v>
      </c>
      <c r="AU233" s="17" t="s">
        <v>444</v>
      </c>
      <c r="AY233" s="17" t="s">
        <v>431</v>
      </c>
      <c r="BE233" s="172">
        <f>IF(N233="základní",J233,0)</f>
        <v>0</v>
      </c>
      <c r="BF233" s="172">
        <f>IF(N233="snížená",J233,0)</f>
        <v>0</v>
      </c>
      <c r="BG233" s="172">
        <f>IF(N233="zákl. přenesená",J233,0)</f>
        <v>0</v>
      </c>
      <c r="BH233" s="172">
        <f>IF(N233="sníž. přenesená",J233,0)</f>
        <v>0</v>
      </c>
      <c r="BI233" s="172">
        <f>IF(N233="nulová",J233,0)</f>
        <v>0</v>
      </c>
      <c r="BJ233" s="17" t="s">
        <v>317</v>
      </c>
      <c r="BK233" s="172">
        <f>ROUND(I233*H233,2)</f>
        <v>0</v>
      </c>
      <c r="BL233" s="17" t="s">
        <v>438</v>
      </c>
      <c r="BM233" s="17" t="s">
        <v>675</v>
      </c>
    </row>
    <row r="234" spans="2:47" s="1" customFormat="1" ht="13.5">
      <c r="B234" s="34"/>
      <c r="D234" s="173" t="s">
        <v>439</v>
      </c>
      <c r="F234" s="174" t="s">
        <v>676</v>
      </c>
      <c r="I234" s="131"/>
      <c r="L234" s="34"/>
      <c r="M234" s="64"/>
      <c r="N234" s="35"/>
      <c r="O234" s="35"/>
      <c r="P234" s="35"/>
      <c r="Q234" s="35"/>
      <c r="R234" s="35"/>
      <c r="S234" s="35"/>
      <c r="T234" s="65"/>
      <c r="AT234" s="17" t="s">
        <v>439</v>
      </c>
      <c r="AU234" s="17" t="s">
        <v>444</v>
      </c>
    </row>
    <row r="235" spans="2:65" s="1" customFormat="1" ht="22.5" customHeight="1">
      <c r="B235" s="160"/>
      <c r="C235" s="205" t="s">
        <v>677</v>
      </c>
      <c r="D235" s="205" t="s">
        <v>490</v>
      </c>
      <c r="E235" s="206" t="s">
        <v>678</v>
      </c>
      <c r="F235" s="207" t="s">
        <v>679</v>
      </c>
      <c r="G235" s="208" t="s">
        <v>674</v>
      </c>
      <c r="H235" s="209">
        <v>15</v>
      </c>
      <c r="I235" s="210"/>
      <c r="J235" s="211">
        <f>ROUND(I235*H235,2)</f>
        <v>0</v>
      </c>
      <c r="K235" s="207" t="s">
        <v>316</v>
      </c>
      <c r="L235" s="212"/>
      <c r="M235" s="213" t="s">
        <v>316</v>
      </c>
      <c r="N235" s="214" t="s">
        <v>340</v>
      </c>
      <c r="O235" s="35"/>
      <c r="P235" s="170">
        <f>O235*H235</f>
        <v>0</v>
      </c>
      <c r="Q235" s="170">
        <v>0.001</v>
      </c>
      <c r="R235" s="170">
        <f>Q235*H235</f>
        <v>0.015</v>
      </c>
      <c r="S235" s="170">
        <v>0</v>
      </c>
      <c r="T235" s="171">
        <f>S235*H235</f>
        <v>0</v>
      </c>
      <c r="AR235" s="17" t="s">
        <v>472</v>
      </c>
      <c r="AT235" s="17" t="s">
        <v>490</v>
      </c>
      <c r="AU235" s="17" t="s">
        <v>444</v>
      </c>
      <c r="AY235" s="17" t="s">
        <v>431</v>
      </c>
      <c r="BE235" s="172">
        <f>IF(N235="základní",J235,0)</f>
        <v>0</v>
      </c>
      <c r="BF235" s="172">
        <f>IF(N235="snížená",J235,0)</f>
        <v>0</v>
      </c>
      <c r="BG235" s="172">
        <f>IF(N235="zákl. přenesená",J235,0)</f>
        <v>0</v>
      </c>
      <c r="BH235" s="172">
        <f>IF(N235="sníž. přenesená",J235,0)</f>
        <v>0</v>
      </c>
      <c r="BI235" s="172">
        <f>IF(N235="nulová",J235,0)</f>
        <v>0</v>
      </c>
      <c r="BJ235" s="17" t="s">
        <v>317</v>
      </c>
      <c r="BK235" s="172">
        <f>ROUND(I235*H235,2)</f>
        <v>0</v>
      </c>
      <c r="BL235" s="17" t="s">
        <v>438</v>
      </c>
      <c r="BM235" s="17" t="s">
        <v>680</v>
      </c>
    </row>
    <row r="236" spans="2:47" s="1" customFormat="1" ht="13.5">
      <c r="B236" s="34"/>
      <c r="D236" s="175" t="s">
        <v>439</v>
      </c>
      <c r="F236" s="176" t="s">
        <v>681</v>
      </c>
      <c r="I236" s="131"/>
      <c r="L236" s="34"/>
      <c r="M236" s="64"/>
      <c r="N236" s="35"/>
      <c r="O236" s="35"/>
      <c r="P236" s="35"/>
      <c r="Q236" s="35"/>
      <c r="R236" s="35"/>
      <c r="S236" s="35"/>
      <c r="T236" s="65"/>
      <c r="AT236" s="17" t="s">
        <v>439</v>
      </c>
      <c r="AU236" s="17" t="s">
        <v>444</v>
      </c>
    </row>
    <row r="237" spans="2:63" s="10" customFormat="1" ht="21.75" customHeight="1">
      <c r="B237" s="146"/>
      <c r="D237" s="157" t="s">
        <v>368</v>
      </c>
      <c r="E237" s="158" t="s">
        <v>682</v>
      </c>
      <c r="F237" s="158" t="s">
        <v>683</v>
      </c>
      <c r="I237" s="149"/>
      <c r="J237" s="159">
        <f>BK237</f>
        <v>0</v>
      </c>
      <c r="L237" s="146"/>
      <c r="M237" s="151"/>
      <c r="N237" s="152"/>
      <c r="O237" s="152"/>
      <c r="P237" s="153">
        <f>SUM(P238:P239)</f>
        <v>0</v>
      </c>
      <c r="Q237" s="152"/>
      <c r="R237" s="153">
        <f>SUM(R238:R239)</f>
        <v>0.004200000000000001</v>
      </c>
      <c r="S237" s="152"/>
      <c r="T237" s="154">
        <f>SUM(T238:T239)</f>
        <v>0</v>
      </c>
      <c r="AR237" s="147" t="s">
        <v>317</v>
      </c>
      <c r="AT237" s="155" t="s">
        <v>368</v>
      </c>
      <c r="AU237" s="155" t="s">
        <v>376</v>
      </c>
      <c r="AY237" s="147" t="s">
        <v>431</v>
      </c>
      <c r="BK237" s="156">
        <f>SUM(BK238:BK239)</f>
        <v>0</v>
      </c>
    </row>
    <row r="238" spans="2:65" s="1" customFormat="1" ht="31.5" customHeight="1">
      <c r="B238" s="160"/>
      <c r="C238" s="161" t="s">
        <v>684</v>
      </c>
      <c r="D238" s="161" t="s">
        <v>433</v>
      </c>
      <c r="E238" s="162" t="s">
        <v>685</v>
      </c>
      <c r="F238" s="163" t="s">
        <v>686</v>
      </c>
      <c r="G238" s="164" t="s">
        <v>447</v>
      </c>
      <c r="H238" s="165">
        <v>20</v>
      </c>
      <c r="I238" s="166"/>
      <c r="J238" s="167">
        <f>ROUND(I238*H238,2)</f>
        <v>0</v>
      </c>
      <c r="K238" s="163" t="s">
        <v>437</v>
      </c>
      <c r="L238" s="34"/>
      <c r="M238" s="168" t="s">
        <v>316</v>
      </c>
      <c r="N238" s="169" t="s">
        <v>340</v>
      </c>
      <c r="O238" s="35"/>
      <c r="P238" s="170">
        <f>O238*H238</f>
        <v>0</v>
      </c>
      <c r="Q238" s="170">
        <v>0.00021</v>
      </c>
      <c r="R238" s="170">
        <f>Q238*H238</f>
        <v>0.004200000000000001</v>
      </c>
      <c r="S238" s="170">
        <v>0</v>
      </c>
      <c r="T238" s="171">
        <f>S238*H238</f>
        <v>0</v>
      </c>
      <c r="AR238" s="17" t="s">
        <v>438</v>
      </c>
      <c r="AT238" s="17" t="s">
        <v>433</v>
      </c>
      <c r="AU238" s="17" t="s">
        <v>444</v>
      </c>
      <c r="AY238" s="17" t="s">
        <v>431</v>
      </c>
      <c r="BE238" s="172">
        <f>IF(N238="základní",J238,0)</f>
        <v>0</v>
      </c>
      <c r="BF238" s="172">
        <f>IF(N238="snížená",J238,0)</f>
        <v>0</v>
      </c>
      <c r="BG238" s="172">
        <f>IF(N238="zákl. přenesená",J238,0)</f>
        <v>0</v>
      </c>
      <c r="BH238" s="172">
        <f>IF(N238="sníž. přenesená",J238,0)</f>
        <v>0</v>
      </c>
      <c r="BI238" s="172">
        <f>IF(N238="nulová",J238,0)</f>
        <v>0</v>
      </c>
      <c r="BJ238" s="17" t="s">
        <v>317</v>
      </c>
      <c r="BK238" s="172">
        <f>ROUND(I238*H238,2)</f>
        <v>0</v>
      </c>
      <c r="BL238" s="17" t="s">
        <v>438</v>
      </c>
      <c r="BM238" s="17" t="s">
        <v>687</v>
      </c>
    </row>
    <row r="239" spans="2:47" s="1" customFormat="1" ht="27">
      <c r="B239" s="34"/>
      <c r="D239" s="175" t="s">
        <v>439</v>
      </c>
      <c r="F239" s="176" t="s">
        <v>688</v>
      </c>
      <c r="I239" s="131"/>
      <c r="L239" s="34"/>
      <c r="M239" s="64"/>
      <c r="N239" s="35"/>
      <c r="O239" s="35"/>
      <c r="P239" s="35"/>
      <c r="Q239" s="35"/>
      <c r="R239" s="35"/>
      <c r="S239" s="35"/>
      <c r="T239" s="65"/>
      <c r="AT239" s="17" t="s">
        <v>439</v>
      </c>
      <c r="AU239" s="17" t="s">
        <v>444</v>
      </c>
    </row>
    <row r="240" spans="2:63" s="10" customFormat="1" ht="21.75" customHeight="1">
      <c r="B240" s="146"/>
      <c r="D240" s="157" t="s">
        <v>368</v>
      </c>
      <c r="E240" s="158" t="s">
        <v>689</v>
      </c>
      <c r="F240" s="158" t="s">
        <v>690</v>
      </c>
      <c r="I240" s="149"/>
      <c r="J240" s="159">
        <f>BK240</f>
        <v>0</v>
      </c>
      <c r="L240" s="146"/>
      <c r="M240" s="151"/>
      <c r="N240" s="152"/>
      <c r="O240" s="152"/>
      <c r="P240" s="153">
        <f>SUM(P241:P268)</f>
        <v>0</v>
      </c>
      <c r="Q240" s="152"/>
      <c r="R240" s="153">
        <f>SUM(R241:R268)</f>
        <v>1.645E-05</v>
      </c>
      <c r="S240" s="152"/>
      <c r="T240" s="154">
        <f>SUM(T241:T268)</f>
        <v>15.71456</v>
      </c>
      <c r="AR240" s="147" t="s">
        <v>317</v>
      </c>
      <c r="AT240" s="155" t="s">
        <v>368</v>
      </c>
      <c r="AU240" s="155" t="s">
        <v>376</v>
      </c>
      <c r="AY240" s="147" t="s">
        <v>431</v>
      </c>
      <c r="BK240" s="156">
        <f>SUM(BK241:BK268)</f>
        <v>0</v>
      </c>
    </row>
    <row r="241" spans="2:65" s="1" customFormat="1" ht="22.5" customHeight="1">
      <c r="B241" s="160"/>
      <c r="C241" s="161" t="s">
        <v>691</v>
      </c>
      <c r="D241" s="161" t="s">
        <v>433</v>
      </c>
      <c r="E241" s="162" t="s">
        <v>692</v>
      </c>
      <c r="F241" s="163" t="s">
        <v>693</v>
      </c>
      <c r="G241" s="164" t="s">
        <v>447</v>
      </c>
      <c r="H241" s="165">
        <v>12</v>
      </c>
      <c r="I241" s="166"/>
      <c r="J241" s="167">
        <f>ROUND(I241*H241,2)</f>
        <v>0</v>
      </c>
      <c r="K241" s="163" t="s">
        <v>437</v>
      </c>
      <c r="L241" s="34"/>
      <c r="M241" s="168" t="s">
        <v>316</v>
      </c>
      <c r="N241" s="169" t="s">
        <v>340</v>
      </c>
      <c r="O241" s="35"/>
      <c r="P241" s="170">
        <f>O241*H241</f>
        <v>0</v>
      </c>
      <c r="Q241" s="170">
        <v>0</v>
      </c>
      <c r="R241" s="170">
        <f>Q241*H241</f>
        <v>0</v>
      </c>
      <c r="S241" s="170">
        <v>0.181</v>
      </c>
      <c r="T241" s="171">
        <f>S241*H241</f>
        <v>2.1719999999999997</v>
      </c>
      <c r="AR241" s="17" t="s">
        <v>438</v>
      </c>
      <c r="AT241" s="17" t="s">
        <v>433</v>
      </c>
      <c r="AU241" s="17" t="s">
        <v>444</v>
      </c>
      <c r="AY241" s="17" t="s">
        <v>431</v>
      </c>
      <c r="BE241" s="172">
        <f>IF(N241="základní",J241,0)</f>
        <v>0</v>
      </c>
      <c r="BF241" s="172">
        <f>IF(N241="snížená",J241,0)</f>
        <v>0</v>
      </c>
      <c r="BG241" s="172">
        <f>IF(N241="zákl. přenesená",J241,0)</f>
        <v>0</v>
      </c>
      <c r="BH241" s="172">
        <f>IF(N241="sníž. přenesená",J241,0)</f>
        <v>0</v>
      </c>
      <c r="BI241" s="172">
        <f>IF(N241="nulová",J241,0)</f>
        <v>0</v>
      </c>
      <c r="BJ241" s="17" t="s">
        <v>317</v>
      </c>
      <c r="BK241" s="172">
        <f>ROUND(I241*H241,2)</f>
        <v>0</v>
      </c>
      <c r="BL241" s="17" t="s">
        <v>438</v>
      </c>
      <c r="BM241" s="17" t="s">
        <v>587</v>
      </c>
    </row>
    <row r="242" spans="2:47" s="1" customFormat="1" ht="13.5">
      <c r="B242" s="34"/>
      <c r="D242" s="173" t="s">
        <v>439</v>
      </c>
      <c r="F242" s="174" t="s">
        <v>694</v>
      </c>
      <c r="I242" s="131"/>
      <c r="L242" s="34"/>
      <c r="M242" s="64"/>
      <c r="N242" s="35"/>
      <c r="O242" s="35"/>
      <c r="P242" s="35"/>
      <c r="Q242" s="35"/>
      <c r="R242" s="35"/>
      <c r="S242" s="35"/>
      <c r="T242" s="65"/>
      <c r="AT242" s="17" t="s">
        <v>439</v>
      </c>
      <c r="AU242" s="17" t="s">
        <v>444</v>
      </c>
    </row>
    <row r="243" spans="2:65" s="1" customFormat="1" ht="22.5" customHeight="1">
      <c r="B243" s="160"/>
      <c r="C243" s="161" t="s">
        <v>695</v>
      </c>
      <c r="D243" s="161" t="s">
        <v>433</v>
      </c>
      <c r="E243" s="162" t="s">
        <v>696</v>
      </c>
      <c r="F243" s="163" t="s">
        <v>697</v>
      </c>
      <c r="G243" s="164" t="s">
        <v>639</v>
      </c>
      <c r="H243" s="165">
        <v>10</v>
      </c>
      <c r="I243" s="166"/>
      <c r="J243" s="167">
        <f>ROUND(I243*H243,2)</f>
        <v>0</v>
      </c>
      <c r="K243" s="163" t="s">
        <v>437</v>
      </c>
      <c r="L243" s="34"/>
      <c r="M243" s="168" t="s">
        <v>316</v>
      </c>
      <c r="N243" s="169" t="s">
        <v>340</v>
      </c>
      <c r="O243" s="35"/>
      <c r="P243" s="170">
        <f>O243*H243</f>
        <v>0</v>
      </c>
      <c r="Q243" s="170">
        <v>1.645E-06</v>
      </c>
      <c r="R243" s="170">
        <f>Q243*H243</f>
        <v>1.645E-05</v>
      </c>
      <c r="S243" s="170">
        <v>0</v>
      </c>
      <c r="T243" s="171">
        <f>S243*H243</f>
        <v>0</v>
      </c>
      <c r="AR243" s="17" t="s">
        <v>438</v>
      </c>
      <c r="AT243" s="17" t="s">
        <v>433</v>
      </c>
      <c r="AU243" s="17" t="s">
        <v>444</v>
      </c>
      <c r="AY243" s="17" t="s">
        <v>431</v>
      </c>
      <c r="BE243" s="172">
        <f>IF(N243="základní",J243,0)</f>
        <v>0</v>
      </c>
      <c r="BF243" s="172">
        <f>IF(N243="snížená",J243,0)</f>
        <v>0</v>
      </c>
      <c r="BG243" s="172">
        <f>IF(N243="zákl. přenesená",J243,0)</f>
        <v>0</v>
      </c>
      <c r="BH243" s="172">
        <f>IF(N243="sníž. přenesená",J243,0)</f>
        <v>0</v>
      </c>
      <c r="BI243" s="172">
        <f>IF(N243="nulová",J243,0)</f>
        <v>0</v>
      </c>
      <c r="BJ243" s="17" t="s">
        <v>317</v>
      </c>
      <c r="BK243" s="172">
        <f>ROUND(I243*H243,2)</f>
        <v>0</v>
      </c>
      <c r="BL243" s="17" t="s">
        <v>438</v>
      </c>
      <c r="BM243" s="17" t="s">
        <v>593</v>
      </c>
    </row>
    <row r="244" spans="2:47" s="1" customFormat="1" ht="13.5">
      <c r="B244" s="34"/>
      <c r="D244" s="173" t="s">
        <v>439</v>
      </c>
      <c r="F244" s="174" t="s">
        <v>698</v>
      </c>
      <c r="I244" s="131"/>
      <c r="L244" s="34"/>
      <c r="M244" s="64"/>
      <c r="N244" s="35"/>
      <c r="O244" s="35"/>
      <c r="P244" s="35"/>
      <c r="Q244" s="35"/>
      <c r="R244" s="35"/>
      <c r="S244" s="35"/>
      <c r="T244" s="65"/>
      <c r="AT244" s="17" t="s">
        <v>439</v>
      </c>
      <c r="AU244" s="17" t="s">
        <v>444</v>
      </c>
    </row>
    <row r="245" spans="2:65" s="1" customFormat="1" ht="22.5" customHeight="1">
      <c r="B245" s="160"/>
      <c r="C245" s="161" t="s">
        <v>699</v>
      </c>
      <c r="D245" s="161" t="s">
        <v>433</v>
      </c>
      <c r="E245" s="162" t="s">
        <v>700</v>
      </c>
      <c r="F245" s="163" t="s">
        <v>701</v>
      </c>
      <c r="G245" s="164" t="s">
        <v>639</v>
      </c>
      <c r="H245" s="165">
        <v>10</v>
      </c>
      <c r="I245" s="166"/>
      <c r="J245" s="167">
        <f>ROUND(I245*H245,2)</f>
        <v>0</v>
      </c>
      <c r="K245" s="163" t="s">
        <v>437</v>
      </c>
      <c r="L245" s="34"/>
      <c r="M245" s="168" t="s">
        <v>316</v>
      </c>
      <c r="N245" s="169" t="s">
        <v>340</v>
      </c>
      <c r="O245" s="35"/>
      <c r="P245" s="170">
        <f>O245*H245</f>
        <v>0</v>
      </c>
      <c r="Q245" s="170">
        <v>0</v>
      </c>
      <c r="R245" s="170">
        <f>Q245*H245</f>
        <v>0</v>
      </c>
      <c r="S245" s="170">
        <v>0</v>
      </c>
      <c r="T245" s="171">
        <f>S245*H245</f>
        <v>0</v>
      </c>
      <c r="AR245" s="17" t="s">
        <v>438</v>
      </c>
      <c r="AT245" s="17" t="s">
        <v>433</v>
      </c>
      <c r="AU245" s="17" t="s">
        <v>444</v>
      </c>
      <c r="AY245" s="17" t="s">
        <v>431</v>
      </c>
      <c r="BE245" s="172">
        <f>IF(N245="základní",J245,0)</f>
        <v>0</v>
      </c>
      <c r="BF245" s="172">
        <f>IF(N245="snížená",J245,0)</f>
        <v>0</v>
      </c>
      <c r="BG245" s="172">
        <f>IF(N245="zákl. přenesená",J245,0)</f>
        <v>0</v>
      </c>
      <c r="BH245" s="172">
        <f>IF(N245="sníž. přenesená",J245,0)</f>
        <v>0</v>
      </c>
      <c r="BI245" s="172">
        <f>IF(N245="nulová",J245,0)</f>
        <v>0</v>
      </c>
      <c r="BJ245" s="17" t="s">
        <v>317</v>
      </c>
      <c r="BK245" s="172">
        <f>ROUND(I245*H245,2)</f>
        <v>0</v>
      </c>
      <c r="BL245" s="17" t="s">
        <v>438</v>
      </c>
      <c r="BM245" s="17" t="s">
        <v>599</v>
      </c>
    </row>
    <row r="246" spans="2:47" s="1" customFormat="1" ht="13.5">
      <c r="B246" s="34"/>
      <c r="D246" s="173" t="s">
        <v>439</v>
      </c>
      <c r="F246" s="174" t="s">
        <v>702</v>
      </c>
      <c r="I246" s="131"/>
      <c r="L246" s="34"/>
      <c r="M246" s="64"/>
      <c r="N246" s="35"/>
      <c r="O246" s="35"/>
      <c r="P246" s="35"/>
      <c r="Q246" s="35"/>
      <c r="R246" s="35"/>
      <c r="S246" s="35"/>
      <c r="T246" s="65"/>
      <c r="AT246" s="17" t="s">
        <v>439</v>
      </c>
      <c r="AU246" s="17" t="s">
        <v>444</v>
      </c>
    </row>
    <row r="247" spans="2:65" s="1" customFormat="1" ht="22.5" customHeight="1">
      <c r="B247" s="160"/>
      <c r="C247" s="161" t="s">
        <v>703</v>
      </c>
      <c r="D247" s="161" t="s">
        <v>433</v>
      </c>
      <c r="E247" s="162" t="s">
        <v>704</v>
      </c>
      <c r="F247" s="163" t="s">
        <v>705</v>
      </c>
      <c r="G247" s="164" t="s">
        <v>639</v>
      </c>
      <c r="H247" s="165">
        <v>35</v>
      </c>
      <c r="I247" s="166"/>
      <c r="J247" s="167">
        <f>ROUND(I247*H247,2)</f>
        <v>0</v>
      </c>
      <c r="K247" s="163" t="s">
        <v>437</v>
      </c>
      <c r="L247" s="34"/>
      <c r="M247" s="168" t="s">
        <v>316</v>
      </c>
      <c r="N247" s="169" t="s">
        <v>340</v>
      </c>
      <c r="O247" s="35"/>
      <c r="P247" s="170">
        <f>O247*H247</f>
        <v>0</v>
      </c>
      <c r="Q247" s="170">
        <v>0</v>
      </c>
      <c r="R247" s="170">
        <f>Q247*H247</f>
        <v>0</v>
      </c>
      <c r="S247" s="170">
        <v>0.04</v>
      </c>
      <c r="T247" s="171">
        <f>S247*H247</f>
        <v>1.4000000000000001</v>
      </c>
      <c r="AR247" s="17" t="s">
        <v>438</v>
      </c>
      <c r="AT247" s="17" t="s">
        <v>433</v>
      </c>
      <c r="AU247" s="17" t="s">
        <v>444</v>
      </c>
      <c r="AY247" s="17" t="s">
        <v>431</v>
      </c>
      <c r="BE247" s="172">
        <f>IF(N247="základní",J247,0)</f>
        <v>0</v>
      </c>
      <c r="BF247" s="172">
        <f>IF(N247="snížená",J247,0)</f>
        <v>0</v>
      </c>
      <c r="BG247" s="172">
        <f>IF(N247="zákl. přenesená",J247,0)</f>
        <v>0</v>
      </c>
      <c r="BH247" s="172">
        <f>IF(N247="sníž. přenesená",J247,0)</f>
        <v>0</v>
      </c>
      <c r="BI247" s="172">
        <f>IF(N247="nulová",J247,0)</f>
        <v>0</v>
      </c>
      <c r="BJ247" s="17" t="s">
        <v>317</v>
      </c>
      <c r="BK247" s="172">
        <f>ROUND(I247*H247,2)</f>
        <v>0</v>
      </c>
      <c r="BL247" s="17" t="s">
        <v>438</v>
      </c>
      <c r="BM247" s="17" t="s">
        <v>706</v>
      </c>
    </row>
    <row r="248" spans="2:47" s="1" customFormat="1" ht="27">
      <c r="B248" s="34"/>
      <c r="D248" s="175" t="s">
        <v>439</v>
      </c>
      <c r="F248" s="176" t="s">
        <v>707</v>
      </c>
      <c r="I248" s="131"/>
      <c r="L248" s="34"/>
      <c r="M248" s="64"/>
      <c r="N248" s="35"/>
      <c r="O248" s="35"/>
      <c r="P248" s="35"/>
      <c r="Q248" s="35"/>
      <c r="R248" s="35"/>
      <c r="S248" s="35"/>
      <c r="T248" s="65"/>
      <c r="AT248" s="17" t="s">
        <v>439</v>
      </c>
      <c r="AU248" s="17" t="s">
        <v>444</v>
      </c>
    </row>
    <row r="249" spans="2:47" s="1" customFormat="1" ht="27">
      <c r="B249" s="34"/>
      <c r="D249" s="173" t="s">
        <v>597</v>
      </c>
      <c r="F249" s="220" t="s">
        <v>708</v>
      </c>
      <c r="I249" s="131"/>
      <c r="L249" s="34"/>
      <c r="M249" s="64"/>
      <c r="N249" s="35"/>
      <c r="O249" s="35"/>
      <c r="P249" s="35"/>
      <c r="Q249" s="35"/>
      <c r="R249" s="35"/>
      <c r="S249" s="35"/>
      <c r="T249" s="65"/>
      <c r="AT249" s="17" t="s">
        <v>597</v>
      </c>
      <c r="AU249" s="17" t="s">
        <v>444</v>
      </c>
    </row>
    <row r="250" spans="2:65" s="1" customFormat="1" ht="22.5" customHeight="1">
      <c r="B250" s="160"/>
      <c r="C250" s="161" t="s">
        <v>709</v>
      </c>
      <c r="D250" s="161" t="s">
        <v>433</v>
      </c>
      <c r="E250" s="162" t="s">
        <v>710</v>
      </c>
      <c r="F250" s="163" t="s">
        <v>711</v>
      </c>
      <c r="G250" s="164" t="s">
        <v>498</v>
      </c>
      <c r="H250" s="165">
        <v>3</v>
      </c>
      <c r="I250" s="166"/>
      <c r="J250" s="167">
        <f>ROUND(I250*H250,2)</f>
        <v>0</v>
      </c>
      <c r="K250" s="163" t="s">
        <v>437</v>
      </c>
      <c r="L250" s="34"/>
      <c r="M250" s="168" t="s">
        <v>316</v>
      </c>
      <c r="N250" s="169" t="s">
        <v>340</v>
      </c>
      <c r="O250" s="35"/>
      <c r="P250" s="170">
        <f>O250*H250</f>
        <v>0</v>
      </c>
      <c r="Q250" s="170">
        <v>0</v>
      </c>
      <c r="R250" s="170">
        <f>Q250*H250</f>
        <v>0</v>
      </c>
      <c r="S250" s="170">
        <v>0.074</v>
      </c>
      <c r="T250" s="171">
        <f>S250*H250</f>
        <v>0.22199999999999998</v>
      </c>
      <c r="AR250" s="17" t="s">
        <v>438</v>
      </c>
      <c r="AT250" s="17" t="s">
        <v>433</v>
      </c>
      <c r="AU250" s="17" t="s">
        <v>444</v>
      </c>
      <c r="AY250" s="17" t="s">
        <v>431</v>
      </c>
      <c r="BE250" s="172">
        <f>IF(N250="základní",J250,0)</f>
        <v>0</v>
      </c>
      <c r="BF250" s="172">
        <f>IF(N250="snížená",J250,0)</f>
        <v>0</v>
      </c>
      <c r="BG250" s="172">
        <f>IF(N250="zákl. přenesená",J250,0)</f>
        <v>0</v>
      </c>
      <c r="BH250" s="172">
        <f>IF(N250="sníž. přenesená",J250,0)</f>
        <v>0</v>
      </c>
      <c r="BI250" s="172">
        <f>IF(N250="nulová",J250,0)</f>
        <v>0</v>
      </c>
      <c r="BJ250" s="17" t="s">
        <v>317</v>
      </c>
      <c r="BK250" s="172">
        <f>ROUND(I250*H250,2)</f>
        <v>0</v>
      </c>
      <c r="BL250" s="17" t="s">
        <v>438</v>
      </c>
      <c r="BM250" s="17" t="s">
        <v>712</v>
      </c>
    </row>
    <row r="251" spans="2:47" s="1" customFormat="1" ht="27">
      <c r="B251" s="34"/>
      <c r="D251" s="173" t="s">
        <v>439</v>
      </c>
      <c r="F251" s="174" t="s">
        <v>713</v>
      </c>
      <c r="I251" s="131"/>
      <c r="L251" s="34"/>
      <c r="M251" s="64"/>
      <c r="N251" s="35"/>
      <c r="O251" s="35"/>
      <c r="P251" s="35"/>
      <c r="Q251" s="35"/>
      <c r="R251" s="35"/>
      <c r="S251" s="35"/>
      <c r="T251" s="65"/>
      <c r="AT251" s="17" t="s">
        <v>439</v>
      </c>
      <c r="AU251" s="17" t="s">
        <v>444</v>
      </c>
    </row>
    <row r="252" spans="2:65" s="1" customFormat="1" ht="22.5" customHeight="1">
      <c r="B252" s="160"/>
      <c r="C252" s="161" t="s">
        <v>714</v>
      </c>
      <c r="D252" s="161" t="s">
        <v>433</v>
      </c>
      <c r="E252" s="162" t="s">
        <v>715</v>
      </c>
      <c r="F252" s="163" t="s">
        <v>716</v>
      </c>
      <c r="G252" s="164" t="s">
        <v>498</v>
      </c>
      <c r="H252" s="165">
        <v>3</v>
      </c>
      <c r="I252" s="166"/>
      <c r="J252" s="167">
        <f>ROUND(I252*H252,2)</f>
        <v>0</v>
      </c>
      <c r="K252" s="163" t="s">
        <v>437</v>
      </c>
      <c r="L252" s="34"/>
      <c r="M252" s="168" t="s">
        <v>316</v>
      </c>
      <c r="N252" s="169" t="s">
        <v>340</v>
      </c>
      <c r="O252" s="35"/>
      <c r="P252" s="170">
        <f>O252*H252</f>
        <v>0</v>
      </c>
      <c r="Q252" s="170">
        <v>0</v>
      </c>
      <c r="R252" s="170">
        <f>Q252*H252</f>
        <v>0</v>
      </c>
      <c r="S252" s="170">
        <v>0.059</v>
      </c>
      <c r="T252" s="171">
        <f>S252*H252</f>
        <v>0.177</v>
      </c>
      <c r="AR252" s="17" t="s">
        <v>438</v>
      </c>
      <c r="AT252" s="17" t="s">
        <v>433</v>
      </c>
      <c r="AU252" s="17" t="s">
        <v>444</v>
      </c>
      <c r="AY252" s="17" t="s">
        <v>431</v>
      </c>
      <c r="BE252" s="172">
        <f>IF(N252="základní",J252,0)</f>
        <v>0</v>
      </c>
      <c r="BF252" s="172">
        <f>IF(N252="snížená",J252,0)</f>
        <v>0</v>
      </c>
      <c r="BG252" s="172">
        <f>IF(N252="zákl. přenesená",J252,0)</f>
        <v>0</v>
      </c>
      <c r="BH252" s="172">
        <f>IF(N252="sníž. přenesená",J252,0)</f>
        <v>0</v>
      </c>
      <c r="BI252" s="172">
        <f>IF(N252="nulová",J252,0)</f>
        <v>0</v>
      </c>
      <c r="BJ252" s="17" t="s">
        <v>317</v>
      </c>
      <c r="BK252" s="172">
        <f>ROUND(I252*H252,2)</f>
        <v>0</v>
      </c>
      <c r="BL252" s="17" t="s">
        <v>438</v>
      </c>
      <c r="BM252" s="17" t="s">
        <v>717</v>
      </c>
    </row>
    <row r="253" spans="2:47" s="1" customFormat="1" ht="27">
      <c r="B253" s="34"/>
      <c r="D253" s="173" t="s">
        <v>439</v>
      </c>
      <c r="F253" s="174" t="s">
        <v>718</v>
      </c>
      <c r="I253" s="131"/>
      <c r="L253" s="34"/>
      <c r="M253" s="64"/>
      <c r="N253" s="35"/>
      <c r="O253" s="35"/>
      <c r="P253" s="35"/>
      <c r="Q253" s="35"/>
      <c r="R253" s="35"/>
      <c r="S253" s="35"/>
      <c r="T253" s="65"/>
      <c r="AT253" s="17" t="s">
        <v>439</v>
      </c>
      <c r="AU253" s="17" t="s">
        <v>444</v>
      </c>
    </row>
    <row r="254" spans="2:65" s="1" customFormat="1" ht="22.5" customHeight="1">
      <c r="B254" s="160"/>
      <c r="C254" s="161" t="s">
        <v>719</v>
      </c>
      <c r="D254" s="161" t="s">
        <v>433</v>
      </c>
      <c r="E254" s="162" t="s">
        <v>720</v>
      </c>
      <c r="F254" s="163" t="s">
        <v>721</v>
      </c>
      <c r="G254" s="164" t="s">
        <v>498</v>
      </c>
      <c r="H254" s="165">
        <v>3</v>
      </c>
      <c r="I254" s="166"/>
      <c r="J254" s="167">
        <f>ROUND(I254*H254,2)</f>
        <v>0</v>
      </c>
      <c r="K254" s="163" t="s">
        <v>437</v>
      </c>
      <c r="L254" s="34"/>
      <c r="M254" s="168" t="s">
        <v>316</v>
      </c>
      <c r="N254" s="169" t="s">
        <v>340</v>
      </c>
      <c r="O254" s="35"/>
      <c r="P254" s="170">
        <f>O254*H254</f>
        <v>0</v>
      </c>
      <c r="Q254" s="170">
        <v>0</v>
      </c>
      <c r="R254" s="170">
        <f>Q254*H254</f>
        <v>0</v>
      </c>
      <c r="S254" s="170">
        <v>0.09</v>
      </c>
      <c r="T254" s="171">
        <f>S254*H254</f>
        <v>0.27</v>
      </c>
      <c r="AR254" s="17" t="s">
        <v>438</v>
      </c>
      <c r="AT254" s="17" t="s">
        <v>433</v>
      </c>
      <c r="AU254" s="17" t="s">
        <v>444</v>
      </c>
      <c r="AY254" s="17" t="s">
        <v>431</v>
      </c>
      <c r="BE254" s="172">
        <f>IF(N254="základní",J254,0)</f>
        <v>0</v>
      </c>
      <c r="BF254" s="172">
        <f>IF(N254="snížená",J254,0)</f>
        <v>0</v>
      </c>
      <c r="BG254" s="172">
        <f>IF(N254="zákl. přenesená",J254,0)</f>
        <v>0</v>
      </c>
      <c r="BH254" s="172">
        <f>IF(N254="sníž. přenesená",J254,0)</f>
        <v>0</v>
      </c>
      <c r="BI254" s="172">
        <f>IF(N254="nulová",J254,0)</f>
        <v>0</v>
      </c>
      <c r="BJ254" s="17" t="s">
        <v>317</v>
      </c>
      <c r="BK254" s="172">
        <f>ROUND(I254*H254,2)</f>
        <v>0</v>
      </c>
      <c r="BL254" s="17" t="s">
        <v>438</v>
      </c>
      <c r="BM254" s="17" t="s">
        <v>722</v>
      </c>
    </row>
    <row r="255" spans="2:47" s="1" customFormat="1" ht="27">
      <c r="B255" s="34"/>
      <c r="D255" s="173" t="s">
        <v>439</v>
      </c>
      <c r="F255" s="174" t="s">
        <v>723</v>
      </c>
      <c r="I255" s="131"/>
      <c r="L255" s="34"/>
      <c r="M255" s="64"/>
      <c r="N255" s="35"/>
      <c r="O255" s="35"/>
      <c r="P255" s="35"/>
      <c r="Q255" s="35"/>
      <c r="R255" s="35"/>
      <c r="S255" s="35"/>
      <c r="T255" s="65"/>
      <c r="AT255" s="17" t="s">
        <v>439</v>
      </c>
      <c r="AU255" s="17" t="s">
        <v>444</v>
      </c>
    </row>
    <row r="256" spans="2:65" s="1" customFormat="1" ht="22.5" customHeight="1">
      <c r="B256" s="160"/>
      <c r="C256" s="161" t="s">
        <v>724</v>
      </c>
      <c r="D256" s="161" t="s">
        <v>433</v>
      </c>
      <c r="E256" s="162" t="s">
        <v>725</v>
      </c>
      <c r="F256" s="163" t="s">
        <v>726</v>
      </c>
      <c r="G256" s="164" t="s">
        <v>447</v>
      </c>
      <c r="H256" s="165">
        <v>18</v>
      </c>
      <c r="I256" s="166"/>
      <c r="J256" s="167">
        <f>ROUND(I256*H256,2)</f>
        <v>0</v>
      </c>
      <c r="K256" s="163" t="s">
        <v>437</v>
      </c>
      <c r="L256" s="34"/>
      <c r="M256" s="168" t="s">
        <v>316</v>
      </c>
      <c r="N256" s="169" t="s">
        <v>340</v>
      </c>
      <c r="O256" s="35"/>
      <c r="P256" s="170">
        <f>O256*H256</f>
        <v>0</v>
      </c>
      <c r="Q256" s="170">
        <v>0</v>
      </c>
      <c r="R256" s="170">
        <f>Q256*H256</f>
        <v>0</v>
      </c>
      <c r="S256" s="170">
        <v>0.035</v>
      </c>
      <c r="T256" s="171">
        <f>S256*H256</f>
        <v>0.6300000000000001</v>
      </c>
      <c r="AR256" s="17" t="s">
        <v>438</v>
      </c>
      <c r="AT256" s="17" t="s">
        <v>433</v>
      </c>
      <c r="AU256" s="17" t="s">
        <v>444</v>
      </c>
      <c r="AY256" s="17" t="s">
        <v>431</v>
      </c>
      <c r="BE256" s="172">
        <f>IF(N256="základní",J256,0)</f>
        <v>0</v>
      </c>
      <c r="BF256" s="172">
        <f>IF(N256="snížená",J256,0)</f>
        <v>0</v>
      </c>
      <c r="BG256" s="172">
        <f>IF(N256="zákl. přenesená",J256,0)</f>
        <v>0</v>
      </c>
      <c r="BH256" s="172">
        <f>IF(N256="sníž. přenesená",J256,0)</f>
        <v>0</v>
      </c>
      <c r="BI256" s="172">
        <f>IF(N256="nulová",J256,0)</f>
        <v>0</v>
      </c>
      <c r="BJ256" s="17" t="s">
        <v>317</v>
      </c>
      <c r="BK256" s="172">
        <f>ROUND(I256*H256,2)</f>
        <v>0</v>
      </c>
      <c r="BL256" s="17" t="s">
        <v>438</v>
      </c>
      <c r="BM256" s="17" t="s">
        <v>727</v>
      </c>
    </row>
    <row r="257" spans="2:47" s="1" customFormat="1" ht="27">
      <c r="B257" s="34"/>
      <c r="D257" s="173" t="s">
        <v>439</v>
      </c>
      <c r="F257" s="174" t="s">
        <v>728</v>
      </c>
      <c r="I257" s="131"/>
      <c r="L257" s="34"/>
      <c r="M257" s="64"/>
      <c r="N257" s="35"/>
      <c r="O257" s="35"/>
      <c r="P257" s="35"/>
      <c r="Q257" s="35"/>
      <c r="R257" s="35"/>
      <c r="S257" s="35"/>
      <c r="T257" s="65"/>
      <c r="AT257" s="17" t="s">
        <v>439</v>
      </c>
      <c r="AU257" s="17" t="s">
        <v>444</v>
      </c>
    </row>
    <row r="258" spans="2:65" s="1" customFormat="1" ht="31.5" customHeight="1">
      <c r="B258" s="160"/>
      <c r="C258" s="161" t="s">
        <v>729</v>
      </c>
      <c r="D258" s="161" t="s">
        <v>433</v>
      </c>
      <c r="E258" s="162" t="s">
        <v>730</v>
      </c>
      <c r="F258" s="163" t="s">
        <v>731</v>
      </c>
      <c r="G258" s="164" t="s">
        <v>436</v>
      </c>
      <c r="H258" s="165">
        <v>1.26</v>
      </c>
      <c r="I258" s="166"/>
      <c r="J258" s="167">
        <f>ROUND(I258*H258,2)</f>
        <v>0</v>
      </c>
      <c r="K258" s="163" t="s">
        <v>437</v>
      </c>
      <c r="L258" s="34"/>
      <c r="M258" s="168" t="s">
        <v>316</v>
      </c>
      <c r="N258" s="169" t="s">
        <v>340</v>
      </c>
      <c r="O258" s="35"/>
      <c r="P258" s="170">
        <f>O258*H258</f>
        <v>0</v>
      </c>
      <c r="Q258" s="170">
        <v>0</v>
      </c>
      <c r="R258" s="170">
        <f>Q258*H258</f>
        <v>0</v>
      </c>
      <c r="S258" s="170">
        <v>2.2</v>
      </c>
      <c r="T258" s="171">
        <f>S258*H258</f>
        <v>2.7720000000000002</v>
      </c>
      <c r="AR258" s="17" t="s">
        <v>438</v>
      </c>
      <c r="AT258" s="17" t="s">
        <v>433</v>
      </c>
      <c r="AU258" s="17" t="s">
        <v>444</v>
      </c>
      <c r="AY258" s="17" t="s">
        <v>431</v>
      </c>
      <c r="BE258" s="172">
        <f>IF(N258="základní",J258,0)</f>
        <v>0</v>
      </c>
      <c r="BF258" s="172">
        <f>IF(N258="snížená",J258,0)</f>
        <v>0</v>
      </c>
      <c r="BG258" s="172">
        <f>IF(N258="zákl. přenesená",J258,0)</f>
        <v>0</v>
      </c>
      <c r="BH258" s="172">
        <f>IF(N258="sníž. přenesená",J258,0)</f>
        <v>0</v>
      </c>
      <c r="BI258" s="172">
        <f>IF(N258="nulová",J258,0)</f>
        <v>0</v>
      </c>
      <c r="BJ258" s="17" t="s">
        <v>317</v>
      </c>
      <c r="BK258" s="172">
        <f>ROUND(I258*H258,2)</f>
        <v>0</v>
      </c>
      <c r="BL258" s="17" t="s">
        <v>438</v>
      </c>
      <c r="BM258" s="17" t="s">
        <v>732</v>
      </c>
    </row>
    <row r="259" spans="2:47" s="1" customFormat="1" ht="27">
      <c r="B259" s="34"/>
      <c r="D259" s="175" t="s">
        <v>439</v>
      </c>
      <c r="F259" s="176" t="s">
        <v>733</v>
      </c>
      <c r="I259" s="131"/>
      <c r="L259" s="34"/>
      <c r="M259" s="64"/>
      <c r="N259" s="35"/>
      <c r="O259" s="35"/>
      <c r="P259" s="35"/>
      <c r="Q259" s="35"/>
      <c r="R259" s="35"/>
      <c r="S259" s="35"/>
      <c r="T259" s="65"/>
      <c r="AT259" s="17" t="s">
        <v>439</v>
      </c>
      <c r="AU259" s="17" t="s">
        <v>444</v>
      </c>
    </row>
    <row r="260" spans="2:51" s="12" customFormat="1" ht="13.5">
      <c r="B260" s="185"/>
      <c r="D260" s="173" t="s">
        <v>462</v>
      </c>
      <c r="E260" s="204" t="s">
        <v>316</v>
      </c>
      <c r="F260" s="202" t="s">
        <v>734</v>
      </c>
      <c r="H260" s="203">
        <v>1.26</v>
      </c>
      <c r="I260" s="189"/>
      <c r="L260" s="185"/>
      <c r="M260" s="190"/>
      <c r="N260" s="191"/>
      <c r="O260" s="191"/>
      <c r="P260" s="191"/>
      <c r="Q260" s="191"/>
      <c r="R260" s="191"/>
      <c r="S260" s="191"/>
      <c r="T260" s="192"/>
      <c r="AT260" s="186" t="s">
        <v>462</v>
      </c>
      <c r="AU260" s="186" t="s">
        <v>444</v>
      </c>
      <c r="AV260" s="12" t="s">
        <v>376</v>
      </c>
      <c r="AW260" s="12" t="s">
        <v>332</v>
      </c>
      <c r="AX260" s="12" t="s">
        <v>369</v>
      </c>
      <c r="AY260" s="186" t="s">
        <v>431</v>
      </c>
    </row>
    <row r="261" spans="2:65" s="1" customFormat="1" ht="31.5" customHeight="1">
      <c r="B261" s="160"/>
      <c r="C261" s="161" t="s">
        <v>735</v>
      </c>
      <c r="D261" s="161" t="s">
        <v>433</v>
      </c>
      <c r="E261" s="162" t="s">
        <v>736</v>
      </c>
      <c r="F261" s="163" t="s">
        <v>737</v>
      </c>
      <c r="G261" s="164" t="s">
        <v>436</v>
      </c>
      <c r="H261" s="165">
        <v>3.6</v>
      </c>
      <c r="I261" s="166"/>
      <c r="J261" s="167">
        <f>ROUND(I261*H261,2)</f>
        <v>0</v>
      </c>
      <c r="K261" s="163" t="s">
        <v>437</v>
      </c>
      <c r="L261" s="34"/>
      <c r="M261" s="168" t="s">
        <v>316</v>
      </c>
      <c r="N261" s="169" t="s">
        <v>340</v>
      </c>
      <c r="O261" s="35"/>
      <c r="P261" s="170">
        <f>O261*H261</f>
        <v>0</v>
      </c>
      <c r="Q261" s="170">
        <v>0</v>
      </c>
      <c r="R261" s="170">
        <f>Q261*H261</f>
        <v>0</v>
      </c>
      <c r="S261" s="170">
        <v>2.2</v>
      </c>
      <c r="T261" s="171">
        <f>S261*H261</f>
        <v>7.920000000000001</v>
      </c>
      <c r="AR261" s="17" t="s">
        <v>438</v>
      </c>
      <c r="AT261" s="17" t="s">
        <v>433</v>
      </c>
      <c r="AU261" s="17" t="s">
        <v>444</v>
      </c>
      <c r="AY261" s="17" t="s">
        <v>431</v>
      </c>
      <c r="BE261" s="172">
        <f>IF(N261="základní",J261,0)</f>
        <v>0</v>
      </c>
      <c r="BF261" s="172">
        <f>IF(N261="snížená",J261,0)</f>
        <v>0</v>
      </c>
      <c r="BG261" s="172">
        <f>IF(N261="zákl. přenesená",J261,0)</f>
        <v>0</v>
      </c>
      <c r="BH261" s="172">
        <f>IF(N261="sníž. přenesená",J261,0)</f>
        <v>0</v>
      </c>
      <c r="BI261" s="172">
        <f>IF(N261="nulová",J261,0)</f>
        <v>0</v>
      </c>
      <c r="BJ261" s="17" t="s">
        <v>317</v>
      </c>
      <c r="BK261" s="172">
        <f>ROUND(I261*H261,2)</f>
        <v>0</v>
      </c>
      <c r="BL261" s="17" t="s">
        <v>438</v>
      </c>
      <c r="BM261" s="17" t="s">
        <v>738</v>
      </c>
    </row>
    <row r="262" spans="2:47" s="1" customFormat="1" ht="27">
      <c r="B262" s="34"/>
      <c r="D262" s="175" t="s">
        <v>439</v>
      </c>
      <c r="F262" s="176" t="s">
        <v>739</v>
      </c>
      <c r="I262" s="131"/>
      <c r="L262" s="34"/>
      <c r="M262" s="64"/>
      <c r="N262" s="35"/>
      <c r="O262" s="35"/>
      <c r="P262" s="35"/>
      <c r="Q262" s="35"/>
      <c r="R262" s="35"/>
      <c r="S262" s="35"/>
      <c r="T262" s="65"/>
      <c r="AT262" s="17" t="s">
        <v>439</v>
      </c>
      <c r="AU262" s="17" t="s">
        <v>444</v>
      </c>
    </row>
    <row r="263" spans="2:51" s="12" customFormat="1" ht="13.5">
      <c r="B263" s="185"/>
      <c r="D263" s="173" t="s">
        <v>462</v>
      </c>
      <c r="E263" s="204" t="s">
        <v>316</v>
      </c>
      <c r="F263" s="202" t="s">
        <v>740</v>
      </c>
      <c r="H263" s="203">
        <v>3.6</v>
      </c>
      <c r="I263" s="189"/>
      <c r="L263" s="185"/>
      <c r="M263" s="190"/>
      <c r="N263" s="191"/>
      <c r="O263" s="191"/>
      <c r="P263" s="191"/>
      <c r="Q263" s="191"/>
      <c r="R263" s="191"/>
      <c r="S263" s="191"/>
      <c r="T263" s="192"/>
      <c r="AT263" s="186" t="s">
        <v>462</v>
      </c>
      <c r="AU263" s="186" t="s">
        <v>444</v>
      </c>
      <c r="AV263" s="12" t="s">
        <v>376</v>
      </c>
      <c r="AW263" s="12" t="s">
        <v>332</v>
      </c>
      <c r="AX263" s="12" t="s">
        <v>369</v>
      </c>
      <c r="AY263" s="186" t="s">
        <v>431</v>
      </c>
    </row>
    <row r="264" spans="2:65" s="1" customFormat="1" ht="22.5" customHeight="1">
      <c r="B264" s="160"/>
      <c r="C264" s="161" t="s">
        <v>741</v>
      </c>
      <c r="D264" s="161" t="s">
        <v>433</v>
      </c>
      <c r="E264" s="162" t="s">
        <v>742</v>
      </c>
      <c r="F264" s="163" t="s">
        <v>743</v>
      </c>
      <c r="G264" s="164" t="s">
        <v>447</v>
      </c>
      <c r="H264" s="165">
        <v>18</v>
      </c>
      <c r="I264" s="166"/>
      <c r="J264" s="167">
        <f>ROUND(I264*H264,2)</f>
        <v>0</v>
      </c>
      <c r="K264" s="163" t="s">
        <v>437</v>
      </c>
      <c r="L264" s="34"/>
      <c r="M264" s="168" t="s">
        <v>316</v>
      </c>
      <c r="N264" s="169" t="s">
        <v>340</v>
      </c>
      <c r="O264" s="35"/>
      <c r="P264" s="170">
        <f>O264*H264</f>
        <v>0</v>
      </c>
      <c r="Q264" s="170">
        <v>0</v>
      </c>
      <c r="R264" s="170">
        <f>Q264*H264</f>
        <v>0</v>
      </c>
      <c r="S264" s="170">
        <v>0.00042</v>
      </c>
      <c r="T264" s="171">
        <f>S264*H264</f>
        <v>0.007560000000000001</v>
      </c>
      <c r="AR264" s="17" t="s">
        <v>438</v>
      </c>
      <c r="AT264" s="17" t="s">
        <v>433</v>
      </c>
      <c r="AU264" s="17" t="s">
        <v>444</v>
      </c>
      <c r="AY264" s="17" t="s">
        <v>431</v>
      </c>
      <c r="BE264" s="172">
        <f>IF(N264="základní",J264,0)</f>
        <v>0</v>
      </c>
      <c r="BF264" s="172">
        <f>IF(N264="snížená",J264,0)</f>
        <v>0</v>
      </c>
      <c r="BG264" s="172">
        <f>IF(N264="zákl. přenesená",J264,0)</f>
        <v>0</v>
      </c>
      <c r="BH264" s="172">
        <f>IF(N264="sníž. přenesená",J264,0)</f>
        <v>0</v>
      </c>
      <c r="BI264" s="172">
        <f>IF(N264="nulová",J264,0)</f>
        <v>0</v>
      </c>
      <c r="BJ264" s="17" t="s">
        <v>317</v>
      </c>
      <c r="BK264" s="172">
        <f>ROUND(I264*H264,2)</f>
        <v>0</v>
      </c>
      <c r="BL264" s="17" t="s">
        <v>438</v>
      </c>
      <c r="BM264" s="17" t="s">
        <v>744</v>
      </c>
    </row>
    <row r="265" spans="2:47" s="1" customFormat="1" ht="27">
      <c r="B265" s="34"/>
      <c r="D265" s="173" t="s">
        <v>439</v>
      </c>
      <c r="F265" s="174" t="s">
        <v>745</v>
      </c>
      <c r="I265" s="131"/>
      <c r="L265" s="34"/>
      <c r="M265" s="64"/>
      <c r="N265" s="35"/>
      <c r="O265" s="35"/>
      <c r="P265" s="35"/>
      <c r="Q265" s="35"/>
      <c r="R265" s="35"/>
      <c r="S265" s="35"/>
      <c r="T265" s="65"/>
      <c r="AT265" s="17" t="s">
        <v>439</v>
      </c>
      <c r="AU265" s="17" t="s">
        <v>444</v>
      </c>
    </row>
    <row r="266" spans="2:65" s="1" customFormat="1" ht="22.5" customHeight="1">
      <c r="B266" s="160"/>
      <c r="C266" s="161" t="s">
        <v>746</v>
      </c>
      <c r="D266" s="161" t="s">
        <v>433</v>
      </c>
      <c r="E266" s="162" t="s">
        <v>747</v>
      </c>
      <c r="F266" s="163" t="s">
        <v>748</v>
      </c>
      <c r="G266" s="164" t="s">
        <v>447</v>
      </c>
      <c r="H266" s="165">
        <v>36</v>
      </c>
      <c r="I266" s="166"/>
      <c r="J266" s="167">
        <f>ROUND(I266*H266,2)</f>
        <v>0</v>
      </c>
      <c r="K266" s="163" t="s">
        <v>437</v>
      </c>
      <c r="L266" s="34"/>
      <c r="M266" s="168" t="s">
        <v>316</v>
      </c>
      <c r="N266" s="169" t="s">
        <v>340</v>
      </c>
      <c r="O266" s="35"/>
      <c r="P266" s="170">
        <f>O266*H266</f>
        <v>0</v>
      </c>
      <c r="Q266" s="170">
        <v>0</v>
      </c>
      <c r="R266" s="170">
        <f>Q266*H266</f>
        <v>0</v>
      </c>
      <c r="S266" s="170">
        <v>0.004</v>
      </c>
      <c r="T266" s="171">
        <f>S266*H266</f>
        <v>0.14400000000000002</v>
      </c>
      <c r="AR266" s="17" t="s">
        <v>438</v>
      </c>
      <c r="AT266" s="17" t="s">
        <v>433</v>
      </c>
      <c r="AU266" s="17" t="s">
        <v>444</v>
      </c>
      <c r="AY266" s="17" t="s">
        <v>431</v>
      </c>
      <c r="BE266" s="172">
        <f>IF(N266="základní",J266,0)</f>
        <v>0</v>
      </c>
      <c r="BF266" s="172">
        <f>IF(N266="snížená",J266,0)</f>
        <v>0</v>
      </c>
      <c r="BG266" s="172">
        <f>IF(N266="zákl. přenesená",J266,0)</f>
        <v>0</v>
      </c>
      <c r="BH266" s="172">
        <f>IF(N266="sníž. přenesená",J266,0)</f>
        <v>0</v>
      </c>
      <c r="BI266" s="172">
        <f>IF(N266="nulová",J266,0)</f>
        <v>0</v>
      </c>
      <c r="BJ266" s="17" t="s">
        <v>317</v>
      </c>
      <c r="BK266" s="172">
        <f>ROUND(I266*H266,2)</f>
        <v>0</v>
      </c>
      <c r="BL266" s="17" t="s">
        <v>438</v>
      </c>
      <c r="BM266" s="17" t="s">
        <v>749</v>
      </c>
    </row>
    <row r="267" spans="2:47" s="1" customFormat="1" ht="13.5">
      <c r="B267" s="34"/>
      <c r="D267" s="175" t="s">
        <v>439</v>
      </c>
      <c r="F267" s="176" t="s">
        <v>750</v>
      </c>
      <c r="I267" s="131"/>
      <c r="L267" s="34"/>
      <c r="M267" s="64"/>
      <c r="N267" s="35"/>
      <c r="O267" s="35"/>
      <c r="P267" s="35"/>
      <c r="Q267" s="35"/>
      <c r="R267" s="35"/>
      <c r="S267" s="35"/>
      <c r="T267" s="65"/>
      <c r="AT267" s="17" t="s">
        <v>439</v>
      </c>
      <c r="AU267" s="17" t="s">
        <v>444</v>
      </c>
    </row>
    <row r="268" spans="2:51" s="12" customFormat="1" ht="13.5">
      <c r="B268" s="185"/>
      <c r="D268" s="175" t="s">
        <v>462</v>
      </c>
      <c r="E268" s="186" t="s">
        <v>316</v>
      </c>
      <c r="F268" s="187" t="s">
        <v>751</v>
      </c>
      <c r="H268" s="188">
        <v>36</v>
      </c>
      <c r="I268" s="189"/>
      <c r="L268" s="185"/>
      <c r="M268" s="190"/>
      <c r="N268" s="191"/>
      <c r="O268" s="191"/>
      <c r="P268" s="191"/>
      <c r="Q268" s="191"/>
      <c r="R268" s="191"/>
      <c r="S268" s="191"/>
      <c r="T268" s="192"/>
      <c r="AT268" s="186" t="s">
        <v>462</v>
      </c>
      <c r="AU268" s="186" t="s">
        <v>444</v>
      </c>
      <c r="AV268" s="12" t="s">
        <v>376</v>
      </c>
      <c r="AW268" s="12" t="s">
        <v>332</v>
      </c>
      <c r="AX268" s="12" t="s">
        <v>369</v>
      </c>
      <c r="AY268" s="186" t="s">
        <v>431</v>
      </c>
    </row>
    <row r="269" spans="2:63" s="10" customFormat="1" ht="29.25" customHeight="1">
      <c r="B269" s="146"/>
      <c r="D269" s="157" t="s">
        <v>368</v>
      </c>
      <c r="E269" s="158" t="s">
        <v>752</v>
      </c>
      <c r="F269" s="158" t="s">
        <v>753</v>
      </c>
      <c r="I269" s="149"/>
      <c r="J269" s="159">
        <f>BK269</f>
        <v>0</v>
      </c>
      <c r="L269" s="146"/>
      <c r="M269" s="151"/>
      <c r="N269" s="152"/>
      <c r="O269" s="152"/>
      <c r="P269" s="153">
        <f>SUM(P270:P294)</f>
        <v>0</v>
      </c>
      <c r="Q269" s="152"/>
      <c r="R269" s="153">
        <f>SUM(R270:R294)</f>
        <v>0</v>
      </c>
      <c r="S269" s="152"/>
      <c r="T269" s="154">
        <f>SUM(T270:T294)</f>
        <v>0</v>
      </c>
      <c r="AR269" s="147" t="s">
        <v>317</v>
      </c>
      <c r="AT269" s="155" t="s">
        <v>368</v>
      </c>
      <c r="AU269" s="155" t="s">
        <v>317</v>
      </c>
      <c r="AY269" s="147" t="s">
        <v>431</v>
      </c>
      <c r="BK269" s="156">
        <f>SUM(BK270:BK294)</f>
        <v>0</v>
      </c>
    </row>
    <row r="270" spans="2:65" s="1" customFormat="1" ht="22.5" customHeight="1">
      <c r="B270" s="160"/>
      <c r="C270" s="161" t="s">
        <v>534</v>
      </c>
      <c r="D270" s="161" t="s">
        <v>433</v>
      </c>
      <c r="E270" s="162" t="s">
        <v>754</v>
      </c>
      <c r="F270" s="163" t="s">
        <v>755</v>
      </c>
      <c r="G270" s="164" t="s">
        <v>475</v>
      </c>
      <c r="H270" s="165">
        <v>2.172</v>
      </c>
      <c r="I270" s="166"/>
      <c r="J270" s="167">
        <f>ROUND(I270*H270,2)</f>
        <v>0</v>
      </c>
      <c r="K270" s="163" t="s">
        <v>437</v>
      </c>
      <c r="L270" s="34"/>
      <c r="M270" s="168" t="s">
        <v>316</v>
      </c>
      <c r="N270" s="169" t="s">
        <v>340</v>
      </c>
      <c r="O270" s="35"/>
      <c r="P270" s="170">
        <f>O270*H270</f>
        <v>0</v>
      </c>
      <c r="Q270" s="170">
        <v>0</v>
      </c>
      <c r="R270" s="170">
        <f>Q270*H270</f>
        <v>0</v>
      </c>
      <c r="S270" s="170">
        <v>0</v>
      </c>
      <c r="T270" s="171">
        <f>S270*H270</f>
        <v>0</v>
      </c>
      <c r="AR270" s="17" t="s">
        <v>438</v>
      </c>
      <c r="AT270" s="17" t="s">
        <v>433</v>
      </c>
      <c r="AU270" s="17" t="s">
        <v>376</v>
      </c>
      <c r="AY270" s="17" t="s">
        <v>431</v>
      </c>
      <c r="BE270" s="172">
        <f>IF(N270="základní",J270,0)</f>
        <v>0</v>
      </c>
      <c r="BF270" s="172">
        <f>IF(N270="snížená",J270,0)</f>
        <v>0</v>
      </c>
      <c r="BG270" s="172">
        <f>IF(N270="zákl. přenesená",J270,0)</f>
        <v>0</v>
      </c>
      <c r="BH270" s="172">
        <f>IF(N270="sníž. přenesená",J270,0)</f>
        <v>0</v>
      </c>
      <c r="BI270" s="172">
        <f>IF(N270="nulová",J270,0)</f>
        <v>0</v>
      </c>
      <c r="BJ270" s="17" t="s">
        <v>317</v>
      </c>
      <c r="BK270" s="172">
        <f>ROUND(I270*H270,2)</f>
        <v>0</v>
      </c>
      <c r="BL270" s="17" t="s">
        <v>438</v>
      </c>
      <c r="BM270" s="17" t="s">
        <v>756</v>
      </c>
    </row>
    <row r="271" spans="2:47" s="1" customFormat="1" ht="27">
      <c r="B271" s="34"/>
      <c r="D271" s="173" t="s">
        <v>439</v>
      </c>
      <c r="F271" s="174" t="s">
        <v>757</v>
      </c>
      <c r="I271" s="131"/>
      <c r="L271" s="34"/>
      <c r="M271" s="64"/>
      <c r="N271" s="35"/>
      <c r="O271" s="35"/>
      <c r="P271" s="35"/>
      <c r="Q271" s="35"/>
      <c r="R271" s="35"/>
      <c r="S271" s="35"/>
      <c r="T271" s="65"/>
      <c r="AT271" s="17" t="s">
        <v>439</v>
      </c>
      <c r="AU271" s="17" t="s">
        <v>376</v>
      </c>
    </row>
    <row r="272" spans="2:65" s="1" customFormat="1" ht="22.5" customHeight="1">
      <c r="B272" s="160"/>
      <c r="C272" s="161" t="s">
        <v>758</v>
      </c>
      <c r="D272" s="161" t="s">
        <v>433</v>
      </c>
      <c r="E272" s="162" t="s">
        <v>759</v>
      </c>
      <c r="F272" s="163" t="s">
        <v>760</v>
      </c>
      <c r="G272" s="164" t="s">
        <v>475</v>
      </c>
      <c r="H272" s="165">
        <v>8.688</v>
      </c>
      <c r="I272" s="166"/>
      <c r="J272" s="167">
        <f>ROUND(I272*H272,2)</f>
        <v>0</v>
      </c>
      <c r="K272" s="163" t="s">
        <v>437</v>
      </c>
      <c r="L272" s="34"/>
      <c r="M272" s="168" t="s">
        <v>316</v>
      </c>
      <c r="N272" s="169" t="s">
        <v>340</v>
      </c>
      <c r="O272" s="35"/>
      <c r="P272" s="170">
        <f>O272*H272</f>
        <v>0</v>
      </c>
      <c r="Q272" s="170">
        <v>0</v>
      </c>
      <c r="R272" s="170">
        <f>Q272*H272</f>
        <v>0</v>
      </c>
      <c r="S272" s="170">
        <v>0</v>
      </c>
      <c r="T272" s="171">
        <f>S272*H272</f>
        <v>0</v>
      </c>
      <c r="AR272" s="17" t="s">
        <v>438</v>
      </c>
      <c r="AT272" s="17" t="s">
        <v>433</v>
      </c>
      <c r="AU272" s="17" t="s">
        <v>376</v>
      </c>
      <c r="AY272" s="17" t="s">
        <v>431</v>
      </c>
      <c r="BE272" s="172">
        <f>IF(N272="základní",J272,0)</f>
        <v>0</v>
      </c>
      <c r="BF272" s="172">
        <f>IF(N272="snížená",J272,0)</f>
        <v>0</v>
      </c>
      <c r="BG272" s="172">
        <f>IF(N272="zákl. přenesená",J272,0)</f>
        <v>0</v>
      </c>
      <c r="BH272" s="172">
        <f>IF(N272="sníž. přenesená",J272,0)</f>
        <v>0</v>
      </c>
      <c r="BI272" s="172">
        <f>IF(N272="nulová",J272,0)</f>
        <v>0</v>
      </c>
      <c r="BJ272" s="17" t="s">
        <v>317</v>
      </c>
      <c r="BK272" s="172">
        <f>ROUND(I272*H272,2)</f>
        <v>0</v>
      </c>
      <c r="BL272" s="17" t="s">
        <v>438</v>
      </c>
      <c r="BM272" s="17" t="s">
        <v>761</v>
      </c>
    </row>
    <row r="273" spans="2:47" s="1" customFormat="1" ht="27">
      <c r="B273" s="34"/>
      <c r="D273" s="175" t="s">
        <v>439</v>
      </c>
      <c r="F273" s="176" t="s">
        <v>762</v>
      </c>
      <c r="I273" s="131"/>
      <c r="L273" s="34"/>
      <c r="M273" s="64"/>
      <c r="N273" s="35"/>
      <c r="O273" s="35"/>
      <c r="P273" s="35"/>
      <c r="Q273" s="35"/>
      <c r="R273" s="35"/>
      <c r="S273" s="35"/>
      <c r="T273" s="65"/>
      <c r="AT273" s="17" t="s">
        <v>439</v>
      </c>
      <c r="AU273" s="17" t="s">
        <v>376</v>
      </c>
    </row>
    <row r="274" spans="2:47" s="1" customFormat="1" ht="27">
      <c r="B274" s="34"/>
      <c r="D274" s="175" t="s">
        <v>597</v>
      </c>
      <c r="F274" s="221" t="s">
        <v>763</v>
      </c>
      <c r="I274" s="131"/>
      <c r="L274" s="34"/>
      <c r="M274" s="64"/>
      <c r="N274" s="35"/>
      <c r="O274" s="35"/>
      <c r="P274" s="35"/>
      <c r="Q274" s="35"/>
      <c r="R274" s="35"/>
      <c r="S274" s="35"/>
      <c r="T274" s="65"/>
      <c r="AT274" s="17" t="s">
        <v>597</v>
      </c>
      <c r="AU274" s="17" t="s">
        <v>376</v>
      </c>
    </row>
    <row r="275" spans="2:51" s="12" customFormat="1" ht="13.5">
      <c r="B275" s="185"/>
      <c r="D275" s="173" t="s">
        <v>462</v>
      </c>
      <c r="F275" s="202" t="s">
        <v>764</v>
      </c>
      <c r="H275" s="203">
        <v>8.688</v>
      </c>
      <c r="I275" s="189"/>
      <c r="L275" s="185"/>
      <c r="M275" s="190"/>
      <c r="N275" s="191"/>
      <c r="O275" s="191"/>
      <c r="P275" s="191"/>
      <c r="Q275" s="191"/>
      <c r="R275" s="191"/>
      <c r="S275" s="191"/>
      <c r="T275" s="192"/>
      <c r="AT275" s="186" t="s">
        <v>462</v>
      </c>
      <c r="AU275" s="186" t="s">
        <v>376</v>
      </c>
      <c r="AV275" s="12" t="s">
        <v>376</v>
      </c>
      <c r="AW275" s="12" t="s">
        <v>298</v>
      </c>
      <c r="AX275" s="12" t="s">
        <v>317</v>
      </c>
      <c r="AY275" s="186" t="s">
        <v>431</v>
      </c>
    </row>
    <row r="276" spans="2:65" s="1" customFormat="1" ht="22.5" customHeight="1">
      <c r="B276" s="160"/>
      <c r="C276" s="161" t="s">
        <v>556</v>
      </c>
      <c r="D276" s="161" t="s">
        <v>433</v>
      </c>
      <c r="E276" s="162" t="s">
        <v>765</v>
      </c>
      <c r="F276" s="163" t="s">
        <v>766</v>
      </c>
      <c r="G276" s="164" t="s">
        <v>475</v>
      </c>
      <c r="H276" s="165">
        <v>2.172</v>
      </c>
      <c r="I276" s="166"/>
      <c r="J276" s="167">
        <f>ROUND(I276*H276,2)</f>
        <v>0</v>
      </c>
      <c r="K276" s="163" t="s">
        <v>437</v>
      </c>
      <c r="L276" s="34"/>
      <c r="M276" s="168" t="s">
        <v>316</v>
      </c>
      <c r="N276" s="169" t="s">
        <v>340</v>
      </c>
      <c r="O276" s="35"/>
      <c r="P276" s="170">
        <f>O276*H276</f>
        <v>0</v>
      </c>
      <c r="Q276" s="170">
        <v>0</v>
      </c>
      <c r="R276" s="170">
        <f>Q276*H276</f>
        <v>0</v>
      </c>
      <c r="S276" s="170">
        <v>0</v>
      </c>
      <c r="T276" s="171">
        <f>S276*H276</f>
        <v>0</v>
      </c>
      <c r="AR276" s="17" t="s">
        <v>438</v>
      </c>
      <c r="AT276" s="17" t="s">
        <v>433</v>
      </c>
      <c r="AU276" s="17" t="s">
        <v>376</v>
      </c>
      <c r="AY276" s="17" t="s">
        <v>431</v>
      </c>
      <c r="BE276" s="172">
        <f>IF(N276="základní",J276,0)</f>
        <v>0</v>
      </c>
      <c r="BF276" s="172">
        <f>IF(N276="snížená",J276,0)</f>
        <v>0</v>
      </c>
      <c r="BG276" s="172">
        <f>IF(N276="zákl. přenesená",J276,0)</f>
        <v>0</v>
      </c>
      <c r="BH276" s="172">
        <f>IF(N276="sníž. přenesená",J276,0)</f>
        <v>0</v>
      </c>
      <c r="BI276" s="172">
        <f>IF(N276="nulová",J276,0)</f>
        <v>0</v>
      </c>
      <c r="BJ276" s="17" t="s">
        <v>317</v>
      </c>
      <c r="BK276" s="172">
        <f>ROUND(I276*H276,2)</f>
        <v>0</v>
      </c>
      <c r="BL276" s="17" t="s">
        <v>438</v>
      </c>
      <c r="BM276" s="17" t="s">
        <v>767</v>
      </c>
    </row>
    <row r="277" spans="2:47" s="1" customFormat="1" ht="13.5">
      <c r="B277" s="34"/>
      <c r="D277" s="173" t="s">
        <v>439</v>
      </c>
      <c r="F277" s="174" t="s">
        <v>768</v>
      </c>
      <c r="I277" s="131"/>
      <c r="L277" s="34"/>
      <c r="M277" s="64"/>
      <c r="N277" s="35"/>
      <c r="O277" s="35"/>
      <c r="P277" s="35"/>
      <c r="Q277" s="35"/>
      <c r="R277" s="35"/>
      <c r="S277" s="35"/>
      <c r="T277" s="65"/>
      <c r="AT277" s="17" t="s">
        <v>439</v>
      </c>
      <c r="AU277" s="17" t="s">
        <v>376</v>
      </c>
    </row>
    <row r="278" spans="2:65" s="1" customFormat="1" ht="22.5" customHeight="1">
      <c r="B278" s="160"/>
      <c r="C278" s="161" t="s">
        <v>769</v>
      </c>
      <c r="D278" s="161" t="s">
        <v>433</v>
      </c>
      <c r="E278" s="162" t="s">
        <v>770</v>
      </c>
      <c r="F278" s="163" t="s">
        <v>771</v>
      </c>
      <c r="G278" s="164" t="s">
        <v>475</v>
      </c>
      <c r="H278" s="165">
        <v>2.172</v>
      </c>
      <c r="I278" s="166"/>
      <c r="J278" s="167">
        <f>ROUND(I278*H278,2)</f>
        <v>0</v>
      </c>
      <c r="K278" s="163" t="s">
        <v>437</v>
      </c>
      <c r="L278" s="34"/>
      <c r="M278" s="168" t="s">
        <v>316</v>
      </c>
      <c r="N278" s="169" t="s">
        <v>340</v>
      </c>
      <c r="O278" s="35"/>
      <c r="P278" s="170">
        <f>O278*H278</f>
        <v>0</v>
      </c>
      <c r="Q278" s="170">
        <v>0</v>
      </c>
      <c r="R278" s="170">
        <f>Q278*H278</f>
        <v>0</v>
      </c>
      <c r="S278" s="170">
        <v>0</v>
      </c>
      <c r="T278" s="171">
        <f>S278*H278</f>
        <v>0</v>
      </c>
      <c r="AR278" s="17" t="s">
        <v>438</v>
      </c>
      <c r="AT278" s="17" t="s">
        <v>433</v>
      </c>
      <c r="AU278" s="17" t="s">
        <v>376</v>
      </c>
      <c r="AY278" s="17" t="s">
        <v>431</v>
      </c>
      <c r="BE278" s="172">
        <f>IF(N278="základní",J278,0)</f>
        <v>0</v>
      </c>
      <c r="BF278" s="172">
        <f>IF(N278="snížená",J278,0)</f>
        <v>0</v>
      </c>
      <c r="BG278" s="172">
        <f>IF(N278="zákl. přenesená",J278,0)</f>
        <v>0</v>
      </c>
      <c r="BH278" s="172">
        <f>IF(N278="sníž. přenesená",J278,0)</f>
        <v>0</v>
      </c>
      <c r="BI278" s="172">
        <f>IF(N278="nulová",J278,0)</f>
        <v>0</v>
      </c>
      <c r="BJ278" s="17" t="s">
        <v>317</v>
      </c>
      <c r="BK278" s="172">
        <f>ROUND(I278*H278,2)</f>
        <v>0</v>
      </c>
      <c r="BL278" s="17" t="s">
        <v>438</v>
      </c>
      <c r="BM278" s="17" t="s">
        <v>772</v>
      </c>
    </row>
    <row r="279" spans="2:47" s="1" customFormat="1" ht="13.5">
      <c r="B279" s="34"/>
      <c r="D279" s="173" t="s">
        <v>439</v>
      </c>
      <c r="F279" s="174" t="s">
        <v>773</v>
      </c>
      <c r="I279" s="131"/>
      <c r="L279" s="34"/>
      <c r="M279" s="64"/>
      <c r="N279" s="35"/>
      <c r="O279" s="35"/>
      <c r="P279" s="35"/>
      <c r="Q279" s="35"/>
      <c r="R279" s="35"/>
      <c r="S279" s="35"/>
      <c r="T279" s="65"/>
      <c r="AT279" s="17" t="s">
        <v>439</v>
      </c>
      <c r="AU279" s="17" t="s">
        <v>376</v>
      </c>
    </row>
    <row r="280" spans="2:65" s="1" customFormat="1" ht="22.5" customHeight="1">
      <c r="B280" s="160"/>
      <c r="C280" s="161" t="s">
        <v>774</v>
      </c>
      <c r="D280" s="161" t="s">
        <v>433</v>
      </c>
      <c r="E280" s="162" t="s">
        <v>775</v>
      </c>
      <c r="F280" s="163" t="s">
        <v>776</v>
      </c>
      <c r="G280" s="164" t="s">
        <v>475</v>
      </c>
      <c r="H280" s="165">
        <v>13.058</v>
      </c>
      <c r="I280" s="166"/>
      <c r="J280" s="167">
        <f>ROUND(I280*H280,2)</f>
        <v>0</v>
      </c>
      <c r="K280" s="163" t="s">
        <v>437</v>
      </c>
      <c r="L280" s="34"/>
      <c r="M280" s="168" t="s">
        <v>316</v>
      </c>
      <c r="N280" s="169" t="s">
        <v>340</v>
      </c>
      <c r="O280" s="35"/>
      <c r="P280" s="170">
        <f>O280*H280</f>
        <v>0</v>
      </c>
      <c r="Q280" s="170">
        <v>0</v>
      </c>
      <c r="R280" s="170">
        <f>Q280*H280</f>
        <v>0</v>
      </c>
      <c r="S280" s="170">
        <v>0</v>
      </c>
      <c r="T280" s="171">
        <f>S280*H280</f>
        <v>0</v>
      </c>
      <c r="AR280" s="17" t="s">
        <v>438</v>
      </c>
      <c r="AT280" s="17" t="s">
        <v>433</v>
      </c>
      <c r="AU280" s="17" t="s">
        <v>376</v>
      </c>
      <c r="AY280" s="17" t="s">
        <v>431</v>
      </c>
      <c r="BE280" s="172">
        <f>IF(N280="základní",J280,0)</f>
        <v>0</v>
      </c>
      <c r="BF280" s="172">
        <f>IF(N280="snížená",J280,0)</f>
        <v>0</v>
      </c>
      <c r="BG280" s="172">
        <f>IF(N280="zákl. přenesená",J280,0)</f>
        <v>0</v>
      </c>
      <c r="BH280" s="172">
        <f>IF(N280="sníž. přenesená",J280,0)</f>
        <v>0</v>
      </c>
      <c r="BI280" s="172">
        <f>IF(N280="nulová",J280,0)</f>
        <v>0</v>
      </c>
      <c r="BJ280" s="17" t="s">
        <v>317</v>
      </c>
      <c r="BK280" s="172">
        <f>ROUND(I280*H280,2)</f>
        <v>0</v>
      </c>
      <c r="BL280" s="17" t="s">
        <v>438</v>
      </c>
      <c r="BM280" s="17" t="s">
        <v>777</v>
      </c>
    </row>
    <row r="281" spans="2:47" s="1" customFormat="1" ht="27">
      <c r="B281" s="34"/>
      <c r="D281" s="175" t="s">
        <v>439</v>
      </c>
      <c r="F281" s="176" t="s">
        <v>778</v>
      </c>
      <c r="I281" s="131"/>
      <c r="L281" s="34"/>
      <c r="M281" s="64"/>
      <c r="N281" s="35"/>
      <c r="O281" s="35"/>
      <c r="P281" s="35"/>
      <c r="Q281" s="35"/>
      <c r="R281" s="35"/>
      <c r="S281" s="35"/>
      <c r="T281" s="65"/>
      <c r="AT281" s="17" t="s">
        <v>439</v>
      </c>
      <c r="AU281" s="17" t="s">
        <v>376</v>
      </c>
    </row>
    <row r="282" spans="2:51" s="12" customFormat="1" ht="13.5">
      <c r="B282" s="185"/>
      <c r="D282" s="173" t="s">
        <v>462</v>
      </c>
      <c r="E282" s="204" t="s">
        <v>316</v>
      </c>
      <c r="F282" s="202" t="s">
        <v>779</v>
      </c>
      <c r="H282" s="203">
        <v>13.058</v>
      </c>
      <c r="I282" s="189"/>
      <c r="L282" s="185"/>
      <c r="M282" s="190"/>
      <c r="N282" s="191"/>
      <c r="O282" s="191"/>
      <c r="P282" s="191"/>
      <c r="Q282" s="191"/>
      <c r="R282" s="191"/>
      <c r="S282" s="191"/>
      <c r="T282" s="192"/>
      <c r="AT282" s="186" t="s">
        <v>462</v>
      </c>
      <c r="AU282" s="186" t="s">
        <v>376</v>
      </c>
      <c r="AV282" s="12" t="s">
        <v>376</v>
      </c>
      <c r="AW282" s="12" t="s">
        <v>332</v>
      </c>
      <c r="AX282" s="12" t="s">
        <v>369</v>
      </c>
      <c r="AY282" s="186" t="s">
        <v>431</v>
      </c>
    </row>
    <row r="283" spans="2:65" s="1" customFormat="1" ht="22.5" customHeight="1">
      <c r="B283" s="160"/>
      <c r="C283" s="161" t="s">
        <v>780</v>
      </c>
      <c r="D283" s="161" t="s">
        <v>433</v>
      </c>
      <c r="E283" s="162" t="s">
        <v>781</v>
      </c>
      <c r="F283" s="163" t="s">
        <v>782</v>
      </c>
      <c r="G283" s="164" t="s">
        <v>475</v>
      </c>
      <c r="H283" s="165">
        <v>13.058</v>
      </c>
      <c r="I283" s="166"/>
      <c r="J283" s="167">
        <f>ROUND(I283*H283,2)</f>
        <v>0</v>
      </c>
      <c r="K283" s="163" t="s">
        <v>437</v>
      </c>
      <c r="L283" s="34"/>
      <c r="M283" s="168" t="s">
        <v>316</v>
      </c>
      <c r="N283" s="169" t="s">
        <v>340</v>
      </c>
      <c r="O283" s="35"/>
      <c r="P283" s="170">
        <f>O283*H283</f>
        <v>0</v>
      </c>
      <c r="Q283" s="170">
        <v>0</v>
      </c>
      <c r="R283" s="170">
        <f>Q283*H283</f>
        <v>0</v>
      </c>
      <c r="S283" s="170">
        <v>0</v>
      </c>
      <c r="T283" s="171">
        <f>S283*H283</f>
        <v>0</v>
      </c>
      <c r="AR283" s="17" t="s">
        <v>438</v>
      </c>
      <c r="AT283" s="17" t="s">
        <v>433</v>
      </c>
      <c r="AU283" s="17" t="s">
        <v>376</v>
      </c>
      <c r="AY283" s="17" t="s">
        <v>431</v>
      </c>
      <c r="BE283" s="172">
        <f>IF(N283="základní",J283,0)</f>
        <v>0</v>
      </c>
      <c r="BF283" s="172">
        <f>IF(N283="snížená",J283,0)</f>
        <v>0</v>
      </c>
      <c r="BG283" s="172">
        <f>IF(N283="zákl. přenesená",J283,0)</f>
        <v>0</v>
      </c>
      <c r="BH283" s="172">
        <f>IF(N283="sníž. přenesená",J283,0)</f>
        <v>0</v>
      </c>
      <c r="BI283" s="172">
        <f>IF(N283="nulová",J283,0)</f>
        <v>0</v>
      </c>
      <c r="BJ283" s="17" t="s">
        <v>317</v>
      </c>
      <c r="BK283" s="172">
        <f>ROUND(I283*H283,2)</f>
        <v>0</v>
      </c>
      <c r="BL283" s="17" t="s">
        <v>438</v>
      </c>
      <c r="BM283" s="17" t="s">
        <v>783</v>
      </c>
    </row>
    <row r="284" spans="2:47" s="1" customFormat="1" ht="13.5">
      <c r="B284" s="34"/>
      <c r="D284" s="173" t="s">
        <v>439</v>
      </c>
      <c r="F284" s="174" t="s">
        <v>784</v>
      </c>
      <c r="I284" s="131"/>
      <c r="L284" s="34"/>
      <c r="M284" s="64"/>
      <c r="N284" s="35"/>
      <c r="O284" s="35"/>
      <c r="P284" s="35"/>
      <c r="Q284" s="35"/>
      <c r="R284" s="35"/>
      <c r="S284" s="35"/>
      <c r="T284" s="65"/>
      <c r="AT284" s="17" t="s">
        <v>439</v>
      </c>
      <c r="AU284" s="17" t="s">
        <v>376</v>
      </c>
    </row>
    <row r="285" spans="2:65" s="1" customFormat="1" ht="22.5" customHeight="1">
      <c r="B285" s="160"/>
      <c r="C285" s="161" t="s">
        <v>785</v>
      </c>
      <c r="D285" s="161" t="s">
        <v>433</v>
      </c>
      <c r="E285" s="162" t="s">
        <v>786</v>
      </c>
      <c r="F285" s="163" t="s">
        <v>787</v>
      </c>
      <c r="G285" s="164" t="s">
        <v>475</v>
      </c>
      <c r="H285" s="165">
        <v>52.232</v>
      </c>
      <c r="I285" s="166"/>
      <c r="J285" s="167">
        <f>ROUND(I285*H285,2)</f>
        <v>0</v>
      </c>
      <c r="K285" s="163" t="s">
        <v>437</v>
      </c>
      <c r="L285" s="34"/>
      <c r="M285" s="168" t="s">
        <v>316</v>
      </c>
      <c r="N285" s="169" t="s">
        <v>340</v>
      </c>
      <c r="O285" s="35"/>
      <c r="P285" s="170">
        <f>O285*H285</f>
        <v>0</v>
      </c>
      <c r="Q285" s="170">
        <v>0</v>
      </c>
      <c r="R285" s="170">
        <f>Q285*H285</f>
        <v>0</v>
      </c>
      <c r="S285" s="170">
        <v>0</v>
      </c>
      <c r="T285" s="171">
        <f>S285*H285</f>
        <v>0</v>
      </c>
      <c r="AR285" s="17" t="s">
        <v>438</v>
      </c>
      <c r="AT285" s="17" t="s">
        <v>433</v>
      </c>
      <c r="AU285" s="17" t="s">
        <v>376</v>
      </c>
      <c r="AY285" s="17" t="s">
        <v>431</v>
      </c>
      <c r="BE285" s="172">
        <f>IF(N285="základní",J285,0)</f>
        <v>0</v>
      </c>
      <c r="BF285" s="172">
        <f>IF(N285="snížená",J285,0)</f>
        <v>0</v>
      </c>
      <c r="BG285" s="172">
        <f>IF(N285="zákl. přenesená",J285,0)</f>
        <v>0</v>
      </c>
      <c r="BH285" s="172">
        <f>IF(N285="sníž. přenesená",J285,0)</f>
        <v>0</v>
      </c>
      <c r="BI285" s="172">
        <f>IF(N285="nulová",J285,0)</f>
        <v>0</v>
      </c>
      <c r="BJ285" s="17" t="s">
        <v>317</v>
      </c>
      <c r="BK285" s="172">
        <f>ROUND(I285*H285,2)</f>
        <v>0</v>
      </c>
      <c r="BL285" s="17" t="s">
        <v>438</v>
      </c>
      <c r="BM285" s="17" t="s">
        <v>788</v>
      </c>
    </row>
    <row r="286" spans="2:47" s="1" customFormat="1" ht="27">
      <c r="B286" s="34"/>
      <c r="D286" s="175" t="s">
        <v>439</v>
      </c>
      <c r="F286" s="176" t="s">
        <v>789</v>
      </c>
      <c r="I286" s="131"/>
      <c r="L286" s="34"/>
      <c r="M286" s="64"/>
      <c r="N286" s="35"/>
      <c r="O286" s="35"/>
      <c r="P286" s="35"/>
      <c r="Q286" s="35"/>
      <c r="R286" s="35"/>
      <c r="S286" s="35"/>
      <c r="T286" s="65"/>
      <c r="AT286" s="17" t="s">
        <v>439</v>
      </c>
      <c r="AU286" s="17" t="s">
        <v>376</v>
      </c>
    </row>
    <row r="287" spans="2:47" s="1" customFormat="1" ht="27">
      <c r="B287" s="34"/>
      <c r="D287" s="175" t="s">
        <v>597</v>
      </c>
      <c r="F287" s="221" t="s">
        <v>763</v>
      </c>
      <c r="I287" s="131"/>
      <c r="L287" s="34"/>
      <c r="M287" s="64"/>
      <c r="N287" s="35"/>
      <c r="O287" s="35"/>
      <c r="P287" s="35"/>
      <c r="Q287" s="35"/>
      <c r="R287" s="35"/>
      <c r="S287" s="35"/>
      <c r="T287" s="65"/>
      <c r="AT287" s="17" t="s">
        <v>597</v>
      </c>
      <c r="AU287" s="17" t="s">
        <v>376</v>
      </c>
    </row>
    <row r="288" spans="2:51" s="12" customFormat="1" ht="13.5">
      <c r="B288" s="185"/>
      <c r="D288" s="173" t="s">
        <v>462</v>
      </c>
      <c r="F288" s="202" t="s">
        <v>790</v>
      </c>
      <c r="H288" s="203">
        <v>52.232</v>
      </c>
      <c r="I288" s="189"/>
      <c r="L288" s="185"/>
      <c r="M288" s="190"/>
      <c r="N288" s="191"/>
      <c r="O288" s="191"/>
      <c r="P288" s="191"/>
      <c r="Q288" s="191"/>
      <c r="R288" s="191"/>
      <c r="S288" s="191"/>
      <c r="T288" s="192"/>
      <c r="AT288" s="186" t="s">
        <v>462</v>
      </c>
      <c r="AU288" s="186" t="s">
        <v>376</v>
      </c>
      <c r="AV288" s="12" t="s">
        <v>376</v>
      </c>
      <c r="AW288" s="12" t="s">
        <v>298</v>
      </c>
      <c r="AX288" s="12" t="s">
        <v>317</v>
      </c>
      <c r="AY288" s="186" t="s">
        <v>431</v>
      </c>
    </row>
    <row r="289" spans="2:65" s="1" customFormat="1" ht="22.5" customHeight="1">
      <c r="B289" s="160"/>
      <c r="C289" s="161" t="s">
        <v>791</v>
      </c>
      <c r="D289" s="161" t="s">
        <v>433</v>
      </c>
      <c r="E289" s="162" t="s">
        <v>792</v>
      </c>
      <c r="F289" s="163" t="s">
        <v>793</v>
      </c>
      <c r="G289" s="164" t="s">
        <v>475</v>
      </c>
      <c r="H289" s="165">
        <v>0.112</v>
      </c>
      <c r="I289" s="166"/>
      <c r="J289" s="167">
        <f>ROUND(I289*H289,2)</f>
        <v>0</v>
      </c>
      <c r="K289" s="163" t="s">
        <v>437</v>
      </c>
      <c r="L289" s="34"/>
      <c r="M289" s="168" t="s">
        <v>316</v>
      </c>
      <c r="N289" s="169" t="s">
        <v>340</v>
      </c>
      <c r="O289" s="35"/>
      <c r="P289" s="170">
        <f>O289*H289</f>
        <v>0</v>
      </c>
      <c r="Q289" s="170">
        <v>0</v>
      </c>
      <c r="R289" s="170">
        <f>Q289*H289</f>
        <v>0</v>
      </c>
      <c r="S289" s="170">
        <v>0</v>
      </c>
      <c r="T289" s="171">
        <f>S289*H289</f>
        <v>0</v>
      </c>
      <c r="AR289" s="17" t="s">
        <v>438</v>
      </c>
      <c r="AT289" s="17" t="s">
        <v>433</v>
      </c>
      <c r="AU289" s="17" t="s">
        <v>376</v>
      </c>
      <c r="AY289" s="17" t="s">
        <v>431</v>
      </c>
      <c r="BE289" s="172">
        <f>IF(N289="základní",J289,0)</f>
        <v>0</v>
      </c>
      <c r="BF289" s="172">
        <f>IF(N289="snížená",J289,0)</f>
        <v>0</v>
      </c>
      <c r="BG289" s="172">
        <f>IF(N289="zákl. přenesená",J289,0)</f>
        <v>0</v>
      </c>
      <c r="BH289" s="172">
        <f>IF(N289="sníž. přenesená",J289,0)</f>
        <v>0</v>
      </c>
      <c r="BI289" s="172">
        <f>IF(N289="nulová",J289,0)</f>
        <v>0</v>
      </c>
      <c r="BJ289" s="17" t="s">
        <v>317</v>
      </c>
      <c r="BK289" s="172">
        <f>ROUND(I289*H289,2)</f>
        <v>0</v>
      </c>
      <c r="BL289" s="17" t="s">
        <v>438</v>
      </c>
      <c r="BM289" s="17" t="s">
        <v>794</v>
      </c>
    </row>
    <row r="290" spans="2:47" s="1" customFormat="1" ht="13.5">
      <c r="B290" s="34"/>
      <c r="D290" s="175" t="s">
        <v>439</v>
      </c>
      <c r="F290" s="176" t="s">
        <v>795</v>
      </c>
      <c r="I290" s="131"/>
      <c r="L290" s="34"/>
      <c r="M290" s="64"/>
      <c r="N290" s="35"/>
      <c r="O290" s="35"/>
      <c r="P290" s="35"/>
      <c r="Q290" s="35"/>
      <c r="R290" s="35"/>
      <c r="S290" s="35"/>
      <c r="T290" s="65"/>
      <c r="AT290" s="17" t="s">
        <v>439</v>
      </c>
      <c r="AU290" s="17" t="s">
        <v>376</v>
      </c>
    </row>
    <row r="291" spans="2:51" s="12" customFormat="1" ht="13.5">
      <c r="B291" s="185"/>
      <c r="D291" s="173" t="s">
        <v>462</v>
      </c>
      <c r="E291" s="204" t="s">
        <v>316</v>
      </c>
      <c r="F291" s="202" t="s">
        <v>796</v>
      </c>
      <c r="H291" s="203">
        <v>0.112</v>
      </c>
      <c r="I291" s="189"/>
      <c r="L291" s="185"/>
      <c r="M291" s="190"/>
      <c r="N291" s="191"/>
      <c r="O291" s="191"/>
      <c r="P291" s="191"/>
      <c r="Q291" s="191"/>
      <c r="R291" s="191"/>
      <c r="S291" s="191"/>
      <c r="T291" s="192"/>
      <c r="AT291" s="186" t="s">
        <v>462</v>
      </c>
      <c r="AU291" s="186" t="s">
        <v>376</v>
      </c>
      <c r="AV291" s="12" t="s">
        <v>376</v>
      </c>
      <c r="AW291" s="12" t="s">
        <v>332</v>
      </c>
      <c r="AX291" s="12" t="s">
        <v>369</v>
      </c>
      <c r="AY291" s="186" t="s">
        <v>431</v>
      </c>
    </row>
    <row r="292" spans="2:65" s="1" customFormat="1" ht="31.5" customHeight="1">
      <c r="B292" s="160"/>
      <c r="C292" s="161" t="s">
        <v>797</v>
      </c>
      <c r="D292" s="161" t="s">
        <v>433</v>
      </c>
      <c r="E292" s="162" t="s">
        <v>798</v>
      </c>
      <c r="F292" s="163" t="s">
        <v>799</v>
      </c>
      <c r="G292" s="164" t="s">
        <v>475</v>
      </c>
      <c r="H292" s="165">
        <v>12.946</v>
      </c>
      <c r="I292" s="166"/>
      <c r="J292" s="167">
        <f>ROUND(I292*H292,2)</f>
        <v>0</v>
      </c>
      <c r="K292" s="163" t="s">
        <v>316</v>
      </c>
      <c r="L292" s="34"/>
      <c r="M292" s="168" t="s">
        <v>316</v>
      </c>
      <c r="N292" s="169" t="s">
        <v>340</v>
      </c>
      <c r="O292" s="35"/>
      <c r="P292" s="170">
        <f>O292*H292</f>
        <v>0</v>
      </c>
      <c r="Q292" s="170">
        <v>0</v>
      </c>
      <c r="R292" s="170">
        <f>Q292*H292</f>
        <v>0</v>
      </c>
      <c r="S292" s="170">
        <v>0</v>
      </c>
      <c r="T292" s="171">
        <f>S292*H292</f>
        <v>0</v>
      </c>
      <c r="AR292" s="17" t="s">
        <v>438</v>
      </c>
      <c r="AT292" s="17" t="s">
        <v>433</v>
      </c>
      <c r="AU292" s="17" t="s">
        <v>376</v>
      </c>
      <c r="AY292" s="17" t="s">
        <v>431</v>
      </c>
      <c r="BE292" s="172">
        <f>IF(N292="základní",J292,0)</f>
        <v>0</v>
      </c>
      <c r="BF292" s="172">
        <f>IF(N292="snížená",J292,0)</f>
        <v>0</v>
      </c>
      <c r="BG292" s="172">
        <f>IF(N292="zákl. přenesená",J292,0)</f>
        <v>0</v>
      </c>
      <c r="BH292" s="172">
        <f>IF(N292="sníž. přenesená",J292,0)</f>
        <v>0</v>
      </c>
      <c r="BI292" s="172">
        <f>IF(N292="nulová",J292,0)</f>
        <v>0</v>
      </c>
      <c r="BJ292" s="17" t="s">
        <v>317</v>
      </c>
      <c r="BK292" s="172">
        <f>ROUND(I292*H292,2)</f>
        <v>0</v>
      </c>
      <c r="BL292" s="17" t="s">
        <v>438</v>
      </c>
      <c r="BM292" s="17" t="s">
        <v>800</v>
      </c>
    </row>
    <row r="293" spans="2:47" s="1" customFormat="1" ht="13.5">
      <c r="B293" s="34"/>
      <c r="D293" s="175" t="s">
        <v>439</v>
      </c>
      <c r="F293" s="176" t="s">
        <v>801</v>
      </c>
      <c r="I293" s="131"/>
      <c r="L293" s="34"/>
      <c r="M293" s="64"/>
      <c r="N293" s="35"/>
      <c r="O293" s="35"/>
      <c r="P293" s="35"/>
      <c r="Q293" s="35"/>
      <c r="R293" s="35"/>
      <c r="S293" s="35"/>
      <c r="T293" s="65"/>
      <c r="AT293" s="17" t="s">
        <v>439</v>
      </c>
      <c r="AU293" s="17" t="s">
        <v>376</v>
      </c>
    </row>
    <row r="294" spans="2:51" s="12" customFormat="1" ht="13.5">
      <c r="B294" s="185"/>
      <c r="D294" s="175" t="s">
        <v>462</v>
      </c>
      <c r="E294" s="186" t="s">
        <v>316</v>
      </c>
      <c r="F294" s="187" t="s">
        <v>802</v>
      </c>
      <c r="H294" s="188">
        <v>12.946</v>
      </c>
      <c r="I294" s="189"/>
      <c r="L294" s="185"/>
      <c r="M294" s="190"/>
      <c r="N294" s="191"/>
      <c r="O294" s="191"/>
      <c r="P294" s="191"/>
      <c r="Q294" s="191"/>
      <c r="R294" s="191"/>
      <c r="S294" s="191"/>
      <c r="T294" s="192"/>
      <c r="AT294" s="186" t="s">
        <v>462</v>
      </c>
      <c r="AU294" s="186" t="s">
        <v>376</v>
      </c>
      <c r="AV294" s="12" t="s">
        <v>376</v>
      </c>
      <c r="AW294" s="12" t="s">
        <v>332</v>
      </c>
      <c r="AX294" s="12" t="s">
        <v>369</v>
      </c>
      <c r="AY294" s="186" t="s">
        <v>431</v>
      </c>
    </row>
    <row r="295" spans="2:63" s="10" customFormat="1" ht="29.25" customHeight="1">
      <c r="B295" s="146"/>
      <c r="D295" s="157" t="s">
        <v>368</v>
      </c>
      <c r="E295" s="158" t="s">
        <v>803</v>
      </c>
      <c r="F295" s="158" t="s">
        <v>804</v>
      </c>
      <c r="I295" s="149"/>
      <c r="J295" s="159">
        <f>BK295</f>
        <v>0</v>
      </c>
      <c r="L295" s="146"/>
      <c r="M295" s="151"/>
      <c r="N295" s="152"/>
      <c r="O295" s="152"/>
      <c r="P295" s="153">
        <f>SUM(P296:P297)</f>
        <v>0</v>
      </c>
      <c r="Q295" s="152"/>
      <c r="R295" s="153">
        <f>SUM(R296:R297)</f>
        <v>0</v>
      </c>
      <c r="S295" s="152"/>
      <c r="T295" s="154">
        <f>SUM(T296:T297)</f>
        <v>0</v>
      </c>
      <c r="AR295" s="147" t="s">
        <v>317</v>
      </c>
      <c r="AT295" s="155" t="s">
        <v>368</v>
      </c>
      <c r="AU295" s="155" t="s">
        <v>317</v>
      </c>
      <c r="AY295" s="147" t="s">
        <v>431</v>
      </c>
      <c r="BK295" s="156">
        <f>SUM(BK296:BK297)</f>
        <v>0</v>
      </c>
    </row>
    <row r="296" spans="2:65" s="1" customFormat="1" ht="22.5" customHeight="1">
      <c r="B296" s="160"/>
      <c r="C296" s="161" t="s">
        <v>805</v>
      </c>
      <c r="D296" s="161" t="s">
        <v>433</v>
      </c>
      <c r="E296" s="162" t="s">
        <v>806</v>
      </c>
      <c r="F296" s="163" t="s">
        <v>807</v>
      </c>
      <c r="G296" s="164" t="s">
        <v>475</v>
      </c>
      <c r="H296" s="165">
        <v>26.853</v>
      </c>
      <c r="I296" s="166"/>
      <c r="J296" s="167">
        <f>ROUND(I296*H296,2)</f>
        <v>0</v>
      </c>
      <c r="K296" s="163" t="s">
        <v>437</v>
      </c>
      <c r="L296" s="34"/>
      <c r="M296" s="168" t="s">
        <v>316</v>
      </c>
      <c r="N296" s="169" t="s">
        <v>340</v>
      </c>
      <c r="O296" s="35"/>
      <c r="P296" s="170">
        <f>O296*H296</f>
        <v>0</v>
      </c>
      <c r="Q296" s="170">
        <v>0</v>
      </c>
      <c r="R296" s="170">
        <f>Q296*H296</f>
        <v>0</v>
      </c>
      <c r="S296" s="170">
        <v>0</v>
      </c>
      <c r="T296" s="171">
        <f>S296*H296</f>
        <v>0</v>
      </c>
      <c r="AR296" s="17" t="s">
        <v>438</v>
      </c>
      <c r="AT296" s="17" t="s">
        <v>433</v>
      </c>
      <c r="AU296" s="17" t="s">
        <v>376</v>
      </c>
      <c r="AY296" s="17" t="s">
        <v>431</v>
      </c>
      <c r="BE296" s="172">
        <f>IF(N296="základní",J296,0)</f>
        <v>0</v>
      </c>
      <c r="BF296" s="172">
        <f>IF(N296="snížená",J296,0)</f>
        <v>0</v>
      </c>
      <c r="BG296" s="172">
        <f>IF(N296="zákl. přenesená",J296,0)</f>
        <v>0</v>
      </c>
      <c r="BH296" s="172">
        <f>IF(N296="sníž. přenesená",J296,0)</f>
        <v>0</v>
      </c>
      <c r="BI296" s="172">
        <f>IF(N296="nulová",J296,0)</f>
        <v>0</v>
      </c>
      <c r="BJ296" s="17" t="s">
        <v>317</v>
      </c>
      <c r="BK296" s="172">
        <f>ROUND(I296*H296,2)</f>
        <v>0</v>
      </c>
      <c r="BL296" s="17" t="s">
        <v>438</v>
      </c>
      <c r="BM296" s="17" t="s">
        <v>808</v>
      </c>
    </row>
    <row r="297" spans="2:47" s="1" customFormat="1" ht="40.5">
      <c r="B297" s="34"/>
      <c r="D297" s="175" t="s">
        <v>439</v>
      </c>
      <c r="F297" s="176" t="s">
        <v>809</v>
      </c>
      <c r="I297" s="131"/>
      <c r="L297" s="34"/>
      <c r="M297" s="64"/>
      <c r="N297" s="35"/>
      <c r="O297" s="35"/>
      <c r="P297" s="35"/>
      <c r="Q297" s="35"/>
      <c r="R297" s="35"/>
      <c r="S297" s="35"/>
      <c r="T297" s="65"/>
      <c r="AT297" s="17" t="s">
        <v>439</v>
      </c>
      <c r="AU297" s="17" t="s">
        <v>376</v>
      </c>
    </row>
    <row r="298" spans="2:63" s="10" customFormat="1" ht="36.75" customHeight="1">
      <c r="B298" s="146"/>
      <c r="D298" s="147" t="s">
        <v>368</v>
      </c>
      <c r="E298" s="148" t="s">
        <v>810</v>
      </c>
      <c r="F298" s="148" t="s">
        <v>811</v>
      </c>
      <c r="I298" s="149"/>
      <c r="J298" s="150">
        <f>BK298</f>
        <v>0</v>
      </c>
      <c r="L298" s="146"/>
      <c r="M298" s="151"/>
      <c r="N298" s="152"/>
      <c r="O298" s="152"/>
      <c r="P298" s="153">
        <f>P299+P317+P335+P396+P424+P440+P442+P448+P466+P485</f>
        <v>0</v>
      </c>
      <c r="Q298" s="152"/>
      <c r="R298" s="153">
        <f>R299+R317+R335+R396+R424+R440+R442+R448+R466+R485</f>
        <v>1.614125618</v>
      </c>
      <c r="S298" s="152"/>
      <c r="T298" s="154">
        <f>T299+T317+T335+T396+T424+T440+T442+T448+T466+T485</f>
        <v>0.06377</v>
      </c>
      <c r="AR298" s="147" t="s">
        <v>376</v>
      </c>
      <c r="AT298" s="155" t="s">
        <v>368</v>
      </c>
      <c r="AU298" s="155" t="s">
        <v>369</v>
      </c>
      <c r="AY298" s="147" t="s">
        <v>431</v>
      </c>
      <c r="BK298" s="156">
        <f>BK299+BK317+BK335+BK396+BK424+BK440+BK442+BK448+BK466+BK485</f>
        <v>0</v>
      </c>
    </row>
    <row r="299" spans="2:63" s="10" customFormat="1" ht="19.5" customHeight="1">
      <c r="B299" s="146"/>
      <c r="D299" s="157" t="s">
        <v>368</v>
      </c>
      <c r="E299" s="158" t="s">
        <v>812</v>
      </c>
      <c r="F299" s="158" t="s">
        <v>813</v>
      </c>
      <c r="I299" s="149"/>
      <c r="J299" s="159">
        <f>BK299</f>
        <v>0</v>
      </c>
      <c r="L299" s="146"/>
      <c r="M299" s="151"/>
      <c r="N299" s="152"/>
      <c r="O299" s="152"/>
      <c r="P299" s="153">
        <f>SUM(P300:P316)</f>
        <v>0</v>
      </c>
      <c r="Q299" s="152"/>
      <c r="R299" s="153">
        <f>SUM(R300:R316)</f>
        <v>0.2057</v>
      </c>
      <c r="S299" s="152"/>
      <c r="T299" s="154">
        <f>SUM(T300:T316)</f>
        <v>0</v>
      </c>
      <c r="AR299" s="147" t="s">
        <v>376</v>
      </c>
      <c r="AT299" s="155" t="s">
        <v>368</v>
      </c>
      <c r="AU299" s="155" t="s">
        <v>317</v>
      </c>
      <c r="AY299" s="147" t="s">
        <v>431</v>
      </c>
      <c r="BK299" s="156">
        <f>SUM(BK300:BK316)</f>
        <v>0</v>
      </c>
    </row>
    <row r="300" spans="2:65" s="1" customFormat="1" ht="22.5" customHeight="1">
      <c r="B300" s="160"/>
      <c r="C300" s="161" t="s">
        <v>814</v>
      </c>
      <c r="D300" s="161" t="s">
        <v>433</v>
      </c>
      <c r="E300" s="162" t="s">
        <v>815</v>
      </c>
      <c r="F300" s="163" t="s">
        <v>816</v>
      </c>
      <c r="G300" s="164" t="s">
        <v>447</v>
      </c>
      <c r="H300" s="165">
        <v>18</v>
      </c>
      <c r="I300" s="166"/>
      <c r="J300" s="167">
        <f>ROUND(I300*H300,2)</f>
        <v>0</v>
      </c>
      <c r="K300" s="163" t="s">
        <v>437</v>
      </c>
      <c r="L300" s="34"/>
      <c r="M300" s="168" t="s">
        <v>316</v>
      </c>
      <c r="N300" s="169" t="s">
        <v>340</v>
      </c>
      <c r="O300" s="35"/>
      <c r="P300" s="170">
        <f>O300*H300</f>
        <v>0</v>
      </c>
      <c r="Q300" s="170">
        <v>0</v>
      </c>
      <c r="R300" s="170">
        <f>Q300*H300</f>
        <v>0</v>
      </c>
      <c r="S300" s="170">
        <v>0</v>
      </c>
      <c r="T300" s="171">
        <f>S300*H300</f>
        <v>0</v>
      </c>
      <c r="AR300" s="17" t="s">
        <v>517</v>
      </c>
      <c r="AT300" s="17" t="s">
        <v>433</v>
      </c>
      <c r="AU300" s="17" t="s">
        <v>376</v>
      </c>
      <c r="AY300" s="17" t="s">
        <v>431</v>
      </c>
      <c r="BE300" s="172">
        <f>IF(N300="základní",J300,0)</f>
        <v>0</v>
      </c>
      <c r="BF300" s="172">
        <f>IF(N300="snížená",J300,0)</f>
        <v>0</v>
      </c>
      <c r="BG300" s="172">
        <f>IF(N300="zákl. přenesená",J300,0)</f>
        <v>0</v>
      </c>
      <c r="BH300" s="172">
        <f>IF(N300="sníž. přenesená",J300,0)</f>
        <v>0</v>
      </c>
      <c r="BI300" s="172">
        <f>IF(N300="nulová",J300,0)</f>
        <v>0</v>
      </c>
      <c r="BJ300" s="17" t="s">
        <v>317</v>
      </c>
      <c r="BK300" s="172">
        <f>ROUND(I300*H300,2)</f>
        <v>0</v>
      </c>
      <c r="BL300" s="17" t="s">
        <v>517</v>
      </c>
      <c r="BM300" s="17" t="s">
        <v>817</v>
      </c>
    </row>
    <row r="301" spans="2:47" s="1" customFormat="1" ht="27">
      <c r="B301" s="34"/>
      <c r="D301" s="175" t="s">
        <v>439</v>
      </c>
      <c r="F301" s="176" t="s">
        <v>818</v>
      </c>
      <c r="I301" s="131"/>
      <c r="L301" s="34"/>
      <c r="M301" s="64"/>
      <c r="N301" s="35"/>
      <c r="O301" s="35"/>
      <c r="P301" s="35"/>
      <c r="Q301" s="35"/>
      <c r="R301" s="35"/>
      <c r="S301" s="35"/>
      <c r="T301" s="65"/>
      <c r="AT301" s="17" t="s">
        <v>439</v>
      </c>
      <c r="AU301" s="17" t="s">
        <v>376</v>
      </c>
    </row>
    <row r="302" spans="2:51" s="12" customFormat="1" ht="13.5">
      <c r="B302" s="185"/>
      <c r="D302" s="173" t="s">
        <v>462</v>
      </c>
      <c r="E302" s="204" t="s">
        <v>316</v>
      </c>
      <c r="F302" s="202" t="s">
        <v>819</v>
      </c>
      <c r="H302" s="203">
        <v>18</v>
      </c>
      <c r="I302" s="189"/>
      <c r="L302" s="185"/>
      <c r="M302" s="190"/>
      <c r="N302" s="191"/>
      <c r="O302" s="191"/>
      <c r="P302" s="191"/>
      <c r="Q302" s="191"/>
      <c r="R302" s="191"/>
      <c r="S302" s="191"/>
      <c r="T302" s="192"/>
      <c r="AT302" s="186" t="s">
        <v>462</v>
      </c>
      <c r="AU302" s="186" t="s">
        <v>376</v>
      </c>
      <c r="AV302" s="12" t="s">
        <v>376</v>
      </c>
      <c r="AW302" s="12" t="s">
        <v>332</v>
      </c>
      <c r="AX302" s="12" t="s">
        <v>369</v>
      </c>
      <c r="AY302" s="186" t="s">
        <v>431</v>
      </c>
    </row>
    <row r="303" spans="2:65" s="1" customFormat="1" ht="22.5" customHeight="1">
      <c r="B303" s="160"/>
      <c r="C303" s="205" t="s">
        <v>820</v>
      </c>
      <c r="D303" s="205" t="s">
        <v>490</v>
      </c>
      <c r="E303" s="206" t="s">
        <v>821</v>
      </c>
      <c r="F303" s="207" t="s">
        <v>822</v>
      </c>
      <c r="G303" s="208" t="s">
        <v>475</v>
      </c>
      <c r="H303" s="209">
        <v>0.005</v>
      </c>
      <c r="I303" s="210"/>
      <c r="J303" s="211">
        <f>ROUND(I303*H303,2)</f>
        <v>0</v>
      </c>
      <c r="K303" s="207" t="s">
        <v>316</v>
      </c>
      <c r="L303" s="212"/>
      <c r="M303" s="213" t="s">
        <v>316</v>
      </c>
      <c r="N303" s="214" t="s">
        <v>340</v>
      </c>
      <c r="O303" s="35"/>
      <c r="P303" s="170">
        <f>O303*H303</f>
        <v>0</v>
      </c>
      <c r="Q303" s="170">
        <v>1</v>
      </c>
      <c r="R303" s="170">
        <f>Q303*H303</f>
        <v>0.005</v>
      </c>
      <c r="S303" s="170">
        <v>0</v>
      </c>
      <c r="T303" s="171">
        <f>S303*H303</f>
        <v>0</v>
      </c>
      <c r="AR303" s="17" t="s">
        <v>609</v>
      </c>
      <c r="AT303" s="17" t="s">
        <v>490</v>
      </c>
      <c r="AU303" s="17" t="s">
        <v>376</v>
      </c>
      <c r="AY303" s="17" t="s">
        <v>431</v>
      </c>
      <c r="BE303" s="172">
        <f>IF(N303="základní",J303,0)</f>
        <v>0</v>
      </c>
      <c r="BF303" s="172">
        <f>IF(N303="snížená",J303,0)</f>
        <v>0</v>
      </c>
      <c r="BG303" s="172">
        <f>IF(N303="zákl. přenesená",J303,0)</f>
        <v>0</v>
      </c>
      <c r="BH303" s="172">
        <f>IF(N303="sníž. přenesená",J303,0)</f>
        <v>0</v>
      </c>
      <c r="BI303" s="172">
        <f>IF(N303="nulová",J303,0)</f>
        <v>0</v>
      </c>
      <c r="BJ303" s="17" t="s">
        <v>317</v>
      </c>
      <c r="BK303" s="172">
        <f>ROUND(I303*H303,2)</f>
        <v>0</v>
      </c>
      <c r="BL303" s="17" t="s">
        <v>517</v>
      </c>
      <c r="BM303" s="17" t="s">
        <v>823</v>
      </c>
    </row>
    <row r="304" spans="2:47" s="1" customFormat="1" ht="40.5">
      <c r="B304" s="34"/>
      <c r="D304" s="175" t="s">
        <v>439</v>
      </c>
      <c r="F304" s="176" t="s">
        <v>824</v>
      </c>
      <c r="I304" s="131"/>
      <c r="L304" s="34"/>
      <c r="M304" s="64"/>
      <c r="N304" s="35"/>
      <c r="O304" s="35"/>
      <c r="P304" s="35"/>
      <c r="Q304" s="35"/>
      <c r="R304" s="35"/>
      <c r="S304" s="35"/>
      <c r="T304" s="65"/>
      <c r="AT304" s="17" t="s">
        <v>439</v>
      </c>
      <c r="AU304" s="17" t="s">
        <v>376</v>
      </c>
    </row>
    <row r="305" spans="2:51" s="12" customFormat="1" ht="13.5">
      <c r="B305" s="185"/>
      <c r="D305" s="173" t="s">
        <v>462</v>
      </c>
      <c r="F305" s="202" t="s">
        <v>825</v>
      </c>
      <c r="H305" s="203">
        <v>0.005</v>
      </c>
      <c r="I305" s="189"/>
      <c r="L305" s="185"/>
      <c r="M305" s="190"/>
      <c r="N305" s="191"/>
      <c r="O305" s="191"/>
      <c r="P305" s="191"/>
      <c r="Q305" s="191"/>
      <c r="R305" s="191"/>
      <c r="S305" s="191"/>
      <c r="T305" s="192"/>
      <c r="AT305" s="186" t="s">
        <v>462</v>
      </c>
      <c r="AU305" s="186" t="s">
        <v>376</v>
      </c>
      <c r="AV305" s="12" t="s">
        <v>376</v>
      </c>
      <c r="AW305" s="12" t="s">
        <v>298</v>
      </c>
      <c r="AX305" s="12" t="s">
        <v>317</v>
      </c>
      <c r="AY305" s="186" t="s">
        <v>431</v>
      </c>
    </row>
    <row r="306" spans="2:65" s="1" customFormat="1" ht="22.5" customHeight="1">
      <c r="B306" s="160"/>
      <c r="C306" s="161" t="s">
        <v>826</v>
      </c>
      <c r="D306" s="161" t="s">
        <v>433</v>
      </c>
      <c r="E306" s="162" t="s">
        <v>827</v>
      </c>
      <c r="F306" s="163" t="s">
        <v>828</v>
      </c>
      <c r="G306" s="164" t="s">
        <v>447</v>
      </c>
      <c r="H306" s="165">
        <v>36</v>
      </c>
      <c r="I306" s="166"/>
      <c r="J306" s="167">
        <f>ROUND(I306*H306,2)</f>
        <v>0</v>
      </c>
      <c r="K306" s="163" t="s">
        <v>437</v>
      </c>
      <c r="L306" s="34"/>
      <c r="M306" s="168" t="s">
        <v>316</v>
      </c>
      <c r="N306" s="169" t="s">
        <v>340</v>
      </c>
      <c r="O306" s="35"/>
      <c r="P306" s="170">
        <f>O306*H306</f>
        <v>0</v>
      </c>
      <c r="Q306" s="170">
        <v>0.0004</v>
      </c>
      <c r="R306" s="170">
        <f>Q306*H306</f>
        <v>0.014400000000000001</v>
      </c>
      <c r="S306" s="170">
        <v>0</v>
      </c>
      <c r="T306" s="171">
        <f>S306*H306</f>
        <v>0</v>
      </c>
      <c r="AR306" s="17" t="s">
        <v>517</v>
      </c>
      <c r="AT306" s="17" t="s">
        <v>433</v>
      </c>
      <c r="AU306" s="17" t="s">
        <v>376</v>
      </c>
      <c r="AY306" s="17" t="s">
        <v>431</v>
      </c>
      <c r="BE306" s="172">
        <f>IF(N306="základní",J306,0)</f>
        <v>0</v>
      </c>
      <c r="BF306" s="172">
        <f>IF(N306="snížená",J306,0)</f>
        <v>0</v>
      </c>
      <c r="BG306" s="172">
        <f>IF(N306="zákl. přenesená",J306,0)</f>
        <v>0</v>
      </c>
      <c r="BH306" s="172">
        <f>IF(N306="sníž. přenesená",J306,0)</f>
        <v>0</v>
      </c>
      <c r="BI306" s="172">
        <f>IF(N306="nulová",J306,0)</f>
        <v>0</v>
      </c>
      <c r="BJ306" s="17" t="s">
        <v>317</v>
      </c>
      <c r="BK306" s="172">
        <f>ROUND(I306*H306,2)</f>
        <v>0</v>
      </c>
      <c r="BL306" s="17" t="s">
        <v>517</v>
      </c>
      <c r="BM306" s="17" t="s">
        <v>829</v>
      </c>
    </row>
    <row r="307" spans="2:47" s="1" customFormat="1" ht="13.5">
      <c r="B307" s="34"/>
      <c r="D307" s="175" t="s">
        <v>439</v>
      </c>
      <c r="F307" s="176" t="s">
        <v>830</v>
      </c>
      <c r="I307" s="131"/>
      <c r="L307" s="34"/>
      <c r="M307" s="64"/>
      <c r="N307" s="35"/>
      <c r="O307" s="35"/>
      <c r="P307" s="35"/>
      <c r="Q307" s="35"/>
      <c r="R307" s="35"/>
      <c r="S307" s="35"/>
      <c r="T307" s="65"/>
      <c r="AT307" s="17" t="s">
        <v>439</v>
      </c>
      <c r="AU307" s="17" t="s">
        <v>376</v>
      </c>
    </row>
    <row r="308" spans="2:51" s="12" customFormat="1" ht="13.5">
      <c r="B308" s="185"/>
      <c r="D308" s="173" t="s">
        <v>462</v>
      </c>
      <c r="E308" s="204" t="s">
        <v>316</v>
      </c>
      <c r="F308" s="202" t="s">
        <v>831</v>
      </c>
      <c r="H308" s="203">
        <v>36</v>
      </c>
      <c r="I308" s="189"/>
      <c r="L308" s="185"/>
      <c r="M308" s="190"/>
      <c r="N308" s="191"/>
      <c r="O308" s="191"/>
      <c r="P308" s="191"/>
      <c r="Q308" s="191"/>
      <c r="R308" s="191"/>
      <c r="S308" s="191"/>
      <c r="T308" s="192"/>
      <c r="AT308" s="186" t="s">
        <v>462</v>
      </c>
      <c r="AU308" s="186" t="s">
        <v>376</v>
      </c>
      <c r="AV308" s="12" t="s">
        <v>376</v>
      </c>
      <c r="AW308" s="12" t="s">
        <v>332</v>
      </c>
      <c r="AX308" s="12" t="s">
        <v>369</v>
      </c>
      <c r="AY308" s="186" t="s">
        <v>431</v>
      </c>
    </row>
    <row r="309" spans="2:65" s="1" customFormat="1" ht="31.5" customHeight="1">
      <c r="B309" s="160"/>
      <c r="C309" s="205" t="s">
        <v>832</v>
      </c>
      <c r="D309" s="205" t="s">
        <v>490</v>
      </c>
      <c r="E309" s="206" t="s">
        <v>833</v>
      </c>
      <c r="F309" s="207" t="s">
        <v>834</v>
      </c>
      <c r="G309" s="208" t="s">
        <v>447</v>
      </c>
      <c r="H309" s="209">
        <v>20.7</v>
      </c>
      <c r="I309" s="210"/>
      <c r="J309" s="211">
        <f>ROUND(I309*H309,2)</f>
        <v>0</v>
      </c>
      <c r="K309" s="207" t="s">
        <v>316</v>
      </c>
      <c r="L309" s="212"/>
      <c r="M309" s="213" t="s">
        <v>316</v>
      </c>
      <c r="N309" s="214" t="s">
        <v>340</v>
      </c>
      <c r="O309" s="35"/>
      <c r="P309" s="170">
        <f>O309*H309</f>
        <v>0</v>
      </c>
      <c r="Q309" s="170">
        <v>0.0045</v>
      </c>
      <c r="R309" s="170">
        <f>Q309*H309</f>
        <v>0.09315</v>
      </c>
      <c r="S309" s="170">
        <v>0</v>
      </c>
      <c r="T309" s="171">
        <f>S309*H309</f>
        <v>0</v>
      </c>
      <c r="AR309" s="17" t="s">
        <v>609</v>
      </c>
      <c r="AT309" s="17" t="s">
        <v>490</v>
      </c>
      <c r="AU309" s="17" t="s">
        <v>376</v>
      </c>
      <c r="AY309" s="17" t="s">
        <v>431</v>
      </c>
      <c r="BE309" s="172">
        <f>IF(N309="základní",J309,0)</f>
        <v>0</v>
      </c>
      <c r="BF309" s="172">
        <f>IF(N309="snížená",J309,0)</f>
        <v>0</v>
      </c>
      <c r="BG309" s="172">
        <f>IF(N309="zákl. přenesená",J309,0)</f>
        <v>0</v>
      </c>
      <c r="BH309" s="172">
        <f>IF(N309="sníž. přenesená",J309,0)</f>
        <v>0</v>
      </c>
      <c r="BI309" s="172">
        <f>IF(N309="nulová",J309,0)</f>
        <v>0</v>
      </c>
      <c r="BJ309" s="17" t="s">
        <v>317</v>
      </c>
      <c r="BK309" s="172">
        <f>ROUND(I309*H309,2)</f>
        <v>0</v>
      </c>
      <c r="BL309" s="17" t="s">
        <v>517</v>
      </c>
      <c r="BM309" s="17" t="s">
        <v>835</v>
      </c>
    </row>
    <row r="310" spans="2:47" s="1" customFormat="1" ht="13.5">
      <c r="B310" s="34"/>
      <c r="D310" s="175" t="s">
        <v>439</v>
      </c>
      <c r="F310" s="176" t="s">
        <v>834</v>
      </c>
      <c r="I310" s="131"/>
      <c r="L310" s="34"/>
      <c r="M310" s="64"/>
      <c r="N310" s="35"/>
      <c r="O310" s="35"/>
      <c r="P310" s="35"/>
      <c r="Q310" s="35"/>
      <c r="R310" s="35"/>
      <c r="S310" s="35"/>
      <c r="T310" s="65"/>
      <c r="AT310" s="17" t="s">
        <v>439</v>
      </c>
      <c r="AU310" s="17" t="s">
        <v>376</v>
      </c>
    </row>
    <row r="311" spans="2:51" s="12" customFormat="1" ht="13.5">
      <c r="B311" s="185"/>
      <c r="D311" s="173" t="s">
        <v>462</v>
      </c>
      <c r="F311" s="202" t="s">
        <v>836</v>
      </c>
      <c r="H311" s="203">
        <v>20.7</v>
      </c>
      <c r="I311" s="189"/>
      <c r="L311" s="185"/>
      <c r="M311" s="190"/>
      <c r="N311" s="191"/>
      <c r="O311" s="191"/>
      <c r="P311" s="191"/>
      <c r="Q311" s="191"/>
      <c r="R311" s="191"/>
      <c r="S311" s="191"/>
      <c r="T311" s="192"/>
      <c r="AT311" s="186" t="s">
        <v>462</v>
      </c>
      <c r="AU311" s="186" t="s">
        <v>376</v>
      </c>
      <c r="AV311" s="12" t="s">
        <v>376</v>
      </c>
      <c r="AW311" s="12" t="s">
        <v>298</v>
      </c>
      <c r="AX311" s="12" t="s">
        <v>317</v>
      </c>
      <c r="AY311" s="186" t="s">
        <v>431</v>
      </c>
    </row>
    <row r="312" spans="2:65" s="1" customFormat="1" ht="22.5" customHeight="1">
      <c r="B312" s="160"/>
      <c r="C312" s="205" t="s">
        <v>837</v>
      </c>
      <c r="D312" s="205" t="s">
        <v>490</v>
      </c>
      <c r="E312" s="206" t="s">
        <v>838</v>
      </c>
      <c r="F312" s="207" t="s">
        <v>839</v>
      </c>
      <c r="G312" s="208" t="s">
        <v>447</v>
      </c>
      <c r="H312" s="209">
        <v>20.7</v>
      </c>
      <c r="I312" s="210"/>
      <c r="J312" s="211">
        <f>ROUND(I312*H312,2)</f>
        <v>0</v>
      </c>
      <c r="K312" s="207" t="s">
        <v>316</v>
      </c>
      <c r="L312" s="212"/>
      <c r="M312" s="213" t="s">
        <v>316</v>
      </c>
      <c r="N312" s="214" t="s">
        <v>340</v>
      </c>
      <c r="O312" s="35"/>
      <c r="P312" s="170">
        <f>O312*H312</f>
        <v>0</v>
      </c>
      <c r="Q312" s="170">
        <v>0.0045</v>
      </c>
      <c r="R312" s="170">
        <f>Q312*H312</f>
        <v>0.09315</v>
      </c>
      <c r="S312" s="170">
        <v>0</v>
      </c>
      <c r="T312" s="171">
        <f>S312*H312</f>
        <v>0</v>
      </c>
      <c r="AR312" s="17" t="s">
        <v>609</v>
      </c>
      <c r="AT312" s="17" t="s">
        <v>490</v>
      </c>
      <c r="AU312" s="17" t="s">
        <v>376</v>
      </c>
      <c r="AY312" s="17" t="s">
        <v>431</v>
      </c>
      <c r="BE312" s="172">
        <f>IF(N312="základní",J312,0)</f>
        <v>0</v>
      </c>
      <c r="BF312" s="172">
        <f>IF(N312="snížená",J312,0)</f>
        <v>0</v>
      </c>
      <c r="BG312" s="172">
        <f>IF(N312="zákl. přenesená",J312,0)</f>
        <v>0</v>
      </c>
      <c r="BH312" s="172">
        <f>IF(N312="sníž. přenesená",J312,0)</f>
        <v>0</v>
      </c>
      <c r="BI312" s="172">
        <f>IF(N312="nulová",J312,0)</f>
        <v>0</v>
      </c>
      <c r="BJ312" s="17" t="s">
        <v>317</v>
      </c>
      <c r="BK312" s="172">
        <f>ROUND(I312*H312,2)</f>
        <v>0</v>
      </c>
      <c r="BL312" s="17" t="s">
        <v>517</v>
      </c>
      <c r="BM312" s="17" t="s">
        <v>840</v>
      </c>
    </row>
    <row r="313" spans="2:47" s="1" customFormat="1" ht="13.5">
      <c r="B313" s="34"/>
      <c r="D313" s="175" t="s">
        <v>439</v>
      </c>
      <c r="F313" s="176" t="s">
        <v>839</v>
      </c>
      <c r="I313" s="131"/>
      <c r="L313" s="34"/>
      <c r="M313" s="64"/>
      <c r="N313" s="35"/>
      <c r="O313" s="35"/>
      <c r="P313" s="35"/>
      <c r="Q313" s="35"/>
      <c r="R313" s="35"/>
      <c r="S313" s="35"/>
      <c r="T313" s="65"/>
      <c r="AT313" s="17" t="s">
        <v>439</v>
      </c>
      <c r="AU313" s="17" t="s">
        <v>376</v>
      </c>
    </row>
    <row r="314" spans="2:51" s="12" customFormat="1" ht="13.5">
      <c r="B314" s="185"/>
      <c r="D314" s="173" t="s">
        <v>462</v>
      </c>
      <c r="F314" s="202" t="s">
        <v>836</v>
      </c>
      <c r="H314" s="203">
        <v>20.7</v>
      </c>
      <c r="I314" s="189"/>
      <c r="L314" s="185"/>
      <c r="M314" s="190"/>
      <c r="N314" s="191"/>
      <c r="O314" s="191"/>
      <c r="P314" s="191"/>
      <c r="Q314" s="191"/>
      <c r="R314" s="191"/>
      <c r="S314" s="191"/>
      <c r="T314" s="192"/>
      <c r="AT314" s="186" t="s">
        <v>462</v>
      </c>
      <c r="AU314" s="186" t="s">
        <v>376</v>
      </c>
      <c r="AV314" s="12" t="s">
        <v>376</v>
      </c>
      <c r="AW314" s="12" t="s">
        <v>298</v>
      </c>
      <c r="AX314" s="12" t="s">
        <v>317</v>
      </c>
      <c r="AY314" s="186" t="s">
        <v>431</v>
      </c>
    </row>
    <row r="315" spans="2:65" s="1" customFormat="1" ht="22.5" customHeight="1">
      <c r="B315" s="160"/>
      <c r="C315" s="161" t="s">
        <v>841</v>
      </c>
      <c r="D315" s="161" t="s">
        <v>433</v>
      </c>
      <c r="E315" s="162" t="s">
        <v>842</v>
      </c>
      <c r="F315" s="163" t="s">
        <v>843</v>
      </c>
      <c r="G315" s="164" t="s">
        <v>475</v>
      </c>
      <c r="H315" s="165">
        <v>0.206</v>
      </c>
      <c r="I315" s="166"/>
      <c r="J315" s="167">
        <f>ROUND(I315*H315,2)</f>
        <v>0</v>
      </c>
      <c r="K315" s="163" t="s">
        <v>437</v>
      </c>
      <c r="L315" s="34"/>
      <c r="M315" s="168" t="s">
        <v>316</v>
      </c>
      <c r="N315" s="169" t="s">
        <v>340</v>
      </c>
      <c r="O315" s="35"/>
      <c r="P315" s="170">
        <f>O315*H315</f>
        <v>0</v>
      </c>
      <c r="Q315" s="170">
        <v>0</v>
      </c>
      <c r="R315" s="170">
        <f>Q315*H315</f>
        <v>0</v>
      </c>
      <c r="S315" s="170">
        <v>0</v>
      </c>
      <c r="T315" s="171">
        <f>S315*H315</f>
        <v>0</v>
      </c>
      <c r="AR315" s="17" t="s">
        <v>517</v>
      </c>
      <c r="AT315" s="17" t="s">
        <v>433</v>
      </c>
      <c r="AU315" s="17" t="s">
        <v>376</v>
      </c>
      <c r="AY315" s="17" t="s">
        <v>431</v>
      </c>
      <c r="BE315" s="172">
        <f>IF(N315="základní",J315,0)</f>
        <v>0</v>
      </c>
      <c r="BF315" s="172">
        <f>IF(N315="snížená",J315,0)</f>
        <v>0</v>
      </c>
      <c r="BG315" s="172">
        <f>IF(N315="zákl. přenesená",J315,0)</f>
        <v>0</v>
      </c>
      <c r="BH315" s="172">
        <f>IF(N315="sníž. přenesená",J315,0)</f>
        <v>0</v>
      </c>
      <c r="BI315" s="172">
        <f>IF(N315="nulová",J315,0)</f>
        <v>0</v>
      </c>
      <c r="BJ315" s="17" t="s">
        <v>317</v>
      </c>
      <c r="BK315" s="172">
        <f>ROUND(I315*H315,2)</f>
        <v>0</v>
      </c>
      <c r="BL315" s="17" t="s">
        <v>517</v>
      </c>
      <c r="BM315" s="17" t="s">
        <v>844</v>
      </c>
    </row>
    <row r="316" spans="2:47" s="1" customFormat="1" ht="27">
      <c r="B316" s="34"/>
      <c r="D316" s="175" t="s">
        <v>439</v>
      </c>
      <c r="F316" s="176" t="s">
        <v>845</v>
      </c>
      <c r="I316" s="131"/>
      <c r="L316" s="34"/>
      <c r="M316" s="64"/>
      <c r="N316" s="35"/>
      <c r="O316" s="35"/>
      <c r="P316" s="35"/>
      <c r="Q316" s="35"/>
      <c r="R316" s="35"/>
      <c r="S316" s="35"/>
      <c r="T316" s="65"/>
      <c r="AT316" s="17" t="s">
        <v>439</v>
      </c>
      <c r="AU316" s="17" t="s">
        <v>376</v>
      </c>
    </row>
    <row r="317" spans="2:63" s="10" customFormat="1" ht="29.25" customHeight="1">
      <c r="B317" s="146"/>
      <c r="D317" s="157" t="s">
        <v>368</v>
      </c>
      <c r="E317" s="158" t="s">
        <v>846</v>
      </c>
      <c r="F317" s="158" t="s">
        <v>847</v>
      </c>
      <c r="I317" s="149"/>
      <c r="J317" s="159">
        <f>BK317</f>
        <v>0</v>
      </c>
      <c r="L317" s="146"/>
      <c r="M317" s="151"/>
      <c r="N317" s="152"/>
      <c r="O317" s="152"/>
      <c r="P317" s="153">
        <f>SUM(P318:P334)</f>
        <v>0</v>
      </c>
      <c r="Q317" s="152"/>
      <c r="R317" s="153">
        <f>SUM(R318:R334)</f>
        <v>0.04806</v>
      </c>
      <c r="S317" s="152"/>
      <c r="T317" s="154">
        <f>SUM(T318:T334)</f>
        <v>0</v>
      </c>
      <c r="AR317" s="147" t="s">
        <v>376</v>
      </c>
      <c r="AT317" s="155" t="s">
        <v>368</v>
      </c>
      <c r="AU317" s="155" t="s">
        <v>317</v>
      </c>
      <c r="AY317" s="147" t="s">
        <v>431</v>
      </c>
      <c r="BK317" s="156">
        <f>SUM(BK318:BK334)</f>
        <v>0</v>
      </c>
    </row>
    <row r="318" spans="2:65" s="1" customFormat="1" ht="22.5" customHeight="1">
      <c r="B318" s="160"/>
      <c r="C318" s="161" t="s">
        <v>848</v>
      </c>
      <c r="D318" s="161" t="s">
        <v>433</v>
      </c>
      <c r="E318" s="162" t="s">
        <v>849</v>
      </c>
      <c r="F318" s="163" t="s">
        <v>850</v>
      </c>
      <c r="G318" s="164" t="s">
        <v>447</v>
      </c>
      <c r="H318" s="165">
        <v>18</v>
      </c>
      <c r="I318" s="166"/>
      <c r="J318" s="167">
        <f>ROUND(I318*H318,2)</f>
        <v>0</v>
      </c>
      <c r="K318" s="163" t="s">
        <v>437</v>
      </c>
      <c r="L318" s="34"/>
      <c r="M318" s="168" t="s">
        <v>316</v>
      </c>
      <c r="N318" s="169" t="s">
        <v>340</v>
      </c>
      <c r="O318" s="35"/>
      <c r="P318" s="170">
        <f>O318*H318</f>
        <v>0</v>
      </c>
      <c r="Q318" s="170">
        <v>0</v>
      </c>
      <c r="R318" s="170">
        <f>Q318*H318</f>
        <v>0</v>
      </c>
      <c r="S318" s="170">
        <v>0</v>
      </c>
      <c r="T318" s="171">
        <f>S318*H318</f>
        <v>0</v>
      </c>
      <c r="AR318" s="17" t="s">
        <v>517</v>
      </c>
      <c r="AT318" s="17" t="s">
        <v>433</v>
      </c>
      <c r="AU318" s="17" t="s">
        <v>376</v>
      </c>
      <c r="AY318" s="17" t="s">
        <v>431</v>
      </c>
      <c r="BE318" s="172">
        <f>IF(N318="základní",J318,0)</f>
        <v>0</v>
      </c>
      <c r="BF318" s="172">
        <f>IF(N318="snížená",J318,0)</f>
        <v>0</v>
      </c>
      <c r="BG318" s="172">
        <f>IF(N318="zákl. přenesená",J318,0)</f>
        <v>0</v>
      </c>
      <c r="BH318" s="172">
        <f>IF(N318="sníž. přenesená",J318,0)</f>
        <v>0</v>
      </c>
      <c r="BI318" s="172">
        <f>IF(N318="nulová",J318,0)</f>
        <v>0</v>
      </c>
      <c r="BJ318" s="17" t="s">
        <v>317</v>
      </c>
      <c r="BK318" s="172">
        <f>ROUND(I318*H318,2)</f>
        <v>0</v>
      </c>
      <c r="BL318" s="17" t="s">
        <v>517</v>
      </c>
      <c r="BM318" s="17" t="s">
        <v>851</v>
      </c>
    </row>
    <row r="319" spans="2:47" s="1" customFormat="1" ht="27">
      <c r="B319" s="34"/>
      <c r="D319" s="175" t="s">
        <v>439</v>
      </c>
      <c r="F319" s="176" t="s">
        <v>852</v>
      </c>
      <c r="I319" s="131"/>
      <c r="L319" s="34"/>
      <c r="M319" s="64"/>
      <c r="N319" s="35"/>
      <c r="O319" s="35"/>
      <c r="P319" s="35"/>
      <c r="Q319" s="35"/>
      <c r="R319" s="35"/>
      <c r="S319" s="35"/>
      <c r="T319" s="65"/>
      <c r="AT319" s="17" t="s">
        <v>439</v>
      </c>
      <c r="AU319" s="17" t="s">
        <v>376</v>
      </c>
    </row>
    <row r="320" spans="2:51" s="12" customFormat="1" ht="13.5">
      <c r="B320" s="185"/>
      <c r="D320" s="173" t="s">
        <v>462</v>
      </c>
      <c r="E320" s="204" t="s">
        <v>316</v>
      </c>
      <c r="F320" s="202" t="s">
        <v>819</v>
      </c>
      <c r="H320" s="203">
        <v>18</v>
      </c>
      <c r="I320" s="189"/>
      <c r="L320" s="185"/>
      <c r="M320" s="190"/>
      <c r="N320" s="191"/>
      <c r="O320" s="191"/>
      <c r="P320" s="191"/>
      <c r="Q320" s="191"/>
      <c r="R320" s="191"/>
      <c r="S320" s="191"/>
      <c r="T320" s="192"/>
      <c r="AT320" s="186" t="s">
        <v>462</v>
      </c>
      <c r="AU320" s="186" t="s">
        <v>376</v>
      </c>
      <c r="AV320" s="12" t="s">
        <v>376</v>
      </c>
      <c r="AW320" s="12" t="s">
        <v>332</v>
      </c>
      <c r="AX320" s="12" t="s">
        <v>369</v>
      </c>
      <c r="AY320" s="186" t="s">
        <v>431</v>
      </c>
    </row>
    <row r="321" spans="2:65" s="1" customFormat="1" ht="22.5" customHeight="1">
      <c r="B321" s="160"/>
      <c r="C321" s="205" t="s">
        <v>853</v>
      </c>
      <c r="D321" s="205" t="s">
        <v>490</v>
      </c>
      <c r="E321" s="206" t="s">
        <v>854</v>
      </c>
      <c r="F321" s="207" t="s">
        <v>855</v>
      </c>
      <c r="G321" s="208" t="s">
        <v>447</v>
      </c>
      <c r="H321" s="209">
        <v>18.36</v>
      </c>
      <c r="I321" s="210"/>
      <c r="J321" s="211">
        <f>ROUND(I321*H321,2)</f>
        <v>0</v>
      </c>
      <c r="K321" s="207" t="s">
        <v>437</v>
      </c>
      <c r="L321" s="212"/>
      <c r="M321" s="213" t="s">
        <v>316</v>
      </c>
      <c r="N321" s="214" t="s">
        <v>340</v>
      </c>
      <c r="O321" s="35"/>
      <c r="P321" s="170">
        <f>O321*H321</f>
        <v>0</v>
      </c>
      <c r="Q321" s="170">
        <v>0.002</v>
      </c>
      <c r="R321" s="170">
        <f>Q321*H321</f>
        <v>0.03672</v>
      </c>
      <c r="S321" s="170">
        <v>0</v>
      </c>
      <c r="T321" s="171">
        <f>S321*H321</f>
        <v>0</v>
      </c>
      <c r="AR321" s="17" t="s">
        <v>609</v>
      </c>
      <c r="AT321" s="17" t="s">
        <v>490</v>
      </c>
      <c r="AU321" s="17" t="s">
        <v>376</v>
      </c>
      <c r="AY321" s="17" t="s">
        <v>431</v>
      </c>
      <c r="BE321" s="172">
        <f>IF(N321="základní",J321,0)</f>
        <v>0</v>
      </c>
      <c r="BF321" s="172">
        <f>IF(N321="snížená",J321,0)</f>
        <v>0</v>
      </c>
      <c r="BG321" s="172">
        <f>IF(N321="zákl. přenesená",J321,0)</f>
        <v>0</v>
      </c>
      <c r="BH321" s="172">
        <f>IF(N321="sníž. přenesená",J321,0)</f>
        <v>0</v>
      </c>
      <c r="BI321" s="172">
        <f>IF(N321="nulová",J321,0)</f>
        <v>0</v>
      </c>
      <c r="BJ321" s="17" t="s">
        <v>317</v>
      </c>
      <c r="BK321" s="172">
        <f>ROUND(I321*H321,2)</f>
        <v>0</v>
      </c>
      <c r="BL321" s="17" t="s">
        <v>517</v>
      </c>
      <c r="BM321" s="17" t="s">
        <v>856</v>
      </c>
    </row>
    <row r="322" spans="2:47" s="1" customFormat="1" ht="54">
      <c r="B322" s="34"/>
      <c r="D322" s="175" t="s">
        <v>439</v>
      </c>
      <c r="F322" s="176" t="s">
        <v>857</v>
      </c>
      <c r="I322" s="131"/>
      <c r="L322" s="34"/>
      <c r="M322" s="64"/>
      <c r="N322" s="35"/>
      <c r="O322" s="35"/>
      <c r="P322" s="35"/>
      <c r="Q322" s="35"/>
      <c r="R322" s="35"/>
      <c r="S322" s="35"/>
      <c r="T322" s="65"/>
      <c r="AT322" s="17" t="s">
        <v>439</v>
      </c>
      <c r="AU322" s="17" t="s">
        <v>376</v>
      </c>
    </row>
    <row r="323" spans="2:47" s="1" customFormat="1" ht="27">
      <c r="B323" s="34"/>
      <c r="D323" s="175" t="s">
        <v>597</v>
      </c>
      <c r="F323" s="221" t="s">
        <v>858</v>
      </c>
      <c r="I323" s="131"/>
      <c r="L323" s="34"/>
      <c r="M323" s="64"/>
      <c r="N323" s="35"/>
      <c r="O323" s="35"/>
      <c r="P323" s="35"/>
      <c r="Q323" s="35"/>
      <c r="R323" s="35"/>
      <c r="S323" s="35"/>
      <c r="T323" s="65"/>
      <c r="AT323" s="17" t="s">
        <v>597</v>
      </c>
      <c r="AU323" s="17" t="s">
        <v>376</v>
      </c>
    </row>
    <row r="324" spans="2:51" s="12" customFormat="1" ht="13.5">
      <c r="B324" s="185"/>
      <c r="D324" s="173" t="s">
        <v>462</v>
      </c>
      <c r="F324" s="202" t="s">
        <v>859</v>
      </c>
      <c r="H324" s="203">
        <v>18.36</v>
      </c>
      <c r="I324" s="189"/>
      <c r="L324" s="185"/>
      <c r="M324" s="190"/>
      <c r="N324" s="191"/>
      <c r="O324" s="191"/>
      <c r="P324" s="191"/>
      <c r="Q324" s="191"/>
      <c r="R324" s="191"/>
      <c r="S324" s="191"/>
      <c r="T324" s="192"/>
      <c r="AT324" s="186" t="s">
        <v>462</v>
      </c>
      <c r="AU324" s="186" t="s">
        <v>376</v>
      </c>
      <c r="AV324" s="12" t="s">
        <v>376</v>
      </c>
      <c r="AW324" s="12" t="s">
        <v>298</v>
      </c>
      <c r="AX324" s="12" t="s">
        <v>317</v>
      </c>
      <c r="AY324" s="186" t="s">
        <v>431</v>
      </c>
    </row>
    <row r="325" spans="2:65" s="1" customFormat="1" ht="22.5" customHeight="1">
      <c r="B325" s="160"/>
      <c r="C325" s="161" t="s">
        <v>860</v>
      </c>
      <c r="D325" s="161" t="s">
        <v>433</v>
      </c>
      <c r="E325" s="162" t="s">
        <v>861</v>
      </c>
      <c r="F325" s="163" t="s">
        <v>862</v>
      </c>
      <c r="G325" s="164" t="s">
        <v>447</v>
      </c>
      <c r="H325" s="165">
        <v>18</v>
      </c>
      <c r="I325" s="166"/>
      <c r="J325" s="167">
        <f>ROUND(I325*H325,2)</f>
        <v>0</v>
      </c>
      <c r="K325" s="163" t="s">
        <v>437</v>
      </c>
      <c r="L325" s="34"/>
      <c r="M325" s="168" t="s">
        <v>316</v>
      </c>
      <c r="N325" s="169" t="s">
        <v>340</v>
      </c>
      <c r="O325" s="35"/>
      <c r="P325" s="170">
        <f>O325*H325</f>
        <v>0</v>
      </c>
      <c r="Q325" s="170">
        <v>0</v>
      </c>
      <c r="R325" s="170">
        <f>Q325*H325</f>
        <v>0</v>
      </c>
      <c r="S325" s="170">
        <v>0</v>
      </c>
      <c r="T325" s="171">
        <f>S325*H325</f>
        <v>0</v>
      </c>
      <c r="AR325" s="17" t="s">
        <v>517</v>
      </c>
      <c r="AT325" s="17" t="s">
        <v>433</v>
      </c>
      <c r="AU325" s="17" t="s">
        <v>376</v>
      </c>
      <c r="AY325" s="17" t="s">
        <v>431</v>
      </c>
      <c r="BE325" s="172">
        <f>IF(N325="základní",J325,0)</f>
        <v>0</v>
      </c>
      <c r="BF325" s="172">
        <f>IF(N325="snížená",J325,0)</f>
        <v>0</v>
      </c>
      <c r="BG325" s="172">
        <f>IF(N325="zákl. přenesená",J325,0)</f>
        <v>0</v>
      </c>
      <c r="BH325" s="172">
        <f>IF(N325="sníž. přenesená",J325,0)</f>
        <v>0</v>
      </c>
      <c r="BI325" s="172">
        <f>IF(N325="nulová",J325,0)</f>
        <v>0</v>
      </c>
      <c r="BJ325" s="17" t="s">
        <v>317</v>
      </c>
      <c r="BK325" s="172">
        <f>ROUND(I325*H325,2)</f>
        <v>0</v>
      </c>
      <c r="BL325" s="17" t="s">
        <v>517</v>
      </c>
      <c r="BM325" s="17" t="s">
        <v>863</v>
      </c>
    </row>
    <row r="326" spans="2:47" s="1" customFormat="1" ht="27">
      <c r="B326" s="34"/>
      <c r="D326" s="173" t="s">
        <v>439</v>
      </c>
      <c r="F326" s="174" t="s">
        <v>864</v>
      </c>
      <c r="I326" s="131"/>
      <c r="L326" s="34"/>
      <c r="M326" s="64"/>
      <c r="N326" s="35"/>
      <c r="O326" s="35"/>
      <c r="P326" s="35"/>
      <c r="Q326" s="35"/>
      <c r="R326" s="35"/>
      <c r="S326" s="35"/>
      <c r="T326" s="65"/>
      <c r="AT326" s="17" t="s">
        <v>439</v>
      </c>
      <c r="AU326" s="17" t="s">
        <v>376</v>
      </c>
    </row>
    <row r="327" spans="2:65" s="1" customFormat="1" ht="22.5" customHeight="1">
      <c r="B327" s="160"/>
      <c r="C327" s="161" t="s">
        <v>865</v>
      </c>
      <c r="D327" s="161" t="s">
        <v>433</v>
      </c>
      <c r="E327" s="162" t="s">
        <v>866</v>
      </c>
      <c r="F327" s="163" t="s">
        <v>867</v>
      </c>
      <c r="G327" s="164" t="s">
        <v>447</v>
      </c>
      <c r="H327" s="165">
        <v>18</v>
      </c>
      <c r="I327" s="166"/>
      <c r="J327" s="167">
        <f>ROUND(I327*H327,2)</f>
        <v>0</v>
      </c>
      <c r="K327" s="163" t="s">
        <v>437</v>
      </c>
      <c r="L327" s="34"/>
      <c r="M327" s="168" t="s">
        <v>316</v>
      </c>
      <c r="N327" s="169" t="s">
        <v>340</v>
      </c>
      <c r="O327" s="35"/>
      <c r="P327" s="170">
        <f>O327*H327</f>
        <v>0</v>
      </c>
      <c r="Q327" s="170">
        <v>0</v>
      </c>
      <c r="R327" s="170">
        <f>Q327*H327</f>
        <v>0</v>
      </c>
      <c r="S327" s="170">
        <v>0</v>
      </c>
      <c r="T327" s="171">
        <f>S327*H327</f>
        <v>0</v>
      </c>
      <c r="AR327" s="17" t="s">
        <v>517</v>
      </c>
      <c r="AT327" s="17" t="s">
        <v>433</v>
      </c>
      <c r="AU327" s="17" t="s">
        <v>376</v>
      </c>
      <c r="AY327" s="17" t="s">
        <v>431</v>
      </c>
      <c r="BE327" s="172">
        <f>IF(N327="základní",J327,0)</f>
        <v>0</v>
      </c>
      <c r="BF327" s="172">
        <f>IF(N327="snížená",J327,0)</f>
        <v>0</v>
      </c>
      <c r="BG327" s="172">
        <f>IF(N327="zákl. přenesená",J327,0)</f>
        <v>0</v>
      </c>
      <c r="BH327" s="172">
        <f>IF(N327="sníž. přenesená",J327,0)</f>
        <v>0</v>
      </c>
      <c r="BI327" s="172">
        <f>IF(N327="nulová",J327,0)</f>
        <v>0</v>
      </c>
      <c r="BJ327" s="17" t="s">
        <v>317</v>
      </c>
      <c r="BK327" s="172">
        <f>ROUND(I327*H327,2)</f>
        <v>0</v>
      </c>
      <c r="BL327" s="17" t="s">
        <v>517</v>
      </c>
      <c r="BM327" s="17" t="s">
        <v>868</v>
      </c>
    </row>
    <row r="328" spans="2:47" s="1" customFormat="1" ht="27">
      <c r="B328" s="34"/>
      <c r="D328" s="173" t="s">
        <v>439</v>
      </c>
      <c r="F328" s="174" t="s">
        <v>869</v>
      </c>
      <c r="I328" s="131"/>
      <c r="L328" s="34"/>
      <c r="M328" s="64"/>
      <c r="N328" s="35"/>
      <c r="O328" s="35"/>
      <c r="P328" s="35"/>
      <c r="Q328" s="35"/>
      <c r="R328" s="35"/>
      <c r="S328" s="35"/>
      <c r="T328" s="65"/>
      <c r="AT328" s="17" t="s">
        <v>439</v>
      </c>
      <c r="AU328" s="17" t="s">
        <v>376</v>
      </c>
    </row>
    <row r="329" spans="2:65" s="1" customFormat="1" ht="22.5" customHeight="1">
      <c r="B329" s="160"/>
      <c r="C329" s="205" t="s">
        <v>870</v>
      </c>
      <c r="D329" s="205" t="s">
        <v>490</v>
      </c>
      <c r="E329" s="206" t="s">
        <v>871</v>
      </c>
      <c r="F329" s="207" t="s">
        <v>872</v>
      </c>
      <c r="G329" s="208" t="s">
        <v>447</v>
      </c>
      <c r="H329" s="209">
        <v>37.8</v>
      </c>
      <c r="I329" s="210"/>
      <c r="J329" s="211">
        <f>ROUND(I329*H329,2)</f>
        <v>0</v>
      </c>
      <c r="K329" s="207" t="s">
        <v>437</v>
      </c>
      <c r="L329" s="212"/>
      <c r="M329" s="213" t="s">
        <v>316</v>
      </c>
      <c r="N329" s="214" t="s">
        <v>340</v>
      </c>
      <c r="O329" s="35"/>
      <c r="P329" s="170">
        <f>O329*H329</f>
        <v>0</v>
      </c>
      <c r="Q329" s="170">
        <v>0.0003</v>
      </c>
      <c r="R329" s="170">
        <f>Q329*H329</f>
        <v>0.011339999999999998</v>
      </c>
      <c r="S329" s="170">
        <v>0</v>
      </c>
      <c r="T329" s="171">
        <f>S329*H329</f>
        <v>0</v>
      </c>
      <c r="AR329" s="17" t="s">
        <v>609</v>
      </c>
      <c r="AT329" s="17" t="s">
        <v>490</v>
      </c>
      <c r="AU329" s="17" t="s">
        <v>376</v>
      </c>
      <c r="AY329" s="17" t="s">
        <v>431</v>
      </c>
      <c r="BE329" s="172">
        <f>IF(N329="základní",J329,0)</f>
        <v>0</v>
      </c>
      <c r="BF329" s="172">
        <f>IF(N329="snížená",J329,0)</f>
        <v>0</v>
      </c>
      <c r="BG329" s="172">
        <f>IF(N329="zákl. přenesená",J329,0)</f>
        <v>0</v>
      </c>
      <c r="BH329" s="172">
        <f>IF(N329="sníž. přenesená",J329,0)</f>
        <v>0</v>
      </c>
      <c r="BI329" s="172">
        <f>IF(N329="nulová",J329,0)</f>
        <v>0</v>
      </c>
      <c r="BJ329" s="17" t="s">
        <v>317</v>
      </c>
      <c r="BK329" s="172">
        <f>ROUND(I329*H329,2)</f>
        <v>0</v>
      </c>
      <c r="BL329" s="17" t="s">
        <v>517</v>
      </c>
      <c r="BM329" s="17" t="s">
        <v>873</v>
      </c>
    </row>
    <row r="330" spans="2:47" s="1" customFormat="1" ht="27">
      <c r="B330" s="34"/>
      <c r="D330" s="175" t="s">
        <v>439</v>
      </c>
      <c r="F330" s="176" t="s">
        <v>874</v>
      </c>
      <c r="I330" s="131"/>
      <c r="L330" s="34"/>
      <c r="M330" s="64"/>
      <c r="N330" s="35"/>
      <c r="O330" s="35"/>
      <c r="P330" s="35"/>
      <c r="Q330" s="35"/>
      <c r="R330" s="35"/>
      <c r="S330" s="35"/>
      <c r="T330" s="65"/>
      <c r="AT330" s="17" t="s">
        <v>439</v>
      </c>
      <c r="AU330" s="17" t="s">
        <v>376</v>
      </c>
    </row>
    <row r="331" spans="2:51" s="12" customFormat="1" ht="13.5">
      <c r="B331" s="185"/>
      <c r="D331" s="175" t="s">
        <v>462</v>
      </c>
      <c r="E331" s="186" t="s">
        <v>316</v>
      </c>
      <c r="F331" s="187" t="s">
        <v>875</v>
      </c>
      <c r="H331" s="188">
        <v>36</v>
      </c>
      <c r="I331" s="189"/>
      <c r="L331" s="185"/>
      <c r="M331" s="190"/>
      <c r="N331" s="191"/>
      <c r="O331" s="191"/>
      <c r="P331" s="191"/>
      <c r="Q331" s="191"/>
      <c r="R331" s="191"/>
      <c r="S331" s="191"/>
      <c r="T331" s="192"/>
      <c r="AT331" s="186" t="s">
        <v>462</v>
      </c>
      <c r="AU331" s="186" t="s">
        <v>376</v>
      </c>
      <c r="AV331" s="12" t="s">
        <v>376</v>
      </c>
      <c r="AW331" s="12" t="s">
        <v>332</v>
      </c>
      <c r="AX331" s="12" t="s">
        <v>369</v>
      </c>
      <c r="AY331" s="186" t="s">
        <v>431</v>
      </c>
    </row>
    <row r="332" spans="2:51" s="12" customFormat="1" ht="13.5">
      <c r="B332" s="185"/>
      <c r="D332" s="173" t="s">
        <v>462</v>
      </c>
      <c r="F332" s="202" t="s">
        <v>876</v>
      </c>
      <c r="H332" s="203">
        <v>37.8</v>
      </c>
      <c r="I332" s="189"/>
      <c r="L332" s="185"/>
      <c r="M332" s="190"/>
      <c r="N332" s="191"/>
      <c r="O332" s="191"/>
      <c r="P332" s="191"/>
      <c r="Q332" s="191"/>
      <c r="R332" s="191"/>
      <c r="S332" s="191"/>
      <c r="T332" s="192"/>
      <c r="AT332" s="186" t="s">
        <v>462</v>
      </c>
      <c r="AU332" s="186" t="s">
        <v>376</v>
      </c>
      <c r="AV332" s="12" t="s">
        <v>376</v>
      </c>
      <c r="AW332" s="12" t="s">
        <v>298</v>
      </c>
      <c r="AX332" s="12" t="s">
        <v>317</v>
      </c>
      <c r="AY332" s="186" t="s">
        <v>431</v>
      </c>
    </row>
    <row r="333" spans="2:65" s="1" customFormat="1" ht="22.5" customHeight="1">
      <c r="B333" s="160"/>
      <c r="C333" s="161" t="s">
        <v>877</v>
      </c>
      <c r="D333" s="161" t="s">
        <v>433</v>
      </c>
      <c r="E333" s="162" t="s">
        <v>878</v>
      </c>
      <c r="F333" s="163" t="s">
        <v>879</v>
      </c>
      <c r="G333" s="164" t="s">
        <v>475</v>
      </c>
      <c r="H333" s="165">
        <v>0.048</v>
      </c>
      <c r="I333" s="166"/>
      <c r="J333" s="167">
        <f>ROUND(I333*H333,2)</f>
        <v>0</v>
      </c>
      <c r="K333" s="163" t="s">
        <v>437</v>
      </c>
      <c r="L333" s="34"/>
      <c r="M333" s="168" t="s">
        <v>316</v>
      </c>
      <c r="N333" s="169" t="s">
        <v>340</v>
      </c>
      <c r="O333" s="35"/>
      <c r="P333" s="170">
        <f>O333*H333</f>
        <v>0</v>
      </c>
      <c r="Q333" s="170">
        <v>0</v>
      </c>
      <c r="R333" s="170">
        <f>Q333*H333</f>
        <v>0</v>
      </c>
      <c r="S333" s="170">
        <v>0</v>
      </c>
      <c r="T333" s="171">
        <f>S333*H333</f>
        <v>0</v>
      </c>
      <c r="AR333" s="17" t="s">
        <v>517</v>
      </c>
      <c r="AT333" s="17" t="s">
        <v>433</v>
      </c>
      <c r="AU333" s="17" t="s">
        <v>376</v>
      </c>
      <c r="AY333" s="17" t="s">
        <v>431</v>
      </c>
      <c r="BE333" s="172">
        <f>IF(N333="základní",J333,0)</f>
        <v>0</v>
      </c>
      <c r="BF333" s="172">
        <f>IF(N333="snížená",J333,0)</f>
        <v>0</v>
      </c>
      <c r="BG333" s="172">
        <f>IF(N333="zákl. přenesená",J333,0)</f>
        <v>0</v>
      </c>
      <c r="BH333" s="172">
        <f>IF(N333="sníž. přenesená",J333,0)</f>
        <v>0</v>
      </c>
      <c r="BI333" s="172">
        <f>IF(N333="nulová",J333,0)</f>
        <v>0</v>
      </c>
      <c r="BJ333" s="17" t="s">
        <v>317</v>
      </c>
      <c r="BK333" s="172">
        <f>ROUND(I333*H333,2)</f>
        <v>0</v>
      </c>
      <c r="BL333" s="17" t="s">
        <v>517</v>
      </c>
      <c r="BM333" s="17" t="s">
        <v>880</v>
      </c>
    </row>
    <row r="334" spans="2:47" s="1" customFormat="1" ht="27">
      <c r="B334" s="34"/>
      <c r="D334" s="175" t="s">
        <v>439</v>
      </c>
      <c r="F334" s="176" t="s">
        <v>881</v>
      </c>
      <c r="I334" s="131"/>
      <c r="L334" s="34"/>
      <c r="M334" s="64"/>
      <c r="N334" s="35"/>
      <c r="O334" s="35"/>
      <c r="P334" s="35"/>
      <c r="Q334" s="35"/>
      <c r="R334" s="35"/>
      <c r="S334" s="35"/>
      <c r="T334" s="65"/>
      <c r="AT334" s="17" t="s">
        <v>439</v>
      </c>
      <c r="AU334" s="17" t="s">
        <v>376</v>
      </c>
    </row>
    <row r="335" spans="2:63" s="10" customFormat="1" ht="29.25" customHeight="1">
      <c r="B335" s="146"/>
      <c r="D335" s="157" t="s">
        <v>368</v>
      </c>
      <c r="E335" s="158" t="s">
        <v>882</v>
      </c>
      <c r="F335" s="158" t="s">
        <v>883</v>
      </c>
      <c r="I335" s="149"/>
      <c r="J335" s="159">
        <f>BK335</f>
        <v>0</v>
      </c>
      <c r="L335" s="146"/>
      <c r="M335" s="151"/>
      <c r="N335" s="152"/>
      <c r="O335" s="152"/>
      <c r="P335" s="153">
        <f>SUM(P336:P395)</f>
        <v>0</v>
      </c>
      <c r="Q335" s="152"/>
      <c r="R335" s="153">
        <f>SUM(R336:R395)</f>
        <v>0.15543726000000002</v>
      </c>
      <c r="S335" s="152"/>
      <c r="T335" s="154">
        <f>SUM(T336:T395)</f>
        <v>0</v>
      </c>
      <c r="AR335" s="147" t="s">
        <v>376</v>
      </c>
      <c r="AT335" s="155" t="s">
        <v>368</v>
      </c>
      <c r="AU335" s="155" t="s">
        <v>317</v>
      </c>
      <c r="AY335" s="147" t="s">
        <v>431</v>
      </c>
      <c r="BK335" s="156">
        <f>SUM(BK336:BK395)</f>
        <v>0</v>
      </c>
    </row>
    <row r="336" spans="2:65" s="1" customFormat="1" ht="22.5" customHeight="1">
      <c r="B336" s="160"/>
      <c r="C336" s="161" t="s">
        <v>884</v>
      </c>
      <c r="D336" s="161" t="s">
        <v>433</v>
      </c>
      <c r="E336" s="162" t="s">
        <v>885</v>
      </c>
      <c r="F336" s="163" t="s">
        <v>886</v>
      </c>
      <c r="G336" s="164" t="s">
        <v>498</v>
      </c>
      <c r="H336" s="165">
        <v>1</v>
      </c>
      <c r="I336" s="166"/>
      <c r="J336" s="167">
        <f>ROUND(I336*H336,2)</f>
        <v>0</v>
      </c>
      <c r="K336" s="163" t="s">
        <v>316</v>
      </c>
      <c r="L336" s="34"/>
      <c r="M336" s="168" t="s">
        <v>316</v>
      </c>
      <c r="N336" s="169" t="s">
        <v>340</v>
      </c>
      <c r="O336" s="35"/>
      <c r="P336" s="170">
        <f>O336*H336</f>
        <v>0</v>
      </c>
      <c r="Q336" s="170">
        <v>0.02403</v>
      </c>
      <c r="R336" s="170">
        <f>Q336*H336</f>
        <v>0.02403</v>
      </c>
      <c r="S336" s="170">
        <v>0</v>
      </c>
      <c r="T336" s="171">
        <f>S336*H336</f>
        <v>0</v>
      </c>
      <c r="AR336" s="17" t="s">
        <v>517</v>
      </c>
      <c r="AT336" s="17" t="s">
        <v>433</v>
      </c>
      <c r="AU336" s="17" t="s">
        <v>376</v>
      </c>
      <c r="AY336" s="17" t="s">
        <v>431</v>
      </c>
      <c r="BE336" s="172">
        <f>IF(N336="základní",J336,0)</f>
        <v>0</v>
      </c>
      <c r="BF336" s="172">
        <f>IF(N336="snížená",J336,0)</f>
        <v>0</v>
      </c>
      <c r="BG336" s="172">
        <f>IF(N336="zákl. přenesená",J336,0)</f>
        <v>0</v>
      </c>
      <c r="BH336" s="172">
        <f>IF(N336="sníž. přenesená",J336,0)</f>
        <v>0</v>
      </c>
      <c r="BI336" s="172">
        <f>IF(N336="nulová",J336,0)</f>
        <v>0</v>
      </c>
      <c r="BJ336" s="17" t="s">
        <v>317</v>
      </c>
      <c r="BK336" s="172">
        <f>ROUND(I336*H336,2)</f>
        <v>0</v>
      </c>
      <c r="BL336" s="17" t="s">
        <v>517</v>
      </c>
      <c r="BM336" s="17" t="s">
        <v>887</v>
      </c>
    </row>
    <row r="337" spans="2:47" s="1" customFormat="1" ht="13.5">
      <c r="B337" s="34"/>
      <c r="D337" s="175" t="s">
        <v>439</v>
      </c>
      <c r="F337" s="176" t="s">
        <v>888</v>
      </c>
      <c r="I337" s="131"/>
      <c r="L337" s="34"/>
      <c r="M337" s="64"/>
      <c r="N337" s="35"/>
      <c r="O337" s="35"/>
      <c r="P337" s="35"/>
      <c r="Q337" s="35"/>
      <c r="R337" s="35"/>
      <c r="S337" s="35"/>
      <c r="T337" s="65"/>
      <c r="AT337" s="17" t="s">
        <v>439</v>
      </c>
      <c r="AU337" s="17" t="s">
        <v>376</v>
      </c>
    </row>
    <row r="338" spans="2:47" s="1" customFormat="1" ht="27">
      <c r="B338" s="34"/>
      <c r="D338" s="173" t="s">
        <v>597</v>
      </c>
      <c r="F338" s="220" t="s">
        <v>889</v>
      </c>
      <c r="I338" s="131"/>
      <c r="L338" s="34"/>
      <c r="M338" s="64"/>
      <c r="N338" s="35"/>
      <c r="O338" s="35"/>
      <c r="P338" s="35"/>
      <c r="Q338" s="35"/>
      <c r="R338" s="35"/>
      <c r="S338" s="35"/>
      <c r="T338" s="65"/>
      <c r="AT338" s="17" t="s">
        <v>597</v>
      </c>
      <c r="AU338" s="17" t="s">
        <v>376</v>
      </c>
    </row>
    <row r="339" spans="2:65" s="1" customFormat="1" ht="22.5" customHeight="1">
      <c r="B339" s="160"/>
      <c r="C339" s="161" t="s">
        <v>890</v>
      </c>
      <c r="D339" s="161" t="s">
        <v>433</v>
      </c>
      <c r="E339" s="162" t="s">
        <v>891</v>
      </c>
      <c r="F339" s="163" t="s">
        <v>892</v>
      </c>
      <c r="G339" s="164" t="s">
        <v>498</v>
      </c>
      <c r="H339" s="165">
        <v>8</v>
      </c>
      <c r="I339" s="166"/>
      <c r="J339" s="167">
        <f>ROUND(I339*H339,2)</f>
        <v>0</v>
      </c>
      <c r="K339" s="163" t="s">
        <v>437</v>
      </c>
      <c r="L339" s="34"/>
      <c r="M339" s="168" t="s">
        <v>316</v>
      </c>
      <c r="N339" s="169" t="s">
        <v>340</v>
      </c>
      <c r="O339" s="35"/>
      <c r="P339" s="170">
        <f>O339*H339</f>
        <v>0</v>
      </c>
      <c r="Q339" s="170">
        <v>0.00201933</v>
      </c>
      <c r="R339" s="170">
        <f>Q339*H339</f>
        <v>0.01615464</v>
      </c>
      <c r="S339" s="170">
        <v>0</v>
      </c>
      <c r="T339" s="171">
        <f>S339*H339</f>
        <v>0</v>
      </c>
      <c r="AR339" s="17" t="s">
        <v>517</v>
      </c>
      <c r="AT339" s="17" t="s">
        <v>433</v>
      </c>
      <c r="AU339" s="17" t="s">
        <v>376</v>
      </c>
      <c r="AY339" s="17" t="s">
        <v>431</v>
      </c>
      <c r="BE339" s="172">
        <f>IF(N339="základní",J339,0)</f>
        <v>0</v>
      </c>
      <c r="BF339" s="172">
        <f>IF(N339="snížená",J339,0)</f>
        <v>0</v>
      </c>
      <c r="BG339" s="172">
        <f>IF(N339="zákl. přenesená",J339,0)</f>
        <v>0</v>
      </c>
      <c r="BH339" s="172">
        <f>IF(N339="sníž. přenesená",J339,0)</f>
        <v>0</v>
      </c>
      <c r="BI339" s="172">
        <f>IF(N339="nulová",J339,0)</f>
        <v>0</v>
      </c>
      <c r="BJ339" s="17" t="s">
        <v>317</v>
      </c>
      <c r="BK339" s="172">
        <f>ROUND(I339*H339,2)</f>
        <v>0</v>
      </c>
      <c r="BL339" s="17" t="s">
        <v>517</v>
      </c>
      <c r="BM339" s="17" t="s">
        <v>642</v>
      </c>
    </row>
    <row r="340" spans="2:47" s="1" customFormat="1" ht="13.5">
      <c r="B340" s="34"/>
      <c r="D340" s="173" t="s">
        <v>439</v>
      </c>
      <c r="F340" s="174" t="s">
        <v>893</v>
      </c>
      <c r="I340" s="131"/>
      <c r="L340" s="34"/>
      <c r="M340" s="64"/>
      <c r="N340" s="35"/>
      <c r="O340" s="35"/>
      <c r="P340" s="35"/>
      <c r="Q340" s="35"/>
      <c r="R340" s="35"/>
      <c r="S340" s="35"/>
      <c r="T340" s="65"/>
      <c r="AT340" s="17" t="s">
        <v>439</v>
      </c>
      <c r="AU340" s="17" t="s">
        <v>376</v>
      </c>
    </row>
    <row r="341" spans="2:65" s="1" customFormat="1" ht="22.5" customHeight="1">
      <c r="B341" s="160"/>
      <c r="C341" s="205" t="s">
        <v>894</v>
      </c>
      <c r="D341" s="205" t="s">
        <v>490</v>
      </c>
      <c r="E341" s="206" t="s">
        <v>895</v>
      </c>
      <c r="F341" s="207" t="s">
        <v>896</v>
      </c>
      <c r="G341" s="208" t="s">
        <v>498</v>
      </c>
      <c r="H341" s="209">
        <v>8</v>
      </c>
      <c r="I341" s="210"/>
      <c r="J341" s="211">
        <f>ROUND(I341*H341,2)</f>
        <v>0</v>
      </c>
      <c r="K341" s="207" t="s">
        <v>437</v>
      </c>
      <c r="L341" s="212"/>
      <c r="M341" s="213" t="s">
        <v>316</v>
      </c>
      <c r="N341" s="214" t="s">
        <v>340</v>
      </c>
      <c r="O341" s="35"/>
      <c r="P341" s="170">
        <f>O341*H341</f>
        <v>0</v>
      </c>
      <c r="Q341" s="170">
        <v>0.00026</v>
      </c>
      <c r="R341" s="170">
        <f>Q341*H341</f>
        <v>0.00208</v>
      </c>
      <c r="S341" s="170">
        <v>0</v>
      </c>
      <c r="T341" s="171">
        <f>S341*H341</f>
        <v>0</v>
      </c>
      <c r="AR341" s="17" t="s">
        <v>609</v>
      </c>
      <c r="AT341" s="17" t="s">
        <v>490</v>
      </c>
      <c r="AU341" s="17" t="s">
        <v>376</v>
      </c>
      <c r="AY341" s="17" t="s">
        <v>431</v>
      </c>
      <c r="BE341" s="172">
        <f>IF(N341="základní",J341,0)</f>
        <v>0</v>
      </c>
      <c r="BF341" s="172">
        <f>IF(N341="snížená",J341,0)</f>
        <v>0</v>
      </c>
      <c r="BG341" s="172">
        <f>IF(N341="zákl. přenesená",J341,0)</f>
        <v>0</v>
      </c>
      <c r="BH341" s="172">
        <f>IF(N341="sníž. přenesená",J341,0)</f>
        <v>0</v>
      </c>
      <c r="BI341" s="172">
        <f>IF(N341="nulová",J341,0)</f>
        <v>0</v>
      </c>
      <c r="BJ341" s="17" t="s">
        <v>317</v>
      </c>
      <c r="BK341" s="172">
        <f>ROUND(I341*H341,2)</f>
        <v>0</v>
      </c>
      <c r="BL341" s="17" t="s">
        <v>517</v>
      </c>
      <c r="BM341" s="17" t="s">
        <v>897</v>
      </c>
    </row>
    <row r="342" spans="2:47" s="1" customFormat="1" ht="27">
      <c r="B342" s="34"/>
      <c r="D342" s="173" t="s">
        <v>439</v>
      </c>
      <c r="F342" s="174" t="s">
        <v>898</v>
      </c>
      <c r="I342" s="131"/>
      <c r="L342" s="34"/>
      <c r="M342" s="64"/>
      <c r="N342" s="35"/>
      <c r="O342" s="35"/>
      <c r="P342" s="35"/>
      <c r="Q342" s="35"/>
      <c r="R342" s="35"/>
      <c r="S342" s="35"/>
      <c r="T342" s="65"/>
      <c r="AT342" s="17" t="s">
        <v>439</v>
      </c>
      <c r="AU342" s="17" t="s">
        <v>376</v>
      </c>
    </row>
    <row r="343" spans="2:65" s="1" customFormat="1" ht="22.5" customHeight="1">
      <c r="B343" s="160"/>
      <c r="C343" s="161" t="s">
        <v>899</v>
      </c>
      <c r="D343" s="161" t="s">
        <v>433</v>
      </c>
      <c r="E343" s="162" t="s">
        <v>900</v>
      </c>
      <c r="F343" s="163" t="s">
        <v>901</v>
      </c>
      <c r="G343" s="164" t="s">
        <v>498</v>
      </c>
      <c r="H343" s="165">
        <v>1</v>
      </c>
      <c r="I343" s="166"/>
      <c r="J343" s="167">
        <f>ROUND(I343*H343,2)</f>
        <v>0</v>
      </c>
      <c r="K343" s="163" t="s">
        <v>437</v>
      </c>
      <c r="L343" s="34"/>
      <c r="M343" s="168" t="s">
        <v>316</v>
      </c>
      <c r="N343" s="169" t="s">
        <v>340</v>
      </c>
      <c r="O343" s="35"/>
      <c r="P343" s="170">
        <f>O343*H343</f>
        <v>0</v>
      </c>
      <c r="Q343" s="170">
        <v>0.00226497</v>
      </c>
      <c r="R343" s="170">
        <f>Q343*H343</f>
        <v>0.00226497</v>
      </c>
      <c r="S343" s="170">
        <v>0</v>
      </c>
      <c r="T343" s="171">
        <f>S343*H343</f>
        <v>0</v>
      </c>
      <c r="AR343" s="17" t="s">
        <v>517</v>
      </c>
      <c r="AT343" s="17" t="s">
        <v>433</v>
      </c>
      <c r="AU343" s="17" t="s">
        <v>376</v>
      </c>
      <c r="AY343" s="17" t="s">
        <v>431</v>
      </c>
      <c r="BE343" s="172">
        <f>IF(N343="základní",J343,0)</f>
        <v>0</v>
      </c>
      <c r="BF343" s="172">
        <f>IF(N343="snížená",J343,0)</f>
        <v>0</v>
      </c>
      <c r="BG343" s="172">
        <f>IF(N343="zákl. přenesená",J343,0)</f>
        <v>0</v>
      </c>
      <c r="BH343" s="172">
        <f>IF(N343="sníž. přenesená",J343,0)</f>
        <v>0</v>
      </c>
      <c r="BI343" s="172">
        <f>IF(N343="nulová",J343,0)</f>
        <v>0</v>
      </c>
      <c r="BJ343" s="17" t="s">
        <v>317</v>
      </c>
      <c r="BK343" s="172">
        <f>ROUND(I343*H343,2)</f>
        <v>0</v>
      </c>
      <c r="BL343" s="17" t="s">
        <v>517</v>
      </c>
      <c r="BM343" s="17" t="s">
        <v>653</v>
      </c>
    </row>
    <row r="344" spans="2:47" s="1" customFormat="1" ht="13.5">
      <c r="B344" s="34"/>
      <c r="D344" s="173" t="s">
        <v>439</v>
      </c>
      <c r="F344" s="174" t="s">
        <v>902</v>
      </c>
      <c r="I344" s="131"/>
      <c r="L344" s="34"/>
      <c r="M344" s="64"/>
      <c r="N344" s="35"/>
      <c r="O344" s="35"/>
      <c r="P344" s="35"/>
      <c r="Q344" s="35"/>
      <c r="R344" s="35"/>
      <c r="S344" s="35"/>
      <c r="T344" s="65"/>
      <c r="AT344" s="17" t="s">
        <v>439</v>
      </c>
      <c r="AU344" s="17" t="s">
        <v>376</v>
      </c>
    </row>
    <row r="345" spans="2:65" s="1" customFormat="1" ht="22.5" customHeight="1">
      <c r="B345" s="160"/>
      <c r="C345" s="205" t="s">
        <v>903</v>
      </c>
      <c r="D345" s="205" t="s">
        <v>490</v>
      </c>
      <c r="E345" s="206" t="s">
        <v>904</v>
      </c>
      <c r="F345" s="207" t="s">
        <v>905</v>
      </c>
      <c r="G345" s="208" t="s">
        <v>498</v>
      </c>
      <c r="H345" s="209">
        <v>1</v>
      </c>
      <c r="I345" s="210"/>
      <c r="J345" s="211">
        <f>ROUND(I345*H345,2)</f>
        <v>0</v>
      </c>
      <c r="K345" s="207" t="s">
        <v>437</v>
      </c>
      <c r="L345" s="212"/>
      <c r="M345" s="213" t="s">
        <v>316</v>
      </c>
      <c r="N345" s="214" t="s">
        <v>340</v>
      </c>
      <c r="O345" s="35"/>
      <c r="P345" s="170">
        <f>O345*H345</f>
        <v>0</v>
      </c>
      <c r="Q345" s="170">
        <v>0.0003</v>
      </c>
      <c r="R345" s="170">
        <f>Q345*H345</f>
        <v>0.0003</v>
      </c>
      <c r="S345" s="170">
        <v>0</v>
      </c>
      <c r="T345" s="171">
        <f>S345*H345</f>
        <v>0</v>
      </c>
      <c r="AR345" s="17" t="s">
        <v>609</v>
      </c>
      <c r="AT345" s="17" t="s">
        <v>490</v>
      </c>
      <c r="AU345" s="17" t="s">
        <v>376</v>
      </c>
      <c r="AY345" s="17" t="s">
        <v>431</v>
      </c>
      <c r="BE345" s="172">
        <f>IF(N345="základní",J345,0)</f>
        <v>0</v>
      </c>
      <c r="BF345" s="172">
        <f>IF(N345="snížená",J345,0)</f>
        <v>0</v>
      </c>
      <c r="BG345" s="172">
        <f>IF(N345="zákl. přenesená",J345,0)</f>
        <v>0</v>
      </c>
      <c r="BH345" s="172">
        <f>IF(N345="sníž. přenesená",J345,0)</f>
        <v>0</v>
      </c>
      <c r="BI345" s="172">
        <f>IF(N345="nulová",J345,0)</f>
        <v>0</v>
      </c>
      <c r="BJ345" s="17" t="s">
        <v>317</v>
      </c>
      <c r="BK345" s="172">
        <f>ROUND(I345*H345,2)</f>
        <v>0</v>
      </c>
      <c r="BL345" s="17" t="s">
        <v>517</v>
      </c>
      <c r="BM345" s="17" t="s">
        <v>906</v>
      </c>
    </row>
    <row r="346" spans="2:47" s="1" customFormat="1" ht="27">
      <c r="B346" s="34"/>
      <c r="D346" s="173" t="s">
        <v>439</v>
      </c>
      <c r="F346" s="174" t="s">
        <v>907</v>
      </c>
      <c r="I346" s="131"/>
      <c r="L346" s="34"/>
      <c r="M346" s="64"/>
      <c r="N346" s="35"/>
      <c r="O346" s="35"/>
      <c r="P346" s="35"/>
      <c r="Q346" s="35"/>
      <c r="R346" s="35"/>
      <c r="S346" s="35"/>
      <c r="T346" s="65"/>
      <c r="AT346" s="17" t="s">
        <v>439</v>
      </c>
      <c r="AU346" s="17" t="s">
        <v>376</v>
      </c>
    </row>
    <row r="347" spans="2:65" s="1" customFormat="1" ht="22.5" customHeight="1">
      <c r="B347" s="160"/>
      <c r="C347" s="161" t="s">
        <v>908</v>
      </c>
      <c r="D347" s="161" t="s">
        <v>433</v>
      </c>
      <c r="E347" s="162" t="s">
        <v>909</v>
      </c>
      <c r="F347" s="163" t="s">
        <v>910</v>
      </c>
      <c r="G347" s="164" t="s">
        <v>498</v>
      </c>
      <c r="H347" s="165">
        <v>3</v>
      </c>
      <c r="I347" s="166"/>
      <c r="J347" s="167">
        <f>ROUND(I347*H347,2)</f>
        <v>0</v>
      </c>
      <c r="K347" s="163" t="s">
        <v>437</v>
      </c>
      <c r="L347" s="34"/>
      <c r="M347" s="168" t="s">
        <v>316</v>
      </c>
      <c r="N347" s="169" t="s">
        <v>340</v>
      </c>
      <c r="O347" s="35"/>
      <c r="P347" s="170">
        <f>O347*H347</f>
        <v>0</v>
      </c>
      <c r="Q347" s="170">
        <v>0.00247655</v>
      </c>
      <c r="R347" s="170">
        <f>Q347*H347</f>
        <v>0.00742965</v>
      </c>
      <c r="S347" s="170">
        <v>0</v>
      </c>
      <c r="T347" s="171">
        <f>S347*H347</f>
        <v>0</v>
      </c>
      <c r="AR347" s="17" t="s">
        <v>517</v>
      </c>
      <c r="AT347" s="17" t="s">
        <v>433</v>
      </c>
      <c r="AU347" s="17" t="s">
        <v>376</v>
      </c>
      <c r="AY347" s="17" t="s">
        <v>431</v>
      </c>
      <c r="BE347" s="172">
        <f>IF(N347="základní",J347,0)</f>
        <v>0</v>
      </c>
      <c r="BF347" s="172">
        <f>IF(N347="snížená",J347,0)</f>
        <v>0</v>
      </c>
      <c r="BG347" s="172">
        <f>IF(N347="zákl. přenesená",J347,0)</f>
        <v>0</v>
      </c>
      <c r="BH347" s="172">
        <f>IF(N347="sníž. přenesená",J347,0)</f>
        <v>0</v>
      </c>
      <c r="BI347" s="172">
        <f>IF(N347="nulová",J347,0)</f>
        <v>0</v>
      </c>
      <c r="BJ347" s="17" t="s">
        <v>317</v>
      </c>
      <c r="BK347" s="172">
        <f>ROUND(I347*H347,2)</f>
        <v>0</v>
      </c>
      <c r="BL347" s="17" t="s">
        <v>517</v>
      </c>
      <c r="BM347" s="17" t="s">
        <v>666</v>
      </c>
    </row>
    <row r="348" spans="2:47" s="1" customFormat="1" ht="13.5">
      <c r="B348" s="34"/>
      <c r="D348" s="173" t="s">
        <v>439</v>
      </c>
      <c r="F348" s="174" t="s">
        <v>911</v>
      </c>
      <c r="I348" s="131"/>
      <c r="L348" s="34"/>
      <c r="M348" s="64"/>
      <c r="N348" s="35"/>
      <c r="O348" s="35"/>
      <c r="P348" s="35"/>
      <c r="Q348" s="35"/>
      <c r="R348" s="35"/>
      <c r="S348" s="35"/>
      <c r="T348" s="65"/>
      <c r="AT348" s="17" t="s">
        <v>439</v>
      </c>
      <c r="AU348" s="17" t="s">
        <v>376</v>
      </c>
    </row>
    <row r="349" spans="2:65" s="1" customFormat="1" ht="22.5" customHeight="1">
      <c r="B349" s="160"/>
      <c r="C349" s="205" t="s">
        <v>912</v>
      </c>
      <c r="D349" s="205" t="s">
        <v>490</v>
      </c>
      <c r="E349" s="206" t="s">
        <v>913</v>
      </c>
      <c r="F349" s="207" t="s">
        <v>914</v>
      </c>
      <c r="G349" s="208" t="s">
        <v>498</v>
      </c>
      <c r="H349" s="209">
        <v>3</v>
      </c>
      <c r="I349" s="210"/>
      <c r="J349" s="211">
        <f>ROUND(I349*H349,2)</f>
        <v>0</v>
      </c>
      <c r="K349" s="207" t="s">
        <v>437</v>
      </c>
      <c r="L349" s="212"/>
      <c r="M349" s="213" t="s">
        <v>316</v>
      </c>
      <c r="N349" s="214" t="s">
        <v>340</v>
      </c>
      <c r="O349" s="35"/>
      <c r="P349" s="170">
        <f>O349*H349</f>
        <v>0</v>
      </c>
      <c r="Q349" s="170">
        <v>0.00043</v>
      </c>
      <c r="R349" s="170">
        <f>Q349*H349</f>
        <v>0.00129</v>
      </c>
      <c r="S349" s="170">
        <v>0</v>
      </c>
      <c r="T349" s="171">
        <f>S349*H349</f>
        <v>0</v>
      </c>
      <c r="AR349" s="17" t="s">
        <v>609</v>
      </c>
      <c r="AT349" s="17" t="s">
        <v>490</v>
      </c>
      <c r="AU349" s="17" t="s">
        <v>376</v>
      </c>
      <c r="AY349" s="17" t="s">
        <v>431</v>
      </c>
      <c r="BE349" s="172">
        <f>IF(N349="základní",J349,0)</f>
        <v>0</v>
      </c>
      <c r="BF349" s="172">
        <f>IF(N349="snížená",J349,0)</f>
        <v>0</v>
      </c>
      <c r="BG349" s="172">
        <f>IF(N349="zákl. přenesená",J349,0)</f>
        <v>0</v>
      </c>
      <c r="BH349" s="172">
        <f>IF(N349="sníž. přenesená",J349,0)</f>
        <v>0</v>
      </c>
      <c r="BI349" s="172">
        <f>IF(N349="nulová",J349,0)</f>
        <v>0</v>
      </c>
      <c r="BJ349" s="17" t="s">
        <v>317</v>
      </c>
      <c r="BK349" s="172">
        <f>ROUND(I349*H349,2)</f>
        <v>0</v>
      </c>
      <c r="BL349" s="17" t="s">
        <v>517</v>
      </c>
      <c r="BM349" s="17" t="s">
        <v>915</v>
      </c>
    </row>
    <row r="350" spans="2:47" s="1" customFormat="1" ht="27">
      <c r="B350" s="34"/>
      <c r="D350" s="173" t="s">
        <v>439</v>
      </c>
      <c r="F350" s="174" t="s">
        <v>916</v>
      </c>
      <c r="I350" s="131"/>
      <c r="L350" s="34"/>
      <c r="M350" s="64"/>
      <c r="N350" s="35"/>
      <c r="O350" s="35"/>
      <c r="P350" s="35"/>
      <c r="Q350" s="35"/>
      <c r="R350" s="35"/>
      <c r="S350" s="35"/>
      <c r="T350" s="65"/>
      <c r="AT350" s="17" t="s">
        <v>439</v>
      </c>
      <c r="AU350" s="17" t="s">
        <v>376</v>
      </c>
    </row>
    <row r="351" spans="2:65" s="1" customFormat="1" ht="22.5" customHeight="1">
      <c r="B351" s="160"/>
      <c r="C351" s="161" t="s">
        <v>917</v>
      </c>
      <c r="D351" s="161" t="s">
        <v>433</v>
      </c>
      <c r="E351" s="162" t="s">
        <v>918</v>
      </c>
      <c r="F351" s="163" t="s">
        <v>919</v>
      </c>
      <c r="G351" s="164" t="s">
        <v>498</v>
      </c>
      <c r="H351" s="165">
        <v>1</v>
      </c>
      <c r="I351" s="166"/>
      <c r="J351" s="167">
        <f>ROUND(I351*H351,2)</f>
        <v>0</v>
      </c>
      <c r="K351" s="163" t="s">
        <v>437</v>
      </c>
      <c r="L351" s="34"/>
      <c r="M351" s="168" t="s">
        <v>316</v>
      </c>
      <c r="N351" s="169" t="s">
        <v>340</v>
      </c>
      <c r="O351" s="35"/>
      <c r="P351" s="170">
        <f>O351*H351</f>
        <v>0</v>
      </c>
      <c r="Q351" s="170">
        <v>0.00204</v>
      </c>
      <c r="R351" s="170">
        <f>Q351*H351</f>
        <v>0.00204</v>
      </c>
      <c r="S351" s="170">
        <v>0</v>
      </c>
      <c r="T351" s="171">
        <f>S351*H351</f>
        <v>0</v>
      </c>
      <c r="AR351" s="17" t="s">
        <v>517</v>
      </c>
      <c r="AT351" s="17" t="s">
        <v>433</v>
      </c>
      <c r="AU351" s="17" t="s">
        <v>376</v>
      </c>
      <c r="AY351" s="17" t="s">
        <v>431</v>
      </c>
      <c r="BE351" s="172">
        <f>IF(N351="základní",J351,0)</f>
        <v>0</v>
      </c>
      <c r="BF351" s="172">
        <f>IF(N351="snížená",J351,0)</f>
        <v>0</v>
      </c>
      <c r="BG351" s="172">
        <f>IF(N351="zákl. přenesená",J351,0)</f>
        <v>0</v>
      </c>
      <c r="BH351" s="172">
        <f>IF(N351="sníž. přenesená",J351,0)</f>
        <v>0</v>
      </c>
      <c r="BI351" s="172">
        <f>IF(N351="nulová",J351,0)</f>
        <v>0</v>
      </c>
      <c r="BJ351" s="17" t="s">
        <v>317</v>
      </c>
      <c r="BK351" s="172">
        <f>ROUND(I351*H351,2)</f>
        <v>0</v>
      </c>
      <c r="BL351" s="17" t="s">
        <v>517</v>
      </c>
      <c r="BM351" s="17" t="s">
        <v>920</v>
      </c>
    </row>
    <row r="352" spans="2:47" s="1" customFormat="1" ht="13.5">
      <c r="B352" s="34"/>
      <c r="D352" s="173" t="s">
        <v>439</v>
      </c>
      <c r="F352" s="174" t="s">
        <v>921</v>
      </c>
      <c r="I352" s="131"/>
      <c r="L352" s="34"/>
      <c r="M352" s="64"/>
      <c r="N352" s="35"/>
      <c r="O352" s="35"/>
      <c r="P352" s="35"/>
      <c r="Q352" s="35"/>
      <c r="R352" s="35"/>
      <c r="S352" s="35"/>
      <c r="T352" s="65"/>
      <c r="AT352" s="17" t="s">
        <v>439</v>
      </c>
      <c r="AU352" s="17" t="s">
        <v>376</v>
      </c>
    </row>
    <row r="353" spans="2:65" s="1" customFormat="1" ht="22.5" customHeight="1">
      <c r="B353" s="160"/>
      <c r="C353" s="161" t="s">
        <v>922</v>
      </c>
      <c r="D353" s="161" t="s">
        <v>433</v>
      </c>
      <c r="E353" s="162" t="s">
        <v>923</v>
      </c>
      <c r="F353" s="163" t="s">
        <v>924</v>
      </c>
      <c r="G353" s="164" t="s">
        <v>639</v>
      </c>
      <c r="H353" s="165">
        <v>22</v>
      </c>
      <c r="I353" s="166"/>
      <c r="J353" s="167">
        <f>ROUND(I353*H353,2)</f>
        <v>0</v>
      </c>
      <c r="K353" s="163" t="s">
        <v>437</v>
      </c>
      <c r="L353" s="34"/>
      <c r="M353" s="168" t="s">
        <v>316</v>
      </c>
      <c r="N353" s="169" t="s">
        <v>340</v>
      </c>
      <c r="O353" s="35"/>
      <c r="P353" s="170">
        <f>O353*H353</f>
        <v>0</v>
      </c>
      <c r="Q353" s="170">
        <v>0.0012553</v>
      </c>
      <c r="R353" s="170">
        <f>Q353*H353</f>
        <v>0.027616599999999998</v>
      </c>
      <c r="S353" s="170">
        <v>0</v>
      </c>
      <c r="T353" s="171">
        <f>S353*H353</f>
        <v>0</v>
      </c>
      <c r="AR353" s="17" t="s">
        <v>517</v>
      </c>
      <c r="AT353" s="17" t="s">
        <v>433</v>
      </c>
      <c r="AU353" s="17" t="s">
        <v>376</v>
      </c>
      <c r="AY353" s="17" t="s">
        <v>431</v>
      </c>
      <c r="BE353" s="172">
        <f>IF(N353="základní",J353,0)</f>
        <v>0</v>
      </c>
      <c r="BF353" s="172">
        <f>IF(N353="snížená",J353,0)</f>
        <v>0</v>
      </c>
      <c r="BG353" s="172">
        <f>IF(N353="zákl. přenesená",J353,0)</f>
        <v>0</v>
      </c>
      <c r="BH353" s="172">
        <f>IF(N353="sníž. přenesená",J353,0)</f>
        <v>0</v>
      </c>
      <c r="BI353" s="172">
        <f>IF(N353="nulová",J353,0)</f>
        <v>0</v>
      </c>
      <c r="BJ353" s="17" t="s">
        <v>317</v>
      </c>
      <c r="BK353" s="172">
        <f>ROUND(I353*H353,2)</f>
        <v>0</v>
      </c>
      <c r="BL353" s="17" t="s">
        <v>517</v>
      </c>
      <c r="BM353" s="17" t="s">
        <v>684</v>
      </c>
    </row>
    <row r="354" spans="2:47" s="1" customFormat="1" ht="13.5">
      <c r="B354" s="34"/>
      <c r="D354" s="175" t="s">
        <v>439</v>
      </c>
      <c r="F354" s="176" t="s">
        <v>925</v>
      </c>
      <c r="I354" s="131"/>
      <c r="L354" s="34"/>
      <c r="M354" s="64"/>
      <c r="N354" s="35"/>
      <c r="O354" s="35"/>
      <c r="P354" s="35"/>
      <c r="Q354" s="35"/>
      <c r="R354" s="35"/>
      <c r="S354" s="35"/>
      <c r="T354" s="65"/>
      <c r="AT354" s="17" t="s">
        <v>439</v>
      </c>
      <c r="AU354" s="17" t="s">
        <v>376</v>
      </c>
    </row>
    <row r="355" spans="2:47" s="1" customFormat="1" ht="27">
      <c r="B355" s="34"/>
      <c r="D355" s="173" t="s">
        <v>597</v>
      </c>
      <c r="F355" s="220" t="s">
        <v>926</v>
      </c>
      <c r="I355" s="131"/>
      <c r="L355" s="34"/>
      <c r="M355" s="64"/>
      <c r="N355" s="35"/>
      <c r="O355" s="35"/>
      <c r="P355" s="35"/>
      <c r="Q355" s="35"/>
      <c r="R355" s="35"/>
      <c r="S355" s="35"/>
      <c r="T355" s="65"/>
      <c r="AT355" s="17" t="s">
        <v>597</v>
      </c>
      <c r="AU355" s="17" t="s">
        <v>376</v>
      </c>
    </row>
    <row r="356" spans="2:65" s="1" customFormat="1" ht="22.5" customHeight="1">
      <c r="B356" s="160"/>
      <c r="C356" s="161" t="s">
        <v>927</v>
      </c>
      <c r="D356" s="161" t="s">
        <v>433</v>
      </c>
      <c r="E356" s="162" t="s">
        <v>928</v>
      </c>
      <c r="F356" s="163" t="s">
        <v>929</v>
      </c>
      <c r="G356" s="164" t="s">
        <v>639</v>
      </c>
      <c r="H356" s="165">
        <v>12</v>
      </c>
      <c r="I356" s="166"/>
      <c r="J356" s="167">
        <f>ROUND(I356*H356,2)</f>
        <v>0</v>
      </c>
      <c r="K356" s="163" t="s">
        <v>437</v>
      </c>
      <c r="L356" s="34"/>
      <c r="M356" s="168" t="s">
        <v>316</v>
      </c>
      <c r="N356" s="169" t="s">
        <v>340</v>
      </c>
      <c r="O356" s="35"/>
      <c r="P356" s="170">
        <f>O356*H356</f>
        <v>0</v>
      </c>
      <c r="Q356" s="170">
        <v>0.0017651</v>
      </c>
      <c r="R356" s="170">
        <f>Q356*H356</f>
        <v>0.021181199999999997</v>
      </c>
      <c r="S356" s="170">
        <v>0</v>
      </c>
      <c r="T356" s="171">
        <f>S356*H356</f>
        <v>0</v>
      </c>
      <c r="AR356" s="17" t="s">
        <v>517</v>
      </c>
      <c r="AT356" s="17" t="s">
        <v>433</v>
      </c>
      <c r="AU356" s="17" t="s">
        <v>376</v>
      </c>
      <c r="AY356" s="17" t="s">
        <v>431</v>
      </c>
      <c r="BE356" s="172">
        <f>IF(N356="základní",J356,0)</f>
        <v>0</v>
      </c>
      <c r="BF356" s="172">
        <f>IF(N356="snížená",J356,0)</f>
        <v>0</v>
      </c>
      <c r="BG356" s="172">
        <f>IF(N356="zákl. přenesená",J356,0)</f>
        <v>0</v>
      </c>
      <c r="BH356" s="172">
        <f>IF(N356="sníž. přenesená",J356,0)</f>
        <v>0</v>
      </c>
      <c r="BI356" s="172">
        <f>IF(N356="nulová",J356,0)</f>
        <v>0</v>
      </c>
      <c r="BJ356" s="17" t="s">
        <v>317</v>
      </c>
      <c r="BK356" s="172">
        <f>ROUND(I356*H356,2)</f>
        <v>0</v>
      </c>
      <c r="BL356" s="17" t="s">
        <v>517</v>
      </c>
      <c r="BM356" s="17" t="s">
        <v>691</v>
      </c>
    </row>
    <row r="357" spans="2:47" s="1" customFormat="1" ht="13.5">
      <c r="B357" s="34"/>
      <c r="D357" s="175" t="s">
        <v>439</v>
      </c>
      <c r="F357" s="176" t="s">
        <v>925</v>
      </c>
      <c r="I357" s="131"/>
      <c r="L357" s="34"/>
      <c r="M357" s="64"/>
      <c r="N357" s="35"/>
      <c r="O357" s="35"/>
      <c r="P357" s="35"/>
      <c r="Q357" s="35"/>
      <c r="R357" s="35"/>
      <c r="S357" s="35"/>
      <c r="T357" s="65"/>
      <c r="AT357" s="17" t="s">
        <v>439</v>
      </c>
      <c r="AU357" s="17" t="s">
        <v>376</v>
      </c>
    </row>
    <row r="358" spans="2:47" s="1" customFormat="1" ht="27">
      <c r="B358" s="34"/>
      <c r="D358" s="173" t="s">
        <v>597</v>
      </c>
      <c r="F358" s="220" t="s">
        <v>930</v>
      </c>
      <c r="I358" s="131"/>
      <c r="L358" s="34"/>
      <c r="M358" s="64"/>
      <c r="N358" s="35"/>
      <c r="O358" s="35"/>
      <c r="P358" s="35"/>
      <c r="Q358" s="35"/>
      <c r="R358" s="35"/>
      <c r="S358" s="35"/>
      <c r="T358" s="65"/>
      <c r="AT358" s="17" t="s">
        <v>597</v>
      </c>
      <c r="AU358" s="17" t="s">
        <v>376</v>
      </c>
    </row>
    <row r="359" spans="2:65" s="1" customFormat="1" ht="22.5" customHeight="1">
      <c r="B359" s="160"/>
      <c r="C359" s="161" t="s">
        <v>931</v>
      </c>
      <c r="D359" s="161" t="s">
        <v>433</v>
      </c>
      <c r="E359" s="162" t="s">
        <v>932</v>
      </c>
      <c r="F359" s="163" t="s">
        <v>933</v>
      </c>
      <c r="G359" s="164" t="s">
        <v>639</v>
      </c>
      <c r="H359" s="165">
        <v>11</v>
      </c>
      <c r="I359" s="166"/>
      <c r="J359" s="167">
        <f>ROUND(I359*H359,2)</f>
        <v>0</v>
      </c>
      <c r="K359" s="163" t="s">
        <v>437</v>
      </c>
      <c r="L359" s="34"/>
      <c r="M359" s="168" t="s">
        <v>316</v>
      </c>
      <c r="N359" s="169" t="s">
        <v>340</v>
      </c>
      <c r="O359" s="35"/>
      <c r="P359" s="170">
        <f>O359*H359</f>
        <v>0</v>
      </c>
      <c r="Q359" s="170">
        <v>0.00277</v>
      </c>
      <c r="R359" s="170">
        <f>Q359*H359</f>
        <v>0.030469999999999997</v>
      </c>
      <c r="S359" s="170">
        <v>0</v>
      </c>
      <c r="T359" s="171">
        <f>S359*H359</f>
        <v>0</v>
      </c>
      <c r="AR359" s="17" t="s">
        <v>517</v>
      </c>
      <c r="AT359" s="17" t="s">
        <v>433</v>
      </c>
      <c r="AU359" s="17" t="s">
        <v>376</v>
      </c>
      <c r="AY359" s="17" t="s">
        <v>431</v>
      </c>
      <c r="BE359" s="172">
        <f>IF(N359="základní",J359,0)</f>
        <v>0</v>
      </c>
      <c r="BF359" s="172">
        <f>IF(N359="snížená",J359,0)</f>
        <v>0</v>
      </c>
      <c r="BG359" s="172">
        <f>IF(N359="zákl. přenesená",J359,0)</f>
        <v>0</v>
      </c>
      <c r="BH359" s="172">
        <f>IF(N359="sníž. přenesená",J359,0)</f>
        <v>0</v>
      </c>
      <c r="BI359" s="172">
        <f>IF(N359="nulová",J359,0)</f>
        <v>0</v>
      </c>
      <c r="BJ359" s="17" t="s">
        <v>317</v>
      </c>
      <c r="BK359" s="172">
        <f>ROUND(I359*H359,2)</f>
        <v>0</v>
      </c>
      <c r="BL359" s="17" t="s">
        <v>517</v>
      </c>
      <c r="BM359" s="17" t="s">
        <v>695</v>
      </c>
    </row>
    <row r="360" spans="2:47" s="1" customFormat="1" ht="13.5">
      <c r="B360" s="34"/>
      <c r="D360" s="175" t="s">
        <v>439</v>
      </c>
      <c r="F360" s="176" t="s">
        <v>925</v>
      </c>
      <c r="I360" s="131"/>
      <c r="L360" s="34"/>
      <c r="M360" s="64"/>
      <c r="N360" s="35"/>
      <c r="O360" s="35"/>
      <c r="P360" s="35"/>
      <c r="Q360" s="35"/>
      <c r="R360" s="35"/>
      <c r="S360" s="35"/>
      <c r="T360" s="65"/>
      <c r="AT360" s="17" t="s">
        <v>439</v>
      </c>
      <c r="AU360" s="17" t="s">
        <v>376</v>
      </c>
    </row>
    <row r="361" spans="2:47" s="1" customFormat="1" ht="27">
      <c r="B361" s="34"/>
      <c r="D361" s="173" t="s">
        <v>597</v>
      </c>
      <c r="F361" s="220" t="s">
        <v>934</v>
      </c>
      <c r="I361" s="131"/>
      <c r="L361" s="34"/>
      <c r="M361" s="64"/>
      <c r="N361" s="35"/>
      <c r="O361" s="35"/>
      <c r="P361" s="35"/>
      <c r="Q361" s="35"/>
      <c r="R361" s="35"/>
      <c r="S361" s="35"/>
      <c r="T361" s="65"/>
      <c r="AT361" s="17" t="s">
        <v>597</v>
      </c>
      <c r="AU361" s="17" t="s">
        <v>376</v>
      </c>
    </row>
    <row r="362" spans="2:65" s="1" customFormat="1" ht="22.5" customHeight="1">
      <c r="B362" s="160"/>
      <c r="C362" s="161" t="s">
        <v>682</v>
      </c>
      <c r="D362" s="161" t="s">
        <v>433</v>
      </c>
      <c r="E362" s="162" t="s">
        <v>935</v>
      </c>
      <c r="F362" s="163" t="s">
        <v>936</v>
      </c>
      <c r="G362" s="164" t="s">
        <v>639</v>
      </c>
      <c r="H362" s="165">
        <v>1</v>
      </c>
      <c r="I362" s="166"/>
      <c r="J362" s="167">
        <f>ROUND(I362*H362,2)</f>
        <v>0</v>
      </c>
      <c r="K362" s="163" t="s">
        <v>437</v>
      </c>
      <c r="L362" s="34"/>
      <c r="M362" s="168" t="s">
        <v>316</v>
      </c>
      <c r="N362" s="169" t="s">
        <v>340</v>
      </c>
      <c r="O362" s="35"/>
      <c r="P362" s="170">
        <f>O362*H362</f>
        <v>0</v>
      </c>
      <c r="Q362" s="170">
        <v>0.0005873</v>
      </c>
      <c r="R362" s="170">
        <f>Q362*H362</f>
        <v>0.0005873</v>
      </c>
      <c r="S362" s="170">
        <v>0</v>
      </c>
      <c r="T362" s="171">
        <f>S362*H362</f>
        <v>0</v>
      </c>
      <c r="AR362" s="17" t="s">
        <v>517</v>
      </c>
      <c r="AT362" s="17" t="s">
        <v>433</v>
      </c>
      <c r="AU362" s="17" t="s">
        <v>376</v>
      </c>
      <c r="AY362" s="17" t="s">
        <v>431</v>
      </c>
      <c r="BE362" s="172">
        <f>IF(N362="základní",J362,0)</f>
        <v>0</v>
      </c>
      <c r="BF362" s="172">
        <f>IF(N362="snížená",J362,0)</f>
        <v>0</v>
      </c>
      <c r="BG362" s="172">
        <f>IF(N362="zákl. přenesená",J362,0)</f>
        <v>0</v>
      </c>
      <c r="BH362" s="172">
        <f>IF(N362="sníž. přenesená",J362,0)</f>
        <v>0</v>
      </c>
      <c r="BI362" s="172">
        <f>IF(N362="nulová",J362,0)</f>
        <v>0</v>
      </c>
      <c r="BJ362" s="17" t="s">
        <v>317</v>
      </c>
      <c r="BK362" s="172">
        <f>ROUND(I362*H362,2)</f>
        <v>0</v>
      </c>
      <c r="BL362" s="17" t="s">
        <v>517</v>
      </c>
      <c r="BM362" s="17" t="s">
        <v>699</v>
      </c>
    </row>
    <row r="363" spans="2:47" s="1" customFormat="1" ht="13.5">
      <c r="B363" s="34"/>
      <c r="D363" s="175" t="s">
        <v>439</v>
      </c>
      <c r="F363" s="176" t="s">
        <v>937</v>
      </c>
      <c r="I363" s="131"/>
      <c r="L363" s="34"/>
      <c r="M363" s="64"/>
      <c r="N363" s="35"/>
      <c r="O363" s="35"/>
      <c r="P363" s="35"/>
      <c r="Q363" s="35"/>
      <c r="R363" s="35"/>
      <c r="S363" s="35"/>
      <c r="T363" s="65"/>
      <c r="AT363" s="17" t="s">
        <v>439</v>
      </c>
      <c r="AU363" s="17" t="s">
        <v>376</v>
      </c>
    </row>
    <row r="364" spans="2:47" s="1" customFormat="1" ht="27">
      <c r="B364" s="34"/>
      <c r="D364" s="173" t="s">
        <v>597</v>
      </c>
      <c r="F364" s="220" t="s">
        <v>938</v>
      </c>
      <c r="I364" s="131"/>
      <c r="L364" s="34"/>
      <c r="M364" s="64"/>
      <c r="N364" s="35"/>
      <c r="O364" s="35"/>
      <c r="P364" s="35"/>
      <c r="Q364" s="35"/>
      <c r="R364" s="35"/>
      <c r="S364" s="35"/>
      <c r="T364" s="65"/>
      <c r="AT364" s="17" t="s">
        <v>597</v>
      </c>
      <c r="AU364" s="17" t="s">
        <v>376</v>
      </c>
    </row>
    <row r="365" spans="2:65" s="1" customFormat="1" ht="22.5" customHeight="1">
      <c r="B365" s="160"/>
      <c r="C365" s="161" t="s">
        <v>659</v>
      </c>
      <c r="D365" s="161" t="s">
        <v>433</v>
      </c>
      <c r="E365" s="162" t="s">
        <v>939</v>
      </c>
      <c r="F365" s="163" t="s">
        <v>940</v>
      </c>
      <c r="G365" s="164" t="s">
        <v>639</v>
      </c>
      <c r="H365" s="165">
        <v>11</v>
      </c>
      <c r="I365" s="166"/>
      <c r="J365" s="167">
        <f>ROUND(I365*H365,2)</f>
        <v>0</v>
      </c>
      <c r="K365" s="163" t="s">
        <v>437</v>
      </c>
      <c r="L365" s="34"/>
      <c r="M365" s="168" t="s">
        <v>316</v>
      </c>
      <c r="N365" s="169" t="s">
        <v>340</v>
      </c>
      <c r="O365" s="35"/>
      <c r="P365" s="170">
        <f>O365*H365</f>
        <v>0</v>
      </c>
      <c r="Q365" s="170">
        <v>0.0012012</v>
      </c>
      <c r="R365" s="170">
        <f>Q365*H365</f>
        <v>0.0132132</v>
      </c>
      <c r="S365" s="170">
        <v>0</v>
      </c>
      <c r="T365" s="171">
        <f>S365*H365</f>
        <v>0</v>
      </c>
      <c r="AR365" s="17" t="s">
        <v>517</v>
      </c>
      <c r="AT365" s="17" t="s">
        <v>433</v>
      </c>
      <c r="AU365" s="17" t="s">
        <v>376</v>
      </c>
      <c r="AY365" s="17" t="s">
        <v>431</v>
      </c>
      <c r="BE365" s="172">
        <f>IF(N365="základní",J365,0)</f>
        <v>0</v>
      </c>
      <c r="BF365" s="172">
        <f>IF(N365="snížená",J365,0)</f>
        <v>0</v>
      </c>
      <c r="BG365" s="172">
        <f>IF(N365="zákl. přenesená",J365,0)</f>
        <v>0</v>
      </c>
      <c r="BH365" s="172">
        <f>IF(N365="sníž. přenesená",J365,0)</f>
        <v>0</v>
      </c>
      <c r="BI365" s="172">
        <f>IF(N365="nulová",J365,0)</f>
        <v>0</v>
      </c>
      <c r="BJ365" s="17" t="s">
        <v>317</v>
      </c>
      <c r="BK365" s="172">
        <f>ROUND(I365*H365,2)</f>
        <v>0</v>
      </c>
      <c r="BL365" s="17" t="s">
        <v>517</v>
      </c>
      <c r="BM365" s="17" t="s">
        <v>703</v>
      </c>
    </row>
    <row r="366" spans="2:47" s="1" customFormat="1" ht="13.5">
      <c r="B366" s="34"/>
      <c r="D366" s="175" t="s">
        <v>439</v>
      </c>
      <c r="F366" s="176" t="s">
        <v>937</v>
      </c>
      <c r="I366" s="131"/>
      <c r="L366" s="34"/>
      <c r="M366" s="64"/>
      <c r="N366" s="35"/>
      <c r="O366" s="35"/>
      <c r="P366" s="35"/>
      <c r="Q366" s="35"/>
      <c r="R366" s="35"/>
      <c r="S366" s="35"/>
      <c r="T366" s="65"/>
      <c r="AT366" s="17" t="s">
        <v>439</v>
      </c>
      <c r="AU366" s="17" t="s">
        <v>376</v>
      </c>
    </row>
    <row r="367" spans="2:47" s="1" customFormat="1" ht="27">
      <c r="B367" s="34"/>
      <c r="D367" s="173" t="s">
        <v>597</v>
      </c>
      <c r="F367" s="220" t="s">
        <v>941</v>
      </c>
      <c r="I367" s="131"/>
      <c r="L367" s="34"/>
      <c r="M367" s="64"/>
      <c r="N367" s="35"/>
      <c r="O367" s="35"/>
      <c r="P367" s="35"/>
      <c r="Q367" s="35"/>
      <c r="R367" s="35"/>
      <c r="S367" s="35"/>
      <c r="T367" s="65"/>
      <c r="AT367" s="17" t="s">
        <v>597</v>
      </c>
      <c r="AU367" s="17" t="s">
        <v>376</v>
      </c>
    </row>
    <row r="368" spans="2:65" s="1" customFormat="1" ht="22.5" customHeight="1">
      <c r="B368" s="160"/>
      <c r="C368" s="161" t="s">
        <v>689</v>
      </c>
      <c r="D368" s="161" t="s">
        <v>433</v>
      </c>
      <c r="E368" s="162" t="s">
        <v>942</v>
      </c>
      <c r="F368" s="163" t="s">
        <v>943</v>
      </c>
      <c r="G368" s="164" t="s">
        <v>639</v>
      </c>
      <c r="H368" s="165">
        <v>1</v>
      </c>
      <c r="I368" s="166"/>
      <c r="J368" s="167">
        <f>ROUND(I368*H368,2)</f>
        <v>0</v>
      </c>
      <c r="K368" s="163" t="s">
        <v>437</v>
      </c>
      <c r="L368" s="34"/>
      <c r="M368" s="168" t="s">
        <v>316</v>
      </c>
      <c r="N368" s="169" t="s">
        <v>340</v>
      </c>
      <c r="O368" s="35"/>
      <c r="P368" s="170">
        <f>O368*H368</f>
        <v>0</v>
      </c>
      <c r="Q368" s="170">
        <v>0.0003497</v>
      </c>
      <c r="R368" s="170">
        <f>Q368*H368</f>
        <v>0.0003497</v>
      </c>
      <c r="S368" s="170">
        <v>0</v>
      </c>
      <c r="T368" s="171">
        <f>S368*H368</f>
        <v>0</v>
      </c>
      <c r="AR368" s="17" t="s">
        <v>517</v>
      </c>
      <c r="AT368" s="17" t="s">
        <v>433</v>
      </c>
      <c r="AU368" s="17" t="s">
        <v>376</v>
      </c>
      <c r="AY368" s="17" t="s">
        <v>431</v>
      </c>
      <c r="BE368" s="172">
        <f>IF(N368="základní",J368,0)</f>
        <v>0</v>
      </c>
      <c r="BF368" s="172">
        <f>IF(N368="snížená",J368,0)</f>
        <v>0</v>
      </c>
      <c r="BG368" s="172">
        <f>IF(N368="zákl. přenesená",J368,0)</f>
        <v>0</v>
      </c>
      <c r="BH368" s="172">
        <f>IF(N368="sníž. přenesená",J368,0)</f>
        <v>0</v>
      </c>
      <c r="BI368" s="172">
        <f>IF(N368="nulová",J368,0)</f>
        <v>0</v>
      </c>
      <c r="BJ368" s="17" t="s">
        <v>317</v>
      </c>
      <c r="BK368" s="172">
        <f>ROUND(I368*H368,2)</f>
        <v>0</v>
      </c>
      <c r="BL368" s="17" t="s">
        <v>517</v>
      </c>
      <c r="BM368" s="17" t="s">
        <v>709</v>
      </c>
    </row>
    <row r="369" spans="2:47" s="1" customFormat="1" ht="13.5">
      <c r="B369" s="34"/>
      <c r="D369" s="175" t="s">
        <v>439</v>
      </c>
      <c r="F369" s="176" t="s">
        <v>937</v>
      </c>
      <c r="I369" s="131"/>
      <c r="L369" s="34"/>
      <c r="M369" s="64"/>
      <c r="N369" s="35"/>
      <c r="O369" s="35"/>
      <c r="P369" s="35"/>
      <c r="Q369" s="35"/>
      <c r="R369" s="35"/>
      <c r="S369" s="35"/>
      <c r="T369" s="65"/>
      <c r="AT369" s="17" t="s">
        <v>439</v>
      </c>
      <c r="AU369" s="17" t="s">
        <v>376</v>
      </c>
    </row>
    <row r="370" spans="2:47" s="1" customFormat="1" ht="27">
      <c r="B370" s="34"/>
      <c r="D370" s="173" t="s">
        <v>597</v>
      </c>
      <c r="F370" s="220" t="s">
        <v>944</v>
      </c>
      <c r="I370" s="131"/>
      <c r="L370" s="34"/>
      <c r="M370" s="64"/>
      <c r="N370" s="35"/>
      <c r="O370" s="35"/>
      <c r="P370" s="35"/>
      <c r="Q370" s="35"/>
      <c r="R370" s="35"/>
      <c r="S370" s="35"/>
      <c r="T370" s="65"/>
      <c r="AT370" s="17" t="s">
        <v>597</v>
      </c>
      <c r="AU370" s="17" t="s">
        <v>376</v>
      </c>
    </row>
    <row r="371" spans="2:65" s="1" customFormat="1" ht="22.5" customHeight="1">
      <c r="B371" s="160"/>
      <c r="C371" s="205" t="s">
        <v>945</v>
      </c>
      <c r="D371" s="205" t="s">
        <v>490</v>
      </c>
      <c r="E371" s="206" t="s">
        <v>946</v>
      </c>
      <c r="F371" s="207" t="s">
        <v>947</v>
      </c>
      <c r="G371" s="208" t="s">
        <v>498</v>
      </c>
      <c r="H371" s="209">
        <v>2</v>
      </c>
      <c r="I371" s="210"/>
      <c r="J371" s="211">
        <f>ROUND(I371*H371,2)</f>
        <v>0</v>
      </c>
      <c r="K371" s="207" t="s">
        <v>437</v>
      </c>
      <c r="L371" s="212"/>
      <c r="M371" s="213" t="s">
        <v>316</v>
      </c>
      <c r="N371" s="214" t="s">
        <v>340</v>
      </c>
      <c r="O371" s="35"/>
      <c r="P371" s="170">
        <f>O371*H371</f>
        <v>0</v>
      </c>
      <c r="Q371" s="170">
        <v>0.00045</v>
      </c>
      <c r="R371" s="170">
        <f>Q371*H371</f>
        <v>0.0009</v>
      </c>
      <c r="S371" s="170">
        <v>0</v>
      </c>
      <c r="T371" s="171">
        <f>S371*H371</f>
        <v>0</v>
      </c>
      <c r="AR371" s="17" t="s">
        <v>609</v>
      </c>
      <c r="AT371" s="17" t="s">
        <v>490</v>
      </c>
      <c r="AU371" s="17" t="s">
        <v>376</v>
      </c>
      <c r="AY371" s="17" t="s">
        <v>431</v>
      </c>
      <c r="BE371" s="172">
        <f>IF(N371="základní",J371,0)</f>
        <v>0</v>
      </c>
      <c r="BF371" s="172">
        <f>IF(N371="snížená",J371,0)</f>
        <v>0</v>
      </c>
      <c r="BG371" s="172">
        <f>IF(N371="zákl. přenesená",J371,0)</f>
        <v>0</v>
      </c>
      <c r="BH371" s="172">
        <f>IF(N371="sníž. přenesená",J371,0)</f>
        <v>0</v>
      </c>
      <c r="BI371" s="172">
        <f>IF(N371="nulová",J371,0)</f>
        <v>0</v>
      </c>
      <c r="BJ371" s="17" t="s">
        <v>317</v>
      </c>
      <c r="BK371" s="172">
        <f>ROUND(I371*H371,2)</f>
        <v>0</v>
      </c>
      <c r="BL371" s="17" t="s">
        <v>517</v>
      </c>
      <c r="BM371" s="17" t="s">
        <v>948</v>
      </c>
    </row>
    <row r="372" spans="2:47" s="1" customFormat="1" ht="27">
      <c r="B372" s="34"/>
      <c r="D372" s="173" t="s">
        <v>439</v>
      </c>
      <c r="F372" s="174" t="s">
        <v>949</v>
      </c>
      <c r="I372" s="131"/>
      <c r="L372" s="34"/>
      <c r="M372" s="64"/>
      <c r="N372" s="35"/>
      <c r="O372" s="35"/>
      <c r="P372" s="35"/>
      <c r="Q372" s="35"/>
      <c r="R372" s="35"/>
      <c r="S372" s="35"/>
      <c r="T372" s="65"/>
      <c r="AT372" s="17" t="s">
        <v>439</v>
      </c>
      <c r="AU372" s="17" t="s">
        <v>376</v>
      </c>
    </row>
    <row r="373" spans="2:65" s="1" customFormat="1" ht="22.5" customHeight="1">
      <c r="B373" s="160"/>
      <c r="C373" s="205" t="s">
        <v>950</v>
      </c>
      <c r="D373" s="205" t="s">
        <v>490</v>
      </c>
      <c r="E373" s="206" t="s">
        <v>951</v>
      </c>
      <c r="F373" s="207" t="s">
        <v>952</v>
      </c>
      <c r="G373" s="208" t="s">
        <v>498</v>
      </c>
      <c r="H373" s="209">
        <v>1</v>
      </c>
      <c r="I373" s="210"/>
      <c r="J373" s="211">
        <f>ROUND(I373*H373,2)</f>
        <v>0</v>
      </c>
      <c r="K373" s="207" t="s">
        <v>437</v>
      </c>
      <c r="L373" s="212"/>
      <c r="M373" s="213" t="s">
        <v>316</v>
      </c>
      <c r="N373" s="214" t="s">
        <v>340</v>
      </c>
      <c r="O373" s="35"/>
      <c r="P373" s="170">
        <f>O373*H373</f>
        <v>0</v>
      </c>
      <c r="Q373" s="170">
        <v>0.00056</v>
      </c>
      <c r="R373" s="170">
        <f>Q373*H373</f>
        <v>0.00056</v>
      </c>
      <c r="S373" s="170">
        <v>0</v>
      </c>
      <c r="T373" s="171">
        <f>S373*H373</f>
        <v>0</v>
      </c>
      <c r="AR373" s="17" t="s">
        <v>609</v>
      </c>
      <c r="AT373" s="17" t="s">
        <v>490</v>
      </c>
      <c r="AU373" s="17" t="s">
        <v>376</v>
      </c>
      <c r="AY373" s="17" t="s">
        <v>431</v>
      </c>
      <c r="BE373" s="172">
        <f>IF(N373="základní",J373,0)</f>
        <v>0</v>
      </c>
      <c r="BF373" s="172">
        <f>IF(N373="snížená",J373,0)</f>
        <v>0</v>
      </c>
      <c r="BG373" s="172">
        <f>IF(N373="zákl. přenesená",J373,0)</f>
        <v>0</v>
      </c>
      <c r="BH373" s="172">
        <f>IF(N373="sníž. přenesená",J373,0)</f>
        <v>0</v>
      </c>
      <c r="BI373" s="172">
        <f>IF(N373="nulová",J373,0)</f>
        <v>0</v>
      </c>
      <c r="BJ373" s="17" t="s">
        <v>317</v>
      </c>
      <c r="BK373" s="172">
        <f>ROUND(I373*H373,2)</f>
        <v>0</v>
      </c>
      <c r="BL373" s="17" t="s">
        <v>517</v>
      </c>
      <c r="BM373" s="17" t="s">
        <v>953</v>
      </c>
    </row>
    <row r="374" spans="2:47" s="1" customFormat="1" ht="27">
      <c r="B374" s="34"/>
      <c r="D374" s="173" t="s">
        <v>439</v>
      </c>
      <c r="F374" s="174" t="s">
        <v>954</v>
      </c>
      <c r="I374" s="131"/>
      <c r="L374" s="34"/>
      <c r="M374" s="64"/>
      <c r="N374" s="35"/>
      <c r="O374" s="35"/>
      <c r="P374" s="35"/>
      <c r="Q374" s="35"/>
      <c r="R374" s="35"/>
      <c r="S374" s="35"/>
      <c r="T374" s="65"/>
      <c r="AT374" s="17" t="s">
        <v>439</v>
      </c>
      <c r="AU374" s="17" t="s">
        <v>376</v>
      </c>
    </row>
    <row r="375" spans="2:65" s="1" customFormat="1" ht="22.5" customHeight="1">
      <c r="B375" s="160"/>
      <c r="C375" s="161" t="s">
        <v>955</v>
      </c>
      <c r="D375" s="161" t="s">
        <v>433</v>
      </c>
      <c r="E375" s="162" t="s">
        <v>956</v>
      </c>
      <c r="F375" s="163" t="s">
        <v>957</v>
      </c>
      <c r="G375" s="164" t="s">
        <v>498</v>
      </c>
      <c r="H375" s="165">
        <v>3</v>
      </c>
      <c r="I375" s="166"/>
      <c r="J375" s="167">
        <f>ROUND(I375*H375,2)</f>
        <v>0</v>
      </c>
      <c r="K375" s="163" t="s">
        <v>437</v>
      </c>
      <c r="L375" s="34"/>
      <c r="M375" s="168" t="s">
        <v>316</v>
      </c>
      <c r="N375" s="169" t="s">
        <v>340</v>
      </c>
      <c r="O375" s="35"/>
      <c r="P375" s="170">
        <f>O375*H375</f>
        <v>0</v>
      </c>
      <c r="Q375" s="170">
        <v>0</v>
      </c>
      <c r="R375" s="170">
        <f>Q375*H375</f>
        <v>0</v>
      </c>
      <c r="S375" s="170">
        <v>0</v>
      </c>
      <c r="T375" s="171">
        <f>S375*H375</f>
        <v>0</v>
      </c>
      <c r="AR375" s="17" t="s">
        <v>517</v>
      </c>
      <c r="AT375" s="17" t="s">
        <v>433</v>
      </c>
      <c r="AU375" s="17" t="s">
        <v>376</v>
      </c>
      <c r="AY375" s="17" t="s">
        <v>431</v>
      </c>
      <c r="BE375" s="172">
        <f>IF(N375="základní",J375,0)</f>
        <v>0</v>
      </c>
      <c r="BF375" s="172">
        <f>IF(N375="snížená",J375,0)</f>
        <v>0</v>
      </c>
      <c r="BG375" s="172">
        <f>IF(N375="zákl. přenesená",J375,0)</f>
        <v>0</v>
      </c>
      <c r="BH375" s="172">
        <f>IF(N375="sníž. přenesená",J375,0)</f>
        <v>0</v>
      </c>
      <c r="BI375" s="172">
        <f>IF(N375="nulová",J375,0)</f>
        <v>0</v>
      </c>
      <c r="BJ375" s="17" t="s">
        <v>317</v>
      </c>
      <c r="BK375" s="172">
        <f>ROUND(I375*H375,2)</f>
        <v>0</v>
      </c>
      <c r="BL375" s="17" t="s">
        <v>517</v>
      </c>
      <c r="BM375" s="17" t="s">
        <v>724</v>
      </c>
    </row>
    <row r="376" spans="2:47" s="1" customFormat="1" ht="13.5">
      <c r="B376" s="34"/>
      <c r="D376" s="175" t="s">
        <v>439</v>
      </c>
      <c r="F376" s="176" t="s">
        <v>958</v>
      </c>
      <c r="I376" s="131"/>
      <c r="L376" s="34"/>
      <c r="M376" s="64"/>
      <c r="N376" s="35"/>
      <c r="O376" s="35"/>
      <c r="P376" s="35"/>
      <c r="Q376" s="35"/>
      <c r="R376" s="35"/>
      <c r="S376" s="35"/>
      <c r="T376" s="65"/>
      <c r="AT376" s="17" t="s">
        <v>439</v>
      </c>
      <c r="AU376" s="17" t="s">
        <v>376</v>
      </c>
    </row>
    <row r="377" spans="2:51" s="12" customFormat="1" ht="13.5">
      <c r="B377" s="185"/>
      <c r="D377" s="175" t="s">
        <v>462</v>
      </c>
      <c r="E377" s="186" t="s">
        <v>316</v>
      </c>
      <c r="F377" s="187" t="s">
        <v>959</v>
      </c>
      <c r="H377" s="188">
        <v>3</v>
      </c>
      <c r="I377" s="189"/>
      <c r="L377" s="185"/>
      <c r="M377" s="190"/>
      <c r="N377" s="191"/>
      <c r="O377" s="191"/>
      <c r="P377" s="191"/>
      <c r="Q377" s="191"/>
      <c r="R377" s="191"/>
      <c r="S377" s="191"/>
      <c r="T377" s="192"/>
      <c r="AT377" s="186" t="s">
        <v>462</v>
      </c>
      <c r="AU377" s="186" t="s">
        <v>376</v>
      </c>
      <c r="AV377" s="12" t="s">
        <v>376</v>
      </c>
      <c r="AW377" s="12" t="s">
        <v>332</v>
      </c>
      <c r="AX377" s="12" t="s">
        <v>369</v>
      </c>
      <c r="AY377" s="186" t="s">
        <v>431</v>
      </c>
    </row>
    <row r="378" spans="2:51" s="13" customFormat="1" ht="13.5">
      <c r="B378" s="193"/>
      <c r="D378" s="173" t="s">
        <v>462</v>
      </c>
      <c r="E378" s="194" t="s">
        <v>316</v>
      </c>
      <c r="F378" s="195" t="s">
        <v>467</v>
      </c>
      <c r="H378" s="196">
        <v>3</v>
      </c>
      <c r="I378" s="197"/>
      <c r="L378" s="193"/>
      <c r="M378" s="198"/>
      <c r="N378" s="199"/>
      <c r="O378" s="199"/>
      <c r="P378" s="199"/>
      <c r="Q378" s="199"/>
      <c r="R378" s="199"/>
      <c r="S378" s="199"/>
      <c r="T378" s="200"/>
      <c r="AT378" s="201" t="s">
        <v>462</v>
      </c>
      <c r="AU378" s="201" t="s">
        <v>376</v>
      </c>
      <c r="AV378" s="13" t="s">
        <v>438</v>
      </c>
      <c r="AW378" s="13" t="s">
        <v>332</v>
      </c>
      <c r="AX378" s="13" t="s">
        <v>317</v>
      </c>
      <c r="AY378" s="201" t="s">
        <v>431</v>
      </c>
    </row>
    <row r="379" spans="2:65" s="1" customFormat="1" ht="22.5" customHeight="1">
      <c r="B379" s="160"/>
      <c r="C379" s="161" t="s">
        <v>323</v>
      </c>
      <c r="D379" s="161" t="s">
        <v>433</v>
      </c>
      <c r="E379" s="162" t="s">
        <v>960</v>
      </c>
      <c r="F379" s="163" t="s">
        <v>961</v>
      </c>
      <c r="G379" s="164" t="s">
        <v>498</v>
      </c>
      <c r="H379" s="165">
        <v>2</v>
      </c>
      <c r="I379" s="166"/>
      <c r="J379" s="167">
        <f>ROUND(I379*H379,2)</f>
        <v>0</v>
      </c>
      <c r="K379" s="163" t="s">
        <v>437</v>
      </c>
      <c r="L379" s="34"/>
      <c r="M379" s="168" t="s">
        <v>316</v>
      </c>
      <c r="N379" s="169" t="s">
        <v>340</v>
      </c>
      <c r="O379" s="35"/>
      <c r="P379" s="170">
        <f>O379*H379</f>
        <v>0</v>
      </c>
      <c r="Q379" s="170">
        <v>0.00057</v>
      </c>
      <c r="R379" s="170">
        <f>Q379*H379</f>
        <v>0.00114</v>
      </c>
      <c r="S379" s="170">
        <v>0</v>
      </c>
      <c r="T379" s="171">
        <f>S379*H379</f>
        <v>0</v>
      </c>
      <c r="AR379" s="17" t="s">
        <v>517</v>
      </c>
      <c r="AT379" s="17" t="s">
        <v>433</v>
      </c>
      <c r="AU379" s="17" t="s">
        <v>376</v>
      </c>
      <c r="AY379" s="17" t="s">
        <v>431</v>
      </c>
      <c r="BE379" s="172">
        <f>IF(N379="základní",J379,0)</f>
        <v>0</v>
      </c>
      <c r="BF379" s="172">
        <f>IF(N379="snížená",J379,0)</f>
        <v>0</v>
      </c>
      <c r="BG379" s="172">
        <f>IF(N379="zákl. přenesená",J379,0)</f>
        <v>0</v>
      </c>
      <c r="BH379" s="172">
        <f>IF(N379="sníž. přenesená",J379,0)</f>
        <v>0</v>
      </c>
      <c r="BI379" s="172">
        <f>IF(N379="nulová",J379,0)</f>
        <v>0</v>
      </c>
      <c r="BJ379" s="17" t="s">
        <v>317</v>
      </c>
      <c r="BK379" s="172">
        <f>ROUND(I379*H379,2)</f>
        <v>0</v>
      </c>
      <c r="BL379" s="17" t="s">
        <v>517</v>
      </c>
      <c r="BM379" s="17" t="s">
        <v>962</v>
      </c>
    </row>
    <row r="380" spans="2:47" s="1" customFormat="1" ht="13.5">
      <c r="B380" s="34"/>
      <c r="D380" s="173" t="s">
        <v>439</v>
      </c>
      <c r="F380" s="174" t="s">
        <v>963</v>
      </c>
      <c r="I380" s="131"/>
      <c r="L380" s="34"/>
      <c r="M380" s="64"/>
      <c r="N380" s="35"/>
      <c r="O380" s="35"/>
      <c r="P380" s="35"/>
      <c r="Q380" s="35"/>
      <c r="R380" s="35"/>
      <c r="S380" s="35"/>
      <c r="T380" s="65"/>
      <c r="AT380" s="17" t="s">
        <v>439</v>
      </c>
      <c r="AU380" s="17" t="s">
        <v>376</v>
      </c>
    </row>
    <row r="381" spans="2:65" s="1" customFormat="1" ht="22.5" customHeight="1">
      <c r="B381" s="160"/>
      <c r="C381" s="205" t="s">
        <v>964</v>
      </c>
      <c r="D381" s="205" t="s">
        <v>490</v>
      </c>
      <c r="E381" s="206" t="s">
        <v>965</v>
      </c>
      <c r="F381" s="207" t="s">
        <v>966</v>
      </c>
      <c r="G381" s="208" t="s">
        <v>498</v>
      </c>
      <c r="H381" s="209">
        <v>2</v>
      </c>
      <c r="I381" s="210"/>
      <c r="J381" s="211">
        <f>ROUND(I381*H381,2)</f>
        <v>0</v>
      </c>
      <c r="K381" s="207" t="s">
        <v>437</v>
      </c>
      <c r="L381" s="212"/>
      <c r="M381" s="213" t="s">
        <v>316</v>
      </c>
      <c r="N381" s="214" t="s">
        <v>340</v>
      </c>
      <c r="O381" s="35"/>
      <c r="P381" s="170">
        <f>O381*H381</f>
        <v>0</v>
      </c>
      <c r="Q381" s="170">
        <v>0.0012</v>
      </c>
      <c r="R381" s="170">
        <f>Q381*H381</f>
        <v>0.0024</v>
      </c>
      <c r="S381" s="170">
        <v>0</v>
      </c>
      <c r="T381" s="171">
        <f>S381*H381</f>
        <v>0</v>
      </c>
      <c r="AR381" s="17" t="s">
        <v>609</v>
      </c>
      <c r="AT381" s="17" t="s">
        <v>490</v>
      </c>
      <c r="AU381" s="17" t="s">
        <v>376</v>
      </c>
      <c r="AY381" s="17" t="s">
        <v>431</v>
      </c>
      <c r="BE381" s="172">
        <f>IF(N381="základní",J381,0)</f>
        <v>0</v>
      </c>
      <c r="BF381" s="172">
        <f>IF(N381="snížená",J381,0)</f>
        <v>0</v>
      </c>
      <c r="BG381" s="172">
        <f>IF(N381="zákl. přenesená",J381,0)</f>
        <v>0</v>
      </c>
      <c r="BH381" s="172">
        <f>IF(N381="sníž. přenesená",J381,0)</f>
        <v>0</v>
      </c>
      <c r="BI381" s="172">
        <f>IF(N381="nulová",J381,0)</f>
        <v>0</v>
      </c>
      <c r="BJ381" s="17" t="s">
        <v>317</v>
      </c>
      <c r="BK381" s="172">
        <f>ROUND(I381*H381,2)</f>
        <v>0</v>
      </c>
      <c r="BL381" s="17" t="s">
        <v>517</v>
      </c>
      <c r="BM381" s="17" t="s">
        <v>967</v>
      </c>
    </row>
    <row r="382" spans="2:47" s="1" customFormat="1" ht="27">
      <c r="B382" s="34"/>
      <c r="D382" s="175" t="s">
        <v>439</v>
      </c>
      <c r="F382" s="176" t="s">
        <v>968</v>
      </c>
      <c r="I382" s="131"/>
      <c r="L382" s="34"/>
      <c r="M382" s="64"/>
      <c r="N382" s="35"/>
      <c r="O382" s="35"/>
      <c r="P382" s="35"/>
      <c r="Q382" s="35"/>
      <c r="R382" s="35"/>
      <c r="S382" s="35"/>
      <c r="T382" s="65"/>
      <c r="AT382" s="17" t="s">
        <v>439</v>
      </c>
      <c r="AU382" s="17" t="s">
        <v>376</v>
      </c>
    </row>
    <row r="383" spans="2:47" s="1" customFormat="1" ht="54">
      <c r="B383" s="34"/>
      <c r="D383" s="173" t="s">
        <v>597</v>
      </c>
      <c r="F383" s="220" t="s">
        <v>969</v>
      </c>
      <c r="I383" s="131"/>
      <c r="L383" s="34"/>
      <c r="M383" s="64"/>
      <c r="N383" s="35"/>
      <c r="O383" s="35"/>
      <c r="P383" s="35"/>
      <c r="Q383" s="35"/>
      <c r="R383" s="35"/>
      <c r="S383" s="35"/>
      <c r="T383" s="65"/>
      <c r="AT383" s="17" t="s">
        <v>597</v>
      </c>
      <c r="AU383" s="17" t="s">
        <v>376</v>
      </c>
    </row>
    <row r="384" spans="2:65" s="1" customFormat="1" ht="22.5" customHeight="1">
      <c r="B384" s="160"/>
      <c r="C384" s="161" t="s">
        <v>970</v>
      </c>
      <c r="D384" s="161" t="s">
        <v>433</v>
      </c>
      <c r="E384" s="162" t="s">
        <v>971</v>
      </c>
      <c r="F384" s="163" t="s">
        <v>972</v>
      </c>
      <c r="G384" s="164" t="s">
        <v>498</v>
      </c>
      <c r="H384" s="165">
        <v>1</v>
      </c>
      <c r="I384" s="166"/>
      <c r="J384" s="167">
        <f>ROUND(I384*H384,2)</f>
        <v>0</v>
      </c>
      <c r="K384" s="163" t="s">
        <v>437</v>
      </c>
      <c r="L384" s="34"/>
      <c r="M384" s="168" t="s">
        <v>316</v>
      </c>
      <c r="N384" s="169" t="s">
        <v>340</v>
      </c>
      <c r="O384" s="35"/>
      <c r="P384" s="170">
        <f>O384*H384</f>
        <v>0</v>
      </c>
      <c r="Q384" s="170">
        <v>0.00143</v>
      </c>
      <c r="R384" s="170">
        <f>Q384*H384</f>
        <v>0.00143</v>
      </c>
      <c r="S384" s="170">
        <v>0</v>
      </c>
      <c r="T384" s="171">
        <f>S384*H384</f>
        <v>0</v>
      </c>
      <c r="AR384" s="17" t="s">
        <v>517</v>
      </c>
      <c r="AT384" s="17" t="s">
        <v>433</v>
      </c>
      <c r="AU384" s="17" t="s">
        <v>376</v>
      </c>
      <c r="AY384" s="17" t="s">
        <v>431</v>
      </c>
      <c r="BE384" s="172">
        <f>IF(N384="základní",J384,0)</f>
        <v>0</v>
      </c>
      <c r="BF384" s="172">
        <f>IF(N384="snížená",J384,0)</f>
        <v>0</v>
      </c>
      <c r="BG384" s="172">
        <f>IF(N384="zákl. přenesená",J384,0)</f>
        <v>0</v>
      </c>
      <c r="BH384" s="172">
        <f>IF(N384="sníž. přenesená",J384,0)</f>
        <v>0</v>
      </c>
      <c r="BI384" s="172">
        <f>IF(N384="nulová",J384,0)</f>
        <v>0</v>
      </c>
      <c r="BJ384" s="17" t="s">
        <v>317</v>
      </c>
      <c r="BK384" s="172">
        <f>ROUND(I384*H384,2)</f>
        <v>0</v>
      </c>
      <c r="BL384" s="17" t="s">
        <v>517</v>
      </c>
      <c r="BM384" s="17" t="s">
        <v>973</v>
      </c>
    </row>
    <row r="385" spans="2:47" s="1" customFormat="1" ht="13.5">
      <c r="B385" s="34"/>
      <c r="D385" s="173" t="s">
        <v>439</v>
      </c>
      <c r="F385" s="174" t="s">
        <v>974</v>
      </c>
      <c r="I385" s="131"/>
      <c r="L385" s="34"/>
      <c r="M385" s="64"/>
      <c r="N385" s="35"/>
      <c r="O385" s="35"/>
      <c r="P385" s="35"/>
      <c r="Q385" s="35"/>
      <c r="R385" s="35"/>
      <c r="S385" s="35"/>
      <c r="T385" s="65"/>
      <c r="AT385" s="17" t="s">
        <v>439</v>
      </c>
      <c r="AU385" s="17" t="s">
        <v>376</v>
      </c>
    </row>
    <row r="386" spans="2:65" s="1" customFormat="1" ht="22.5" customHeight="1">
      <c r="B386" s="160"/>
      <c r="C386" s="161" t="s">
        <v>975</v>
      </c>
      <c r="D386" s="161" t="s">
        <v>433</v>
      </c>
      <c r="E386" s="162" t="s">
        <v>976</v>
      </c>
      <c r="F386" s="163" t="s">
        <v>977</v>
      </c>
      <c r="G386" s="164" t="s">
        <v>639</v>
      </c>
      <c r="H386" s="165">
        <v>25</v>
      </c>
      <c r="I386" s="166"/>
      <c r="J386" s="167">
        <f>ROUND(I386*H386,2)</f>
        <v>0</v>
      </c>
      <c r="K386" s="163" t="s">
        <v>437</v>
      </c>
      <c r="L386" s="34"/>
      <c r="M386" s="168" t="s">
        <v>316</v>
      </c>
      <c r="N386" s="169" t="s">
        <v>340</v>
      </c>
      <c r="O386" s="35"/>
      <c r="P386" s="170">
        <f>O386*H386</f>
        <v>0</v>
      </c>
      <c r="Q386" s="170">
        <v>0</v>
      </c>
      <c r="R386" s="170">
        <f>Q386*H386</f>
        <v>0</v>
      </c>
      <c r="S386" s="170">
        <v>0</v>
      </c>
      <c r="T386" s="171">
        <f>S386*H386</f>
        <v>0</v>
      </c>
      <c r="AR386" s="17" t="s">
        <v>517</v>
      </c>
      <c r="AT386" s="17" t="s">
        <v>433</v>
      </c>
      <c r="AU386" s="17" t="s">
        <v>376</v>
      </c>
      <c r="AY386" s="17" t="s">
        <v>431</v>
      </c>
      <c r="BE386" s="172">
        <f>IF(N386="základní",J386,0)</f>
        <v>0</v>
      </c>
      <c r="BF386" s="172">
        <f>IF(N386="snížená",J386,0)</f>
        <v>0</v>
      </c>
      <c r="BG386" s="172">
        <f>IF(N386="zákl. přenesená",J386,0)</f>
        <v>0</v>
      </c>
      <c r="BH386" s="172">
        <f>IF(N386="sníž. přenesená",J386,0)</f>
        <v>0</v>
      </c>
      <c r="BI386" s="172">
        <f>IF(N386="nulová",J386,0)</f>
        <v>0</v>
      </c>
      <c r="BJ386" s="17" t="s">
        <v>317</v>
      </c>
      <c r="BK386" s="172">
        <f>ROUND(I386*H386,2)</f>
        <v>0</v>
      </c>
      <c r="BL386" s="17" t="s">
        <v>517</v>
      </c>
      <c r="BM386" s="17" t="s">
        <v>534</v>
      </c>
    </row>
    <row r="387" spans="2:47" s="1" customFormat="1" ht="13.5">
      <c r="B387" s="34"/>
      <c r="D387" s="173" t="s">
        <v>439</v>
      </c>
      <c r="F387" s="174" t="s">
        <v>978</v>
      </c>
      <c r="I387" s="131"/>
      <c r="L387" s="34"/>
      <c r="M387" s="64"/>
      <c r="N387" s="35"/>
      <c r="O387" s="35"/>
      <c r="P387" s="35"/>
      <c r="Q387" s="35"/>
      <c r="R387" s="35"/>
      <c r="S387" s="35"/>
      <c r="T387" s="65"/>
      <c r="AT387" s="17" t="s">
        <v>439</v>
      </c>
      <c r="AU387" s="17" t="s">
        <v>376</v>
      </c>
    </row>
    <row r="388" spans="2:65" s="1" customFormat="1" ht="22.5" customHeight="1">
      <c r="B388" s="160"/>
      <c r="C388" s="161" t="s">
        <v>979</v>
      </c>
      <c r="D388" s="161" t="s">
        <v>433</v>
      </c>
      <c r="E388" s="162" t="s">
        <v>980</v>
      </c>
      <c r="F388" s="163" t="s">
        <v>981</v>
      </c>
      <c r="G388" s="164" t="s">
        <v>639</v>
      </c>
      <c r="H388" s="165">
        <v>47</v>
      </c>
      <c r="I388" s="166"/>
      <c r="J388" s="167">
        <f>ROUND(I388*H388,2)</f>
        <v>0</v>
      </c>
      <c r="K388" s="163" t="s">
        <v>437</v>
      </c>
      <c r="L388" s="34"/>
      <c r="M388" s="168" t="s">
        <v>316</v>
      </c>
      <c r="N388" s="169" t="s">
        <v>340</v>
      </c>
      <c r="O388" s="35"/>
      <c r="P388" s="170">
        <f>O388*H388</f>
        <v>0</v>
      </c>
      <c r="Q388" s="170">
        <v>0</v>
      </c>
      <c r="R388" s="170">
        <f>Q388*H388</f>
        <v>0</v>
      </c>
      <c r="S388" s="170">
        <v>0</v>
      </c>
      <c r="T388" s="171">
        <f>S388*H388</f>
        <v>0</v>
      </c>
      <c r="AR388" s="17" t="s">
        <v>517</v>
      </c>
      <c r="AT388" s="17" t="s">
        <v>433</v>
      </c>
      <c r="AU388" s="17" t="s">
        <v>376</v>
      </c>
      <c r="AY388" s="17" t="s">
        <v>431</v>
      </c>
      <c r="BE388" s="172">
        <f>IF(N388="základní",J388,0)</f>
        <v>0</v>
      </c>
      <c r="BF388" s="172">
        <f>IF(N388="snížená",J388,0)</f>
        <v>0</v>
      </c>
      <c r="BG388" s="172">
        <f>IF(N388="zákl. přenesená",J388,0)</f>
        <v>0</v>
      </c>
      <c r="BH388" s="172">
        <f>IF(N388="sníž. přenesená",J388,0)</f>
        <v>0</v>
      </c>
      <c r="BI388" s="172">
        <f>IF(N388="nulová",J388,0)</f>
        <v>0</v>
      </c>
      <c r="BJ388" s="17" t="s">
        <v>317</v>
      </c>
      <c r="BK388" s="172">
        <f>ROUND(I388*H388,2)</f>
        <v>0</v>
      </c>
      <c r="BL388" s="17" t="s">
        <v>517</v>
      </c>
      <c r="BM388" s="17" t="s">
        <v>758</v>
      </c>
    </row>
    <row r="389" spans="2:47" s="1" customFormat="1" ht="13.5">
      <c r="B389" s="34"/>
      <c r="D389" s="175" t="s">
        <v>439</v>
      </c>
      <c r="F389" s="176" t="s">
        <v>982</v>
      </c>
      <c r="I389" s="131"/>
      <c r="L389" s="34"/>
      <c r="M389" s="64"/>
      <c r="N389" s="35"/>
      <c r="O389" s="35"/>
      <c r="P389" s="35"/>
      <c r="Q389" s="35"/>
      <c r="R389" s="35"/>
      <c r="S389" s="35"/>
      <c r="T389" s="65"/>
      <c r="AT389" s="17" t="s">
        <v>439</v>
      </c>
      <c r="AU389" s="17" t="s">
        <v>376</v>
      </c>
    </row>
    <row r="390" spans="2:51" s="12" customFormat="1" ht="13.5">
      <c r="B390" s="185"/>
      <c r="D390" s="175" t="s">
        <v>462</v>
      </c>
      <c r="E390" s="186" t="s">
        <v>316</v>
      </c>
      <c r="F390" s="187" t="s">
        <v>983</v>
      </c>
      <c r="H390" s="188">
        <v>47</v>
      </c>
      <c r="I390" s="189"/>
      <c r="L390" s="185"/>
      <c r="M390" s="190"/>
      <c r="N390" s="191"/>
      <c r="O390" s="191"/>
      <c r="P390" s="191"/>
      <c r="Q390" s="191"/>
      <c r="R390" s="191"/>
      <c r="S390" s="191"/>
      <c r="T390" s="192"/>
      <c r="AT390" s="186" t="s">
        <v>462</v>
      </c>
      <c r="AU390" s="186" t="s">
        <v>376</v>
      </c>
      <c r="AV390" s="12" t="s">
        <v>376</v>
      </c>
      <c r="AW390" s="12" t="s">
        <v>332</v>
      </c>
      <c r="AX390" s="12" t="s">
        <v>369</v>
      </c>
      <c r="AY390" s="186" t="s">
        <v>431</v>
      </c>
    </row>
    <row r="391" spans="2:51" s="13" customFormat="1" ht="13.5">
      <c r="B391" s="193"/>
      <c r="D391" s="173" t="s">
        <v>462</v>
      </c>
      <c r="E391" s="194" t="s">
        <v>316</v>
      </c>
      <c r="F391" s="195" t="s">
        <v>467</v>
      </c>
      <c r="H391" s="196">
        <v>47</v>
      </c>
      <c r="I391" s="197"/>
      <c r="L391" s="193"/>
      <c r="M391" s="198"/>
      <c r="N391" s="199"/>
      <c r="O391" s="199"/>
      <c r="P391" s="199"/>
      <c r="Q391" s="199"/>
      <c r="R391" s="199"/>
      <c r="S391" s="199"/>
      <c r="T391" s="200"/>
      <c r="AT391" s="201" t="s">
        <v>462</v>
      </c>
      <c r="AU391" s="201" t="s">
        <v>376</v>
      </c>
      <c r="AV391" s="13" t="s">
        <v>438</v>
      </c>
      <c r="AW391" s="13" t="s">
        <v>332</v>
      </c>
      <c r="AX391" s="13" t="s">
        <v>317</v>
      </c>
      <c r="AY391" s="201" t="s">
        <v>431</v>
      </c>
    </row>
    <row r="392" spans="2:65" s="1" customFormat="1" ht="22.5" customHeight="1">
      <c r="B392" s="160"/>
      <c r="C392" s="161" t="s">
        <v>984</v>
      </c>
      <c r="D392" s="161" t="s">
        <v>433</v>
      </c>
      <c r="E392" s="162" t="s">
        <v>985</v>
      </c>
      <c r="F392" s="163" t="s">
        <v>986</v>
      </c>
      <c r="G392" s="164" t="s">
        <v>639</v>
      </c>
      <c r="H392" s="165">
        <v>11</v>
      </c>
      <c r="I392" s="166"/>
      <c r="J392" s="167">
        <f>ROUND(I392*H392,2)</f>
        <v>0</v>
      </c>
      <c r="K392" s="163" t="s">
        <v>437</v>
      </c>
      <c r="L392" s="34"/>
      <c r="M392" s="168" t="s">
        <v>316</v>
      </c>
      <c r="N392" s="169" t="s">
        <v>340</v>
      </c>
      <c r="O392" s="35"/>
      <c r="P392" s="170">
        <f>O392*H392</f>
        <v>0</v>
      </c>
      <c r="Q392" s="170">
        <v>0</v>
      </c>
      <c r="R392" s="170">
        <f>Q392*H392</f>
        <v>0</v>
      </c>
      <c r="S392" s="170">
        <v>0</v>
      </c>
      <c r="T392" s="171">
        <f>S392*H392</f>
        <v>0</v>
      </c>
      <c r="AR392" s="17" t="s">
        <v>517</v>
      </c>
      <c r="AT392" s="17" t="s">
        <v>433</v>
      </c>
      <c r="AU392" s="17" t="s">
        <v>376</v>
      </c>
      <c r="AY392" s="17" t="s">
        <v>431</v>
      </c>
      <c r="BE392" s="172">
        <f>IF(N392="základní",J392,0)</f>
        <v>0</v>
      </c>
      <c r="BF392" s="172">
        <f>IF(N392="snížená",J392,0)</f>
        <v>0</v>
      </c>
      <c r="BG392" s="172">
        <f>IF(N392="zákl. přenesená",J392,0)</f>
        <v>0</v>
      </c>
      <c r="BH392" s="172">
        <f>IF(N392="sníž. přenesená",J392,0)</f>
        <v>0</v>
      </c>
      <c r="BI392" s="172">
        <f>IF(N392="nulová",J392,0)</f>
        <v>0</v>
      </c>
      <c r="BJ392" s="17" t="s">
        <v>317</v>
      </c>
      <c r="BK392" s="172">
        <f>ROUND(I392*H392,2)</f>
        <v>0</v>
      </c>
      <c r="BL392" s="17" t="s">
        <v>517</v>
      </c>
      <c r="BM392" s="17" t="s">
        <v>556</v>
      </c>
    </row>
    <row r="393" spans="2:47" s="1" customFormat="1" ht="13.5">
      <c r="B393" s="34"/>
      <c r="D393" s="173" t="s">
        <v>439</v>
      </c>
      <c r="F393" s="174" t="s">
        <v>987</v>
      </c>
      <c r="I393" s="131"/>
      <c r="L393" s="34"/>
      <c r="M393" s="64"/>
      <c r="N393" s="35"/>
      <c r="O393" s="35"/>
      <c r="P393" s="35"/>
      <c r="Q393" s="35"/>
      <c r="R393" s="35"/>
      <c r="S393" s="35"/>
      <c r="T393" s="65"/>
      <c r="AT393" s="17" t="s">
        <v>439</v>
      </c>
      <c r="AU393" s="17" t="s">
        <v>376</v>
      </c>
    </row>
    <row r="394" spans="2:65" s="1" customFormat="1" ht="22.5" customHeight="1">
      <c r="B394" s="160"/>
      <c r="C394" s="161" t="s">
        <v>988</v>
      </c>
      <c r="D394" s="161" t="s">
        <v>433</v>
      </c>
      <c r="E394" s="162" t="s">
        <v>989</v>
      </c>
      <c r="F394" s="163" t="s">
        <v>990</v>
      </c>
      <c r="G394" s="164" t="s">
        <v>475</v>
      </c>
      <c r="H394" s="165">
        <v>0.365</v>
      </c>
      <c r="I394" s="166"/>
      <c r="J394" s="167">
        <f>ROUND(I394*H394,2)</f>
        <v>0</v>
      </c>
      <c r="K394" s="163" t="s">
        <v>437</v>
      </c>
      <c r="L394" s="34"/>
      <c r="M394" s="168" t="s">
        <v>316</v>
      </c>
      <c r="N394" s="169" t="s">
        <v>340</v>
      </c>
      <c r="O394" s="35"/>
      <c r="P394" s="170">
        <f>O394*H394</f>
        <v>0</v>
      </c>
      <c r="Q394" s="170">
        <v>0</v>
      </c>
      <c r="R394" s="170">
        <f>Q394*H394</f>
        <v>0</v>
      </c>
      <c r="S394" s="170">
        <v>0</v>
      </c>
      <c r="T394" s="171">
        <f>S394*H394</f>
        <v>0</v>
      </c>
      <c r="AR394" s="17" t="s">
        <v>517</v>
      </c>
      <c r="AT394" s="17" t="s">
        <v>433</v>
      </c>
      <c r="AU394" s="17" t="s">
        <v>376</v>
      </c>
      <c r="AY394" s="17" t="s">
        <v>431</v>
      </c>
      <c r="BE394" s="172">
        <f>IF(N394="základní",J394,0)</f>
        <v>0</v>
      </c>
      <c r="BF394" s="172">
        <f>IF(N394="snížená",J394,0)</f>
        <v>0</v>
      </c>
      <c r="BG394" s="172">
        <f>IF(N394="zákl. přenesená",J394,0)</f>
        <v>0</v>
      </c>
      <c r="BH394" s="172">
        <f>IF(N394="sníž. přenesená",J394,0)</f>
        <v>0</v>
      </c>
      <c r="BI394" s="172">
        <f>IF(N394="nulová",J394,0)</f>
        <v>0</v>
      </c>
      <c r="BJ394" s="17" t="s">
        <v>317</v>
      </c>
      <c r="BK394" s="172">
        <f>ROUND(I394*H394,2)</f>
        <v>0</v>
      </c>
      <c r="BL394" s="17" t="s">
        <v>517</v>
      </c>
      <c r="BM394" s="17" t="s">
        <v>769</v>
      </c>
    </row>
    <row r="395" spans="2:47" s="1" customFormat="1" ht="13.5">
      <c r="B395" s="34"/>
      <c r="D395" s="175" t="s">
        <v>439</v>
      </c>
      <c r="F395" s="176" t="s">
        <v>991</v>
      </c>
      <c r="I395" s="131"/>
      <c r="L395" s="34"/>
      <c r="M395" s="64"/>
      <c r="N395" s="35"/>
      <c r="O395" s="35"/>
      <c r="P395" s="35"/>
      <c r="Q395" s="35"/>
      <c r="R395" s="35"/>
      <c r="S395" s="35"/>
      <c r="T395" s="65"/>
      <c r="AT395" s="17" t="s">
        <v>439</v>
      </c>
      <c r="AU395" s="17" t="s">
        <v>376</v>
      </c>
    </row>
    <row r="396" spans="2:63" s="10" customFormat="1" ht="29.25" customHeight="1">
      <c r="B396" s="146"/>
      <c r="D396" s="157" t="s">
        <v>368</v>
      </c>
      <c r="E396" s="158" t="s">
        <v>992</v>
      </c>
      <c r="F396" s="158" t="s">
        <v>993</v>
      </c>
      <c r="I396" s="149"/>
      <c r="J396" s="159">
        <f>BK396</f>
        <v>0</v>
      </c>
      <c r="L396" s="146"/>
      <c r="M396" s="151"/>
      <c r="N396" s="152"/>
      <c r="O396" s="152"/>
      <c r="P396" s="153">
        <f>SUM(P397:P423)</f>
        <v>0</v>
      </c>
      <c r="Q396" s="152"/>
      <c r="R396" s="153">
        <f>SUM(R397:R423)</f>
        <v>0.003663858</v>
      </c>
      <c r="S396" s="152"/>
      <c r="T396" s="154">
        <f>SUM(T397:T423)</f>
        <v>0</v>
      </c>
      <c r="AR396" s="147" t="s">
        <v>376</v>
      </c>
      <c r="AT396" s="155" t="s">
        <v>368</v>
      </c>
      <c r="AU396" s="155" t="s">
        <v>317</v>
      </c>
      <c r="AY396" s="147" t="s">
        <v>431</v>
      </c>
      <c r="BK396" s="156">
        <f>SUM(BK397:BK423)</f>
        <v>0</v>
      </c>
    </row>
    <row r="397" spans="2:65" s="1" customFormat="1" ht="22.5" customHeight="1">
      <c r="B397" s="160"/>
      <c r="C397" s="161" t="s">
        <v>994</v>
      </c>
      <c r="D397" s="161" t="s">
        <v>433</v>
      </c>
      <c r="E397" s="162" t="s">
        <v>995</v>
      </c>
      <c r="F397" s="163" t="s">
        <v>996</v>
      </c>
      <c r="G397" s="164" t="s">
        <v>498</v>
      </c>
      <c r="H397" s="165">
        <v>1</v>
      </c>
      <c r="I397" s="166"/>
      <c r="J397" s="167">
        <f>ROUND(I397*H397,2)</f>
        <v>0</v>
      </c>
      <c r="K397" s="163" t="s">
        <v>437</v>
      </c>
      <c r="L397" s="34"/>
      <c r="M397" s="168" t="s">
        <v>316</v>
      </c>
      <c r="N397" s="169" t="s">
        <v>340</v>
      </c>
      <c r="O397" s="35"/>
      <c r="P397" s="170">
        <f>O397*H397</f>
        <v>0</v>
      </c>
      <c r="Q397" s="170">
        <v>0.0016851</v>
      </c>
      <c r="R397" s="170">
        <f>Q397*H397</f>
        <v>0.0016851</v>
      </c>
      <c r="S397" s="170">
        <v>0</v>
      </c>
      <c r="T397" s="171">
        <f>S397*H397</f>
        <v>0</v>
      </c>
      <c r="AR397" s="17" t="s">
        <v>517</v>
      </c>
      <c r="AT397" s="17" t="s">
        <v>433</v>
      </c>
      <c r="AU397" s="17" t="s">
        <v>376</v>
      </c>
      <c r="AY397" s="17" t="s">
        <v>431</v>
      </c>
      <c r="BE397" s="172">
        <f>IF(N397="základní",J397,0)</f>
        <v>0</v>
      </c>
      <c r="BF397" s="172">
        <f>IF(N397="snížená",J397,0)</f>
        <v>0</v>
      </c>
      <c r="BG397" s="172">
        <f>IF(N397="zákl. přenesená",J397,0)</f>
        <v>0</v>
      </c>
      <c r="BH397" s="172">
        <f>IF(N397="sníž. přenesená",J397,0)</f>
        <v>0</v>
      </c>
      <c r="BI397" s="172">
        <f>IF(N397="nulová",J397,0)</f>
        <v>0</v>
      </c>
      <c r="BJ397" s="17" t="s">
        <v>317</v>
      </c>
      <c r="BK397" s="172">
        <f>ROUND(I397*H397,2)</f>
        <v>0</v>
      </c>
      <c r="BL397" s="17" t="s">
        <v>517</v>
      </c>
      <c r="BM397" s="17" t="s">
        <v>774</v>
      </c>
    </row>
    <row r="398" spans="2:47" s="1" customFormat="1" ht="13.5">
      <c r="B398" s="34"/>
      <c r="D398" s="175" t="s">
        <v>439</v>
      </c>
      <c r="F398" s="176" t="s">
        <v>997</v>
      </c>
      <c r="I398" s="131"/>
      <c r="L398" s="34"/>
      <c r="M398" s="64"/>
      <c r="N398" s="35"/>
      <c r="O398" s="35"/>
      <c r="P398" s="35"/>
      <c r="Q398" s="35"/>
      <c r="R398" s="35"/>
      <c r="S398" s="35"/>
      <c r="T398" s="65"/>
      <c r="AT398" s="17" t="s">
        <v>439</v>
      </c>
      <c r="AU398" s="17" t="s">
        <v>376</v>
      </c>
    </row>
    <row r="399" spans="2:47" s="1" customFormat="1" ht="27">
      <c r="B399" s="34"/>
      <c r="D399" s="173" t="s">
        <v>597</v>
      </c>
      <c r="F399" s="220" t="s">
        <v>998</v>
      </c>
      <c r="I399" s="131"/>
      <c r="L399" s="34"/>
      <c r="M399" s="64"/>
      <c r="N399" s="35"/>
      <c r="O399" s="35"/>
      <c r="P399" s="35"/>
      <c r="Q399" s="35"/>
      <c r="R399" s="35"/>
      <c r="S399" s="35"/>
      <c r="T399" s="65"/>
      <c r="AT399" s="17" t="s">
        <v>597</v>
      </c>
      <c r="AU399" s="17" t="s">
        <v>376</v>
      </c>
    </row>
    <row r="400" spans="2:65" s="1" customFormat="1" ht="31.5" customHeight="1">
      <c r="B400" s="160"/>
      <c r="C400" s="161" t="s">
        <v>999</v>
      </c>
      <c r="D400" s="161" t="s">
        <v>433</v>
      </c>
      <c r="E400" s="162" t="s">
        <v>1000</v>
      </c>
      <c r="F400" s="163" t="s">
        <v>1001</v>
      </c>
      <c r="G400" s="164" t="s">
        <v>639</v>
      </c>
      <c r="H400" s="165">
        <v>0.5</v>
      </c>
      <c r="I400" s="166"/>
      <c r="J400" s="167">
        <f>ROUND(I400*H400,2)</f>
        <v>0</v>
      </c>
      <c r="K400" s="163" t="s">
        <v>437</v>
      </c>
      <c r="L400" s="34"/>
      <c r="M400" s="168" t="s">
        <v>316</v>
      </c>
      <c r="N400" s="169" t="s">
        <v>340</v>
      </c>
      <c r="O400" s="35"/>
      <c r="P400" s="170">
        <f>O400*H400</f>
        <v>0</v>
      </c>
      <c r="Q400" s="170">
        <v>0</v>
      </c>
      <c r="R400" s="170">
        <f>Q400*H400</f>
        <v>0</v>
      </c>
      <c r="S400" s="170">
        <v>0</v>
      </c>
      <c r="T400" s="171">
        <f>S400*H400</f>
        <v>0</v>
      </c>
      <c r="AR400" s="17" t="s">
        <v>517</v>
      </c>
      <c r="AT400" s="17" t="s">
        <v>433</v>
      </c>
      <c r="AU400" s="17" t="s">
        <v>376</v>
      </c>
      <c r="AY400" s="17" t="s">
        <v>431</v>
      </c>
      <c r="BE400" s="172">
        <f>IF(N400="základní",J400,0)</f>
        <v>0</v>
      </c>
      <c r="BF400" s="172">
        <f>IF(N400="snížená",J400,0)</f>
        <v>0</v>
      </c>
      <c r="BG400" s="172">
        <f>IF(N400="zákl. přenesená",J400,0)</f>
        <v>0</v>
      </c>
      <c r="BH400" s="172">
        <f>IF(N400="sníž. přenesená",J400,0)</f>
        <v>0</v>
      </c>
      <c r="BI400" s="172">
        <f>IF(N400="nulová",J400,0)</f>
        <v>0</v>
      </c>
      <c r="BJ400" s="17" t="s">
        <v>317</v>
      </c>
      <c r="BK400" s="172">
        <f>ROUND(I400*H400,2)</f>
        <v>0</v>
      </c>
      <c r="BL400" s="17" t="s">
        <v>517</v>
      </c>
      <c r="BM400" s="17" t="s">
        <v>1002</v>
      </c>
    </row>
    <row r="401" spans="2:47" s="1" customFormat="1" ht="54">
      <c r="B401" s="34"/>
      <c r="D401" s="173" t="s">
        <v>439</v>
      </c>
      <c r="F401" s="174" t="s">
        <v>1003</v>
      </c>
      <c r="I401" s="131"/>
      <c r="L401" s="34"/>
      <c r="M401" s="64"/>
      <c r="N401" s="35"/>
      <c r="O401" s="35"/>
      <c r="P401" s="35"/>
      <c r="Q401" s="35"/>
      <c r="R401" s="35"/>
      <c r="S401" s="35"/>
      <c r="T401" s="65"/>
      <c r="AT401" s="17" t="s">
        <v>439</v>
      </c>
      <c r="AU401" s="17" t="s">
        <v>376</v>
      </c>
    </row>
    <row r="402" spans="2:65" s="1" customFormat="1" ht="22.5" customHeight="1">
      <c r="B402" s="160"/>
      <c r="C402" s="205" t="s">
        <v>1004</v>
      </c>
      <c r="D402" s="205" t="s">
        <v>490</v>
      </c>
      <c r="E402" s="206" t="s">
        <v>1005</v>
      </c>
      <c r="F402" s="207" t="s">
        <v>1006</v>
      </c>
      <c r="G402" s="208" t="s">
        <v>498</v>
      </c>
      <c r="H402" s="209">
        <v>1</v>
      </c>
      <c r="I402" s="210"/>
      <c r="J402" s="211">
        <f>ROUND(I402*H402,2)</f>
        <v>0</v>
      </c>
      <c r="K402" s="207" t="s">
        <v>437</v>
      </c>
      <c r="L402" s="212"/>
      <c r="M402" s="213" t="s">
        <v>316</v>
      </c>
      <c r="N402" s="214" t="s">
        <v>340</v>
      </c>
      <c r="O402" s="35"/>
      <c r="P402" s="170">
        <f>O402*H402</f>
        <v>0</v>
      </c>
      <c r="Q402" s="170">
        <v>0.00057</v>
      </c>
      <c r="R402" s="170">
        <f>Q402*H402</f>
        <v>0.00057</v>
      </c>
      <c r="S402" s="170">
        <v>0</v>
      </c>
      <c r="T402" s="171">
        <f>S402*H402</f>
        <v>0</v>
      </c>
      <c r="AR402" s="17" t="s">
        <v>609</v>
      </c>
      <c r="AT402" s="17" t="s">
        <v>490</v>
      </c>
      <c r="AU402" s="17" t="s">
        <v>376</v>
      </c>
      <c r="AY402" s="17" t="s">
        <v>431</v>
      </c>
      <c r="BE402" s="172">
        <f>IF(N402="základní",J402,0)</f>
        <v>0</v>
      </c>
      <c r="BF402" s="172">
        <f>IF(N402="snížená",J402,0)</f>
        <v>0</v>
      </c>
      <c r="BG402" s="172">
        <f>IF(N402="zákl. přenesená",J402,0)</f>
        <v>0</v>
      </c>
      <c r="BH402" s="172">
        <f>IF(N402="sníž. přenesená",J402,0)</f>
        <v>0</v>
      </c>
      <c r="BI402" s="172">
        <f>IF(N402="nulová",J402,0)</f>
        <v>0</v>
      </c>
      <c r="BJ402" s="17" t="s">
        <v>317</v>
      </c>
      <c r="BK402" s="172">
        <f>ROUND(I402*H402,2)</f>
        <v>0</v>
      </c>
      <c r="BL402" s="17" t="s">
        <v>517</v>
      </c>
      <c r="BM402" s="17" t="s">
        <v>1007</v>
      </c>
    </row>
    <row r="403" spans="2:47" s="1" customFormat="1" ht="27">
      <c r="B403" s="34"/>
      <c r="D403" s="173" t="s">
        <v>439</v>
      </c>
      <c r="F403" s="174" t="s">
        <v>1008</v>
      </c>
      <c r="I403" s="131"/>
      <c r="L403" s="34"/>
      <c r="M403" s="64"/>
      <c r="N403" s="35"/>
      <c r="O403" s="35"/>
      <c r="P403" s="35"/>
      <c r="Q403" s="35"/>
      <c r="R403" s="35"/>
      <c r="S403" s="35"/>
      <c r="T403" s="65"/>
      <c r="AT403" s="17" t="s">
        <v>439</v>
      </c>
      <c r="AU403" s="17" t="s">
        <v>376</v>
      </c>
    </row>
    <row r="404" spans="2:65" s="1" customFormat="1" ht="22.5" customHeight="1">
      <c r="B404" s="160"/>
      <c r="C404" s="161" t="s">
        <v>1009</v>
      </c>
      <c r="D404" s="161" t="s">
        <v>433</v>
      </c>
      <c r="E404" s="162" t="s">
        <v>1010</v>
      </c>
      <c r="F404" s="163" t="s">
        <v>1011</v>
      </c>
      <c r="G404" s="164" t="s">
        <v>498</v>
      </c>
      <c r="H404" s="165">
        <v>2</v>
      </c>
      <c r="I404" s="166"/>
      <c r="J404" s="167">
        <f>ROUND(I404*H404,2)</f>
        <v>0</v>
      </c>
      <c r="K404" s="163" t="s">
        <v>437</v>
      </c>
      <c r="L404" s="34"/>
      <c r="M404" s="168" t="s">
        <v>316</v>
      </c>
      <c r="N404" s="169" t="s">
        <v>340</v>
      </c>
      <c r="O404" s="35"/>
      <c r="P404" s="170">
        <f>O404*H404</f>
        <v>0</v>
      </c>
      <c r="Q404" s="170">
        <v>0</v>
      </c>
      <c r="R404" s="170">
        <f>Q404*H404</f>
        <v>0</v>
      </c>
      <c r="S404" s="170">
        <v>0</v>
      </c>
      <c r="T404" s="171">
        <f>S404*H404</f>
        <v>0</v>
      </c>
      <c r="AR404" s="17" t="s">
        <v>517</v>
      </c>
      <c r="AT404" s="17" t="s">
        <v>433</v>
      </c>
      <c r="AU404" s="17" t="s">
        <v>376</v>
      </c>
      <c r="AY404" s="17" t="s">
        <v>431</v>
      </c>
      <c r="BE404" s="172">
        <f>IF(N404="základní",J404,0)</f>
        <v>0</v>
      </c>
      <c r="BF404" s="172">
        <f>IF(N404="snížená",J404,0)</f>
        <v>0</v>
      </c>
      <c r="BG404" s="172">
        <f>IF(N404="zákl. přenesená",J404,0)</f>
        <v>0</v>
      </c>
      <c r="BH404" s="172">
        <f>IF(N404="sníž. přenesená",J404,0)</f>
        <v>0</v>
      </c>
      <c r="BI404" s="172">
        <f>IF(N404="nulová",J404,0)</f>
        <v>0</v>
      </c>
      <c r="BJ404" s="17" t="s">
        <v>317</v>
      </c>
      <c r="BK404" s="172">
        <f>ROUND(I404*H404,2)</f>
        <v>0</v>
      </c>
      <c r="BL404" s="17" t="s">
        <v>517</v>
      </c>
      <c r="BM404" s="17" t="s">
        <v>791</v>
      </c>
    </row>
    <row r="405" spans="2:47" s="1" customFormat="1" ht="13.5">
      <c r="B405" s="34"/>
      <c r="D405" s="173" t="s">
        <v>439</v>
      </c>
      <c r="F405" s="174" t="s">
        <v>1012</v>
      </c>
      <c r="I405" s="131"/>
      <c r="L405" s="34"/>
      <c r="M405" s="64"/>
      <c r="N405" s="35"/>
      <c r="O405" s="35"/>
      <c r="P405" s="35"/>
      <c r="Q405" s="35"/>
      <c r="R405" s="35"/>
      <c r="S405" s="35"/>
      <c r="T405" s="65"/>
      <c r="AT405" s="17" t="s">
        <v>439</v>
      </c>
      <c r="AU405" s="17" t="s">
        <v>376</v>
      </c>
    </row>
    <row r="406" spans="2:65" s="1" customFormat="1" ht="22.5" customHeight="1">
      <c r="B406" s="160"/>
      <c r="C406" s="161" t="s">
        <v>1013</v>
      </c>
      <c r="D406" s="161" t="s">
        <v>433</v>
      </c>
      <c r="E406" s="162" t="s">
        <v>1014</v>
      </c>
      <c r="F406" s="163" t="s">
        <v>1015</v>
      </c>
      <c r="G406" s="164" t="s">
        <v>498</v>
      </c>
      <c r="H406" s="165">
        <v>1</v>
      </c>
      <c r="I406" s="166"/>
      <c r="J406" s="167">
        <f>ROUND(I406*H406,2)</f>
        <v>0</v>
      </c>
      <c r="K406" s="163" t="s">
        <v>437</v>
      </c>
      <c r="L406" s="34"/>
      <c r="M406" s="168" t="s">
        <v>316</v>
      </c>
      <c r="N406" s="169" t="s">
        <v>340</v>
      </c>
      <c r="O406" s="35"/>
      <c r="P406" s="170">
        <f>O406*H406</f>
        <v>0</v>
      </c>
      <c r="Q406" s="170">
        <v>2.005E-05</v>
      </c>
      <c r="R406" s="170">
        <f>Q406*H406</f>
        <v>2.005E-05</v>
      </c>
      <c r="S406" s="170">
        <v>0</v>
      </c>
      <c r="T406" s="171">
        <f>S406*H406</f>
        <v>0</v>
      </c>
      <c r="AR406" s="17" t="s">
        <v>517</v>
      </c>
      <c r="AT406" s="17" t="s">
        <v>433</v>
      </c>
      <c r="AU406" s="17" t="s">
        <v>376</v>
      </c>
      <c r="AY406" s="17" t="s">
        <v>431</v>
      </c>
      <c r="BE406" s="172">
        <f>IF(N406="základní",J406,0)</f>
        <v>0</v>
      </c>
      <c r="BF406" s="172">
        <f>IF(N406="snížená",J406,0)</f>
        <v>0</v>
      </c>
      <c r="BG406" s="172">
        <f>IF(N406="zákl. přenesená",J406,0)</f>
        <v>0</v>
      </c>
      <c r="BH406" s="172">
        <f>IF(N406="sníž. přenesená",J406,0)</f>
        <v>0</v>
      </c>
      <c r="BI406" s="172">
        <f>IF(N406="nulová",J406,0)</f>
        <v>0</v>
      </c>
      <c r="BJ406" s="17" t="s">
        <v>317</v>
      </c>
      <c r="BK406" s="172">
        <f>ROUND(I406*H406,2)</f>
        <v>0</v>
      </c>
      <c r="BL406" s="17" t="s">
        <v>517</v>
      </c>
      <c r="BM406" s="17" t="s">
        <v>797</v>
      </c>
    </row>
    <row r="407" spans="2:47" s="1" customFormat="1" ht="13.5">
      <c r="B407" s="34"/>
      <c r="D407" s="173" t="s">
        <v>439</v>
      </c>
      <c r="F407" s="174" t="s">
        <v>1016</v>
      </c>
      <c r="I407" s="131"/>
      <c r="L407" s="34"/>
      <c r="M407" s="64"/>
      <c r="N407" s="35"/>
      <c r="O407" s="35"/>
      <c r="P407" s="35"/>
      <c r="Q407" s="35"/>
      <c r="R407" s="35"/>
      <c r="S407" s="35"/>
      <c r="T407" s="65"/>
      <c r="AT407" s="17" t="s">
        <v>439</v>
      </c>
      <c r="AU407" s="17" t="s">
        <v>376</v>
      </c>
    </row>
    <row r="408" spans="2:65" s="1" customFormat="1" ht="22.5" customHeight="1">
      <c r="B408" s="160"/>
      <c r="C408" s="205" t="s">
        <v>1017</v>
      </c>
      <c r="D408" s="205" t="s">
        <v>490</v>
      </c>
      <c r="E408" s="206" t="s">
        <v>1018</v>
      </c>
      <c r="F408" s="207" t="s">
        <v>1019</v>
      </c>
      <c r="G408" s="208" t="s">
        <v>602</v>
      </c>
      <c r="H408" s="209">
        <v>1</v>
      </c>
      <c r="I408" s="210"/>
      <c r="J408" s="211">
        <f>ROUND(I408*H408,2)</f>
        <v>0</v>
      </c>
      <c r="K408" s="207" t="s">
        <v>316</v>
      </c>
      <c r="L408" s="212"/>
      <c r="M408" s="213" t="s">
        <v>316</v>
      </c>
      <c r="N408" s="214" t="s">
        <v>340</v>
      </c>
      <c r="O408" s="35"/>
      <c r="P408" s="170">
        <f>O408*H408</f>
        <v>0</v>
      </c>
      <c r="Q408" s="170">
        <v>0</v>
      </c>
      <c r="R408" s="170">
        <f>Q408*H408</f>
        <v>0</v>
      </c>
      <c r="S408" s="170">
        <v>0</v>
      </c>
      <c r="T408" s="171">
        <f>S408*H408</f>
        <v>0</v>
      </c>
      <c r="AR408" s="17" t="s">
        <v>609</v>
      </c>
      <c r="AT408" s="17" t="s">
        <v>490</v>
      </c>
      <c r="AU408" s="17" t="s">
        <v>376</v>
      </c>
      <c r="AY408" s="17" t="s">
        <v>431</v>
      </c>
      <c r="BE408" s="172">
        <f>IF(N408="základní",J408,0)</f>
        <v>0</v>
      </c>
      <c r="BF408" s="172">
        <f>IF(N408="snížená",J408,0)</f>
        <v>0</v>
      </c>
      <c r="BG408" s="172">
        <f>IF(N408="zákl. přenesená",J408,0)</f>
        <v>0</v>
      </c>
      <c r="BH408" s="172">
        <f>IF(N408="sníž. přenesená",J408,0)</f>
        <v>0</v>
      </c>
      <c r="BI408" s="172">
        <f>IF(N408="nulová",J408,0)</f>
        <v>0</v>
      </c>
      <c r="BJ408" s="17" t="s">
        <v>317</v>
      </c>
      <c r="BK408" s="172">
        <f>ROUND(I408*H408,2)</f>
        <v>0</v>
      </c>
      <c r="BL408" s="17" t="s">
        <v>517</v>
      </c>
      <c r="BM408" s="17" t="s">
        <v>805</v>
      </c>
    </row>
    <row r="409" spans="2:47" s="1" customFormat="1" ht="13.5">
      <c r="B409" s="34"/>
      <c r="D409" s="173" t="s">
        <v>439</v>
      </c>
      <c r="F409" s="174" t="s">
        <v>1019</v>
      </c>
      <c r="I409" s="131"/>
      <c r="L409" s="34"/>
      <c r="M409" s="64"/>
      <c r="N409" s="35"/>
      <c r="O409" s="35"/>
      <c r="P409" s="35"/>
      <c r="Q409" s="35"/>
      <c r="R409" s="35"/>
      <c r="S409" s="35"/>
      <c r="T409" s="65"/>
      <c r="AT409" s="17" t="s">
        <v>439</v>
      </c>
      <c r="AU409" s="17" t="s">
        <v>376</v>
      </c>
    </row>
    <row r="410" spans="2:65" s="1" customFormat="1" ht="22.5" customHeight="1">
      <c r="B410" s="160"/>
      <c r="C410" s="161" t="s">
        <v>1020</v>
      </c>
      <c r="D410" s="161" t="s">
        <v>433</v>
      </c>
      <c r="E410" s="162" t="s">
        <v>1021</v>
      </c>
      <c r="F410" s="163" t="s">
        <v>1022</v>
      </c>
      <c r="G410" s="164" t="s">
        <v>498</v>
      </c>
      <c r="H410" s="165">
        <v>3</v>
      </c>
      <c r="I410" s="166"/>
      <c r="J410" s="167">
        <f>ROUND(I410*H410,2)</f>
        <v>0</v>
      </c>
      <c r="K410" s="163" t="s">
        <v>437</v>
      </c>
      <c r="L410" s="34"/>
      <c r="M410" s="168" t="s">
        <v>316</v>
      </c>
      <c r="N410" s="169" t="s">
        <v>340</v>
      </c>
      <c r="O410" s="35"/>
      <c r="P410" s="170">
        <f>O410*H410</f>
        <v>0</v>
      </c>
      <c r="Q410" s="170">
        <v>2.005E-05</v>
      </c>
      <c r="R410" s="170">
        <f>Q410*H410</f>
        <v>6.015E-05</v>
      </c>
      <c r="S410" s="170">
        <v>0</v>
      </c>
      <c r="T410" s="171">
        <f>S410*H410</f>
        <v>0</v>
      </c>
      <c r="AR410" s="17" t="s">
        <v>517</v>
      </c>
      <c r="AT410" s="17" t="s">
        <v>433</v>
      </c>
      <c r="AU410" s="17" t="s">
        <v>376</v>
      </c>
      <c r="AY410" s="17" t="s">
        <v>431</v>
      </c>
      <c r="BE410" s="172">
        <f>IF(N410="základní",J410,0)</f>
        <v>0</v>
      </c>
      <c r="BF410" s="172">
        <f>IF(N410="snížená",J410,0)</f>
        <v>0</v>
      </c>
      <c r="BG410" s="172">
        <f>IF(N410="zákl. přenesená",J410,0)</f>
        <v>0</v>
      </c>
      <c r="BH410" s="172">
        <f>IF(N410="sníž. přenesená",J410,0)</f>
        <v>0</v>
      </c>
      <c r="BI410" s="172">
        <f>IF(N410="nulová",J410,0)</f>
        <v>0</v>
      </c>
      <c r="BJ410" s="17" t="s">
        <v>317</v>
      </c>
      <c r="BK410" s="172">
        <f>ROUND(I410*H410,2)</f>
        <v>0</v>
      </c>
      <c r="BL410" s="17" t="s">
        <v>517</v>
      </c>
      <c r="BM410" s="17" t="s">
        <v>814</v>
      </c>
    </row>
    <row r="411" spans="2:47" s="1" customFormat="1" ht="13.5">
      <c r="B411" s="34"/>
      <c r="D411" s="175" t="s">
        <v>439</v>
      </c>
      <c r="F411" s="176" t="s">
        <v>1023</v>
      </c>
      <c r="I411" s="131"/>
      <c r="L411" s="34"/>
      <c r="M411" s="64"/>
      <c r="N411" s="35"/>
      <c r="O411" s="35"/>
      <c r="P411" s="35"/>
      <c r="Q411" s="35"/>
      <c r="R411" s="35"/>
      <c r="S411" s="35"/>
      <c r="T411" s="65"/>
      <c r="AT411" s="17" t="s">
        <v>439</v>
      </c>
      <c r="AU411" s="17" t="s">
        <v>376</v>
      </c>
    </row>
    <row r="412" spans="2:51" s="12" customFormat="1" ht="13.5">
      <c r="B412" s="185"/>
      <c r="D412" s="175" t="s">
        <v>462</v>
      </c>
      <c r="E412" s="186" t="s">
        <v>316</v>
      </c>
      <c r="F412" s="187" t="s">
        <v>1024</v>
      </c>
      <c r="H412" s="188">
        <v>3</v>
      </c>
      <c r="I412" s="189"/>
      <c r="L412" s="185"/>
      <c r="M412" s="190"/>
      <c r="N412" s="191"/>
      <c r="O412" s="191"/>
      <c r="P412" s="191"/>
      <c r="Q412" s="191"/>
      <c r="R412" s="191"/>
      <c r="S412" s="191"/>
      <c r="T412" s="192"/>
      <c r="AT412" s="186" t="s">
        <v>462</v>
      </c>
      <c r="AU412" s="186" t="s">
        <v>376</v>
      </c>
      <c r="AV412" s="12" t="s">
        <v>376</v>
      </c>
      <c r="AW412" s="12" t="s">
        <v>332</v>
      </c>
      <c r="AX412" s="12" t="s">
        <v>369</v>
      </c>
      <c r="AY412" s="186" t="s">
        <v>431</v>
      </c>
    </row>
    <row r="413" spans="2:51" s="13" customFormat="1" ht="13.5">
      <c r="B413" s="193"/>
      <c r="D413" s="173" t="s">
        <v>462</v>
      </c>
      <c r="E413" s="194" t="s">
        <v>316</v>
      </c>
      <c r="F413" s="195" t="s">
        <v>467</v>
      </c>
      <c r="H413" s="196">
        <v>3</v>
      </c>
      <c r="I413" s="197"/>
      <c r="L413" s="193"/>
      <c r="M413" s="198"/>
      <c r="N413" s="199"/>
      <c r="O413" s="199"/>
      <c r="P413" s="199"/>
      <c r="Q413" s="199"/>
      <c r="R413" s="199"/>
      <c r="S413" s="199"/>
      <c r="T413" s="200"/>
      <c r="AT413" s="201" t="s">
        <v>462</v>
      </c>
      <c r="AU413" s="201" t="s">
        <v>376</v>
      </c>
      <c r="AV413" s="13" t="s">
        <v>438</v>
      </c>
      <c r="AW413" s="13" t="s">
        <v>332</v>
      </c>
      <c r="AX413" s="13" t="s">
        <v>317</v>
      </c>
      <c r="AY413" s="201" t="s">
        <v>431</v>
      </c>
    </row>
    <row r="414" spans="2:65" s="1" customFormat="1" ht="22.5" customHeight="1">
      <c r="B414" s="160"/>
      <c r="C414" s="205" t="s">
        <v>1025</v>
      </c>
      <c r="D414" s="205" t="s">
        <v>490</v>
      </c>
      <c r="E414" s="206" t="s">
        <v>1026</v>
      </c>
      <c r="F414" s="207" t="s">
        <v>1027</v>
      </c>
      <c r="G414" s="208" t="s">
        <v>602</v>
      </c>
      <c r="H414" s="209">
        <v>1</v>
      </c>
      <c r="I414" s="210"/>
      <c r="J414" s="211">
        <f>ROUND(I414*H414,2)</f>
        <v>0</v>
      </c>
      <c r="K414" s="207" t="s">
        <v>316</v>
      </c>
      <c r="L414" s="212"/>
      <c r="M414" s="213" t="s">
        <v>316</v>
      </c>
      <c r="N414" s="214" t="s">
        <v>340</v>
      </c>
      <c r="O414" s="35"/>
      <c r="P414" s="170">
        <f>O414*H414</f>
        <v>0</v>
      </c>
      <c r="Q414" s="170">
        <v>0</v>
      </c>
      <c r="R414" s="170">
        <f>Q414*H414</f>
        <v>0</v>
      </c>
      <c r="S414" s="170">
        <v>0</v>
      </c>
      <c r="T414" s="171">
        <f>S414*H414</f>
        <v>0</v>
      </c>
      <c r="AR414" s="17" t="s">
        <v>609</v>
      </c>
      <c r="AT414" s="17" t="s">
        <v>490</v>
      </c>
      <c r="AU414" s="17" t="s">
        <v>376</v>
      </c>
      <c r="AY414" s="17" t="s">
        <v>431</v>
      </c>
      <c r="BE414" s="172">
        <f>IF(N414="základní",J414,0)</f>
        <v>0</v>
      </c>
      <c r="BF414" s="172">
        <f>IF(N414="snížená",J414,0)</f>
        <v>0</v>
      </c>
      <c r="BG414" s="172">
        <f>IF(N414="zákl. přenesená",J414,0)</f>
        <v>0</v>
      </c>
      <c r="BH414" s="172">
        <f>IF(N414="sníž. přenesená",J414,0)</f>
        <v>0</v>
      </c>
      <c r="BI414" s="172">
        <f>IF(N414="nulová",J414,0)</f>
        <v>0</v>
      </c>
      <c r="BJ414" s="17" t="s">
        <v>317</v>
      </c>
      <c r="BK414" s="172">
        <f>ROUND(I414*H414,2)</f>
        <v>0</v>
      </c>
      <c r="BL414" s="17" t="s">
        <v>517</v>
      </c>
      <c r="BM414" s="17" t="s">
        <v>820</v>
      </c>
    </row>
    <row r="415" spans="2:47" s="1" customFormat="1" ht="13.5">
      <c r="B415" s="34"/>
      <c r="D415" s="173" t="s">
        <v>439</v>
      </c>
      <c r="F415" s="174" t="s">
        <v>1027</v>
      </c>
      <c r="I415" s="131"/>
      <c r="L415" s="34"/>
      <c r="M415" s="64"/>
      <c r="N415" s="35"/>
      <c r="O415" s="35"/>
      <c r="P415" s="35"/>
      <c r="Q415" s="35"/>
      <c r="R415" s="35"/>
      <c r="S415" s="35"/>
      <c r="T415" s="65"/>
      <c r="AT415" s="17" t="s">
        <v>439</v>
      </c>
      <c r="AU415" s="17" t="s">
        <v>376</v>
      </c>
    </row>
    <row r="416" spans="2:65" s="1" customFormat="1" ht="22.5" customHeight="1">
      <c r="B416" s="160"/>
      <c r="C416" s="205" t="s">
        <v>1028</v>
      </c>
      <c r="D416" s="205" t="s">
        <v>490</v>
      </c>
      <c r="E416" s="206" t="s">
        <v>1029</v>
      </c>
      <c r="F416" s="207" t="s">
        <v>1030</v>
      </c>
      <c r="G416" s="208" t="s">
        <v>602</v>
      </c>
      <c r="H416" s="209">
        <v>1</v>
      </c>
      <c r="I416" s="210"/>
      <c r="J416" s="211">
        <f>ROUND(I416*H416,2)</f>
        <v>0</v>
      </c>
      <c r="K416" s="207" t="s">
        <v>316</v>
      </c>
      <c r="L416" s="212"/>
      <c r="M416" s="213" t="s">
        <v>316</v>
      </c>
      <c r="N416" s="214" t="s">
        <v>340</v>
      </c>
      <c r="O416" s="35"/>
      <c r="P416" s="170">
        <f>O416*H416</f>
        <v>0</v>
      </c>
      <c r="Q416" s="170">
        <v>0</v>
      </c>
      <c r="R416" s="170">
        <f>Q416*H416</f>
        <v>0</v>
      </c>
      <c r="S416" s="170">
        <v>0</v>
      </c>
      <c r="T416" s="171">
        <f>S416*H416</f>
        <v>0</v>
      </c>
      <c r="AR416" s="17" t="s">
        <v>609</v>
      </c>
      <c r="AT416" s="17" t="s">
        <v>490</v>
      </c>
      <c r="AU416" s="17" t="s">
        <v>376</v>
      </c>
      <c r="AY416" s="17" t="s">
        <v>431</v>
      </c>
      <c r="BE416" s="172">
        <f>IF(N416="základní",J416,0)</f>
        <v>0</v>
      </c>
      <c r="BF416" s="172">
        <f>IF(N416="snížená",J416,0)</f>
        <v>0</v>
      </c>
      <c r="BG416" s="172">
        <f>IF(N416="zákl. přenesená",J416,0)</f>
        <v>0</v>
      </c>
      <c r="BH416" s="172">
        <f>IF(N416="sníž. přenesená",J416,0)</f>
        <v>0</v>
      </c>
      <c r="BI416" s="172">
        <f>IF(N416="nulová",J416,0)</f>
        <v>0</v>
      </c>
      <c r="BJ416" s="17" t="s">
        <v>317</v>
      </c>
      <c r="BK416" s="172">
        <f>ROUND(I416*H416,2)</f>
        <v>0</v>
      </c>
      <c r="BL416" s="17" t="s">
        <v>517</v>
      </c>
      <c r="BM416" s="17" t="s">
        <v>826</v>
      </c>
    </row>
    <row r="417" spans="2:47" s="1" customFormat="1" ht="13.5">
      <c r="B417" s="34"/>
      <c r="D417" s="173" t="s">
        <v>439</v>
      </c>
      <c r="F417" s="174" t="s">
        <v>1030</v>
      </c>
      <c r="I417" s="131"/>
      <c r="L417" s="34"/>
      <c r="M417" s="64"/>
      <c r="N417" s="35"/>
      <c r="O417" s="35"/>
      <c r="P417" s="35"/>
      <c r="Q417" s="35"/>
      <c r="R417" s="35"/>
      <c r="S417" s="35"/>
      <c r="T417" s="65"/>
      <c r="AT417" s="17" t="s">
        <v>439</v>
      </c>
      <c r="AU417" s="17" t="s">
        <v>376</v>
      </c>
    </row>
    <row r="418" spans="2:65" s="1" customFormat="1" ht="22.5" customHeight="1">
      <c r="B418" s="160"/>
      <c r="C418" s="205" t="s">
        <v>1031</v>
      </c>
      <c r="D418" s="205" t="s">
        <v>490</v>
      </c>
      <c r="E418" s="206" t="s">
        <v>1032</v>
      </c>
      <c r="F418" s="207" t="s">
        <v>1033</v>
      </c>
      <c r="G418" s="208" t="s">
        <v>602</v>
      </c>
      <c r="H418" s="209">
        <v>1</v>
      </c>
      <c r="I418" s="210"/>
      <c r="J418" s="211">
        <f>ROUND(I418*H418,2)</f>
        <v>0</v>
      </c>
      <c r="K418" s="207" t="s">
        <v>316</v>
      </c>
      <c r="L418" s="212"/>
      <c r="M418" s="213" t="s">
        <v>316</v>
      </c>
      <c r="N418" s="214" t="s">
        <v>340</v>
      </c>
      <c r="O418" s="35"/>
      <c r="P418" s="170">
        <f>O418*H418</f>
        <v>0</v>
      </c>
      <c r="Q418" s="170">
        <v>0</v>
      </c>
      <c r="R418" s="170">
        <f>Q418*H418</f>
        <v>0</v>
      </c>
      <c r="S418" s="170">
        <v>0</v>
      </c>
      <c r="T418" s="171">
        <f>S418*H418</f>
        <v>0</v>
      </c>
      <c r="AR418" s="17" t="s">
        <v>609</v>
      </c>
      <c r="AT418" s="17" t="s">
        <v>490</v>
      </c>
      <c r="AU418" s="17" t="s">
        <v>376</v>
      </c>
      <c r="AY418" s="17" t="s">
        <v>431</v>
      </c>
      <c r="BE418" s="172">
        <f>IF(N418="základní",J418,0)</f>
        <v>0</v>
      </c>
      <c r="BF418" s="172">
        <f>IF(N418="snížená",J418,0)</f>
        <v>0</v>
      </c>
      <c r="BG418" s="172">
        <f>IF(N418="zákl. přenesená",J418,0)</f>
        <v>0</v>
      </c>
      <c r="BH418" s="172">
        <f>IF(N418="sníž. přenesená",J418,0)</f>
        <v>0</v>
      </c>
      <c r="BI418" s="172">
        <f>IF(N418="nulová",J418,0)</f>
        <v>0</v>
      </c>
      <c r="BJ418" s="17" t="s">
        <v>317</v>
      </c>
      <c r="BK418" s="172">
        <f>ROUND(I418*H418,2)</f>
        <v>0</v>
      </c>
      <c r="BL418" s="17" t="s">
        <v>517</v>
      </c>
      <c r="BM418" s="17" t="s">
        <v>832</v>
      </c>
    </row>
    <row r="419" spans="2:47" s="1" customFormat="1" ht="13.5">
      <c r="B419" s="34"/>
      <c r="D419" s="173" t="s">
        <v>439</v>
      </c>
      <c r="F419" s="174" t="s">
        <v>1033</v>
      </c>
      <c r="I419" s="131"/>
      <c r="L419" s="34"/>
      <c r="M419" s="64"/>
      <c r="N419" s="35"/>
      <c r="O419" s="35"/>
      <c r="P419" s="35"/>
      <c r="Q419" s="35"/>
      <c r="R419" s="35"/>
      <c r="S419" s="35"/>
      <c r="T419" s="65"/>
      <c r="AT419" s="17" t="s">
        <v>439</v>
      </c>
      <c r="AU419" s="17" t="s">
        <v>376</v>
      </c>
    </row>
    <row r="420" spans="2:65" s="1" customFormat="1" ht="22.5" customHeight="1">
      <c r="B420" s="160"/>
      <c r="C420" s="161" t="s">
        <v>1034</v>
      </c>
      <c r="D420" s="161" t="s">
        <v>433</v>
      </c>
      <c r="E420" s="162" t="s">
        <v>1035</v>
      </c>
      <c r="F420" s="163" t="s">
        <v>1036</v>
      </c>
      <c r="G420" s="164" t="s">
        <v>639</v>
      </c>
      <c r="H420" s="165">
        <v>7</v>
      </c>
      <c r="I420" s="166"/>
      <c r="J420" s="167">
        <f>ROUND(I420*H420,2)</f>
        <v>0</v>
      </c>
      <c r="K420" s="163" t="s">
        <v>437</v>
      </c>
      <c r="L420" s="34"/>
      <c r="M420" s="168" t="s">
        <v>316</v>
      </c>
      <c r="N420" s="169" t="s">
        <v>340</v>
      </c>
      <c r="O420" s="35"/>
      <c r="P420" s="170">
        <f>O420*H420</f>
        <v>0</v>
      </c>
      <c r="Q420" s="170">
        <v>0.000189794</v>
      </c>
      <c r="R420" s="170">
        <f>Q420*H420</f>
        <v>0.0013285579999999999</v>
      </c>
      <c r="S420" s="170">
        <v>0</v>
      </c>
      <c r="T420" s="171">
        <f>S420*H420</f>
        <v>0</v>
      </c>
      <c r="AR420" s="17" t="s">
        <v>517</v>
      </c>
      <c r="AT420" s="17" t="s">
        <v>433</v>
      </c>
      <c r="AU420" s="17" t="s">
        <v>376</v>
      </c>
      <c r="AY420" s="17" t="s">
        <v>431</v>
      </c>
      <c r="BE420" s="172">
        <f>IF(N420="základní",J420,0)</f>
        <v>0</v>
      </c>
      <c r="BF420" s="172">
        <f>IF(N420="snížená",J420,0)</f>
        <v>0</v>
      </c>
      <c r="BG420" s="172">
        <f>IF(N420="zákl. přenesená",J420,0)</f>
        <v>0</v>
      </c>
      <c r="BH420" s="172">
        <f>IF(N420="sníž. přenesená",J420,0)</f>
        <v>0</v>
      </c>
      <c r="BI420" s="172">
        <f>IF(N420="nulová",J420,0)</f>
        <v>0</v>
      </c>
      <c r="BJ420" s="17" t="s">
        <v>317</v>
      </c>
      <c r="BK420" s="172">
        <f>ROUND(I420*H420,2)</f>
        <v>0</v>
      </c>
      <c r="BL420" s="17" t="s">
        <v>517</v>
      </c>
      <c r="BM420" s="17" t="s">
        <v>837</v>
      </c>
    </row>
    <row r="421" spans="2:47" s="1" customFormat="1" ht="13.5">
      <c r="B421" s="34"/>
      <c r="D421" s="173" t="s">
        <v>439</v>
      </c>
      <c r="F421" s="174" t="s">
        <v>1037</v>
      </c>
      <c r="I421" s="131"/>
      <c r="L421" s="34"/>
      <c r="M421" s="64"/>
      <c r="N421" s="35"/>
      <c r="O421" s="35"/>
      <c r="P421" s="35"/>
      <c r="Q421" s="35"/>
      <c r="R421" s="35"/>
      <c r="S421" s="35"/>
      <c r="T421" s="65"/>
      <c r="AT421" s="17" t="s">
        <v>439</v>
      </c>
      <c r="AU421" s="17" t="s">
        <v>376</v>
      </c>
    </row>
    <row r="422" spans="2:65" s="1" customFormat="1" ht="22.5" customHeight="1">
      <c r="B422" s="160"/>
      <c r="C422" s="161" t="s">
        <v>1038</v>
      </c>
      <c r="D422" s="161" t="s">
        <v>433</v>
      </c>
      <c r="E422" s="162" t="s">
        <v>1039</v>
      </c>
      <c r="F422" s="163" t="s">
        <v>1040</v>
      </c>
      <c r="G422" s="164" t="s">
        <v>475</v>
      </c>
      <c r="H422" s="165">
        <v>0.011</v>
      </c>
      <c r="I422" s="166"/>
      <c r="J422" s="167">
        <f>ROUND(I422*H422,2)</f>
        <v>0</v>
      </c>
      <c r="K422" s="163" t="s">
        <v>437</v>
      </c>
      <c r="L422" s="34"/>
      <c r="M422" s="168" t="s">
        <v>316</v>
      </c>
      <c r="N422" s="169" t="s">
        <v>340</v>
      </c>
      <c r="O422" s="35"/>
      <c r="P422" s="170">
        <f>O422*H422</f>
        <v>0</v>
      </c>
      <c r="Q422" s="170">
        <v>0</v>
      </c>
      <c r="R422" s="170">
        <f>Q422*H422</f>
        <v>0</v>
      </c>
      <c r="S422" s="170">
        <v>0</v>
      </c>
      <c r="T422" s="171">
        <f>S422*H422</f>
        <v>0</v>
      </c>
      <c r="AR422" s="17" t="s">
        <v>517</v>
      </c>
      <c r="AT422" s="17" t="s">
        <v>433</v>
      </c>
      <c r="AU422" s="17" t="s">
        <v>376</v>
      </c>
      <c r="AY422" s="17" t="s">
        <v>431</v>
      </c>
      <c r="BE422" s="172">
        <f>IF(N422="základní",J422,0)</f>
        <v>0</v>
      </c>
      <c r="BF422" s="172">
        <f>IF(N422="snížená",J422,0)</f>
        <v>0</v>
      </c>
      <c r="BG422" s="172">
        <f>IF(N422="zákl. přenesená",J422,0)</f>
        <v>0</v>
      </c>
      <c r="BH422" s="172">
        <f>IF(N422="sníž. přenesená",J422,0)</f>
        <v>0</v>
      </c>
      <c r="BI422" s="172">
        <f>IF(N422="nulová",J422,0)</f>
        <v>0</v>
      </c>
      <c r="BJ422" s="17" t="s">
        <v>317</v>
      </c>
      <c r="BK422" s="172">
        <f>ROUND(I422*H422,2)</f>
        <v>0</v>
      </c>
      <c r="BL422" s="17" t="s">
        <v>517</v>
      </c>
      <c r="BM422" s="17" t="s">
        <v>841</v>
      </c>
    </row>
    <row r="423" spans="2:47" s="1" customFormat="1" ht="13.5">
      <c r="B423" s="34"/>
      <c r="D423" s="175" t="s">
        <v>439</v>
      </c>
      <c r="F423" s="176" t="s">
        <v>1041</v>
      </c>
      <c r="I423" s="131"/>
      <c r="L423" s="34"/>
      <c r="M423" s="64"/>
      <c r="N423" s="35"/>
      <c r="O423" s="35"/>
      <c r="P423" s="35"/>
      <c r="Q423" s="35"/>
      <c r="R423" s="35"/>
      <c r="S423" s="35"/>
      <c r="T423" s="65"/>
      <c r="AT423" s="17" t="s">
        <v>439</v>
      </c>
      <c r="AU423" s="17" t="s">
        <v>376</v>
      </c>
    </row>
    <row r="424" spans="2:63" s="10" customFormat="1" ht="29.25" customHeight="1">
      <c r="B424" s="146"/>
      <c r="D424" s="157" t="s">
        <v>368</v>
      </c>
      <c r="E424" s="158" t="s">
        <v>1042</v>
      </c>
      <c r="F424" s="158" t="s">
        <v>1043</v>
      </c>
      <c r="I424" s="149"/>
      <c r="J424" s="159">
        <f>BK424</f>
        <v>0</v>
      </c>
      <c r="L424" s="146"/>
      <c r="M424" s="151"/>
      <c r="N424" s="152"/>
      <c r="O424" s="152"/>
      <c r="P424" s="153">
        <f>SUM(P425:P439)</f>
        <v>0</v>
      </c>
      <c r="Q424" s="152"/>
      <c r="R424" s="153">
        <f>SUM(R425:R439)</f>
        <v>0.02045</v>
      </c>
      <c r="S424" s="152"/>
      <c r="T424" s="154">
        <f>SUM(T425:T439)</f>
        <v>0.05416</v>
      </c>
      <c r="AR424" s="147" t="s">
        <v>376</v>
      </c>
      <c r="AT424" s="155" t="s">
        <v>368</v>
      </c>
      <c r="AU424" s="155" t="s">
        <v>317</v>
      </c>
      <c r="AY424" s="147" t="s">
        <v>431</v>
      </c>
      <c r="BK424" s="156">
        <f>SUM(BK425:BK439)</f>
        <v>0</v>
      </c>
    </row>
    <row r="425" spans="2:65" s="1" customFormat="1" ht="22.5" customHeight="1">
      <c r="B425" s="160"/>
      <c r="C425" s="161" t="s">
        <v>1044</v>
      </c>
      <c r="D425" s="161" t="s">
        <v>433</v>
      </c>
      <c r="E425" s="162" t="s">
        <v>1045</v>
      </c>
      <c r="F425" s="163" t="s">
        <v>1046</v>
      </c>
      <c r="G425" s="164" t="s">
        <v>1047</v>
      </c>
      <c r="H425" s="165">
        <v>1</v>
      </c>
      <c r="I425" s="166"/>
      <c r="J425" s="167">
        <f>ROUND(I425*H425,2)</f>
        <v>0</v>
      </c>
      <c r="K425" s="163" t="s">
        <v>437</v>
      </c>
      <c r="L425" s="34"/>
      <c r="M425" s="168" t="s">
        <v>316</v>
      </c>
      <c r="N425" s="169" t="s">
        <v>340</v>
      </c>
      <c r="O425" s="35"/>
      <c r="P425" s="170">
        <f>O425*H425</f>
        <v>0</v>
      </c>
      <c r="Q425" s="170">
        <v>0</v>
      </c>
      <c r="R425" s="170">
        <f>Q425*H425</f>
        <v>0</v>
      </c>
      <c r="S425" s="170">
        <v>0.0347</v>
      </c>
      <c r="T425" s="171">
        <f>S425*H425</f>
        <v>0.0347</v>
      </c>
      <c r="AR425" s="17" t="s">
        <v>517</v>
      </c>
      <c r="AT425" s="17" t="s">
        <v>433</v>
      </c>
      <c r="AU425" s="17" t="s">
        <v>376</v>
      </c>
      <c r="AY425" s="17" t="s">
        <v>431</v>
      </c>
      <c r="BE425" s="172">
        <f>IF(N425="základní",J425,0)</f>
        <v>0</v>
      </c>
      <c r="BF425" s="172">
        <f>IF(N425="snížená",J425,0)</f>
        <v>0</v>
      </c>
      <c r="BG425" s="172">
        <f>IF(N425="zákl. přenesená",J425,0)</f>
        <v>0</v>
      </c>
      <c r="BH425" s="172">
        <f>IF(N425="sníž. přenesená",J425,0)</f>
        <v>0</v>
      </c>
      <c r="BI425" s="172">
        <f>IF(N425="nulová",J425,0)</f>
        <v>0</v>
      </c>
      <c r="BJ425" s="17" t="s">
        <v>317</v>
      </c>
      <c r="BK425" s="172">
        <f>ROUND(I425*H425,2)</f>
        <v>0</v>
      </c>
      <c r="BL425" s="17" t="s">
        <v>517</v>
      </c>
      <c r="BM425" s="17" t="s">
        <v>848</v>
      </c>
    </row>
    <row r="426" spans="2:47" s="1" customFormat="1" ht="13.5">
      <c r="B426" s="34"/>
      <c r="D426" s="175" t="s">
        <v>439</v>
      </c>
      <c r="F426" s="176" t="s">
        <v>1048</v>
      </c>
      <c r="I426" s="131"/>
      <c r="L426" s="34"/>
      <c r="M426" s="64"/>
      <c r="N426" s="35"/>
      <c r="O426" s="35"/>
      <c r="P426" s="35"/>
      <c r="Q426" s="35"/>
      <c r="R426" s="35"/>
      <c r="S426" s="35"/>
      <c r="T426" s="65"/>
      <c r="AT426" s="17" t="s">
        <v>439</v>
      </c>
      <c r="AU426" s="17" t="s">
        <v>376</v>
      </c>
    </row>
    <row r="427" spans="2:47" s="1" customFormat="1" ht="27">
      <c r="B427" s="34"/>
      <c r="D427" s="173" t="s">
        <v>597</v>
      </c>
      <c r="F427" s="220" t="s">
        <v>1049</v>
      </c>
      <c r="I427" s="131"/>
      <c r="L427" s="34"/>
      <c r="M427" s="64"/>
      <c r="N427" s="35"/>
      <c r="O427" s="35"/>
      <c r="P427" s="35"/>
      <c r="Q427" s="35"/>
      <c r="R427" s="35"/>
      <c r="S427" s="35"/>
      <c r="T427" s="65"/>
      <c r="AT427" s="17" t="s">
        <v>597</v>
      </c>
      <c r="AU427" s="17" t="s">
        <v>376</v>
      </c>
    </row>
    <row r="428" spans="2:65" s="1" customFormat="1" ht="22.5" customHeight="1">
      <c r="B428" s="160"/>
      <c r="C428" s="161" t="s">
        <v>1050</v>
      </c>
      <c r="D428" s="161" t="s">
        <v>433</v>
      </c>
      <c r="E428" s="162" t="s">
        <v>1051</v>
      </c>
      <c r="F428" s="163" t="s">
        <v>1052</v>
      </c>
      <c r="G428" s="164" t="s">
        <v>1047</v>
      </c>
      <c r="H428" s="165">
        <v>1</v>
      </c>
      <c r="I428" s="166"/>
      <c r="J428" s="167">
        <f>ROUND(I428*H428,2)</f>
        <v>0</v>
      </c>
      <c r="K428" s="163" t="s">
        <v>437</v>
      </c>
      <c r="L428" s="34"/>
      <c r="M428" s="168" t="s">
        <v>316</v>
      </c>
      <c r="N428" s="169" t="s">
        <v>340</v>
      </c>
      <c r="O428" s="35"/>
      <c r="P428" s="170">
        <f>O428*H428</f>
        <v>0</v>
      </c>
      <c r="Q428" s="170">
        <v>0</v>
      </c>
      <c r="R428" s="170">
        <f>Q428*H428</f>
        <v>0</v>
      </c>
      <c r="S428" s="170">
        <v>0.01946</v>
      </c>
      <c r="T428" s="171">
        <f>S428*H428</f>
        <v>0.01946</v>
      </c>
      <c r="AR428" s="17" t="s">
        <v>517</v>
      </c>
      <c r="AT428" s="17" t="s">
        <v>433</v>
      </c>
      <c r="AU428" s="17" t="s">
        <v>376</v>
      </c>
      <c r="AY428" s="17" t="s">
        <v>431</v>
      </c>
      <c r="BE428" s="172">
        <f>IF(N428="základní",J428,0)</f>
        <v>0</v>
      </c>
      <c r="BF428" s="172">
        <f>IF(N428="snížená",J428,0)</f>
        <v>0</v>
      </c>
      <c r="BG428" s="172">
        <f>IF(N428="zákl. přenesená",J428,0)</f>
        <v>0</v>
      </c>
      <c r="BH428" s="172">
        <f>IF(N428="sníž. přenesená",J428,0)</f>
        <v>0</v>
      </c>
      <c r="BI428" s="172">
        <f>IF(N428="nulová",J428,0)</f>
        <v>0</v>
      </c>
      <c r="BJ428" s="17" t="s">
        <v>317</v>
      </c>
      <c r="BK428" s="172">
        <f>ROUND(I428*H428,2)</f>
        <v>0</v>
      </c>
      <c r="BL428" s="17" t="s">
        <v>517</v>
      </c>
      <c r="BM428" s="17" t="s">
        <v>1053</v>
      </c>
    </row>
    <row r="429" spans="2:47" s="1" customFormat="1" ht="13.5">
      <c r="B429" s="34"/>
      <c r="D429" s="175" t="s">
        <v>439</v>
      </c>
      <c r="F429" s="176" t="s">
        <v>1054</v>
      </c>
      <c r="I429" s="131"/>
      <c r="L429" s="34"/>
      <c r="M429" s="64"/>
      <c r="N429" s="35"/>
      <c r="O429" s="35"/>
      <c r="P429" s="35"/>
      <c r="Q429" s="35"/>
      <c r="R429" s="35"/>
      <c r="S429" s="35"/>
      <c r="T429" s="65"/>
      <c r="AT429" s="17" t="s">
        <v>439</v>
      </c>
      <c r="AU429" s="17" t="s">
        <v>376</v>
      </c>
    </row>
    <row r="430" spans="2:47" s="1" customFormat="1" ht="27">
      <c r="B430" s="34"/>
      <c r="D430" s="173" t="s">
        <v>597</v>
      </c>
      <c r="F430" s="220" t="s">
        <v>1055</v>
      </c>
      <c r="I430" s="131"/>
      <c r="L430" s="34"/>
      <c r="M430" s="64"/>
      <c r="N430" s="35"/>
      <c r="O430" s="35"/>
      <c r="P430" s="35"/>
      <c r="Q430" s="35"/>
      <c r="R430" s="35"/>
      <c r="S430" s="35"/>
      <c r="T430" s="65"/>
      <c r="AT430" s="17" t="s">
        <v>597</v>
      </c>
      <c r="AU430" s="17" t="s">
        <v>376</v>
      </c>
    </row>
    <row r="431" spans="2:65" s="1" customFormat="1" ht="22.5" customHeight="1">
      <c r="B431" s="160"/>
      <c r="C431" s="161" t="s">
        <v>1056</v>
      </c>
      <c r="D431" s="161" t="s">
        <v>433</v>
      </c>
      <c r="E431" s="162" t="s">
        <v>1057</v>
      </c>
      <c r="F431" s="163" t="s">
        <v>1058</v>
      </c>
      <c r="G431" s="164" t="s">
        <v>1047</v>
      </c>
      <c r="H431" s="165">
        <v>1</v>
      </c>
      <c r="I431" s="166"/>
      <c r="J431" s="167">
        <f>ROUND(I431*H431,2)</f>
        <v>0</v>
      </c>
      <c r="K431" s="163" t="s">
        <v>437</v>
      </c>
      <c r="L431" s="34"/>
      <c r="M431" s="168" t="s">
        <v>316</v>
      </c>
      <c r="N431" s="169" t="s">
        <v>340</v>
      </c>
      <c r="O431" s="35"/>
      <c r="P431" s="170">
        <f>O431*H431</f>
        <v>0</v>
      </c>
      <c r="Q431" s="170">
        <v>0.00186</v>
      </c>
      <c r="R431" s="170">
        <f>Q431*H431</f>
        <v>0.00186</v>
      </c>
      <c r="S431" s="170">
        <v>0</v>
      </c>
      <c r="T431" s="171">
        <f>S431*H431</f>
        <v>0</v>
      </c>
      <c r="AR431" s="17" t="s">
        <v>517</v>
      </c>
      <c r="AT431" s="17" t="s">
        <v>433</v>
      </c>
      <c r="AU431" s="17" t="s">
        <v>376</v>
      </c>
      <c r="AY431" s="17" t="s">
        <v>431</v>
      </c>
      <c r="BE431" s="172">
        <f>IF(N431="základní",J431,0)</f>
        <v>0</v>
      </c>
      <c r="BF431" s="172">
        <f>IF(N431="snížená",J431,0)</f>
        <v>0</v>
      </c>
      <c r="BG431" s="172">
        <f>IF(N431="zákl. přenesená",J431,0)</f>
        <v>0</v>
      </c>
      <c r="BH431" s="172">
        <f>IF(N431="sníž. přenesená",J431,0)</f>
        <v>0</v>
      </c>
      <c r="BI431" s="172">
        <f>IF(N431="nulová",J431,0)</f>
        <v>0</v>
      </c>
      <c r="BJ431" s="17" t="s">
        <v>317</v>
      </c>
      <c r="BK431" s="172">
        <f>ROUND(I431*H431,2)</f>
        <v>0</v>
      </c>
      <c r="BL431" s="17" t="s">
        <v>517</v>
      </c>
      <c r="BM431" s="17" t="s">
        <v>1059</v>
      </c>
    </row>
    <row r="432" spans="2:47" s="1" customFormat="1" ht="13.5">
      <c r="B432" s="34"/>
      <c r="D432" s="175" t="s">
        <v>439</v>
      </c>
      <c r="F432" s="176" t="s">
        <v>1060</v>
      </c>
      <c r="I432" s="131"/>
      <c r="L432" s="34"/>
      <c r="M432" s="64"/>
      <c r="N432" s="35"/>
      <c r="O432" s="35"/>
      <c r="P432" s="35"/>
      <c r="Q432" s="35"/>
      <c r="R432" s="35"/>
      <c r="S432" s="35"/>
      <c r="T432" s="65"/>
      <c r="AT432" s="17" t="s">
        <v>439</v>
      </c>
      <c r="AU432" s="17" t="s">
        <v>376</v>
      </c>
    </row>
    <row r="433" spans="2:47" s="1" customFormat="1" ht="27">
      <c r="B433" s="34"/>
      <c r="D433" s="173" t="s">
        <v>597</v>
      </c>
      <c r="F433" s="220" t="s">
        <v>1061</v>
      </c>
      <c r="I433" s="131"/>
      <c r="L433" s="34"/>
      <c r="M433" s="64"/>
      <c r="N433" s="35"/>
      <c r="O433" s="35"/>
      <c r="P433" s="35"/>
      <c r="Q433" s="35"/>
      <c r="R433" s="35"/>
      <c r="S433" s="35"/>
      <c r="T433" s="65"/>
      <c r="AT433" s="17" t="s">
        <v>597</v>
      </c>
      <c r="AU433" s="17" t="s">
        <v>376</v>
      </c>
    </row>
    <row r="434" spans="2:65" s="1" customFormat="1" ht="22.5" customHeight="1">
      <c r="B434" s="160"/>
      <c r="C434" s="161" t="s">
        <v>1062</v>
      </c>
      <c r="D434" s="161" t="s">
        <v>433</v>
      </c>
      <c r="E434" s="162" t="s">
        <v>1063</v>
      </c>
      <c r="F434" s="163" t="s">
        <v>1064</v>
      </c>
      <c r="G434" s="164" t="s">
        <v>1047</v>
      </c>
      <c r="H434" s="165">
        <v>1</v>
      </c>
      <c r="I434" s="166"/>
      <c r="J434" s="167">
        <f>ROUND(I434*H434,2)</f>
        <v>0</v>
      </c>
      <c r="K434" s="163" t="s">
        <v>437</v>
      </c>
      <c r="L434" s="34"/>
      <c r="M434" s="168" t="s">
        <v>316</v>
      </c>
      <c r="N434" s="169" t="s">
        <v>340</v>
      </c>
      <c r="O434" s="35"/>
      <c r="P434" s="170">
        <f>O434*H434</f>
        <v>0</v>
      </c>
      <c r="Q434" s="170">
        <v>0.00059</v>
      </c>
      <c r="R434" s="170">
        <f>Q434*H434</f>
        <v>0.00059</v>
      </c>
      <c r="S434" s="170">
        <v>0</v>
      </c>
      <c r="T434" s="171">
        <f>S434*H434</f>
        <v>0</v>
      </c>
      <c r="AR434" s="17" t="s">
        <v>517</v>
      </c>
      <c r="AT434" s="17" t="s">
        <v>433</v>
      </c>
      <c r="AU434" s="17" t="s">
        <v>376</v>
      </c>
      <c r="AY434" s="17" t="s">
        <v>431</v>
      </c>
      <c r="BE434" s="172">
        <f>IF(N434="základní",J434,0)</f>
        <v>0</v>
      </c>
      <c r="BF434" s="172">
        <f>IF(N434="snížená",J434,0)</f>
        <v>0</v>
      </c>
      <c r="BG434" s="172">
        <f>IF(N434="zákl. přenesená",J434,0)</f>
        <v>0</v>
      </c>
      <c r="BH434" s="172">
        <f>IF(N434="sníž. přenesená",J434,0)</f>
        <v>0</v>
      </c>
      <c r="BI434" s="172">
        <f>IF(N434="nulová",J434,0)</f>
        <v>0</v>
      </c>
      <c r="BJ434" s="17" t="s">
        <v>317</v>
      </c>
      <c r="BK434" s="172">
        <f>ROUND(I434*H434,2)</f>
        <v>0</v>
      </c>
      <c r="BL434" s="17" t="s">
        <v>517</v>
      </c>
      <c r="BM434" s="17" t="s">
        <v>1065</v>
      </c>
    </row>
    <row r="435" spans="2:47" s="1" customFormat="1" ht="13.5">
      <c r="B435" s="34"/>
      <c r="D435" s="173" t="s">
        <v>439</v>
      </c>
      <c r="F435" s="174" t="s">
        <v>1066</v>
      </c>
      <c r="I435" s="131"/>
      <c r="L435" s="34"/>
      <c r="M435" s="64"/>
      <c r="N435" s="35"/>
      <c r="O435" s="35"/>
      <c r="P435" s="35"/>
      <c r="Q435" s="35"/>
      <c r="R435" s="35"/>
      <c r="S435" s="35"/>
      <c r="T435" s="65"/>
      <c r="AT435" s="17" t="s">
        <v>439</v>
      </c>
      <c r="AU435" s="17" t="s">
        <v>376</v>
      </c>
    </row>
    <row r="436" spans="2:65" s="1" customFormat="1" ht="22.5" customHeight="1">
      <c r="B436" s="160"/>
      <c r="C436" s="205" t="s">
        <v>1067</v>
      </c>
      <c r="D436" s="205" t="s">
        <v>490</v>
      </c>
      <c r="E436" s="206" t="s">
        <v>1068</v>
      </c>
      <c r="F436" s="207" t="s">
        <v>1069</v>
      </c>
      <c r="G436" s="208" t="s">
        <v>498</v>
      </c>
      <c r="H436" s="209">
        <v>1</v>
      </c>
      <c r="I436" s="210"/>
      <c r="J436" s="211">
        <f>ROUND(I436*H436,2)</f>
        <v>0</v>
      </c>
      <c r="K436" s="207" t="s">
        <v>437</v>
      </c>
      <c r="L436" s="212"/>
      <c r="M436" s="213" t="s">
        <v>316</v>
      </c>
      <c r="N436" s="214" t="s">
        <v>340</v>
      </c>
      <c r="O436" s="35"/>
      <c r="P436" s="170">
        <f>O436*H436</f>
        <v>0</v>
      </c>
      <c r="Q436" s="170">
        <v>0.018</v>
      </c>
      <c r="R436" s="170">
        <f>Q436*H436</f>
        <v>0.018</v>
      </c>
      <c r="S436" s="170">
        <v>0</v>
      </c>
      <c r="T436" s="171">
        <f>S436*H436</f>
        <v>0</v>
      </c>
      <c r="AR436" s="17" t="s">
        <v>609</v>
      </c>
      <c r="AT436" s="17" t="s">
        <v>490</v>
      </c>
      <c r="AU436" s="17" t="s">
        <v>376</v>
      </c>
      <c r="AY436" s="17" t="s">
        <v>431</v>
      </c>
      <c r="BE436" s="172">
        <f>IF(N436="základní",J436,0)</f>
        <v>0</v>
      </c>
      <c r="BF436" s="172">
        <f>IF(N436="snížená",J436,0)</f>
        <v>0</v>
      </c>
      <c r="BG436" s="172">
        <f>IF(N436="zákl. přenesená",J436,0)</f>
        <v>0</v>
      </c>
      <c r="BH436" s="172">
        <f>IF(N436="sníž. přenesená",J436,0)</f>
        <v>0</v>
      </c>
      <c r="BI436" s="172">
        <f>IF(N436="nulová",J436,0)</f>
        <v>0</v>
      </c>
      <c r="BJ436" s="17" t="s">
        <v>317</v>
      </c>
      <c r="BK436" s="172">
        <f>ROUND(I436*H436,2)</f>
        <v>0</v>
      </c>
      <c r="BL436" s="17" t="s">
        <v>517</v>
      </c>
      <c r="BM436" s="17" t="s">
        <v>1070</v>
      </c>
    </row>
    <row r="437" spans="2:47" s="1" customFormat="1" ht="27">
      <c r="B437" s="34"/>
      <c r="D437" s="173" t="s">
        <v>439</v>
      </c>
      <c r="F437" s="174" t="s">
        <v>1071</v>
      </c>
      <c r="I437" s="131"/>
      <c r="L437" s="34"/>
      <c r="M437" s="64"/>
      <c r="N437" s="35"/>
      <c r="O437" s="35"/>
      <c r="P437" s="35"/>
      <c r="Q437" s="35"/>
      <c r="R437" s="35"/>
      <c r="S437" s="35"/>
      <c r="T437" s="65"/>
      <c r="AT437" s="17" t="s">
        <v>439</v>
      </c>
      <c r="AU437" s="17" t="s">
        <v>376</v>
      </c>
    </row>
    <row r="438" spans="2:65" s="1" customFormat="1" ht="22.5" customHeight="1">
      <c r="B438" s="160"/>
      <c r="C438" s="161" t="s">
        <v>1072</v>
      </c>
      <c r="D438" s="161" t="s">
        <v>433</v>
      </c>
      <c r="E438" s="162" t="s">
        <v>1073</v>
      </c>
      <c r="F438" s="163" t="s">
        <v>1074</v>
      </c>
      <c r="G438" s="164" t="s">
        <v>475</v>
      </c>
      <c r="H438" s="165">
        <v>0.127</v>
      </c>
      <c r="I438" s="166"/>
      <c r="J438" s="167">
        <f>ROUND(I438*H438,2)</f>
        <v>0</v>
      </c>
      <c r="K438" s="163" t="s">
        <v>437</v>
      </c>
      <c r="L438" s="34"/>
      <c r="M438" s="168" t="s">
        <v>316</v>
      </c>
      <c r="N438" s="169" t="s">
        <v>340</v>
      </c>
      <c r="O438" s="35"/>
      <c r="P438" s="170">
        <f>O438*H438</f>
        <v>0</v>
      </c>
      <c r="Q438" s="170">
        <v>0</v>
      </c>
      <c r="R438" s="170">
        <f>Q438*H438</f>
        <v>0</v>
      </c>
      <c r="S438" s="170">
        <v>0</v>
      </c>
      <c r="T438" s="171">
        <f>S438*H438</f>
        <v>0</v>
      </c>
      <c r="AR438" s="17" t="s">
        <v>517</v>
      </c>
      <c r="AT438" s="17" t="s">
        <v>433</v>
      </c>
      <c r="AU438" s="17" t="s">
        <v>376</v>
      </c>
      <c r="AY438" s="17" t="s">
        <v>431</v>
      </c>
      <c r="BE438" s="172">
        <f>IF(N438="základní",J438,0)</f>
        <v>0</v>
      </c>
      <c r="BF438" s="172">
        <f>IF(N438="snížená",J438,0)</f>
        <v>0</v>
      </c>
      <c r="BG438" s="172">
        <f>IF(N438="zákl. přenesená",J438,0)</f>
        <v>0</v>
      </c>
      <c r="BH438" s="172">
        <f>IF(N438="sníž. přenesená",J438,0)</f>
        <v>0</v>
      </c>
      <c r="BI438" s="172">
        <f>IF(N438="nulová",J438,0)</f>
        <v>0</v>
      </c>
      <c r="BJ438" s="17" t="s">
        <v>317</v>
      </c>
      <c r="BK438" s="172">
        <f>ROUND(I438*H438,2)</f>
        <v>0</v>
      </c>
      <c r="BL438" s="17" t="s">
        <v>517</v>
      </c>
      <c r="BM438" s="17" t="s">
        <v>870</v>
      </c>
    </row>
    <row r="439" spans="2:47" s="1" customFormat="1" ht="13.5">
      <c r="B439" s="34"/>
      <c r="D439" s="175" t="s">
        <v>439</v>
      </c>
      <c r="F439" s="176" t="s">
        <v>1075</v>
      </c>
      <c r="I439" s="131"/>
      <c r="L439" s="34"/>
      <c r="M439" s="64"/>
      <c r="N439" s="35"/>
      <c r="O439" s="35"/>
      <c r="P439" s="35"/>
      <c r="Q439" s="35"/>
      <c r="R439" s="35"/>
      <c r="S439" s="35"/>
      <c r="T439" s="65"/>
      <c r="AT439" s="17" t="s">
        <v>439</v>
      </c>
      <c r="AU439" s="17" t="s">
        <v>376</v>
      </c>
    </row>
    <row r="440" spans="2:63" s="10" customFormat="1" ht="29.25" customHeight="1">
      <c r="B440" s="146"/>
      <c r="D440" s="157" t="s">
        <v>368</v>
      </c>
      <c r="E440" s="158" t="s">
        <v>1076</v>
      </c>
      <c r="F440" s="158" t="s">
        <v>1077</v>
      </c>
      <c r="I440" s="149"/>
      <c r="J440" s="159">
        <f>BK440</f>
        <v>0</v>
      </c>
      <c r="L440" s="146"/>
      <c r="M440" s="151"/>
      <c r="N440" s="152"/>
      <c r="O440" s="152"/>
      <c r="P440" s="153">
        <f>P441</f>
        <v>0</v>
      </c>
      <c r="Q440" s="152"/>
      <c r="R440" s="153">
        <f>R441</f>
        <v>0</v>
      </c>
      <c r="S440" s="152"/>
      <c r="T440" s="154">
        <f>T441</f>
        <v>0</v>
      </c>
      <c r="AR440" s="147" t="s">
        <v>376</v>
      </c>
      <c r="AT440" s="155" t="s">
        <v>368</v>
      </c>
      <c r="AU440" s="155" t="s">
        <v>317</v>
      </c>
      <c r="AY440" s="147" t="s">
        <v>431</v>
      </c>
      <c r="BK440" s="156">
        <f>BK441</f>
        <v>0</v>
      </c>
    </row>
    <row r="441" spans="2:65" s="1" customFormat="1" ht="22.5" customHeight="1">
      <c r="B441" s="160"/>
      <c r="C441" s="161" t="s">
        <v>1078</v>
      </c>
      <c r="D441" s="161" t="s">
        <v>433</v>
      </c>
      <c r="E441" s="162" t="s">
        <v>1079</v>
      </c>
      <c r="F441" s="163" t="s">
        <v>1080</v>
      </c>
      <c r="G441" s="164" t="s">
        <v>1047</v>
      </c>
      <c r="H441" s="165">
        <v>1</v>
      </c>
      <c r="I441" s="166"/>
      <c r="J441" s="167">
        <f>ROUND(I441*H441,2)</f>
        <v>0</v>
      </c>
      <c r="K441" s="163" t="s">
        <v>316</v>
      </c>
      <c r="L441" s="34"/>
      <c r="M441" s="168" t="s">
        <v>316</v>
      </c>
      <c r="N441" s="169" t="s">
        <v>340</v>
      </c>
      <c r="O441" s="35"/>
      <c r="P441" s="170">
        <f>O441*H441</f>
        <v>0</v>
      </c>
      <c r="Q441" s="170">
        <v>0</v>
      </c>
      <c r="R441" s="170">
        <f>Q441*H441</f>
        <v>0</v>
      </c>
      <c r="S441" s="170">
        <v>0</v>
      </c>
      <c r="T441" s="171">
        <f>S441*H441</f>
        <v>0</v>
      </c>
      <c r="AR441" s="17" t="s">
        <v>517</v>
      </c>
      <c r="AT441" s="17" t="s">
        <v>433</v>
      </c>
      <c r="AU441" s="17" t="s">
        <v>376</v>
      </c>
      <c r="AY441" s="17" t="s">
        <v>431</v>
      </c>
      <c r="BE441" s="172">
        <f>IF(N441="základní",J441,0)</f>
        <v>0</v>
      </c>
      <c r="BF441" s="172">
        <f>IF(N441="snížená",J441,0)</f>
        <v>0</v>
      </c>
      <c r="BG441" s="172">
        <f>IF(N441="zákl. přenesená",J441,0)</f>
        <v>0</v>
      </c>
      <c r="BH441" s="172">
        <f>IF(N441="sníž. přenesená",J441,0)</f>
        <v>0</v>
      </c>
      <c r="BI441" s="172">
        <f>IF(N441="nulová",J441,0)</f>
        <v>0</v>
      </c>
      <c r="BJ441" s="17" t="s">
        <v>317</v>
      </c>
      <c r="BK441" s="172">
        <f>ROUND(I441*H441,2)</f>
        <v>0</v>
      </c>
      <c r="BL441" s="17" t="s">
        <v>517</v>
      </c>
      <c r="BM441" s="17" t="s">
        <v>1081</v>
      </c>
    </row>
    <row r="442" spans="2:63" s="10" customFormat="1" ht="29.25" customHeight="1">
      <c r="B442" s="146"/>
      <c r="D442" s="157" t="s">
        <v>368</v>
      </c>
      <c r="E442" s="158" t="s">
        <v>1082</v>
      </c>
      <c r="F442" s="158" t="s">
        <v>1083</v>
      </c>
      <c r="I442" s="149"/>
      <c r="J442" s="159">
        <f>BK442</f>
        <v>0</v>
      </c>
      <c r="L442" s="146"/>
      <c r="M442" s="151"/>
      <c r="N442" s="152"/>
      <c r="O442" s="152"/>
      <c r="P442" s="153">
        <f>SUM(P443:P447)</f>
        <v>0</v>
      </c>
      <c r="Q442" s="152"/>
      <c r="R442" s="153">
        <f>SUM(R443:R447)</f>
        <v>0.04045</v>
      </c>
      <c r="S442" s="152"/>
      <c r="T442" s="154">
        <f>SUM(T443:T447)</f>
        <v>0</v>
      </c>
      <c r="AR442" s="147" t="s">
        <v>376</v>
      </c>
      <c r="AT442" s="155" t="s">
        <v>368</v>
      </c>
      <c r="AU442" s="155" t="s">
        <v>317</v>
      </c>
      <c r="AY442" s="147" t="s">
        <v>431</v>
      </c>
      <c r="BK442" s="156">
        <f>SUM(BK443:BK447)</f>
        <v>0</v>
      </c>
    </row>
    <row r="443" spans="2:65" s="1" customFormat="1" ht="22.5" customHeight="1">
      <c r="B443" s="160"/>
      <c r="C443" s="161" t="s">
        <v>1084</v>
      </c>
      <c r="D443" s="161" t="s">
        <v>433</v>
      </c>
      <c r="E443" s="162" t="s">
        <v>1085</v>
      </c>
      <c r="F443" s="163" t="s">
        <v>1086</v>
      </c>
      <c r="G443" s="164" t="s">
        <v>639</v>
      </c>
      <c r="H443" s="165">
        <v>5</v>
      </c>
      <c r="I443" s="166"/>
      <c r="J443" s="167">
        <f>ROUND(I443*H443,2)</f>
        <v>0</v>
      </c>
      <c r="K443" s="163" t="s">
        <v>437</v>
      </c>
      <c r="L443" s="34"/>
      <c r="M443" s="168" t="s">
        <v>316</v>
      </c>
      <c r="N443" s="169" t="s">
        <v>340</v>
      </c>
      <c r="O443" s="35"/>
      <c r="P443" s="170">
        <f>O443*H443</f>
        <v>0</v>
      </c>
      <c r="Q443" s="170">
        <v>0.00809</v>
      </c>
      <c r="R443" s="170">
        <f>Q443*H443</f>
        <v>0.04045</v>
      </c>
      <c r="S443" s="170">
        <v>0</v>
      </c>
      <c r="T443" s="171">
        <f>S443*H443</f>
        <v>0</v>
      </c>
      <c r="AR443" s="17" t="s">
        <v>517</v>
      </c>
      <c r="AT443" s="17" t="s">
        <v>433</v>
      </c>
      <c r="AU443" s="17" t="s">
        <v>376</v>
      </c>
      <c r="AY443" s="17" t="s">
        <v>431</v>
      </c>
      <c r="BE443" s="172">
        <f>IF(N443="základní",J443,0)</f>
        <v>0</v>
      </c>
      <c r="BF443" s="172">
        <f>IF(N443="snížená",J443,0)</f>
        <v>0</v>
      </c>
      <c r="BG443" s="172">
        <f>IF(N443="zákl. přenesená",J443,0)</f>
        <v>0</v>
      </c>
      <c r="BH443" s="172">
        <f>IF(N443="sníž. přenesená",J443,0)</f>
        <v>0</v>
      </c>
      <c r="BI443" s="172">
        <f>IF(N443="nulová",J443,0)</f>
        <v>0</v>
      </c>
      <c r="BJ443" s="17" t="s">
        <v>317</v>
      </c>
      <c r="BK443" s="172">
        <f>ROUND(I443*H443,2)</f>
        <v>0</v>
      </c>
      <c r="BL443" s="17" t="s">
        <v>517</v>
      </c>
      <c r="BM443" s="17" t="s">
        <v>1087</v>
      </c>
    </row>
    <row r="444" spans="2:47" s="1" customFormat="1" ht="27">
      <c r="B444" s="34"/>
      <c r="D444" s="175" t="s">
        <v>439</v>
      </c>
      <c r="F444" s="176" t="s">
        <v>1088</v>
      </c>
      <c r="I444" s="131"/>
      <c r="L444" s="34"/>
      <c r="M444" s="64"/>
      <c r="N444" s="35"/>
      <c r="O444" s="35"/>
      <c r="P444" s="35"/>
      <c r="Q444" s="35"/>
      <c r="R444" s="35"/>
      <c r="S444" s="35"/>
      <c r="T444" s="65"/>
      <c r="AT444" s="17" t="s">
        <v>439</v>
      </c>
      <c r="AU444" s="17" t="s">
        <v>376</v>
      </c>
    </row>
    <row r="445" spans="2:51" s="12" customFormat="1" ht="13.5">
      <c r="B445" s="185"/>
      <c r="D445" s="173" t="s">
        <v>462</v>
      </c>
      <c r="E445" s="204" t="s">
        <v>316</v>
      </c>
      <c r="F445" s="202" t="s">
        <v>1089</v>
      </c>
      <c r="H445" s="203">
        <v>5</v>
      </c>
      <c r="I445" s="189"/>
      <c r="L445" s="185"/>
      <c r="M445" s="190"/>
      <c r="N445" s="191"/>
      <c r="O445" s="191"/>
      <c r="P445" s="191"/>
      <c r="Q445" s="191"/>
      <c r="R445" s="191"/>
      <c r="S445" s="191"/>
      <c r="T445" s="192"/>
      <c r="AT445" s="186" t="s">
        <v>462</v>
      </c>
      <c r="AU445" s="186" t="s">
        <v>376</v>
      </c>
      <c r="AV445" s="12" t="s">
        <v>376</v>
      </c>
      <c r="AW445" s="12" t="s">
        <v>332</v>
      </c>
      <c r="AX445" s="12" t="s">
        <v>369</v>
      </c>
      <c r="AY445" s="186" t="s">
        <v>431</v>
      </c>
    </row>
    <row r="446" spans="2:65" s="1" customFormat="1" ht="22.5" customHeight="1">
      <c r="B446" s="160"/>
      <c r="C446" s="161" t="s">
        <v>1090</v>
      </c>
      <c r="D446" s="161" t="s">
        <v>433</v>
      </c>
      <c r="E446" s="162" t="s">
        <v>1091</v>
      </c>
      <c r="F446" s="163" t="s">
        <v>1092</v>
      </c>
      <c r="G446" s="164" t="s">
        <v>475</v>
      </c>
      <c r="H446" s="165">
        <v>0.04</v>
      </c>
      <c r="I446" s="166"/>
      <c r="J446" s="167">
        <f>ROUND(I446*H446,2)</f>
        <v>0</v>
      </c>
      <c r="K446" s="163" t="s">
        <v>437</v>
      </c>
      <c r="L446" s="34"/>
      <c r="M446" s="168" t="s">
        <v>316</v>
      </c>
      <c r="N446" s="169" t="s">
        <v>340</v>
      </c>
      <c r="O446" s="35"/>
      <c r="P446" s="170">
        <f>O446*H446</f>
        <v>0</v>
      </c>
      <c r="Q446" s="170">
        <v>0</v>
      </c>
      <c r="R446" s="170">
        <f>Q446*H446</f>
        <v>0</v>
      </c>
      <c r="S446" s="170">
        <v>0</v>
      </c>
      <c r="T446" s="171">
        <f>S446*H446</f>
        <v>0</v>
      </c>
      <c r="AR446" s="17" t="s">
        <v>517</v>
      </c>
      <c r="AT446" s="17" t="s">
        <v>433</v>
      </c>
      <c r="AU446" s="17" t="s">
        <v>376</v>
      </c>
      <c r="AY446" s="17" t="s">
        <v>431</v>
      </c>
      <c r="BE446" s="172">
        <f>IF(N446="základní",J446,0)</f>
        <v>0</v>
      </c>
      <c r="BF446" s="172">
        <f>IF(N446="snížená",J446,0)</f>
        <v>0</v>
      </c>
      <c r="BG446" s="172">
        <f>IF(N446="zákl. přenesená",J446,0)</f>
        <v>0</v>
      </c>
      <c r="BH446" s="172">
        <f>IF(N446="sníž. přenesená",J446,0)</f>
        <v>0</v>
      </c>
      <c r="BI446" s="172">
        <f>IF(N446="nulová",J446,0)</f>
        <v>0</v>
      </c>
      <c r="BJ446" s="17" t="s">
        <v>317</v>
      </c>
      <c r="BK446" s="172">
        <f>ROUND(I446*H446,2)</f>
        <v>0</v>
      </c>
      <c r="BL446" s="17" t="s">
        <v>517</v>
      </c>
      <c r="BM446" s="17" t="s">
        <v>1093</v>
      </c>
    </row>
    <row r="447" spans="2:47" s="1" customFormat="1" ht="40.5">
      <c r="B447" s="34"/>
      <c r="D447" s="175" t="s">
        <v>439</v>
      </c>
      <c r="F447" s="176" t="s">
        <v>1094</v>
      </c>
      <c r="I447" s="131"/>
      <c r="L447" s="34"/>
      <c r="M447" s="64"/>
      <c r="N447" s="35"/>
      <c r="O447" s="35"/>
      <c r="P447" s="35"/>
      <c r="Q447" s="35"/>
      <c r="R447" s="35"/>
      <c r="S447" s="35"/>
      <c r="T447" s="65"/>
      <c r="AT447" s="17" t="s">
        <v>439</v>
      </c>
      <c r="AU447" s="17" t="s">
        <v>376</v>
      </c>
    </row>
    <row r="448" spans="2:63" s="10" customFormat="1" ht="29.25" customHeight="1">
      <c r="B448" s="146"/>
      <c r="D448" s="157" t="s">
        <v>368</v>
      </c>
      <c r="E448" s="158" t="s">
        <v>1095</v>
      </c>
      <c r="F448" s="158" t="s">
        <v>1096</v>
      </c>
      <c r="I448" s="149"/>
      <c r="J448" s="159">
        <f>BK448</f>
        <v>0</v>
      </c>
      <c r="L448" s="146"/>
      <c r="M448" s="151"/>
      <c r="N448" s="152"/>
      <c r="O448" s="152"/>
      <c r="P448" s="153">
        <f>SUM(P449:P465)</f>
        <v>0</v>
      </c>
      <c r="Q448" s="152"/>
      <c r="R448" s="153">
        <f>SUM(R449:R465)</f>
        <v>0.54864</v>
      </c>
      <c r="S448" s="152"/>
      <c r="T448" s="154">
        <f>SUM(T449:T465)</f>
        <v>0</v>
      </c>
      <c r="AR448" s="147" t="s">
        <v>376</v>
      </c>
      <c r="AT448" s="155" t="s">
        <v>368</v>
      </c>
      <c r="AU448" s="155" t="s">
        <v>317</v>
      </c>
      <c r="AY448" s="147" t="s">
        <v>431</v>
      </c>
      <c r="BK448" s="156">
        <f>SUM(BK449:BK465)</f>
        <v>0</v>
      </c>
    </row>
    <row r="449" spans="2:65" s="1" customFormat="1" ht="22.5" customHeight="1">
      <c r="B449" s="160"/>
      <c r="C449" s="161" t="s">
        <v>1097</v>
      </c>
      <c r="D449" s="161" t="s">
        <v>433</v>
      </c>
      <c r="E449" s="162" t="s">
        <v>1098</v>
      </c>
      <c r="F449" s="163" t="s">
        <v>1099</v>
      </c>
      <c r="G449" s="164" t="s">
        <v>447</v>
      </c>
      <c r="H449" s="165">
        <v>18</v>
      </c>
      <c r="I449" s="166"/>
      <c r="J449" s="167">
        <f>ROUND(I449*H449,2)</f>
        <v>0</v>
      </c>
      <c r="K449" s="163" t="s">
        <v>437</v>
      </c>
      <c r="L449" s="34"/>
      <c r="M449" s="168" t="s">
        <v>316</v>
      </c>
      <c r="N449" s="169" t="s">
        <v>340</v>
      </c>
      <c r="O449" s="35"/>
      <c r="P449" s="170">
        <f>O449*H449</f>
        <v>0</v>
      </c>
      <c r="Q449" s="170">
        <v>0.0003</v>
      </c>
      <c r="R449" s="170">
        <f>Q449*H449</f>
        <v>0.005399999999999999</v>
      </c>
      <c r="S449" s="170">
        <v>0</v>
      </c>
      <c r="T449" s="171">
        <f>S449*H449</f>
        <v>0</v>
      </c>
      <c r="AR449" s="17" t="s">
        <v>517</v>
      </c>
      <c r="AT449" s="17" t="s">
        <v>433</v>
      </c>
      <c r="AU449" s="17" t="s">
        <v>376</v>
      </c>
      <c r="AY449" s="17" t="s">
        <v>431</v>
      </c>
      <c r="BE449" s="172">
        <f>IF(N449="základní",J449,0)</f>
        <v>0</v>
      </c>
      <c r="BF449" s="172">
        <f>IF(N449="snížená",J449,0)</f>
        <v>0</v>
      </c>
      <c r="BG449" s="172">
        <f>IF(N449="zákl. přenesená",J449,0)</f>
        <v>0</v>
      </c>
      <c r="BH449" s="172">
        <f>IF(N449="sníž. přenesená",J449,0)</f>
        <v>0</v>
      </c>
      <c r="BI449" s="172">
        <f>IF(N449="nulová",J449,0)</f>
        <v>0</v>
      </c>
      <c r="BJ449" s="17" t="s">
        <v>317</v>
      </c>
      <c r="BK449" s="172">
        <f>ROUND(I449*H449,2)</f>
        <v>0</v>
      </c>
      <c r="BL449" s="17" t="s">
        <v>517</v>
      </c>
      <c r="BM449" s="17" t="s">
        <v>1100</v>
      </c>
    </row>
    <row r="450" spans="2:47" s="1" customFormat="1" ht="13.5">
      <c r="B450" s="34"/>
      <c r="D450" s="173" t="s">
        <v>439</v>
      </c>
      <c r="F450" s="174" t="s">
        <v>1101</v>
      </c>
      <c r="I450" s="131"/>
      <c r="L450" s="34"/>
      <c r="M450" s="64"/>
      <c r="N450" s="35"/>
      <c r="O450" s="35"/>
      <c r="P450" s="35"/>
      <c r="Q450" s="35"/>
      <c r="R450" s="35"/>
      <c r="S450" s="35"/>
      <c r="T450" s="65"/>
      <c r="AT450" s="17" t="s">
        <v>439</v>
      </c>
      <c r="AU450" s="17" t="s">
        <v>376</v>
      </c>
    </row>
    <row r="451" spans="2:65" s="1" customFormat="1" ht="22.5" customHeight="1">
      <c r="B451" s="160"/>
      <c r="C451" s="161" t="s">
        <v>1102</v>
      </c>
      <c r="D451" s="161" t="s">
        <v>433</v>
      </c>
      <c r="E451" s="162" t="s">
        <v>1103</v>
      </c>
      <c r="F451" s="163" t="s">
        <v>1104</v>
      </c>
      <c r="G451" s="164" t="s">
        <v>447</v>
      </c>
      <c r="H451" s="165">
        <v>18</v>
      </c>
      <c r="I451" s="166"/>
      <c r="J451" s="167">
        <f>ROUND(I451*H451,2)</f>
        <v>0</v>
      </c>
      <c r="K451" s="163" t="s">
        <v>437</v>
      </c>
      <c r="L451" s="34"/>
      <c r="M451" s="168" t="s">
        <v>316</v>
      </c>
      <c r="N451" s="169" t="s">
        <v>340</v>
      </c>
      <c r="O451" s="35"/>
      <c r="P451" s="170">
        <f>O451*H451</f>
        <v>0</v>
      </c>
      <c r="Q451" s="170">
        <v>0.0077</v>
      </c>
      <c r="R451" s="170">
        <f>Q451*H451</f>
        <v>0.1386</v>
      </c>
      <c r="S451" s="170">
        <v>0</v>
      </c>
      <c r="T451" s="171">
        <f>S451*H451</f>
        <v>0</v>
      </c>
      <c r="AR451" s="17" t="s">
        <v>517</v>
      </c>
      <c r="AT451" s="17" t="s">
        <v>433</v>
      </c>
      <c r="AU451" s="17" t="s">
        <v>376</v>
      </c>
      <c r="AY451" s="17" t="s">
        <v>431</v>
      </c>
      <c r="BE451" s="172">
        <f>IF(N451="základní",J451,0)</f>
        <v>0</v>
      </c>
      <c r="BF451" s="172">
        <f>IF(N451="snížená",J451,0)</f>
        <v>0</v>
      </c>
      <c r="BG451" s="172">
        <f>IF(N451="zákl. přenesená",J451,0)</f>
        <v>0</v>
      </c>
      <c r="BH451" s="172">
        <f>IF(N451="sníž. přenesená",J451,0)</f>
        <v>0</v>
      </c>
      <c r="BI451" s="172">
        <f>IF(N451="nulová",J451,0)</f>
        <v>0</v>
      </c>
      <c r="BJ451" s="17" t="s">
        <v>317</v>
      </c>
      <c r="BK451" s="172">
        <f>ROUND(I451*H451,2)</f>
        <v>0</v>
      </c>
      <c r="BL451" s="17" t="s">
        <v>517</v>
      </c>
      <c r="BM451" s="17" t="s">
        <v>1105</v>
      </c>
    </row>
    <row r="452" spans="2:47" s="1" customFormat="1" ht="13.5">
      <c r="B452" s="34"/>
      <c r="D452" s="173" t="s">
        <v>439</v>
      </c>
      <c r="F452" s="174" t="s">
        <v>1106</v>
      </c>
      <c r="I452" s="131"/>
      <c r="L452" s="34"/>
      <c r="M452" s="64"/>
      <c r="N452" s="35"/>
      <c r="O452" s="35"/>
      <c r="P452" s="35"/>
      <c r="Q452" s="35"/>
      <c r="R452" s="35"/>
      <c r="S452" s="35"/>
      <c r="T452" s="65"/>
      <c r="AT452" s="17" t="s">
        <v>439</v>
      </c>
      <c r="AU452" s="17" t="s">
        <v>376</v>
      </c>
    </row>
    <row r="453" spans="2:65" s="1" customFormat="1" ht="31.5" customHeight="1">
      <c r="B453" s="160"/>
      <c r="C453" s="161" t="s">
        <v>1107</v>
      </c>
      <c r="D453" s="161" t="s">
        <v>433</v>
      </c>
      <c r="E453" s="162" t="s">
        <v>1108</v>
      </c>
      <c r="F453" s="163" t="s">
        <v>1109</v>
      </c>
      <c r="G453" s="164" t="s">
        <v>447</v>
      </c>
      <c r="H453" s="165">
        <v>18</v>
      </c>
      <c r="I453" s="166"/>
      <c r="J453" s="167">
        <f>ROUND(I453*H453,2)</f>
        <v>0</v>
      </c>
      <c r="K453" s="163" t="s">
        <v>437</v>
      </c>
      <c r="L453" s="34"/>
      <c r="M453" s="168" t="s">
        <v>316</v>
      </c>
      <c r="N453" s="169" t="s">
        <v>340</v>
      </c>
      <c r="O453" s="35"/>
      <c r="P453" s="170">
        <f>O453*H453</f>
        <v>0</v>
      </c>
      <c r="Q453" s="170">
        <v>0.00193</v>
      </c>
      <c r="R453" s="170">
        <f>Q453*H453</f>
        <v>0.03474</v>
      </c>
      <c r="S453" s="170">
        <v>0</v>
      </c>
      <c r="T453" s="171">
        <f>S453*H453</f>
        <v>0</v>
      </c>
      <c r="AR453" s="17" t="s">
        <v>517</v>
      </c>
      <c r="AT453" s="17" t="s">
        <v>433</v>
      </c>
      <c r="AU453" s="17" t="s">
        <v>376</v>
      </c>
      <c r="AY453" s="17" t="s">
        <v>431</v>
      </c>
      <c r="BE453" s="172">
        <f>IF(N453="základní",J453,0)</f>
        <v>0</v>
      </c>
      <c r="BF453" s="172">
        <f>IF(N453="snížená",J453,0)</f>
        <v>0</v>
      </c>
      <c r="BG453" s="172">
        <f>IF(N453="zákl. přenesená",J453,0)</f>
        <v>0</v>
      </c>
      <c r="BH453" s="172">
        <f>IF(N453="sníž. přenesená",J453,0)</f>
        <v>0</v>
      </c>
      <c r="BI453" s="172">
        <f>IF(N453="nulová",J453,0)</f>
        <v>0</v>
      </c>
      <c r="BJ453" s="17" t="s">
        <v>317</v>
      </c>
      <c r="BK453" s="172">
        <f>ROUND(I453*H453,2)</f>
        <v>0</v>
      </c>
      <c r="BL453" s="17" t="s">
        <v>517</v>
      </c>
      <c r="BM453" s="17" t="s">
        <v>1110</v>
      </c>
    </row>
    <row r="454" spans="2:47" s="1" customFormat="1" ht="27">
      <c r="B454" s="34"/>
      <c r="D454" s="173" t="s">
        <v>439</v>
      </c>
      <c r="F454" s="174" t="s">
        <v>1111</v>
      </c>
      <c r="I454" s="131"/>
      <c r="L454" s="34"/>
      <c r="M454" s="64"/>
      <c r="N454" s="35"/>
      <c r="O454" s="35"/>
      <c r="P454" s="35"/>
      <c r="Q454" s="35"/>
      <c r="R454" s="35"/>
      <c r="S454" s="35"/>
      <c r="T454" s="65"/>
      <c r="AT454" s="17" t="s">
        <v>439</v>
      </c>
      <c r="AU454" s="17" t="s">
        <v>376</v>
      </c>
    </row>
    <row r="455" spans="2:65" s="1" customFormat="1" ht="22.5" customHeight="1">
      <c r="B455" s="160"/>
      <c r="C455" s="161" t="s">
        <v>1112</v>
      </c>
      <c r="D455" s="161" t="s">
        <v>433</v>
      </c>
      <c r="E455" s="162" t="s">
        <v>1113</v>
      </c>
      <c r="F455" s="163" t="s">
        <v>1114</v>
      </c>
      <c r="G455" s="164" t="s">
        <v>447</v>
      </c>
      <c r="H455" s="165">
        <v>18</v>
      </c>
      <c r="I455" s="166"/>
      <c r="J455" s="167">
        <f>ROUND(I455*H455,2)</f>
        <v>0</v>
      </c>
      <c r="K455" s="163" t="s">
        <v>437</v>
      </c>
      <c r="L455" s="34"/>
      <c r="M455" s="168" t="s">
        <v>316</v>
      </c>
      <c r="N455" s="169" t="s">
        <v>340</v>
      </c>
      <c r="O455" s="35"/>
      <c r="P455" s="170">
        <f>O455*H455</f>
        <v>0</v>
      </c>
      <c r="Q455" s="170">
        <v>0.0035</v>
      </c>
      <c r="R455" s="170">
        <f>Q455*H455</f>
        <v>0.063</v>
      </c>
      <c r="S455" s="170">
        <v>0</v>
      </c>
      <c r="T455" s="171">
        <f>S455*H455</f>
        <v>0</v>
      </c>
      <c r="AR455" s="17" t="s">
        <v>517</v>
      </c>
      <c r="AT455" s="17" t="s">
        <v>433</v>
      </c>
      <c r="AU455" s="17" t="s">
        <v>376</v>
      </c>
      <c r="AY455" s="17" t="s">
        <v>431</v>
      </c>
      <c r="BE455" s="172">
        <f>IF(N455="základní",J455,0)</f>
        <v>0</v>
      </c>
      <c r="BF455" s="172">
        <f>IF(N455="snížená",J455,0)</f>
        <v>0</v>
      </c>
      <c r="BG455" s="172">
        <f>IF(N455="zákl. přenesená",J455,0)</f>
        <v>0</v>
      </c>
      <c r="BH455" s="172">
        <f>IF(N455="sníž. přenesená",J455,0)</f>
        <v>0</v>
      </c>
      <c r="BI455" s="172">
        <f>IF(N455="nulová",J455,0)</f>
        <v>0</v>
      </c>
      <c r="BJ455" s="17" t="s">
        <v>317</v>
      </c>
      <c r="BK455" s="172">
        <f>ROUND(I455*H455,2)</f>
        <v>0</v>
      </c>
      <c r="BL455" s="17" t="s">
        <v>517</v>
      </c>
      <c r="BM455" s="17" t="s">
        <v>1115</v>
      </c>
    </row>
    <row r="456" spans="2:47" s="1" customFormat="1" ht="27">
      <c r="B456" s="34"/>
      <c r="D456" s="173" t="s">
        <v>439</v>
      </c>
      <c r="F456" s="174" t="s">
        <v>1116</v>
      </c>
      <c r="I456" s="131"/>
      <c r="L456" s="34"/>
      <c r="M456" s="64"/>
      <c r="N456" s="35"/>
      <c r="O456" s="35"/>
      <c r="P456" s="35"/>
      <c r="Q456" s="35"/>
      <c r="R456" s="35"/>
      <c r="S456" s="35"/>
      <c r="T456" s="65"/>
      <c r="AT456" s="17" t="s">
        <v>439</v>
      </c>
      <c r="AU456" s="17" t="s">
        <v>376</v>
      </c>
    </row>
    <row r="457" spans="2:65" s="1" customFormat="1" ht="22.5" customHeight="1">
      <c r="B457" s="160"/>
      <c r="C457" s="205" t="s">
        <v>1117</v>
      </c>
      <c r="D457" s="205" t="s">
        <v>490</v>
      </c>
      <c r="E457" s="206" t="s">
        <v>1118</v>
      </c>
      <c r="F457" s="207" t="s">
        <v>1119</v>
      </c>
      <c r="G457" s="208" t="s">
        <v>447</v>
      </c>
      <c r="H457" s="209">
        <v>19.8</v>
      </c>
      <c r="I457" s="210"/>
      <c r="J457" s="211">
        <f>ROUND(I457*H457,2)</f>
        <v>0</v>
      </c>
      <c r="K457" s="207" t="s">
        <v>437</v>
      </c>
      <c r="L457" s="212"/>
      <c r="M457" s="213" t="s">
        <v>316</v>
      </c>
      <c r="N457" s="214" t="s">
        <v>340</v>
      </c>
      <c r="O457" s="35"/>
      <c r="P457" s="170">
        <f>O457*H457</f>
        <v>0</v>
      </c>
      <c r="Q457" s="170">
        <v>0.0155</v>
      </c>
      <c r="R457" s="170">
        <f>Q457*H457</f>
        <v>0.3069</v>
      </c>
      <c r="S457" s="170">
        <v>0</v>
      </c>
      <c r="T457" s="171">
        <f>S457*H457</f>
        <v>0</v>
      </c>
      <c r="AR457" s="17" t="s">
        <v>609</v>
      </c>
      <c r="AT457" s="17" t="s">
        <v>490</v>
      </c>
      <c r="AU457" s="17" t="s">
        <v>376</v>
      </c>
      <c r="AY457" s="17" t="s">
        <v>431</v>
      </c>
      <c r="BE457" s="172">
        <f>IF(N457="základní",J457,0)</f>
        <v>0</v>
      </c>
      <c r="BF457" s="172">
        <f>IF(N457="snížená",J457,0)</f>
        <v>0</v>
      </c>
      <c r="BG457" s="172">
        <f>IF(N457="zákl. přenesená",J457,0)</f>
        <v>0</v>
      </c>
      <c r="BH457" s="172">
        <f>IF(N457="sníž. přenesená",J457,0)</f>
        <v>0</v>
      </c>
      <c r="BI457" s="172">
        <f>IF(N457="nulová",J457,0)</f>
        <v>0</v>
      </c>
      <c r="BJ457" s="17" t="s">
        <v>317</v>
      </c>
      <c r="BK457" s="172">
        <f>ROUND(I457*H457,2)</f>
        <v>0</v>
      </c>
      <c r="BL457" s="17" t="s">
        <v>517</v>
      </c>
      <c r="BM457" s="17" t="s">
        <v>1120</v>
      </c>
    </row>
    <row r="458" spans="2:47" s="1" customFormat="1" ht="27">
      <c r="B458" s="34"/>
      <c r="D458" s="175" t="s">
        <v>439</v>
      </c>
      <c r="F458" s="176" t="s">
        <v>1121</v>
      </c>
      <c r="I458" s="131"/>
      <c r="L458" s="34"/>
      <c r="M458" s="64"/>
      <c r="N458" s="35"/>
      <c r="O458" s="35"/>
      <c r="P458" s="35"/>
      <c r="Q458" s="35"/>
      <c r="R458" s="35"/>
      <c r="S458" s="35"/>
      <c r="T458" s="65"/>
      <c r="AT458" s="17" t="s">
        <v>439</v>
      </c>
      <c r="AU458" s="17" t="s">
        <v>376</v>
      </c>
    </row>
    <row r="459" spans="2:47" s="1" customFormat="1" ht="27">
      <c r="B459" s="34"/>
      <c r="D459" s="175" t="s">
        <v>597</v>
      </c>
      <c r="F459" s="221" t="s">
        <v>1122</v>
      </c>
      <c r="I459" s="131"/>
      <c r="L459" s="34"/>
      <c r="M459" s="64"/>
      <c r="N459" s="35"/>
      <c r="O459" s="35"/>
      <c r="P459" s="35"/>
      <c r="Q459" s="35"/>
      <c r="R459" s="35"/>
      <c r="S459" s="35"/>
      <c r="T459" s="65"/>
      <c r="AT459" s="17" t="s">
        <v>597</v>
      </c>
      <c r="AU459" s="17" t="s">
        <v>376</v>
      </c>
    </row>
    <row r="460" spans="2:51" s="12" customFormat="1" ht="13.5">
      <c r="B460" s="185"/>
      <c r="D460" s="173" t="s">
        <v>462</v>
      </c>
      <c r="F460" s="202" t="s">
        <v>1123</v>
      </c>
      <c r="H460" s="203">
        <v>19.8</v>
      </c>
      <c r="I460" s="189"/>
      <c r="L460" s="185"/>
      <c r="M460" s="190"/>
      <c r="N460" s="191"/>
      <c r="O460" s="191"/>
      <c r="P460" s="191"/>
      <c r="Q460" s="191"/>
      <c r="R460" s="191"/>
      <c r="S460" s="191"/>
      <c r="T460" s="192"/>
      <c r="AT460" s="186" t="s">
        <v>462</v>
      </c>
      <c r="AU460" s="186" t="s">
        <v>376</v>
      </c>
      <c r="AV460" s="12" t="s">
        <v>376</v>
      </c>
      <c r="AW460" s="12" t="s">
        <v>298</v>
      </c>
      <c r="AX460" s="12" t="s">
        <v>317</v>
      </c>
      <c r="AY460" s="186" t="s">
        <v>431</v>
      </c>
    </row>
    <row r="461" spans="2:65" s="1" customFormat="1" ht="22.5" customHeight="1">
      <c r="B461" s="160"/>
      <c r="C461" s="161" t="s">
        <v>1124</v>
      </c>
      <c r="D461" s="161" t="s">
        <v>433</v>
      </c>
      <c r="E461" s="162" t="s">
        <v>1125</v>
      </c>
      <c r="F461" s="163" t="s">
        <v>1126</v>
      </c>
      <c r="G461" s="164" t="s">
        <v>447</v>
      </c>
      <c r="H461" s="165">
        <v>18</v>
      </c>
      <c r="I461" s="166"/>
      <c r="J461" s="167">
        <f>ROUND(I461*H461,2)</f>
        <v>0</v>
      </c>
      <c r="K461" s="163" t="s">
        <v>437</v>
      </c>
      <c r="L461" s="34"/>
      <c r="M461" s="168" t="s">
        <v>316</v>
      </c>
      <c r="N461" s="169" t="s">
        <v>340</v>
      </c>
      <c r="O461" s="35"/>
      <c r="P461" s="170">
        <f>O461*H461</f>
        <v>0</v>
      </c>
      <c r="Q461" s="170">
        <v>0</v>
      </c>
      <c r="R461" s="170">
        <f>Q461*H461</f>
        <v>0</v>
      </c>
      <c r="S461" s="170">
        <v>0</v>
      </c>
      <c r="T461" s="171">
        <f>S461*H461</f>
        <v>0</v>
      </c>
      <c r="AR461" s="17" t="s">
        <v>517</v>
      </c>
      <c r="AT461" s="17" t="s">
        <v>433</v>
      </c>
      <c r="AU461" s="17" t="s">
        <v>376</v>
      </c>
      <c r="AY461" s="17" t="s">
        <v>431</v>
      </c>
      <c r="BE461" s="172">
        <f>IF(N461="základní",J461,0)</f>
        <v>0</v>
      </c>
      <c r="BF461" s="172">
        <f>IF(N461="snížená",J461,0)</f>
        <v>0</v>
      </c>
      <c r="BG461" s="172">
        <f>IF(N461="zákl. přenesená",J461,0)</f>
        <v>0</v>
      </c>
      <c r="BH461" s="172">
        <f>IF(N461="sníž. přenesená",J461,0)</f>
        <v>0</v>
      </c>
      <c r="BI461" s="172">
        <f>IF(N461="nulová",J461,0)</f>
        <v>0</v>
      </c>
      <c r="BJ461" s="17" t="s">
        <v>317</v>
      </c>
      <c r="BK461" s="172">
        <f>ROUND(I461*H461,2)</f>
        <v>0</v>
      </c>
      <c r="BL461" s="17" t="s">
        <v>517</v>
      </c>
      <c r="BM461" s="17" t="s">
        <v>1127</v>
      </c>
    </row>
    <row r="462" spans="2:47" s="1" customFormat="1" ht="13.5">
      <c r="B462" s="34"/>
      <c r="D462" s="173" t="s">
        <v>439</v>
      </c>
      <c r="F462" s="174" t="s">
        <v>1128</v>
      </c>
      <c r="I462" s="131"/>
      <c r="L462" s="34"/>
      <c r="M462" s="64"/>
      <c r="N462" s="35"/>
      <c r="O462" s="35"/>
      <c r="P462" s="35"/>
      <c r="Q462" s="35"/>
      <c r="R462" s="35"/>
      <c r="S462" s="35"/>
      <c r="T462" s="65"/>
      <c r="AT462" s="17" t="s">
        <v>439</v>
      </c>
      <c r="AU462" s="17" t="s">
        <v>376</v>
      </c>
    </row>
    <row r="463" spans="2:65" s="1" customFormat="1" ht="22.5" customHeight="1">
      <c r="B463" s="160"/>
      <c r="C463" s="161" t="s">
        <v>1129</v>
      </c>
      <c r="D463" s="161" t="s">
        <v>433</v>
      </c>
      <c r="E463" s="162" t="s">
        <v>1130</v>
      </c>
      <c r="F463" s="163" t="s">
        <v>0</v>
      </c>
      <c r="G463" s="164" t="s">
        <v>475</v>
      </c>
      <c r="H463" s="165">
        <v>0.549</v>
      </c>
      <c r="I463" s="166"/>
      <c r="J463" s="167">
        <f>ROUND(I463*H463,2)</f>
        <v>0</v>
      </c>
      <c r="K463" s="163" t="s">
        <v>437</v>
      </c>
      <c r="L463" s="34"/>
      <c r="M463" s="168" t="s">
        <v>316</v>
      </c>
      <c r="N463" s="169" t="s">
        <v>340</v>
      </c>
      <c r="O463" s="35"/>
      <c r="P463" s="170">
        <f>O463*H463</f>
        <v>0</v>
      </c>
      <c r="Q463" s="170">
        <v>0</v>
      </c>
      <c r="R463" s="170">
        <f>Q463*H463</f>
        <v>0</v>
      </c>
      <c r="S463" s="170">
        <v>0</v>
      </c>
      <c r="T463" s="171">
        <f>S463*H463</f>
        <v>0</v>
      </c>
      <c r="AR463" s="17" t="s">
        <v>517</v>
      </c>
      <c r="AT463" s="17" t="s">
        <v>433</v>
      </c>
      <c r="AU463" s="17" t="s">
        <v>376</v>
      </c>
      <c r="AY463" s="17" t="s">
        <v>431</v>
      </c>
      <c r="BE463" s="172">
        <f>IF(N463="základní",J463,0)</f>
        <v>0</v>
      </c>
      <c r="BF463" s="172">
        <f>IF(N463="snížená",J463,0)</f>
        <v>0</v>
      </c>
      <c r="BG463" s="172">
        <f>IF(N463="zákl. přenesená",J463,0)</f>
        <v>0</v>
      </c>
      <c r="BH463" s="172">
        <f>IF(N463="sníž. přenesená",J463,0)</f>
        <v>0</v>
      </c>
      <c r="BI463" s="172">
        <f>IF(N463="nulová",J463,0)</f>
        <v>0</v>
      </c>
      <c r="BJ463" s="17" t="s">
        <v>317</v>
      </c>
      <c r="BK463" s="172">
        <f>ROUND(I463*H463,2)</f>
        <v>0</v>
      </c>
      <c r="BL463" s="17" t="s">
        <v>517</v>
      </c>
      <c r="BM463" s="17" t="s">
        <v>1</v>
      </c>
    </row>
    <row r="464" spans="2:47" s="1" customFormat="1" ht="27">
      <c r="B464" s="34"/>
      <c r="D464" s="175" t="s">
        <v>439</v>
      </c>
      <c r="F464" s="176" t="s">
        <v>2</v>
      </c>
      <c r="I464" s="131"/>
      <c r="L464" s="34"/>
      <c r="M464" s="64"/>
      <c r="N464" s="35"/>
      <c r="O464" s="35"/>
      <c r="P464" s="35"/>
      <c r="Q464" s="35"/>
      <c r="R464" s="35"/>
      <c r="S464" s="35"/>
      <c r="T464" s="65"/>
      <c r="AT464" s="17" t="s">
        <v>439</v>
      </c>
      <c r="AU464" s="17" t="s">
        <v>376</v>
      </c>
    </row>
    <row r="465" spans="2:47" s="1" customFormat="1" ht="27">
      <c r="B465" s="34"/>
      <c r="D465" s="175" t="s">
        <v>597</v>
      </c>
      <c r="F465" s="221" t="s">
        <v>3</v>
      </c>
      <c r="I465" s="131"/>
      <c r="L465" s="34"/>
      <c r="M465" s="64"/>
      <c r="N465" s="35"/>
      <c r="O465" s="35"/>
      <c r="P465" s="35"/>
      <c r="Q465" s="35"/>
      <c r="R465" s="35"/>
      <c r="S465" s="35"/>
      <c r="T465" s="65"/>
      <c r="AT465" s="17" t="s">
        <v>597</v>
      </c>
      <c r="AU465" s="17" t="s">
        <v>376</v>
      </c>
    </row>
    <row r="466" spans="2:63" s="10" customFormat="1" ht="29.25" customHeight="1">
      <c r="B466" s="146"/>
      <c r="D466" s="157" t="s">
        <v>368</v>
      </c>
      <c r="E466" s="158" t="s">
        <v>4</v>
      </c>
      <c r="F466" s="158" t="s">
        <v>5</v>
      </c>
      <c r="I466" s="149"/>
      <c r="J466" s="159">
        <f>BK466</f>
        <v>0</v>
      </c>
      <c r="L466" s="146"/>
      <c r="M466" s="151"/>
      <c r="N466" s="152"/>
      <c r="O466" s="152"/>
      <c r="P466" s="153">
        <f>SUM(P467:P484)</f>
        <v>0</v>
      </c>
      <c r="Q466" s="152"/>
      <c r="R466" s="153">
        <f>SUM(R467:R484)</f>
        <v>0.535122</v>
      </c>
      <c r="S466" s="152"/>
      <c r="T466" s="154">
        <f>SUM(T467:T484)</f>
        <v>0</v>
      </c>
      <c r="AR466" s="147" t="s">
        <v>376</v>
      </c>
      <c r="AT466" s="155" t="s">
        <v>368</v>
      </c>
      <c r="AU466" s="155" t="s">
        <v>317</v>
      </c>
      <c r="AY466" s="147" t="s">
        <v>431</v>
      </c>
      <c r="BK466" s="156">
        <f>SUM(BK467:BK484)</f>
        <v>0</v>
      </c>
    </row>
    <row r="467" spans="2:65" s="1" customFormat="1" ht="22.5" customHeight="1">
      <c r="B467" s="160"/>
      <c r="C467" s="161" t="s">
        <v>6</v>
      </c>
      <c r="D467" s="161" t="s">
        <v>433</v>
      </c>
      <c r="E467" s="162" t="s">
        <v>7</v>
      </c>
      <c r="F467" s="163" t="s">
        <v>8</v>
      </c>
      <c r="G467" s="164" t="s">
        <v>447</v>
      </c>
      <c r="H467" s="165">
        <v>31</v>
      </c>
      <c r="I467" s="166"/>
      <c r="J467" s="167">
        <f>ROUND(I467*H467,2)</f>
        <v>0</v>
      </c>
      <c r="K467" s="163" t="s">
        <v>437</v>
      </c>
      <c r="L467" s="34"/>
      <c r="M467" s="168" t="s">
        <v>316</v>
      </c>
      <c r="N467" s="169" t="s">
        <v>340</v>
      </c>
      <c r="O467" s="35"/>
      <c r="P467" s="170">
        <f>O467*H467</f>
        <v>0</v>
      </c>
      <c r="Q467" s="170">
        <v>0.0003</v>
      </c>
      <c r="R467" s="170">
        <f>Q467*H467</f>
        <v>0.0093</v>
      </c>
      <c r="S467" s="170">
        <v>0</v>
      </c>
      <c r="T467" s="171">
        <f>S467*H467</f>
        <v>0</v>
      </c>
      <c r="AR467" s="17" t="s">
        <v>517</v>
      </c>
      <c r="AT467" s="17" t="s">
        <v>433</v>
      </c>
      <c r="AU467" s="17" t="s">
        <v>376</v>
      </c>
      <c r="AY467" s="17" t="s">
        <v>431</v>
      </c>
      <c r="BE467" s="172">
        <f>IF(N467="základní",J467,0)</f>
        <v>0</v>
      </c>
      <c r="BF467" s="172">
        <f>IF(N467="snížená",J467,0)</f>
        <v>0</v>
      </c>
      <c r="BG467" s="172">
        <f>IF(N467="zákl. přenesená",J467,0)</f>
        <v>0</v>
      </c>
      <c r="BH467" s="172">
        <f>IF(N467="sníž. přenesená",J467,0)</f>
        <v>0</v>
      </c>
      <c r="BI467" s="172">
        <f>IF(N467="nulová",J467,0)</f>
        <v>0</v>
      </c>
      <c r="BJ467" s="17" t="s">
        <v>317</v>
      </c>
      <c r="BK467" s="172">
        <f>ROUND(I467*H467,2)</f>
        <v>0</v>
      </c>
      <c r="BL467" s="17" t="s">
        <v>517</v>
      </c>
      <c r="BM467" s="17" t="s">
        <v>9</v>
      </c>
    </row>
    <row r="468" spans="2:47" s="1" customFormat="1" ht="13.5">
      <c r="B468" s="34"/>
      <c r="D468" s="175" t="s">
        <v>439</v>
      </c>
      <c r="F468" s="176" t="s">
        <v>10</v>
      </c>
      <c r="I468" s="131"/>
      <c r="L468" s="34"/>
      <c r="M468" s="64"/>
      <c r="N468" s="35"/>
      <c r="O468" s="35"/>
      <c r="P468" s="35"/>
      <c r="Q468" s="35"/>
      <c r="R468" s="35"/>
      <c r="S468" s="35"/>
      <c r="T468" s="65"/>
      <c r="AT468" s="17" t="s">
        <v>439</v>
      </c>
      <c r="AU468" s="17" t="s">
        <v>376</v>
      </c>
    </row>
    <row r="469" spans="2:51" s="12" customFormat="1" ht="13.5">
      <c r="B469" s="185"/>
      <c r="D469" s="173" t="s">
        <v>462</v>
      </c>
      <c r="E469" s="204" t="s">
        <v>316</v>
      </c>
      <c r="F469" s="202" t="s">
        <v>11</v>
      </c>
      <c r="H469" s="203">
        <v>31</v>
      </c>
      <c r="I469" s="189"/>
      <c r="L469" s="185"/>
      <c r="M469" s="190"/>
      <c r="N469" s="191"/>
      <c r="O469" s="191"/>
      <c r="P469" s="191"/>
      <c r="Q469" s="191"/>
      <c r="R469" s="191"/>
      <c r="S469" s="191"/>
      <c r="T469" s="192"/>
      <c r="AT469" s="186" t="s">
        <v>462</v>
      </c>
      <c r="AU469" s="186" t="s">
        <v>376</v>
      </c>
      <c r="AV469" s="12" t="s">
        <v>376</v>
      </c>
      <c r="AW469" s="12" t="s">
        <v>332</v>
      </c>
      <c r="AX469" s="12" t="s">
        <v>369</v>
      </c>
      <c r="AY469" s="186" t="s">
        <v>431</v>
      </c>
    </row>
    <row r="470" spans="2:65" s="1" customFormat="1" ht="31.5" customHeight="1">
      <c r="B470" s="160"/>
      <c r="C470" s="161" t="s">
        <v>12</v>
      </c>
      <c r="D470" s="161" t="s">
        <v>433</v>
      </c>
      <c r="E470" s="162" t="s">
        <v>13</v>
      </c>
      <c r="F470" s="163" t="s">
        <v>14</v>
      </c>
      <c r="G470" s="164" t="s">
        <v>447</v>
      </c>
      <c r="H470" s="165">
        <v>31</v>
      </c>
      <c r="I470" s="166"/>
      <c r="J470" s="167">
        <f>ROUND(I470*H470,2)</f>
        <v>0</v>
      </c>
      <c r="K470" s="163" t="s">
        <v>437</v>
      </c>
      <c r="L470" s="34"/>
      <c r="M470" s="168" t="s">
        <v>316</v>
      </c>
      <c r="N470" s="169" t="s">
        <v>340</v>
      </c>
      <c r="O470" s="35"/>
      <c r="P470" s="170">
        <f>O470*H470</f>
        <v>0</v>
      </c>
      <c r="Q470" s="170">
        <v>0.003</v>
      </c>
      <c r="R470" s="170">
        <f>Q470*H470</f>
        <v>0.093</v>
      </c>
      <c r="S470" s="170">
        <v>0</v>
      </c>
      <c r="T470" s="171">
        <f>S470*H470</f>
        <v>0</v>
      </c>
      <c r="AR470" s="17" t="s">
        <v>517</v>
      </c>
      <c r="AT470" s="17" t="s">
        <v>433</v>
      </c>
      <c r="AU470" s="17" t="s">
        <v>376</v>
      </c>
      <c r="AY470" s="17" t="s">
        <v>431</v>
      </c>
      <c r="BE470" s="172">
        <f>IF(N470="základní",J470,0)</f>
        <v>0</v>
      </c>
      <c r="BF470" s="172">
        <f>IF(N470="snížená",J470,0)</f>
        <v>0</v>
      </c>
      <c r="BG470" s="172">
        <f>IF(N470="zákl. přenesená",J470,0)</f>
        <v>0</v>
      </c>
      <c r="BH470" s="172">
        <f>IF(N470="sníž. přenesená",J470,0)</f>
        <v>0</v>
      </c>
      <c r="BI470" s="172">
        <f>IF(N470="nulová",J470,0)</f>
        <v>0</v>
      </c>
      <c r="BJ470" s="17" t="s">
        <v>317</v>
      </c>
      <c r="BK470" s="172">
        <f>ROUND(I470*H470,2)</f>
        <v>0</v>
      </c>
      <c r="BL470" s="17" t="s">
        <v>517</v>
      </c>
      <c r="BM470" s="17" t="s">
        <v>15</v>
      </c>
    </row>
    <row r="471" spans="2:47" s="1" customFormat="1" ht="27">
      <c r="B471" s="34"/>
      <c r="D471" s="173" t="s">
        <v>439</v>
      </c>
      <c r="F471" s="174" t="s">
        <v>16</v>
      </c>
      <c r="I471" s="131"/>
      <c r="L471" s="34"/>
      <c r="M471" s="64"/>
      <c r="N471" s="35"/>
      <c r="O471" s="35"/>
      <c r="P471" s="35"/>
      <c r="Q471" s="35"/>
      <c r="R471" s="35"/>
      <c r="S471" s="35"/>
      <c r="T471" s="65"/>
      <c r="AT471" s="17" t="s">
        <v>439</v>
      </c>
      <c r="AU471" s="17" t="s">
        <v>376</v>
      </c>
    </row>
    <row r="472" spans="2:65" s="1" customFormat="1" ht="22.5" customHeight="1">
      <c r="B472" s="160"/>
      <c r="C472" s="205" t="s">
        <v>17</v>
      </c>
      <c r="D472" s="205" t="s">
        <v>490</v>
      </c>
      <c r="E472" s="206" t="s">
        <v>18</v>
      </c>
      <c r="F472" s="207" t="s">
        <v>19</v>
      </c>
      <c r="G472" s="208" t="s">
        <v>447</v>
      </c>
      <c r="H472" s="209">
        <v>34.1</v>
      </c>
      <c r="I472" s="210"/>
      <c r="J472" s="211">
        <f>ROUND(I472*H472,2)</f>
        <v>0</v>
      </c>
      <c r="K472" s="207" t="s">
        <v>316</v>
      </c>
      <c r="L472" s="212"/>
      <c r="M472" s="213" t="s">
        <v>316</v>
      </c>
      <c r="N472" s="214" t="s">
        <v>340</v>
      </c>
      <c r="O472" s="35"/>
      <c r="P472" s="170">
        <f>O472*H472</f>
        <v>0</v>
      </c>
      <c r="Q472" s="170">
        <v>0.0126</v>
      </c>
      <c r="R472" s="170">
        <f>Q472*H472</f>
        <v>0.42966000000000004</v>
      </c>
      <c r="S472" s="170">
        <v>0</v>
      </c>
      <c r="T472" s="171">
        <f>S472*H472</f>
        <v>0</v>
      </c>
      <c r="AR472" s="17" t="s">
        <v>609</v>
      </c>
      <c r="AT472" s="17" t="s">
        <v>490</v>
      </c>
      <c r="AU472" s="17" t="s">
        <v>376</v>
      </c>
      <c r="AY472" s="17" t="s">
        <v>431</v>
      </c>
      <c r="BE472" s="172">
        <f>IF(N472="základní",J472,0)</f>
        <v>0</v>
      </c>
      <c r="BF472" s="172">
        <f>IF(N472="snížená",J472,0)</f>
        <v>0</v>
      </c>
      <c r="BG472" s="172">
        <f>IF(N472="zákl. přenesená",J472,0)</f>
        <v>0</v>
      </c>
      <c r="BH472" s="172">
        <f>IF(N472="sníž. přenesená",J472,0)</f>
        <v>0</v>
      </c>
      <c r="BI472" s="172">
        <f>IF(N472="nulová",J472,0)</f>
        <v>0</v>
      </c>
      <c r="BJ472" s="17" t="s">
        <v>317</v>
      </c>
      <c r="BK472" s="172">
        <f>ROUND(I472*H472,2)</f>
        <v>0</v>
      </c>
      <c r="BL472" s="17" t="s">
        <v>517</v>
      </c>
      <c r="BM472" s="17" t="s">
        <v>20</v>
      </c>
    </row>
    <row r="473" spans="2:47" s="1" customFormat="1" ht="27">
      <c r="B473" s="34"/>
      <c r="D473" s="175" t="s">
        <v>439</v>
      </c>
      <c r="F473" s="176" t="s">
        <v>21</v>
      </c>
      <c r="I473" s="131"/>
      <c r="L473" s="34"/>
      <c r="M473" s="64"/>
      <c r="N473" s="35"/>
      <c r="O473" s="35"/>
      <c r="P473" s="35"/>
      <c r="Q473" s="35"/>
      <c r="R473" s="35"/>
      <c r="S473" s="35"/>
      <c r="T473" s="65"/>
      <c r="AT473" s="17" t="s">
        <v>439</v>
      </c>
      <c r="AU473" s="17" t="s">
        <v>376</v>
      </c>
    </row>
    <row r="474" spans="2:47" s="1" customFormat="1" ht="27">
      <c r="B474" s="34"/>
      <c r="D474" s="175" t="s">
        <v>597</v>
      </c>
      <c r="F474" s="221" t="s">
        <v>1122</v>
      </c>
      <c r="I474" s="131"/>
      <c r="L474" s="34"/>
      <c r="M474" s="64"/>
      <c r="N474" s="35"/>
      <c r="O474" s="35"/>
      <c r="P474" s="35"/>
      <c r="Q474" s="35"/>
      <c r="R474" s="35"/>
      <c r="S474" s="35"/>
      <c r="T474" s="65"/>
      <c r="AT474" s="17" t="s">
        <v>597</v>
      </c>
      <c r="AU474" s="17" t="s">
        <v>376</v>
      </c>
    </row>
    <row r="475" spans="2:51" s="12" customFormat="1" ht="13.5">
      <c r="B475" s="185"/>
      <c r="D475" s="173" t="s">
        <v>462</v>
      </c>
      <c r="F475" s="202" t="s">
        <v>22</v>
      </c>
      <c r="H475" s="203">
        <v>34.1</v>
      </c>
      <c r="I475" s="189"/>
      <c r="L475" s="185"/>
      <c r="M475" s="190"/>
      <c r="N475" s="191"/>
      <c r="O475" s="191"/>
      <c r="P475" s="191"/>
      <c r="Q475" s="191"/>
      <c r="R475" s="191"/>
      <c r="S475" s="191"/>
      <c r="T475" s="192"/>
      <c r="AT475" s="186" t="s">
        <v>462</v>
      </c>
      <c r="AU475" s="186" t="s">
        <v>376</v>
      </c>
      <c r="AV475" s="12" t="s">
        <v>376</v>
      </c>
      <c r="AW475" s="12" t="s">
        <v>298</v>
      </c>
      <c r="AX475" s="12" t="s">
        <v>317</v>
      </c>
      <c r="AY475" s="186" t="s">
        <v>431</v>
      </c>
    </row>
    <row r="476" spans="2:65" s="1" customFormat="1" ht="31.5" customHeight="1">
      <c r="B476" s="160"/>
      <c r="C476" s="161" t="s">
        <v>23</v>
      </c>
      <c r="D476" s="161" t="s">
        <v>433</v>
      </c>
      <c r="E476" s="162" t="s">
        <v>24</v>
      </c>
      <c r="F476" s="163" t="s">
        <v>25</v>
      </c>
      <c r="G476" s="164" t="s">
        <v>447</v>
      </c>
      <c r="H476" s="165">
        <v>31</v>
      </c>
      <c r="I476" s="166"/>
      <c r="J476" s="167">
        <f>ROUND(I476*H476,2)</f>
        <v>0</v>
      </c>
      <c r="K476" s="163" t="s">
        <v>437</v>
      </c>
      <c r="L476" s="34"/>
      <c r="M476" s="168" t="s">
        <v>316</v>
      </c>
      <c r="N476" s="169" t="s">
        <v>340</v>
      </c>
      <c r="O476" s="35"/>
      <c r="P476" s="170">
        <f>O476*H476</f>
        <v>0</v>
      </c>
      <c r="Q476" s="170">
        <v>0</v>
      </c>
      <c r="R476" s="170">
        <f>Q476*H476</f>
        <v>0</v>
      </c>
      <c r="S476" s="170">
        <v>0</v>
      </c>
      <c r="T476" s="171">
        <f>S476*H476</f>
        <v>0</v>
      </c>
      <c r="AR476" s="17" t="s">
        <v>517</v>
      </c>
      <c r="AT476" s="17" t="s">
        <v>433</v>
      </c>
      <c r="AU476" s="17" t="s">
        <v>376</v>
      </c>
      <c r="AY476" s="17" t="s">
        <v>431</v>
      </c>
      <c r="BE476" s="172">
        <f>IF(N476="základní",J476,0)</f>
        <v>0</v>
      </c>
      <c r="BF476" s="172">
        <f>IF(N476="snížená",J476,0)</f>
        <v>0</v>
      </c>
      <c r="BG476" s="172">
        <f>IF(N476="zákl. přenesená",J476,0)</f>
        <v>0</v>
      </c>
      <c r="BH476" s="172">
        <f>IF(N476="sníž. přenesená",J476,0)</f>
        <v>0</v>
      </c>
      <c r="BI476" s="172">
        <f>IF(N476="nulová",J476,0)</f>
        <v>0</v>
      </c>
      <c r="BJ476" s="17" t="s">
        <v>317</v>
      </c>
      <c r="BK476" s="172">
        <f>ROUND(I476*H476,2)</f>
        <v>0</v>
      </c>
      <c r="BL476" s="17" t="s">
        <v>517</v>
      </c>
      <c r="BM476" s="17" t="s">
        <v>26</v>
      </c>
    </row>
    <row r="477" spans="2:47" s="1" customFormat="1" ht="27">
      <c r="B477" s="34"/>
      <c r="D477" s="173" t="s">
        <v>439</v>
      </c>
      <c r="F477" s="174" t="s">
        <v>27</v>
      </c>
      <c r="I477" s="131"/>
      <c r="L477" s="34"/>
      <c r="M477" s="64"/>
      <c r="N477" s="35"/>
      <c r="O477" s="35"/>
      <c r="P477" s="35"/>
      <c r="Q477" s="35"/>
      <c r="R477" s="35"/>
      <c r="S477" s="35"/>
      <c r="T477" s="65"/>
      <c r="AT477" s="17" t="s">
        <v>439</v>
      </c>
      <c r="AU477" s="17" t="s">
        <v>376</v>
      </c>
    </row>
    <row r="478" spans="2:65" s="1" customFormat="1" ht="22.5" customHeight="1">
      <c r="B478" s="160"/>
      <c r="C478" s="161" t="s">
        <v>28</v>
      </c>
      <c r="D478" s="161" t="s">
        <v>433</v>
      </c>
      <c r="E478" s="162" t="s">
        <v>29</v>
      </c>
      <c r="F478" s="163" t="s">
        <v>30</v>
      </c>
      <c r="G478" s="164" t="s">
        <v>639</v>
      </c>
      <c r="H478" s="165">
        <v>7.2</v>
      </c>
      <c r="I478" s="166"/>
      <c r="J478" s="167">
        <f>ROUND(I478*H478,2)</f>
        <v>0</v>
      </c>
      <c r="K478" s="163" t="s">
        <v>437</v>
      </c>
      <c r="L478" s="34"/>
      <c r="M478" s="168" t="s">
        <v>316</v>
      </c>
      <c r="N478" s="169" t="s">
        <v>340</v>
      </c>
      <c r="O478" s="35"/>
      <c r="P478" s="170">
        <f>O478*H478</f>
        <v>0</v>
      </c>
      <c r="Q478" s="170">
        <v>0.00031</v>
      </c>
      <c r="R478" s="170">
        <f>Q478*H478</f>
        <v>0.002232</v>
      </c>
      <c r="S478" s="170">
        <v>0</v>
      </c>
      <c r="T478" s="171">
        <f>S478*H478</f>
        <v>0</v>
      </c>
      <c r="AR478" s="17" t="s">
        <v>517</v>
      </c>
      <c r="AT478" s="17" t="s">
        <v>433</v>
      </c>
      <c r="AU478" s="17" t="s">
        <v>376</v>
      </c>
      <c r="AY478" s="17" t="s">
        <v>431</v>
      </c>
      <c r="BE478" s="172">
        <f>IF(N478="základní",J478,0)</f>
        <v>0</v>
      </c>
      <c r="BF478" s="172">
        <f>IF(N478="snížená",J478,0)</f>
        <v>0</v>
      </c>
      <c r="BG478" s="172">
        <f>IF(N478="zákl. přenesená",J478,0)</f>
        <v>0</v>
      </c>
      <c r="BH478" s="172">
        <f>IF(N478="sníž. přenesená",J478,0)</f>
        <v>0</v>
      </c>
      <c r="BI478" s="172">
        <f>IF(N478="nulová",J478,0)</f>
        <v>0</v>
      </c>
      <c r="BJ478" s="17" t="s">
        <v>317</v>
      </c>
      <c r="BK478" s="172">
        <f>ROUND(I478*H478,2)</f>
        <v>0</v>
      </c>
      <c r="BL478" s="17" t="s">
        <v>517</v>
      </c>
      <c r="BM478" s="17" t="s">
        <v>31</v>
      </c>
    </row>
    <row r="479" spans="2:47" s="1" customFormat="1" ht="13.5">
      <c r="B479" s="34"/>
      <c r="D479" s="175" t="s">
        <v>439</v>
      </c>
      <c r="F479" s="176" t="s">
        <v>32</v>
      </c>
      <c r="I479" s="131"/>
      <c r="L479" s="34"/>
      <c r="M479" s="64"/>
      <c r="N479" s="35"/>
      <c r="O479" s="35"/>
      <c r="P479" s="35"/>
      <c r="Q479" s="35"/>
      <c r="R479" s="35"/>
      <c r="S479" s="35"/>
      <c r="T479" s="65"/>
      <c r="AT479" s="17" t="s">
        <v>439</v>
      </c>
      <c r="AU479" s="17" t="s">
        <v>376</v>
      </c>
    </row>
    <row r="480" spans="2:51" s="12" customFormat="1" ht="13.5">
      <c r="B480" s="185"/>
      <c r="D480" s="173" t="s">
        <v>462</v>
      </c>
      <c r="E480" s="204" t="s">
        <v>316</v>
      </c>
      <c r="F480" s="202" t="s">
        <v>33</v>
      </c>
      <c r="H480" s="203">
        <v>7.2</v>
      </c>
      <c r="I480" s="189"/>
      <c r="L480" s="185"/>
      <c r="M480" s="190"/>
      <c r="N480" s="191"/>
      <c r="O480" s="191"/>
      <c r="P480" s="191"/>
      <c r="Q480" s="191"/>
      <c r="R480" s="191"/>
      <c r="S480" s="191"/>
      <c r="T480" s="192"/>
      <c r="AT480" s="186" t="s">
        <v>462</v>
      </c>
      <c r="AU480" s="186" t="s">
        <v>376</v>
      </c>
      <c r="AV480" s="12" t="s">
        <v>376</v>
      </c>
      <c r="AW480" s="12" t="s">
        <v>332</v>
      </c>
      <c r="AX480" s="12" t="s">
        <v>369</v>
      </c>
      <c r="AY480" s="186" t="s">
        <v>431</v>
      </c>
    </row>
    <row r="481" spans="2:65" s="1" customFormat="1" ht="22.5" customHeight="1">
      <c r="B481" s="160"/>
      <c r="C481" s="161" t="s">
        <v>34</v>
      </c>
      <c r="D481" s="161" t="s">
        <v>433</v>
      </c>
      <c r="E481" s="162" t="s">
        <v>35</v>
      </c>
      <c r="F481" s="163" t="s">
        <v>36</v>
      </c>
      <c r="G481" s="164" t="s">
        <v>639</v>
      </c>
      <c r="H481" s="165">
        <v>31</v>
      </c>
      <c r="I481" s="166"/>
      <c r="J481" s="167">
        <f>ROUND(I481*H481,2)</f>
        <v>0</v>
      </c>
      <c r="K481" s="163" t="s">
        <v>437</v>
      </c>
      <c r="L481" s="34"/>
      <c r="M481" s="168" t="s">
        <v>316</v>
      </c>
      <c r="N481" s="169" t="s">
        <v>340</v>
      </c>
      <c r="O481" s="35"/>
      <c r="P481" s="170">
        <f>O481*H481</f>
        <v>0</v>
      </c>
      <c r="Q481" s="170">
        <v>3E-05</v>
      </c>
      <c r="R481" s="170">
        <f>Q481*H481</f>
        <v>0.00093</v>
      </c>
      <c r="S481" s="170">
        <v>0</v>
      </c>
      <c r="T481" s="171">
        <f>S481*H481</f>
        <v>0</v>
      </c>
      <c r="AR481" s="17" t="s">
        <v>517</v>
      </c>
      <c r="AT481" s="17" t="s">
        <v>433</v>
      </c>
      <c r="AU481" s="17" t="s">
        <v>376</v>
      </c>
      <c r="AY481" s="17" t="s">
        <v>431</v>
      </c>
      <c r="BE481" s="172">
        <f>IF(N481="základní",J481,0)</f>
        <v>0</v>
      </c>
      <c r="BF481" s="172">
        <f>IF(N481="snížená",J481,0)</f>
        <v>0</v>
      </c>
      <c r="BG481" s="172">
        <f>IF(N481="zákl. přenesená",J481,0)</f>
        <v>0</v>
      </c>
      <c r="BH481" s="172">
        <f>IF(N481="sníž. přenesená",J481,0)</f>
        <v>0</v>
      </c>
      <c r="BI481" s="172">
        <f>IF(N481="nulová",J481,0)</f>
        <v>0</v>
      </c>
      <c r="BJ481" s="17" t="s">
        <v>317</v>
      </c>
      <c r="BK481" s="172">
        <f>ROUND(I481*H481,2)</f>
        <v>0</v>
      </c>
      <c r="BL481" s="17" t="s">
        <v>517</v>
      </c>
      <c r="BM481" s="17" t="s">
        <v>37</v>
      </c>
    </row>
    <row r="482" spans="2:47" s="1" customFormat="1" ht="13.5">
      <c r="B482" s="34"/>
      <c r="D482" s="173" t="s">
        <v>439</v>
      </c>
      <c r="F482" s="174" t="s">
        <v>38</v>
      </c>
      <c r="I482" s="131"/>
      <c r="L482" s="34"/>
      <c r="M482" s="64"/>
      <c r="N482" s="35"/>
      <c r="O482" s="35"/>
      <c r="P482" s="35"/>
      <c r="Q482" s="35"/>
      <c r="R482" s="35"/>
      <c r="S482" s="35"/>
      <c r="T482" s="65"/>
      <c r="AT482" s="17" t="s">
        <v>439</v>
      </c>
      <c r="AU482" s="17" t="s">
        <v>376</v>
      </c>
    </row>
    <row r="483" spans="2:65" s="1" customFormat="1" ht="22.5" customHeight="1">
      <c r="B483" s="160"/>
      <c r="C483" s="161" t="s">
        <v>39</v>
      </c>
      <c r="D483" s="161" t="s">
        <v>433</v>
      </c>
      <c r="E483" s="162" t="s">
        <v>40</v>
      </c>
      <c r="F483" s="163" t="s">
        <v>41</v>
      </c>
      <c r="G483" s="164" t="s">
        <v>475</v>
      </c>
      <c r="H483" s="165">
        <v>0.535</v>
      </c>
      <c r="I483" s="166"/>
      <c r="J483" s="167">
        <f>ROUND(I483*H483,2)</f>
        <v>0</v>
      </c>
      <c r="K483" s="163" t="s">
        <v>437</v>
      </c>
      <c r="L483" s="34"/>
      <c r="M483" s="168" t="s">
        <v>316</v>
      </c>
      <c r="N483" s="169" t="s">
        <v>340</v>
      </c>
      <c r="O483" s="35"/>
      <c r="P483" s="170">
        <f>O483*H483</f>
        <v>0</v>
      </c>
      <c r="Q483" s="170">
        <v>0</v>
      </c>
      <c r="R483" s="170">
        <f>Q483*H483</f>
        <v>0</v>
      </c>
      <c r="S483" s="170">
        <v>0</v>
      </c>
      <c r="T483" s="171">
        <f>S483*H483</f>
        <v>0</v>
      </c>
      <c r="AR483" s="17" t="s">
        <v>517</v>
      </c>
      <c r="AT483" s="17" t="s">
        <v>433</v>
      </c>
      <c r="AU483" s="17" t="s">
        <v>376</v>
      </c>
      <c r="AY483" s="17" t="s">
        <v>431</v>
      </c>
      <c r="BE483" s="172">
        <f>IF(N483="základní",J483,0)</f>
        <v>0</v>
      </c>
      <c r="BF483" s="172">
        <f>IF(N483="snížená",J483,0)</f>
        <v>0</v>
      </c>
      <c r="BG483" s="172">
        <f>IF(N483="zákl. přenesená",J483,0)</f>
        <v>0</v>
      </c>
      <c r="BH483" s="172">
        <f>IF(N483="sníž. přenesená",J483,0)</f>
        <v>0</v>
      </c>
      <c r="BI483" s="172">
        <f>IF(N483="nulová",J483,0)</f>
        <v>0</v>
      </c>
      <c r="BJ483" s="17" t="s">
        <v>317</v>
      </c>
      <c r="BK483" s="172">
        <f>ROUND(I483*H483,2)</f>
        <v>0</v>
      </c>
      <c r="BL483" s="17" t="s">
        <v>517</v>
      </c>
      <c r="BM483" s="17" t="s">
        <v>42</v>
      </c>
    </row>
    <row r="484" spans="2:47" s="1" customFormat="1" ht="27">
      <c r="B484" s="34"/>
      <c r="D484" s="175" t="s">
        <v>439</v>
      </c>
      <c r="F484" s="176" t="s">
        <v>43</v>
      </c>
      <c r="I484" s="131"/>
      <c r="L484" s="34"/>
      <c r="M484" s="64"/>
      <c r="N484" s="35"/>
      <c r="O484" s="35"/>
      <c r="P484" s="35"/>
      <c r="Q484" s="35"/>
      <c r="R484" s="35"/>
      <c r="S484" s="35"/>
      <c r="T484" s="65"/>
      <c r="AT484" s="17" t="s">
        <v>439</v>
      </c>
      <c r="AU484" s="17" t="s">
        <v>376</v>
      </c>
    </row>
    <row r="485" spans="2:63" s="10" customFormat="1" ht="29.25" customHeight="1">
      <c r="B485" s="146"/>
      <c r="D485" s="157" t="s">
        <v>368</v>
      </c>
      <c r="E485" s="158" t="s">
        <v>44</v>
      </c>
      <c r="F485" s="158" t="s">
        <v>45</v>
      </c>
      <c r="I485" s="149"/>
      <c r="J485" s="159">
        <f>BK485</f>
        <v>0</v>
      </c>
      <c r="L485" s="146"/>
      <c r="M485" s="151"/>
      <c r="N485" s="152"/>
      <c r="O485" s="152"/>
      <c r="P485" s="153">
        <f>SUM(P486:P499)</f>
        <v>0</v>
      </c>
      <c r="Q485" s="152"/>
      <c r="R485" s="153">
        <f>SUM(R486:R499)</f>
        <v>0.0566025</v>
      </c>
      <c r="S485" s="152"/>
      <c r="T485" s="154">
        <f>SUM(T486:T499)</f>
        <v>0.00961</v>
      </c>
      <c r="AR485" s="147" t="s">
        <v>376</v>
      </c>
      <c r="AT485" s="155" t="s">
        <v>368</v>
      </c>
      <c r="AU485" s="155" t="s">
        <v>317</v>
      </c>
      <c r="AY485" s="147" t="s">
        <v>431</v>
      </c>
      <c r="BK485" s="156">
        <f>SUM(BK486:BK499)</f>
        <v>0</v>
      </c>
    </row>
    <row r="486" spans="2:65" s="1" customFormat="1" ht="22.5" customHeight="1">
      <c r="B486" s="160"/>
      <c r="C486" s="161" t="s">
        <v>46</v>
      </c>
      <c r="D486" s="161" t="s">
        <v>433</v>
      </c>
      <c r="E486" s="162" t="s">
        <v>47</v>
      </c>
      <c r="F486" s="163" t="s">
        <v>48</v>
      </c>
      <c r="G486" s="164" t="s">
        <v>447</v>
      </c>
      <c r="H486" s="165">
        <v>31</v>
      </c>
      <c r="I486" s="166"/>
      <c r="J486" s="167">
        <f>ROUND(I486*H486,2)</f>
        <v>0</v>
      </c>
      <c r="K486" s="163" t="s">
        <v>437</v>
      </c>
      <c r="L486" s="34"/>
      <c r="M486" s="168" t="s">
        <v>316</v>
      </c>
      <c r="N486" s="169" t="s">
        <v>340</v>
      </c>
      <c r="O486" s="35"/>
      <c r="P486" s="170">
        <f>O486*H486</f>
        <v>0</v>
      </c>
      <c r="Q486" s="170">
        <v>0.001</v>
      </c>
      <c r="R486" s="170">
        <f>Q486*H486</f>
        <v>0.031</v>
      </c>
      <c r="S486" s="170">
        <v>0.00031</v>
      </c>
      <c r="T486" s="171">
        <f>S486*H486</f>
        <v>0.00961</v>
      </c>
      <c r="AR486" s="17" t="s">
        <v>517</v>
      </c>
      <c r="AT486" s="17" t="s">
        <v>433</v>
      </c>
      <c r="AU486" s="17" t="s">
        <v>376</v>
      </c>
      <c r="AY486" s="17" t="s">
        <v>431</v>
      </c>
      <c r="BE486" s="172">
        <f>IF(N486="základní",J486,0)</f>
        <v>0</v>
      </c>
      <c r="BF486" s="172">
        <f>IF(N486="snížená",J486,0)</f>
        <v>0</v>
      </c>
      <c r="BG486" s="172">
        <f>IF(N486="zákl. přenesená",J486,0)</f>
        <v>0</v>
      </c>
      <c r="BH486" s="172">
        <f>IF(N486="sníž. přenesená",J486,0)</f>
        <v>0</v>
      </c>
      <c r="BI486" s="172">
        <f>IF(N486="nulová",J486,0)</f>
        <v>0</v>
      </c>
      <c r="BJ486" s="17" t="s">
        <v>317</v>
      </c>
      <c r="BK486" s="172">
        <f>ROUND(I486*H486,2)</f>
        <v>0</v>
      </c>
      <c r="BL486" s="17" t="s">
        <v>517</v>
      </c>
      <c r="BM486" s="17" t="s">
        <v>49</v>
      </c>
    </row>
    <row r="487" spans="2:47" s="1" customFormat="1" ht="13.5">
      <c r="B487" s="34"/>
      <c r="D487" s="175" t="s">
        <v>439</v>
      </c>
      <c r="F487" s="176" t="s">
        <v>50</v>
      </c>
      <c r="I487" s="131"/>
      <c r="L487" s="34"/>
      <c r="M487" s="64"/>
      <c r="N487" s="35"/>
      <c r="O487" s="35"/>
      <c r="P487" s="35"/>
      <c r="Q487" s="35"/>
      <c r="R487" s="35"/>
      <c r="S487" s="35"/>
      <c r="T487" s="65"/>
      <c r="AT487" s="17" t="s">
        <v>439</v>
      </c>
      <c r="AU487" s="17" t="s">
        <v>376</v>
      </c>
    </row>
    <row r="488" spans="2:51" s="12" customFormat="1" ht="13.5">
      <c r="B488" s="185"/>
      <c r="D488" s="173" t="s">
        <v>462</v>
      </c>
      <c r="E488" s="204" t="s">
        <v>316</v>
      </c>
      <c r="F488" s="202" t="s">
        <v>51</v>
      </c>
      <c r="H488" s="203">
        <v>31</v>
      </c>
      <c r="I488" s="189"/>
      <c r="L488" s="185"/>
      <c r="M488" s="190"/>
      <c r="N488" s="191"/>
      <c r="O488" s="191"/>
      <c r="P488" s="191"/>
      <c r="Q488" s="191"/>
      <c r="R488" s="191"/>
      <c r="S488" s="191"/>
      <c r="T488" s="192"/>
      <c r="AT488" s="186" t="s">
        <v>462</v>
      </c>
      <c r="AU488" s="186" t="s">
        <v>376</v>
      </c>
      <c r="AV488" s="12" t="s">
        <v>376</v>
      </c>
      <c r="AW488" s="12" t="s">
        <v>332</v>
      </c>
      <c r="AX488" s="12" t="s">
        <v>369</v>
      </c>
      <c r="AY488" s="186" t="s">
        <v>431</v>
      </c>
    </row>
    <row r="489" spans="2:65" s="1" customFormat="1" ht="22.5" customHeight="1">
      <c r="B489" s="160"/>
      <c r="C489" s="161" t="s">
        <v>52</v>
      </c>
      <c r="D489" s="161" t="s">
        <v>433</v>
      </c>
      <c r="E489" s="162" t="s">
        <v>53</v>
      </c>
      <c r="F489" s="163" t="s">
        <v>54</v>
      </c>
      <c r="G489" s="164" t="s">
        <v>447</v>
      </c>
      <c r="H489" s="165">
        <v>31</v>
      </c>
      <c r="I489" s="166"/>
      <c r="J489" s="167">
        <f>ROUND(I489*H489,2)</f>
        <v>0</v>
      </c>
      <c r="K489" s="163" t="s">
        <v>437</v>
      </c>
      <c r="L489" s="34"/>
      <c r="M489" s="168" t="s">
        <v>316</v>
      </c>
      <c r="N489" s="169" t="s">
        <v>340</v>
      </c>
      <c r="O489" s="35"/>
      <c r="P489" s="170">
        <f>O489*H489</f>
        <v>0</v>
      </c>
      <c r="Q489" s="170">
        <v>0</v>
      </c>
      <c r="R489" s="170">
        <f>Q489*H489</f>
        <v>0</v>
      </c>
      <c r="S489" s="170">
        <v>0</v>
      </c>
      <c r="T489" s="171">
        <f>S489*H489</f>
        <v>0</v>
      </c>
      <c r="AR489" s="17" t="s">
        <v>517</v>
      </c>
      <c r="AT489" s="17" t="s">
        <v>433</v>
      </c>
      <c r="AU489" s="17" t="s">
        <v>376</v>
      </c>
      <c r="AY489" s="17" t="s">
        <v>431</v>
      </c>
      <c r="BE489" s="172">
        <f>IF(N489="základní",J489,0)</f>
        <v>0</v>
      </c>
      <c r="BF489" s="172">
        <f>IF(N489="snížená",J489,0)</f>
        <v>0</v>
      </c>
      <c r="BG489" s="172">
        <f>IF(N489="zákl. přenesená",J489,0)</f>
        <v>0</v>
      </c>
      <c r="BH489" s="172">
        <f>IF(N489="sníž. přenesená",J489,0)</f>
        <v>0</v>
      </c>
      <c r="BI489" s="172">
        <f>IF(N489="nulová",J489,0)</f>
        <v>0</v>
      </c>
      <c r="BJ489" s="17" t="s">
        <v>317</v>
      </c>
      <c r="BK489" s="172">
        <f>ROUND(I489*H489,2)</f>
        <v>0</v>
      </c>
      <c r="BL489" s="17" t="s">
        <v>517</v>
      </c>
      <c r="BM489" s="17" t="s">
        <v>55</v>
      </c>
    </row>
    <row r="490" spans="2:47" s="1" customFormat="1" ht="13.5">
      <c r="B490" s="34"/>
      <c r="D490" s="173" t="s">
        <v>439</v>
      </c>
      <c r="F490" s="174" t="s">
        <v>54</v>
      </c>
      <c r="I490" s="131"/>
      <c r="L490" s="34"/>
      <c r="M490" s="64"/>
      <c r="N490" s="35"/>
      <c r="O490" s="35"/>
      <c r="P490" s="35"/>
      <c r="Q490" s="35"/>
      <c r="R490" s="35"/>
      <c r="S490" s="35"/>
      <c r="T490" s="65"/>
      <c r="AT490" s="17" t="s">
        <v>439</v>
      </c>
      <c r="AU490" s="17" t="s">
        <v>376</v>
      </c>
    </row>
    <row r="491" spans="2:65" s="1" customFormat="1" ht="22.5" customHeight="1">
      <c r="B491" s="160"/>
      <c r="C491" s="161" t="s">
        <v>56</v>
      </c>
      <c r="D491" s="161" t="s">
        <v>433</v>
      </c>
      <c r="E491" s="162" t="s">
        <v>57</v>
      </c>
      <c r="F491" s="163" t="s">
        <v>58</v>
      </c>
      <c r="G491" s="164" t="s">
        <v>447</v>
      </c>
      <c r="H491" s="165">
        <v>52.25</v>
      </c>
      <c r="I491" s="166"/>
      <c r="J491" s="167">
        <f>ROUND(I491*H491,2)</f>
        <v>0</v>
      </c>
      <c r="K491" s="163" t="s">
        <v>437</v>
      </c>
      <c r="L491" s="34"/>
      <c r="M491" s="168" t="s">
        <v>316</v>
      </c>
      <c r="N491" s="169" t="s">
        <v>340</v>
      </c>
      <c r="O491" s="35"/>
      <c r="P491" s="170">
        <f>O491*H491</f>
        <v>0</v>
      </c>
      <c r="Q491" s="170">
        <v>0.0002</v>
      </c>
      <c r="R491" s="170">
        <f>Q491*H491</f>
        <v>0.010450000000000001</v>
      </c>
      <c r="S491" s="170">
        <v>0</v>
      </c>
      <c r="T491" s="171">
        <f>S491*H491</f>
        <v>0</v>
      </c>
      <c r="AR491" s="17" t="s">
        <v>517</v>
      </c>
      <c r="AT491" s="17" t="s">
        <v>433</v>
      </c>
      <c r="AU491" s="17" t="s">
        <v>376</v>
      </c>
      <c r="AY491" s="17" t="s">
        <v>431</v>
      </c>
      <c r="BE491" s="172">
        <f>IF(N491="základní",J491,0)</f>
        <v>0</v>
      </c>
      <c r="BF491" s="172">
        <f>IF(N491="snížená",J491,0)</f>
        <v>0</v>
      </c>
      <c r="BG491" s="172">
        <f>IF(N491="zákl. přenesená",J491,0)</f>
        <v>0</v>
      </c>
      <c r="BH491" s="172">
        <f>IF(N491="sníž. přenesená",J491,0)</f>
        <v>0</v>
      </c>
      <c r="BI491" s="172">
        <f>IF(N491="nulová",J491,0)</f>
        <v>0</v>
      </c>
      <c r="BJ491" s="17" t="s">
        <v>317</v>
      </c>
      <c r="BK491" s="172">
        <f>ROUND(I491*H491,2)</f>
        <v>0</v>
      </c>
      <c r="BL491" s="17" t="s">
        <v>517</v>
      </c>
      <c r="BM491" s="17" t="s">
        <v>59</v>
      </c>
    </row>
    <row r="492" spans="2:47" s="1" customFormat="1" ht="13.5">
      <c r="B492" s="34"/>
      <c r="D492" s="175" t="s">
        <v>439</v>
      </c>
      <c r="F492" s="176" t="s">
        <v>60</v>
      </c>
      <c r="I492" s="131"/>
      <c r="L492" s="34"/>
      <c r="M492" s="64"/>
      <c r="N492" s="35"/>
      <c r="O492" s="35"/>
      <c r="P492" s="35"/>
      <c r="Q492" s="35"/>
      <c r="R492" s="35"/>
      <c r="S492" s="35"/>
      <c r="T492" s="65"/>
      <c r="AT492" s="17" t="s">
        <v>439</v>
      </c>
      <c r="AU492" s="17" t="s">
        <v>376</v>
      </c>
    </row>
    <row r="493" spans="2:51" s="12" customFormat="1" ht="13.5">
      <c r="B493" s="185"/>
      <c r="D493" s="175" t="s">
        <v>462</v>
      </c>
      <c r="E493" s="186" t="s">
        <v>316</v>
      </c>
      <c r="F493" s="187" t="s">
        <v>61</v>
      </c>
      <c r="H493" s="188">
        <v>1.5</v>
      </c>
      <c r="I493" s="189"/>
      <c r="L493" s="185"/>
      <c r="M493" s="190"/>
      <c r="N493" s="191"/>
      <c r="O493" s="191"/>
      <c r="P493" s="191"/>
      <c r="Q493" s="191"/>
      <c r="R493" s="191"/>
      <c r="S493" s="191"/>
      <c r="T493" s="192"/>
      <c r="AT493" s="186" t="s">
        <v>462</v>
      </c>
      <c r="AU493" s="186" t="s">
        <v>376</v>
      </c>
      <c r="AV493" s="12" t="s">
        <v>376</v>
      </c>
      <c r="AW493" s="12" t="s">
        <v>332</v>
      </c>
      <c r="AX493" s="12" t="s">
        <v>369</v>
      </c>
      <c r="AY493" s="186" t="s">
        <v>431</v>
      </c>
    </row>
    <row r="494" spans="2:51" s="12" customFormat="1" ht="13.5">
      <c r="B494" s="185"/>
      <c r="D494" s="175" t="s">
        <v>462</v>
      </c>
      <c r="E494" s="186" t="s">
        <v>316</v>
      </c>
      <c r="F494" s="187" t="s">
        <v>62</v>
      </c>
      <c r="H494" s="188">
        <v>0.75</v>
      </c>
      <c r="I494" s="189"/>
      <c r="L494" s="185"/>
      <c r="M494" s="190"/>
      <c r="N494" s="191"/>
      <c r="O494" s="191"/>
      <c r="P494" s="191"/>
      <c r="Q494" s="191"/>
      <c r="R494" s="191"/>
      <c r="S494" s="191"/>
      <c r="T494" s="192"/>
      <c r="AT494" s="186" t="s">
        <v>462</v>
      </c>
      <c r="AU494" s="186" t="s">
        <v>376</v>
      </c>
      <c r="AV494" s="12" t="s">
        <v>376</v>
      </c>
      <c r="AW494" s="12" t="s">
        <v>332</v>
      </c>
      <c r="AX494" s="12" t="s">
        <v>369</v>
      </c>
      <c r="AY494" s="186" t="s">
        <v>431</v>
      </c>
    </row>
    <row r="495" spans="2:51" s="12" customFormat="1" ht="13.5">
      <c r="B495" s="185"/>
      <c r="D495" s="173" t="s">
        <v>462</v>
      </c>
      <c r="E495" s="204" t="s">
        <v>316</v>
      </c>
      <c r="F495" s="202" t="s">
        <v>63</v>
      </c>
      <c r="H495" s="203">
        <v>50</v>
      </c>
      <c r="I495" s="189"/>
      <c r="L495" s="185"/>
      <c r="M495" s="190"/>
      <c r="N495" s="191"/>
      <c r="O495" s="191"/>
      <c r="P495" s="191"/>
      <c r="Q495" s="191"/>
      <c r="R495" s="191"/>
      <c r="S495" s="191"/>
      <c r="T495" s="192"/>
      <c r="AT495" s="186" t="s">
        <v>462</v>
      </c>
      <c r="AU495" s="186" t="s">
        <v>376</v>
      </c>
      <c r="AV495" s="12" t="s">
        <v>376</v>
      </c>
      <c r="AW495" s="12" t="s">
        <v>332</v>
      </c>
      <c r="AX495" s="12" t="s">
        <v>369</v>
      </c>
      <c r="AY495" s="186" t="s">
        <v>431</v>
      </c>
    </row>
    <row r="496" spans="2:65" s="1" customFormat="1" ht="31.5" customHeight="1">
      <c r="B496" s="160"/>
      <c r="C496" s="161" t="s">
        <v>64</v>
      </c>
      <c r="D496" s="161" t="s">
        <v>433</v>
      </c>
      <c r="E496" s="162" t="s">
        <v>65</v>
      </c>
      <c r="F496" s="163" t="s">
        <v>66</v>
      </c>
      <c r="G496" s="164" t="s">
        <v>447</v>
      </c>
      <c r="H496" s="165">
        <v>52.25</v>
      </c>
      <c r="I496" s="166"/>
      <c r="J496" s="167">
        <f>ROUND(I496*H496,2)</f>
        <v>0</v>
      </c>
      <c r="K496" s="163" t="s">
        <v>437</v>
      </c>
      <c r="L496" s="34"/>
      <c r="M496" s="168" t="s">
        <v>316</v>
      </c>
      <c r="N496" s="169" t="s">
        <v>340</v>
      </c>
      <c r="O496" s="35"/>
      <c r="P496" s="170">
        <f>O496*H496</f>
        <v>0</v>
      </c>
      <c r="Q496" s="170">
        <v>0.00029</v>
      </c>
      <c r="R496" s="170">
        <f>Q496*H496</f>
        <v>0.0151525</v>
      </c>
      <c r="S496" s="170">
        <v>0</v>
      </c>
      <c r="T496" s="171">
        <f>S496*H496</f>
        <v>0</v>
      </c>
      <c r="AR496" s="17" t="s">
        <v>517</v>
      </c>
      <c r="AT496" s="17" t="s">
        <v>433</v>
      </c>
      <c r="AU496" s="17" t="s">
        <v>376</v>
      </c>
      <c r="AY496" s="17" t="s">
        <v>431</v>
      </c>
      <c r="BE496" s="172">
        <f>IF(N496="základní",J496,0)</f>
        <v>0</v>
      </c>
      <c r="BF496" s="172">
        <f>IF(N496="snížená",J496,0)</f>
        <v>0</v>
      </c>
      <c r="BG496" s="172">
        <f>IF(N496="zákl. přenesená",J496,0)</f>
        <v>0</v>
      </c>
      <c r="BH496" s="172">
        <f>IF(N496="sníž. přenesená",J496,0)</f>
        <v>0</v>
      </c>
      <c r="BI496" s="172">
        <f>IF(N496="nulová",J496,0)</f>
        <v>0</v>
      </c>
      <c r="BJ496" s="17" t="s">
        <v>317</v>
      </c>
      <c r="BK496" s="172">
        <f>ROUND(I496*H496,2)</f>
        <v>0</v>
      </c>
      <c r="BL496" s="17" t="s">
        <v>517</v>
      </c>
      <c r="BM496" s="17" t="s">
        <v>67</v>
      </c>
    </row>
    <row r="497" spans="2:47" s="1" customFormat="1" ht="27">
      <c r="B497" s="34"/>
      <c r="D497" s="173" t="s">
        <v>439</v>
      </c>
      <c r="F497" s="174" t="s">
        <v>68</v>
      </c>
      <c r="I497" s="131"/>
      <c r="L497" s="34"/>
      <c r="M497" s="64"/>
      <c r="N497" s="35"/>
      <c r="O497" s="35"/>
      <c r="P497" s="35"/>
      <c r="Q497" s="35"/>
      <c r="R497" s="35"/>
      <c r="S497" s="35"/>
      <c r="T497" s="65"/>
      <c r="AT497" s="17" t="s">
        <v>439</v>
      </c>
      <c r="AU497" s="17" t="s">
        <v>376</v>
      </c>
    </row>
    <row r="498" spans="2:65" s="1" customFormat="1" ht="22.5" customHeight="1">
      <c r="B498" s="160"/>
      <c r="C498" s="161" t="s">
        <v>69</v>
      </c>
      <c r="D498" s="161" t="s">
        <v>433</v>
      </c>
      <c r="E498" s="162" t="s">
        <v>70</v>
      </c>
      <c r="F498" s="163" t="s">
        <v>71</v>
      </c>
      <c r="G498" s="164" t="s">
        <v>447</v>
      </c>
      <c r="H498" s="165">
        <v>52.25</v>
      </c>
      <c r="I498" s="166"/>
      <c r="J498" s="167">
        <f>ROUND(I498*H498,2)</f>
        <v>0</v>
      </c>
      <c r="K498" s="163" t="s">
        <v>437</v>
      </c>
      <c r="L498" s="34"/>
      <c r="M498" s="168" t="s">
        <v>316</v>
      </c>
      <c r="N498" s="169" t="s">
        <v>340</v>
      </c>
      <c r="O498" s="35"/>
      <c r="P498" s="170">
        <f>O498*H498</f>
        <v>0</v>
      </c>
      <c r="Q498" s="170">
        <v>0</v>
      </c>
      <c r="R498" s="170">
        <f>Q498*H498</f>
        <v>0</v>
      </c>
      <c r="S498" s="170">
        <v>0</v>
      </c>
      <c r="T498" s="171">
        <f>S498*H498</f>
        <v>0</v>
      </c>
      <c r="AR498" s="17" t="s">
        <v>517</v>
      </c>
      <c r="AT498" s="17" t="s">
        <v>433</v>
      </c>
      <c r="AU498" s="17" t="s">
        <v>376</v>
      </c>
      <c r="AY498" s="17" t="s">
        <v>431</v>
      </c>
      <c r="BE498" s="172">
        <f>IF(N498="základní",J498,0)</f>
        <v>0</v>
      </c>
      <c r="BF498" s="172">
        <f>IF(N498="snížená",J498,0)</f>
        <v>0</v>
      </c>
      <c r="BG498" s="172">
        <f>IF(N498="zákl. přenesená",J498,0)</f>
        <v>0</v>
      </c>
      <c r="BH498" s="172">
        <f>IF(N498="sníž. přenesená",J498,0)</f>
        <v>0</v>
      </c>
      <c r="BI498" s="172">
        <f>IF(N498="nulová",J498,0)</f>
        <v>0</v>
      </c>
      <c r="BJ498" s="17" t="s">
        <v>317</v>
      </c>
      <c r="BK498" s="172">
        <f>ROUND(I498*H498,2)</f>
        <v>0</v>
      </c>
      <c r="BL498" s="17" t="s">
        <v>517</v>
      </c>
      <c r="BM498" s="17" t="s">
        <v>72</v>
      </c>
    </row>
    <row r="499" spans="2:47" s="1" customFormat="1" ht="27">
      <c r="B499" s="34"/>
      <c r="D499" s="175" t="s">
        <v>439</v>
      </c>
      <c r="F499" s="176" t="s">
        <v>73</v>
      </c>
      <c r="I499" s="131"/>
      <c r="L499" s="34"/>
      <c r="M499" s="64"/>
      <c r="N499" s="35"/>
      <c r="O499" s="35"/>
      <c r="P499" s="35"/>
      <c r="Q499" s="35"/>
      <c r="R499" s="35"/>
      <c r="S499" s="35"/>
      <c r="T499" s="65"/>
      <c r="AT499" s="17" t="s">
        <v>439</v>
      </c>
      <c r="AU499" s="17" t="s">
        <v>376</v>
      </c>
    </row>
    <row r="500" spans="2:63" s="10" customFormat="1" ht="36.75" customHeight="1">
      <c r="B500" s="146"/>
      <c r="D500" s="147" t="s">
        <v>368</v>
      </c>
      <c r="E500" s="148" t="s">
        <v>74</v>
      </c>
      <c r="F500" s="148" t="s">
        <v>75</v>
      </c>
      <c r="I500" s="149"/>
      <c r="J500" s="150">
        <f>BK500</f>
        <v>0</v>
      </c>
      <c r="L500" s="146"/>
      <c r="M500" s="151"/>
      <c r="N500" s="152"/>
      <c r="O500" s="152"/>
      <c r="P500" s="153">
        <f>P501+P511</f>
        <v>0</v>
      </c>
      <c r="Q500" s="152"/>
      <c r="R500" s="153">
        <f>R501+R511</f>
        <v>0</v>
      </c>
      <c r="S500" s="152"/>
      <c r="T500" s="154">
        <f>T501+T511</f>
        <v>0</v>
      </c>
      <c r="AR500" s="147" t="s">
        <v>454</v>
      </c>
      <c r="AT500" s="155" t="s">
        <v>368</v>
      </c>
      <c r="AU500" s="155" t="s">
        <v>369</v>
      </c>
      <c r="AY500" s="147" t="s">
        <v>431</v>
      </c>
      <c r="BK500" s="156">
        <f>BK501+BK511</f>
        <v>0</v>
      </c>
    </row>
    <row r="501" spans="2:63" s="10" customFormat="1" ht="19.5" customHeight="1">
      <c r="B501" s="146"/>
      <c r="D501" s="157" t="s">
        <v>368</v>
      </c>
      <c r="E501" s="158" t="s">
        <v>76</v>
      </c>
      <c r="F501" s="158" t="s">
        <v>77</v>
      </c>
      <c r="I501" s="149"/>
      <c r="J501" s="159">
        <f>BK501</f>
        <v>0</v>
      </c>
      <c r="L501" s="146"/>
      <c r="M501" s="151"/>
      <c r="N501" s="152"/>
      <c r="O501" s="152"/>
      <c r="P501" s="153">
        <f>SUM(P502:P510)</f>
        <v>0</v>
      </c>
      <c r="Q501" s="152"/>
      <c r="R501" s="153">
        <f>SUM(R502:R510)</f>
        <v>0</v>
      </c>
      <c r="S501" s="152"/>
      <c r="T501" s="154">
        <f>SUM(T502:T510)</f>
        <v>0</v>
      </c>
      <c r="AR501" s="147" t="s">
        <v>454</v>
      </c>
      <c r="AT501" s="155" t="s">
        <v>368</v>
      </c>
      <c r="AU501" s="155" t="s">
        <v>317</v>
      </c>
      <c r="AY501" s="147" t="s">
        <v>431</v>
      </c>
      <c r="BK501" s="156">
        <f>SUM(BK502:BK510)</f>
        <v>0</v>
      </c>
    </row>
    <row r="502" spans="2:65" s="1" customFormat="1" ht="22.5" customHeight="1">
      <c r="B502" s="160"/>
      <c r="C502" s="161" t="s">
        <v>78</v>
      </c>
      <c r="D502" s="161" t="s">
        <v>433</v>
      </c>
      <c r="E502" s="162" t="s">
        <v>79</v>
      </c>
      <c r="F502" s="163" t="s">
        <v>80</v>
      </c>
      <c r="G502" s="164" t="s">
        <v>81</v>
      </c>
      <c r="H502" s="165">
        <v>1</v>
      </c>
      <c r="I502" s="166"/>
      <c r="J502" s="167">
        <f>ROUND(I502*H502,2)</f>
        <v>0</v>
      </c>
      <c r="K502" s="163" t="s">
        <v>437</v>
      </c>
      <c r="L502" s="34"/>
      <c r="M502" s="168" t="s">
        <v>316</v>
      </c>
      <c r="N502" s="169" t="s">
        <v>340</v>
      </c>
      <c r="O502" s="35"/>
      <c r="P502" s="170">
        <f>O502*H502</f>
        <v>0</v>
      </c>
      <c r="Q502" s="170">
        <v>0</v>
      </c>
      <c r="R502" s="170">
        <f>Q502*H502</f>
        <v>0</v>
      </c>
      <c r="S502" s="170">
        <v>0</v>
      </c>
      <c r="T502" s="171">
        <f>S502*H502</f>
        <v>0</v>
      </c>
      <c r="AR502" s="17" t="s">
        <v>82</v>
      </c>
      <c r="AT502" s="17" t="s">
        <v>433</v>
      </c>
      <c r="AU502" s="17" t="s">
        <v>376</v>
      </c>
      <c r="AY502" s="17" t="s">
        <v>431</v>
      </c>
      <c r="BE502" s="172">
        <f>IF(N502="základní",J502,0)</f>
        <v>0</v>
      </c>
      <c r="BF502" s="172">
        <f>IF(N502="snížená",J502,0)</f>
        <v>0</v>
      </c>
      <c r="BG502" s="172">
        <f>IF(N502="zákl. přenesená",J502,0)</f>
        <v>0</v>
      </c>
      <c r="BH502" s="172">
        <f>IF(N502="sníž. přenesená",J502,0)</f>
        <v>0</v>
      </c>
      <c r="BI502" s="172">
        <f>IF(N502="nulová",J502,0)</f>
        <v>0</v>
      </c>
      <c r="BJ502" s="17" t="s">
        <v>317</v>
      </c>
      <c r="BK502" s="172">
        <f>ROUND(I502*H502,2)</f>
        <v>0</v>
      </c>
      <c r="BL502" s="17" t="s">
        <v>82</v>
      </c>
      <c r="BM502" s="17" t="s">
        <v>83</v>
      </c>
    </row>
    <row r="503" spans="2:47" s="1" customFormat="1" ht="13.5">
      <c r="B503" s="34"/>
      <c r="D503" s="175" t="s">
        <v>439</v>
      </c>
      <c r="F503" s="176" t="s">
        <v>84</v>
      </c>
      <c r="I503" s="131"/>
      <c r="L503" s="34"/>
      <c r="M503" s="64"/>
      <c r="N503" s="35"/>
      <c r="O503" s="35"/>
      <c r="P503" s="35"/>
      <c r="Q503" s="35"/>
      <c r="R503" s="35"/>
      <c r="S503" s="35"/>
      <c r="T503" s="65"/>
      <c r="AT503" s="17" t="s">
        <v>439</v>
      </c>
      <c r="AU503" s="17" t="s">
        <v>376</v>
      </c>
    </row>
    <row r="504" spans="2:47" s="1" customFormat="1" ht="27">
      <c r="B504" s="34"/>
      <c r="D504" s="173" t="s">
        <v>597</v>
      </c>
      <c r="F504" s="220" t="s">
        <v>85</v>
      </c>
      <c r="I504" s="131"/>
      <c r="L504" s="34"/>
      <c r="M504" s="64"/>
      <c r="N504" s="35"/>
      <c r="O504" s="35"/>
      <c r="P504" s="35"/>
      <c r="Q504" s="35"/>
      <c r="R504" s="35"/>
      <c r="S504" s="35"/>
      <c r="T504" s="65"/>
      <c r="AT504" s="17" t="s">
        <v>597</v>
      </c>
      <c r="AU504" s="17" t="s">
        <v>376</v>
      </c>
    </row>
    <row r="505" spans="2:65" s="1" customFormat="1" ht="22.5" customHeight="1">
      <c r="B505" s="160"/>
      <c r="C505" s="161" t="s">
        <v>86</v>
      </c>
      <c r="D505" s="161" t="s">
        <v>433</v>
      </c>
      <c r="E505" s="162" t="s">
        <v>87</v>
      </c>
      <c r="F505" s="163" t="s">
        <v>88</v>
      </c>
      <c r="G505" s="164" t="s">
        <v>81</v>
      </c>
      <c r="H505" s="165">
        <v>1</v>
      </c>
      <c r="I505" s="166"/>
      <c r="J505" s="167">
        <f>ROUND(I505*H505,2)</f>
        <v>0</v>
      </c>
      <c r="K505" s="163" t="s">
        <v>437</v>
      </c>
      <c r="L505" s="34"/>
      <c r="M505" s="168" t="s">
        <v>316</v>
      </c>
      <c r="N505" s="169" t="s">
        <v>340</v>
      </c>
      <c r="O505" s="35"/>
      <c r="P505" s="170">
        <f>O505*H505</f>
        <v>0</v>
      </c>
      <c r="Q505" s="170">
        <v>0</v>
      </c>
      <c r="R505" s="170">
        <f>Q505*H505</f>
        <v>0</v>
      </c>
      <c r="S505" s="170">
        <v>0</v>
      </c>
      <c r="T505" s="171">
        <f>S505*H505</f>
        <v>0</v>
      </c>
      <c r="AR505" s="17" t="s">
        <v>82</v>
      </c>
      <c r="AT505" s="17" t="s">
        <v>433</v>
      </c>
      <c r="AU505" s="17" t="s">
        <v>376</v>
      </c>
      <c r="AY505" s="17" t="s">
        <v>431</v>
      </c>
      <c r="BE505" s="172">
        <f>IF(N505="základní",J505,0)</f>
        <v>0</v>
      </c>
      <c r="BF505" s="172">
        <f>IF(N505="snížená",J505,0)</f>
        <v>0</v>
      </c>
      <c r="BG505" s="172">
        <f>IF(N505="zákl. přenesená",J505,0)</f>
        <v>0</v>
      </c>
      <c r="BH505" s="172">
        <f>IF(N505="sníž. přenesená",J505,0)</f>
        <v>0</v>
      </c>
      <c r="BI505" s="172">
        <f>IF(N505="nulová",J505,0)</f>
        <v>0</v>
      </c>
      <c r="BJ505" s="17" t="s">
        <v>317</v>
      </c>
      <c r="BK505" s="172">
        <f>ROUND(I505*H505,2)</f>
        <v>0</v>
      </c>
      <c r="BL505" s="17" t="s">
        <v>82</v>
      </c>
      <c r="BM505" s="17" t="s">
        <v>89</v>
      </c>
    </row>
    <row r="506" spans="2:47" s="1" customFormat="1" ht="13.5">
      <c r="B506" s="34"/>
      <c r="D506" s="175" t="s">
        <v>439</v>
      </c>
      <c r="F506" s="176" t="s">
        <v>90</v>
      </c>
      <c r="I506" s="131"/>
      <c r="L506" s="34"/>
      <c r="M506" s="64"/>
      <c r="N506" s="35"/>
      <c r="O506" s="35"/>
      <c r="P506" s="35"/>
      <c r="Q506" s="35"/>
      <c r="R506" s="35"/>
      <c r="S506" s="35"/>
      <c r="T506" s="65"/>
      <c r="AT506" s="17" t="s">
        <v>439</v>
      </c>
      <c r="AU506" s="17" t="s">
        <v>376</v>
      </c>
    </row>
    <row r="507" spans="2:47" s="1" customFormat="1" ht="27">
      <c r="B507" s="34"/>
      <c r="D507" s="173" t="s">
        <v>597</v>
      </c>
      <c r="F507" s="220" t="s">
        <v>91</v>
      </c>
      <c r="I507" s="131"/>
      <c r="L507" s="34"/>
      <c r="M507" s="64"/>
      <c r="N507" s="35"/>
      <c r="O507" s="35"/>
      <c r="P507" s="35"/>
      <c r="Q507" s="35"/>
      <c r="R507" s="35"/>
      <c r="S507" s="35"/>
      <c r="T507" s="65"/>
      <c r="AT507" s="17" t="s">
        <v>597</v>
      </c>
      <c r="AU507" s="17" t="s">
        <v>376</v>
      </c>
    </row>
    <row r="508" spans="2:65" s="1" customFormat="1" ht="22.5" customHeight="1">
      <c r="B508" s="160"/>
      <c r="C508" s="161" t="s">
        <v>92</v>
      </c>
      <c r="D508" s="161" t="s">
        <v>433</v>
      </c>
      <c r="E508" s="162" t="s">
        <v>93</v>
      </c>
      <c r="F508" s="163" t="s">
        <v>94</v>
      </c>
      <c r="G508" s="164" t="s">
        <v>81</v>
      </c>
      <c r="H508" s="165">
        <v>1</v>
      </c>
      <c r="I508" s="166"/>
      <c r="J508" s="167">
        <f>ROUND(I508*H508,2)</f>
        <v>0</v>
      </c>
      <c r="K508" s="163" t="s">
        <v>437</v>
      </c>
      <c r="L508" s="34"/>
      <c r="M508" s="168" t="s">
        <v>316</v>
      </c>
      <c r="N508" s="169" t="s">
        <v>340</v>
      </c>
      <c r="O508" s="35"/>
      <c r="P508" s="170">
        <f>O508*H508</f>
        <v>0</v>
      </c>
      <c r="Q508" s="170">
        <v>0</v>
      </c>
      <c r="R508" s="170">
        <f>Q508*H508</f>
        <v>0</v>
      </c>
      <c r="S508" s="170">
        <v>0</v>
      </c>
      <c r="T508" s="171">
        <f>S508*H508</f>
        <v>0</v>
      </c>
      <c r="AR508" s="17" t="s">
        <v>82</v>
      </c>
      <c r="AT508" s="17" t="s">
        <v>433</v>
      </c>
      <c r="AU508" s="17" t="s">
        <v>376</v>
      </c>
      <c r="AY508" s="17" t="s">
        <v>431</v>
      </c>
      <c r="BE508" s="172">
        <f>IF(N508="základní",J508,0)</f>
        <v>0</v>
      </c>
      <c r="BF508" s="172">
        <f>IF(N508="snížená",J508,0)</f>
        <v>0</v>
      </c>
      <c r="BG508" s="172">
        <f>IF(N508="zákl. přenesená",J508,0)</f>
        <v>0</v>
      </c>
      <c r="BH508" s="172">
        <f>IF(N508="sníž. přenesená",J508,0)</f>
        <v>0</v>
      </c>
      <c r="BI508" s="172">
        <f>IF(N508="nulová",J508,0)</f>
        <v>0</v>
      </c>
      <c r="BJ508" s="17" t="s">
        <v>317</v>
      </c>
      <c r="BK508" s="172">
        <f>ROUND(I508*H508,2)</f>
        <v>0</v>
      </c>
      <c r="BL508" s="17" t="s">
        <v>82</v>
      </c>
      <c r="BM508" s="17" t="s">
        <v>95</v>
      </c>
    </row>
    <row r="509" spans="2:47" s="1" customFormat="1" ht="27">
      <c r="B509" s="34"/>
      <c r="D509" s="175" t="s">
        <v>439</v>
      </c>
      <c r="F509" s="176" t="s">
        <v>96</v>
      </c>
      <c r="I509" s="131"/>
      <c r="L509" s="34"/>
      <c r="M509" s="64"/>
      <c r="N509" s="35"/>
      <c r="O509" s="35"/>
      <c r="P509" s="35"/>
      <c r="Q509" s="35"/>
      <c r="R509" s="35"/>
      <c r="S509" s="35"/>
      <c r="T509" s="65"/>
      <c r="AT509" s="17" t="s">
        <v>439</v>
      </c>
      <c r="AU509" s="17" t="s">
        <v>376</v>
      </c>
    </row>
    <row r="510" spans="2:47" s="1" customFormat="1" ht="27">
      <c r="B510" s="34"/>
      <c r="D510" s="175" t="s">
        <v>597</v>
      </c>
      <c r="F510" s="221" t="s">
        <v>97</v>
      </c>
      <c r="I510" s="131"/>
      <c r="L510" s="34"/>
      <c r="M510" s="64"/>
      <c r="N510" s="35"/>
      <c r="O510" s="35"/>
      <c r="P510" s="35"/>
      <c r="Q510" s="35"/>
      <c r="R510" s="35"/>
      <c r="S510" s="35"/>
      <c r="T510" s="65"/>
      <c r="AT510" s="17" t="s">
        <v>597</v>
      </c>
      <c r="AU510" s="17" t="s">
        <v>376</v>
      </c>
    </row>
    <row r="511" spans="2:63" s="10" customFormat="1" ht="29.25" customHeight="1">
      <c r="B511" s="146"/>
      <c r="D511" s="157" t="s">
        <v>368</v>
      </c>
      <c r="E511" s="158" t="s">
        <v>98</v>
      </c>
      <c r="F511" s="158" t="s">
        <v>99</v>
      </c>
      <c r="I511" s="149"/>
      <c r="J511" s="159">
        <f>BK511</f>
        <v>0</v>
      </c>
      <c r="L511" s="146"/>
      <c r="M511" s="151"/>
      <c r="N511" s="152"/>
      <c r="O511" s="152"/>
      <c r="P511" s="153">
        <f>SUM(P512:P516)</f>
        <v>0</v>
      </c>
      <c r="Q511" s="152"/>
      <c r="R511" s="153">
        <f>SUM(R512:R516)</f>
        <v>0</v>
      </c>
      <c r="S511" s="152"/>
      <c r="T511" s="154">
        <f>SUM(T512:T516)</f>
        <v>0</v>
      </c>
      <c r="AR511" s="147" t="s">
        <v>454</v>
      </c>
      <c r="AT511" s="155" t="s">
        <v>368</v>
      </c>
      <c r="AU511" s="155" t="s">
        <v>317</v>
      </c>
      <c r="AY511" s="147" t="s">
        <v>431</v>
      </c>
      <c r="BK511" s="156">
        <f>SUM(BK512:BK516)</f>
        <v>0</v>
      </c>
    </row>
    <row r="512" spans="2:65" s="1" customFormat="1" ht="22.5" customHeight="1">
      <c r="B512" s="160"/>
      <c r="C512" s="161" t="s">
        <v>100</v>
      </c>
      <c r="D512" s="161" t="s">
        <v>433</v>
      </c>
      <c r="E512" s="162" t="s">
        <v>101</v>
      </c>
      <c r="F512" s="163" t="s">
        <v>102</v>
      </c>
      <c r="G512" s="164" t="s">
        <v>81</v>
      </c>
      <c r="H512" s="165">
        <v>1</v>
      </c>
      <c r="I512" s="166"/>
      <c r="J512" s="167">
        <f>ROUND(I512*H512,2)</f>
        <v>0</v>
      </c>
      <c r="K512" s="163" t="s">
        <v>437</v>
      </c>
      <c r="L512" s="34"/>
      <c r="M512" s="168" t="s">
        <v>316</v>
      </c>
      <c r="N512" s="169" t="s">
        <v>340</v>
      </c>
      <c r="O512" s="35"/>
      <c r="P512" s="170">
        <f>O512*H512</f>
        <v>0</v>
      </c>
      <c r="Q512" s="170">
        <v>0</v>
      </c>
      <c r="R512" s="170">
        <f>Q512*H512</f>
        <v>0</v>
      </c>
      <c r="S512" s="170">
        <v>0</v>
      </c>
      <c r="T512" s="171">
        <f>S512*H512</f>
        <v>0</v>
      </c>
      <c r="AR512" s="17" t="s">
        <v>82</v>
      </c>
      <c r="AT512" s="17" t="s">
        <v>433</v>
      </c>
      <c r="AU512" s="17" t="s">
        <v>376</v>
      </c>
      <c r="AY512" s="17" t="s">
        <v>431</v>
      </c>
      <c r="BE512" s="172">
        <f>IF(N512="základní",J512,0)</f>
        <v>0</v>
      </c>
      <c r="BF512" s="172">
        <f>IF(N512="snížená",J512,0)</f>
        <v>0</v>
      </c>
      <c r="BG512" s="172">
        <f>IF(N512="zákl. přenesená",J512,0)</f>
        <v>0</v>
      </c>
      <c r="BH512" s="172">
        <f>IF(N512="sníž. přenesená",J512,0)</f>
        <v>0</v>
      </c>
      <c r="BI512" s="172">
        <f>IF(N512="nulová",J512,0)</f>
        <v>0</v>
      </c>
      <c r="BJ512" s="17" t="s">
        <v>317</v>
      </c>
      <c r="BK512" s="172">
        <f>ROUND(I512*H512,2)</f>
        <v>0</v>
      </c>
      <c r="BL512" s="17" t="s">
        <v>82</v>
      </c>
      <c r="BM512" s="17" t="s">
        <v>103</v>
      </c>
    </row>
    <row r="513" spans="2:47" s="1" customFormat="1" ht="13.5">
      <c r="B513" s="34"/>
      <c r="D513" s="173" t="s">
        <v>439</v>
      </c>
      <c r="F513" s="174" t="s">
        <v>104</v>
      </c>
      <c r="I513" s="131"/>
      <c r="L513" s="34"/>
      <c r="M513" s="64"/>
      <c r="N513" s="35"/>
      <c r="O513" s="35"/>
      <c r="P513" s="35"/>
      <c r="Q513" s="35"/>
      <c r="R513" s="35"/>
      <c r="S513" s="35"/>
      <c r="T513" s="65"/>
      <c r="AT513" s="17" t="s">
        <v>439</v>
      </c>
      <c r="AU513" s="17" t="s">
        <v>376</v>
      </c>
    </row>
    <row r="514" spans="2:65" s="1" customFormat="1" ht="22.5" customHeight="1">
      <c r="B514" s="160"/>
      <c r="C514" s="161" t="s">
        <v>105</v>
      </c>
      <c r="D514" s="161" t="s">
        <v>433</v>
      </c>
      <c r="E514" s="162" t="s">
        <v>106</v>
      </c>
      <c r="F514" s="163" t="s">
        <v>107</v>
      </c>
      <c r="G514" s="164" t="s">
        <v>81</v>
      </c>
      <c r="H514" s="165">
        <v>1</v>
      </c>
      <c r="I514" s="166"/>
      <c r="J514" s="167">
        <f>ROUND(I514*H514,2)</f>
        <v>0</v>
      </c>
      <c r="K514" s="163" t="s">
        <v>437</v>
      </c>
      <c r="L514" s="34"/>
      <c r="M514" s="168" t="s">
        <v>316</v>
      </c>
      <c r="N514" s="169" t="s">
        <v>340</v>
      </c>
      <c r="O514" s="35"/>
      <c r="P514" s="170">
        <f>O514*H514</f>
        <v>0</v>
      </c>
      <c r="Q514" s="170">
        <v>0</v>
      </c>
      <c r="R514" s="170">
        <f>Q514*H514</f>
        <v>0</v>
      </c>
      <c r="S514" s="170">
        <v>0</v>
      </c>
      <c r="T514" s="171">
        <f>S514*H514</f>
        <v>0</v>
      </c>
      <c r="AR514" s="17" t="s">
        <v>82</v>
      </c>
      <c r="AT514" s="17" t="s">
        <v>433</v>
      </c>
      <c r="AU514" s="17" t="s">
        <v>376</v>
      </c>
      <c r="AY514" s="17" t="s">
        <v>431</v>
      </c>
      <c r="BE514" s="172">
        <f>IF(N514="základní",J514,0)</f>
        <v>0</v>
      </c>
      <c r="BF514" s="172">
        <f>IF(N514="snížená",J514,0)</f>
        <v>0</v>
      </c>
      <c r="BG514" s="172">
        <f>IF(N514="zákl. přenesená",J514,0)</f>
        <v>0</v>
      </c>
      <c r="BH514" s="172">
        <f>IF(N514="sníž. přenesená",J514,0)</f>
        <v>0</v>
      </c>
      <c r="BI514" s="172">
        <f>IF(N514="nulová",J514,0)</f>
        <v>0</v>
      </c>
      <c r="BJ514" s="17" t="s">
        <v>317</v>
      </c>
      <c r="BK514" s="172">
        <f>ROUND(I514*H514,2)</f>
        <v>0</v>
      </c>
      <c r="BL514" s="17" t="s">
        <v>82</v>
      </c>
      <c r="BM514" s="17" t="s">
        <v>108</v>
      </c>
    </row>
    <row r="515" spans="2:47" s="1" customFormat="1" ht="13.5">
      <c r="B515" s="34"/>
      <c r="D515" s="175" t="s">
        <v>439</v>
      </c>
      <c r="F515" s="176" t="s">
        <v>109</v>
      </c>
      <c r="I515" s="131"/>
      <c r="L515" s="34"/>
      <c r="M515" s="64"/>
      <c r="N515" s="35"/>
      <c r="O515" s="35"/>
      <c r="P515" s="35"/>
      <c r="Q515" s="35"/>
      <c r="R515" s="35"/>
      <c r="S515" s="35"/>
      <c r="T515" s="65"/>
      <c r="AT515" s="17" t="s">
        <v>439</v>
      </c>
      <c r="AU515" s="17" t="s">
        <v>376</v>
      </c>
    </row>
    <row r="516" spans="2:47" s="1" customFormat="1" ht="40.5">
      <c r="B516" s="34"/>
      <c r="D516" s="175" t="s">
        <v>597</v>
      </c>
      <c r="F516" s="221" t="s">
        <v>110</v>
      </c>
      <c r="I516" s="131"/>
      <c r="L516" s="34"/>
      <c r="M516" s="222"/>
      <c r="N516" s="223"/>
      <c r="O516" s="223"/>
      <c r="P516" s="223"/>
      <c r="Q516" s="223"/>
      <c r="R516" s="223"/>
      <c r="S516" s="223"/>
      <c r="T516" s="224"/>
      <c r="AT516" s="17" t="s">
        <v>597</v>
      </c>
      <c r="AU516" s="17" t="s">
        <v>376</v>
      </c>
    </row>
    <row r="517" spans="2:12" s="1" customFormat="1" ht="6.75" customHeight="1">
      <c r="B517" s="50"/>
      <c r="C517" s="51"/>
      <c r="D517" s="51"/>
      <c r="E517" s="51"/>
      <c r="F517" s="51"/>
      <c r="G517" s="51"/>
      <c r="H517" s="51"/>
      <c r="I517" s="110"/>
      <c r="J517" s="51"/>
      <c r="K517" s="51"/>
      <c r="L517" s="34"/>
    </row>
    <row r="518" ht="13.5">
      <c r="AT518" s="225"/>
    </row>
  </sheetData>
  <sheetProtection password="CC35" sheet="1" objects="1" scenarios="1" formatColumns="0" formatRows="0" sort="0" autoFilter="0"/>
  <autoFilter ref="C104:K104"/>
  <mergeCells count="9">
    <mergeCell ref="L2:V2"/>
    <mergeCell ref="E47:H47"/>
    <mergeCell ref="E95:H95"/>
    <mergeCell ref="E97:H97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10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71" customWidth="1"/>
    <col min="2" max="2" width="1.66796875" style="271" customWidth="1"/>
    <col min="3" max="4" width="5" style="271" customWidth="1"/>
    <col min="5" max="5" width="11.66015625" style="271" customWidth="1"/>
    <col min="6" max="6" width="9.16015625" style="271" customWidth="1"/>
    <col min="7" max="7" width="5" style="271" customWidth="1"/>
    <col min="8" max="8" width="77.83203125" style="271" customWidth="1"/>
    <col min="9" max="10" width="20" style="271" customWidth="1"/>
    <col min="11" max="11" width="1.66796875" style="271" customWidth="1"/>
    <col min="12" max="16384" width="9.33203125" style="271" customWidth="1"/>
  </cols>
  <sheetData>
    <row r="1" ht="37.5" customHeight="1"/>
    <row r="2" spans="2:11" ht="7.5" customHeight="1">
      <c r="B2" s="272"/>
      <c r="C2" s="273"/>
      <c r="D2" s="273"/>
      <c r="E2" s="273"/>
      <c r="F2" s="273"/>
      <c r="G2" s="273"/>
      <c r="H2" s="273"/>
      <c r="I2" s="273"/>
      <c r="J2" s="273"/>
      <c r="K2" s="274"/>
    </row>
    <row r="3" spans="2:11" s="278" customFormat="1" ht="45" customHeight="1">
      <c r="B3" s="275"/>
      <c r="C3" s="276" t="s">
        <v>118</v>
      </c>
      <c r="D3" s="276"/>
      <c r="E3" s="276"/>
      <c r="F3" s="276"/>
      <c r="G3" s="276"/>
      <c r="H3" s="276"/>
      <c r="I3" s="276"/>
      <c r="J3" s="276"/>
      <c r="K3" s="277"/>
    </row>
    <row r="4" spans="2:11" ht="25.5" customHeight="1">
      <c r="B4" s="279"/>
      <c r="C4" s="280" t="s">
        <v>119</v>
      </c>
      <c r="D4" s="280"/>
      <c r="E4" s="280"/>
      <c r="F4" s="280"/>
      <c r="G4" s="280"/>
      <c r="H4" s="280"/>
      <c r="I4" s="280"/>
      <c r="J4" s="280"/>
      <c r="K4" s="281"/>
    </row>
    <row r="5" spans="2:11" ht="5.25" customHeight="1">
      <c r="B5" s="279"/>
      <c r="C5" s="282"/>
      <c r="D5" s="282"/>
      <c r="E5" s="282"/>
      <c r="F5" s="282"/>
      <c r="G5" s="282"/>
      <c r="H5" s="282"/>
      <c r="I5" s="282"/>
      <c r="J5" s="282"/>
      <c r="K5" s="281"/>
    </row>
    <row r="6" spans="2:11" ht="15" customHeight="1">
      <c r="B6" s="279"/>
      <c r="C6" s="283" t="s">
        <v>120</v>
      </c>
      <c r="D6" s="283"/>
      <c r="E6" s="283"/>
      <c r="F6" s="283"/>
      <c r="G6" s="283"/>
      <c r="H6" s="283"/>
      <c r="I6" s="283"/>
      <c r="J6" s="283"/>
      <c r="K6" s="281"/>
    </row>
    <row r="7" spans="2:11" ht="15" customHeight="1">
      <c r="B7" s="284"/>
      <c r="C7" s="283" t="s">
        <v>121</v>
      </c>
      <c r="D7" s="283"/>
      <c r="E7" s="283"/>
      <c r="F7" s="283"/>
      <c r="G7" s="283"/>
      <c r="H7" s="283"/>
      <c r="I7" s="283"/>
      <c r="J7" s="283"/>
      <c r="K7" s="281"/>
    </row>
    <row r="8" spans="2:11" ht="12.75" customHeight="1">
      <c r="B8" s="284"/>
      <c r="C8" s="285"/>
      <c r="D8" s="285"/>
      <c r="E8" s="285"/>
      <c r="F8" s="285"/>
      <c r="G8" s="285"/>
      <c r="H8" s="285"/>
      <c r="I8" s="285"/>
      <c r="J8" s="285"/>
      <c r="K8" s="281"/>
    </row>
    <row r="9" spans="2:11" ht="15" customHeight="1">
      <c r="B9" s="284"/>
      <c r="C9" s="283" t="s">
        <v>287</v>
      </c>
      <c r="D9" s="283"/>
      <c r="E9" s="283"/>
      <c r="F9" s="283"/>
      <c r="G9" s="283"/>
      <c r="H9" s="283"/>
      <c r="I9" s="283"/>
      <c r="J9" s="283"/>
      <c r="K9" s="281"/>
    </row>
    <row r="10" spans="2:11" ht="15" customHeight="1">
      <c r="B10" s="284"/>
      <c r="C10" s="285"/>
      <c r="D10" s="283" t="s">
        <v>288</v>
      </c>
      <c r="E10" s="283"/>
      <c r="F10" s="283"/>
      <c r="G10" s="283"/>
      <c r="H10" s="283"/>
      <c r="I10" s="283"/>
      <c r="J10" s="283"/>
      <c r="K10" s="281"/>
    </row>
    <row r="11" spans="2:11" ht="15" customHeight="1">
      <c r="B11" s="284"/>
      <c r="C11" s="286"/>
      <c r="D11" s="283" t="s">
        <v>122</v>
      </c>
      <c r="E11" s="283"/>
      <c r="F11" s="283"/>
      <c r="G11" s="283"/>
      <c r="H11" s="283"/>
      <c r="I11" s="283"/>
      <c r="J11" s="283"/>
      <c r="K11" s="281"/>
    </row>
    <row r="12" spans="2:11" ht="12.75" customHeight="1">
      <c r="B12" s="284"/>
      <c r="C12" s="286"/>
      <c r="D12" s="286"/>
      <c r="E12" s="286"/>
      <c r="F12" s="286"/>
      <c r="G12" s="286"/>
      <c r="H12" s="286"/>
      <c r="I12" s="286"/>
      <c r="J12" s="286"/>
      <c r="K12" s="281"/>
    </row>
    <row r="13" spans="2:11" ht="15" customHeight="1">
      <c r="B13" s="284"/>
      <c r="C13" s="286"/>
      <c r="D13" s="283" t="s">
        <v>289</v>
      </c>
      <c r="E13" s="283"/>
      <c r="F13" s="283"/>
      <c r="G13" s="283"/>
      <c r="H13" s="283"/>
      <c r="I13" s="283"/>
      <c r="J13" s="283"/>
      <c r="K13" s="281"/>
    </row>
    <row r="14" spans="2:11" ht="15" customHeight="1">
      <c r="B14" s="284"/>
      <c r="C14" s="286"/>
      <c r="D14" s="283" t="s">
        <v>123</v>
      </c>
      <c r="E14" s="283"/>
      <c r="F14" s="283"/>
      <c r="G14" s="283"/>
      <c r="H14" s="283"/>
      <c r="I14" s="283"/>
      <c r="J14" s="283"/>
      <c r="K14" s="281"/>
    </row>
    <row r="15" spans="2:11" ht="15" customHeight="1">
      <c r="B15" s="284"/>
      <c r="C15" s="286"/>
      <c r="D15" s="283" t="s">
        <v>124</v>
      </c>
      <c r="E15" s="283"/>
      <c r="F15" s="283"/>
      <c r="G15" s="283"/>
      <c r="H15" s="283"/>
      <c r="I15" s="283"/>
      <c r="J15" s="283"/>
      <c r="K15" s="281"/>
    </row>
    <row r="16" spans="2:11" ht="15" customHeight="1">
      <c r="B16" s="284"/>
      <c r="C16" s="286"/>
      <c r="D16" s="286"/>
      <c r="E16" s="287" t="s">
        <v>374</v>
      </c>
      <c r="F16" s="283" t="s">
        <v>125</v>
      </c>
      <c r="G16" s="283"/>
      <c r="H16" s="283"/>
      <c r="I16" s="283"/>
      <c r="J16" s="283"/>
      <c r="K16" s="281"/>
    </row>
    <row r="17" spans="2:11" ht="15" customHeight="1">
      <c r="B17" s="284"/>
      <c r="C17" s="286"/>
      <c r="D17" s="286"/>
      <c r="E17" s="287" t="s">
        <v>126</v>
      </c>
      <c r="F17" s="283" t="s">
        <v>127</v>
      </c>
      <c r="G17" s="283"/>
      <c r="H17" s="283"/>
      <c r="I17" s="283"/>
      <c r="J17" s="283"/>
      <c r="K17" s="281"/>
    </row>
    <row r="18" spans="2:11" ht="15" customHeight="1">
      <c r="B18" s="284"/>
      <c r="C18" s="286"/>
      <c r="D18" s="286"/>
      <c r="E18" s="287" t="s">
        <v>128</v>
      </c>
      <c r="F18" s="283" t="s">
        <v>129</v>
      </c>
      <c r="G18" s="283"/>
      <c r="H18" s="283"/>
      <c r="I18" s="283"/>
      <c r="J18" s="283"/>
      <c r="K18" s="281"/>
    </row>
    <row r="19" spans="2:11" ht="15" customHeight="1">
      <c r="B19" s="284"/>
      <c r="C19" s="286"/>
      <c r="D19" s="286"/>
      <c r="E19" s="287" t="s">
        <v>130</v>
      </c>
      <c r="F19" s="283" t="s">
        <v>131</v>
      </c>
      <c r="G19" s="283"/>
      <c r="H19" s="283"/>
      <c r="I19" s="283"/>
      <c r="J19" s="283"/>
      <c r="K19" s="281"/>
    </row>
    <row r="20" spans="2:11" ht="15" customHeight="1">
      <c r="B20" s="284"/>
      <c r="C20" s="286"/>
      <c r="D20" s="286"/>
      <c r="E20" s="287" t="s">
        <v>132</v>
      </c>
      <c r="F20" s="283" t="s">
        <v>133</v>
      </c>
      <c r="G20" s="283"/>
      <c r="H20" s="283"/>
      <c r="I20" s="283"/>
      <c r="J20" s="283"/>
      <c r="K20" s="281"/>
    </row>
    <row r="21" spans="2:11" ht="15" customHeight="1">
      <c r="B21" s="284"/>
      <c r="C21" s="286"/>
      <c r="D21" s="286"/>
      <c r="E21" s="287" t="s">
        <v>134</v>
      </c>
      <c r="F21" s="283" t="s">
        <v>135</v>
      </c>
      <c r="G21" s="283"/>
      <c r="H21" s="283"/>
      <c r="I21" s="283"/>
      <c r="J21" s="283"/>
      <c r="K21" s="281"/>
    </row>
    <row r="22" spans="2:11" ht="12.75" customHeight="1">
      <c r="B22" s="284"/>
      <c r="C22" s="286"/>
      <c r="D22" s="286"/>
      <c r="E22" s="286"/>
      <c r="F22" s="286"/>
      <c r="G22" s="286"/>
      <c r="H22" s="286"/>
      <c r="I22" s="286"/>
      <c r="J22" s="286"/>
      <c r="K22" s="281"/>
    </row>
    <row r="23" spans="2:11" ht="15" customHeight="1">
      <c r="B23" s="284"/>
      <c r="C23" s="283" t="s">
        <v>290</v>
      </c>
      <c r="D23" s="283"/>
      <c r="E23" s="283"/>
      <c r="F23" s="283"/>
      <c r="G23" s="283"/>
      <c r="H23" s="283"/>
      <c r="I23" s="283"/>
      <c r="J23" s="283"/>
      <c r="K23" s="281"/>
    </row>
    <row r="24" spans="2:11" ht="15" customHeight="1">
      <c r="B24" s="284"/>
      <c r="C24" s="283" t="s">
        <v>136</v>
      </c>
      <c r="D24" s="283"/>
      <c r="E24" s="283"/>
      <c r="F24" s="283"/>
      <c r="G24" s="283"/>
      <c r="H24" s="283"/>
      <c r="I24" s="283"/>
      <c r="J24" s="283"/>
      <c r="K24" s="281"/>
    </row>
    <row r="25" spans="2:11" ht="15" customHeight="1">
      <c r="B25" s="284"/>
      <c r="C25" s="285"/>
      <c r="D25" s="283" t="s">
        <v>291</v>
      </c>
      <c r="E25" s="283"/>
      <c r="F25" s="283"/>
      <c r="G25" s="283"/>
      <c r="H25" s="283"/>
      <c r="I25" s="283"/>
      <c r="J25" s="283"/>
      <c r="K25" s="281"/>
    </row>
    <row r="26" spans="2:11" ht="15" customHeight="1">
      <c r="B26" s="284"/>
      <c r="C26" s="286"/>
      <c r="D26" s="283" t="s">
        <v>137</v>
      </c>
      <c r="E26" s="283"/>
      <c r="F26" s="283"/>
      <c r="G26" s="283"/>
      <c r="H26" s="283"/>
      <c r="I26" s="283"/>
      <c r="J26" s="283"/>
      <c r="K26" s="281"/>
    </row>
    <row r="27" spans="2:11" ht="12.75" customHeight="1">
      <c r="B27" s="284"/>
      <c r="C27" s="286"/>
      <c r="D27" s="286"/>
      <c r="E27" s="286"/>
      <c r="F27" s="286"/>
      <c r="G27" s="286"/>
      <c r="H27" s="286"/>
      <c r="I27" s="286"/>
      <c r="J27" s="286"/>
      <c r="K27" s="281"/>
    </row>
    <row r="28" spans="2:11" ht="15" customHeight="1">
      <c r="B28" s="284"/>
      <c r="C28" s="286"/>
      <c r="D28" s="283" t="s">
        <v>292</v>
      </c>
      <c r="E28" s="283"/>
      <c r="F28" s="283"/>
      <c r="G28" s="283"/>
      <c r="H28" s="283"/>
      <c r="I28" s="283"/>
      <c r="J28" s="283"/>
      <c r="K28" s="281"/>
    </row>
    <row r="29" spans="2:11" ht="15" customHeight="1">
      <c r="B29" s="284"/>
      <c r="C29" s="286"/>
      <c r="D29" s="283" t="s">
        <v>138</v>
      </c>
      <c r="E29" s="283"/>
      <c r="F29" s="283"/>
      <c r="G29" s="283"/>
      <c r="H29" s="283"/>
      <c r="I29" s="283"/>
      <c r="J29" s="283"/>
      <c r="K29" s="281"/>
    </row>
    <row r="30" spans="2:11" ht="12.75" customHeight="1">
      <c r="B30" s="284"/>
      <c r="C30" s="286"/>
      <c r="D30" s="286"/>
      <c r="E30" s="286"/>
      <c r="F30" s="286"/>
      <c r="G30" s="286"/>
      <c r="H30" s="286"/>
      <c r="I30" s="286"/>
      <c r="J30" s="286"/>
      <c r="K30" s="281"/>
    </row>
    <row r="31" spans="2:11" ht="15" customHeight="1">
      <c r="B31" s="284"/>
      <c r="C31" s="286"/>
      <c r="D31" s="283" t="s">
        <v>293</v>
      </c>
      <c r="E31" s="283"/>
      <c r="F31" s="283"/>
      <c r="G31" s="283"/>
      <c r="H31" s="283"/>
      <c r="I31" s="283"/>
      <c r="J31" s="283"/>
      <c r="K31" s="281"/>
    </row>
    <row r="32" spans="2:11" ht="15" customHeight="1">
      <c r="B32" s="284"/>
      <c r="C32" s="286"/>
      <c r="D32" s="283" t="s">
        <v>139</v>
      </c>
      <c r="E32" s="283"/>
      <c r="F32" s="283"/>
      <c r="G32" s="283"/>
      <c r="H32" s="283"/>
      <c r="I32" s="283"/>
      <c r="J32" s="283"/>
      <c r="K32" s="281"/>
    </row>
    <row r="33" spans="2:11" ht="15" customHeight="1">
      <c r="B33" s="284"/>
      <c r="C33" s="286"/>
      <c r="D33" s="283" t="s">
        <v>140</v>
      </c>
      <c r="E33" s="283"/>
      <c r="F33" s="283"/>
      <c r="G33" s="283"/>
      <c r="H33" s="283"/>
      <c r="I33" s="283"/>
      <c r="J33" s="283"/>
      <c r="K33" s="281"/>
    </row>
    <row r="34" spans="2:11" ht="15" customHeight="1">
      <c r="B34" s="284"/>
      <c r="C34" s="286"/>
      <c r="D34" s="285"/>
      <c r="E34" s="288" t="s">
        <v>416</v>
      </c>
      <c r="F34" s="285"/>
      <c r="G34" s="283" t="s">
        <v>141</v>
      </c>
      <c r="H34" s="283"/>
      <c r="I34" s="283"/>
      <c r="J34" s="283"/>
      <c r="K34" s="281"/>
    </row>
    <row r="35" spans="2:11" ht="30.75" customHeight="1">
      <c r="B35" s="284"/>
      <c r="C35" s="286"/>
      <c r="D35" s="285"/>
      <c r="E35" s="288" t="s">
        <v>142</v>
      </c>
      <c r="F35" s="285"/>
      <c r="G35" s="283" t="s">
        <v>143</v>
      </c>
      <c r="H35" s="283"/>
      <c r="I35" s="283"/>
      <c r="J35" s="283"/>
      <c r="K35" s="281"/>
    </row>
    <row r="36" spans="2:11" ht="15" customHeight="1">
      <c r="B36" s="284"/>
      <c r="C36" s="286"/>
      <c r="D36" s="285"/>
      <c r="E36" s="288" t="s">
        <v>350</v>
      </c>
      <c r="F36" s="285"/>
      <c r="G36" s="283" t="s">
        <v>144</v>
      </c>
      <c r="H36" s="283"/>
      <c r="I36" s="283"/>
      <c r="J36" s="283"/>
      <c r="K36" s="281"/>
    </row>
    <row r="37" spans="2:11" ht="15" customHeight="1">
      <c r="B37" s="284"/>
      <c r="C37" s="286"/>
      <c r="D37" s="285"/>
      <c r="E37" s="288" t="s">
        <v>417</v>
      </c>
      <c r="F37" s="285"/>
      <c r="G37" s="283" t="s">
        <v>145</v>
      </c>
      <c r="H37" s="283"/>
      <c r="I37" s="283"/>
      <c r="J37" s="283"/>
      <c r="K37" s="281"/>
    </row>
    <row r="38" spans="2:11" ht="15" customHeight="1">
      <c r="B38" s="284"/>
      <c r="C38" s="286"/>
      <c r="D38" s="285"/>
      <c r="E38" s="288" t="s">
        <v>418</v>
      </c>
      <c r="F38" s="285"/>
      <c r="G38" s="283" t="s">
        <v>146</v>
      </c>
      <c r="H38" s="283"/>
      <c r="I38" s="283"/>
      <c r="J38" s="283"/>
      <c r="K38" s="281"/>
    </row>
    <row r="39" spans="2:11" ht="15" customHeight="1">
      <c r="B39" s="284"/>
      <c r="C39" s="286"/>
      <c r="D39" s="285"/>
      <c r="E39" s="288" t="s">
        <v>419</v>
      </c>
      <c r="F39" s="285"/>
      <c r="G39" s="283" t="s">
        <v>147</v>
      </c>
      <c r="H39" s="283"/>
      <c r="I39" s="283"/>
      <c r="J39" s="283"/>
      <c r="K39" s="281"/>
    </row>
    <row r="40" spans="2:11" ht="15" customHeight="1">
      <c r="B40" s="284"/>
      <c r="C40" s="286"/>
      <c r="D40" s="285"/>
      <c r="E40" s="288" t="s">
        <v>148</v>
      </c>
      <c r="F40" s="285"/>
      <c r="G40" s="283" t="s">
        <v>149</v>
      </c>
      <c r="H40" s="283"/>
      <c r="I40" s="283"/>
      <c r="J40" s="283"/>
      <c r="K40" s="281"/>
    </row>
    <row r="41" spans="2:11" ht="15" customHeight="1">
      <c r="B41" s="284"/>
      <c r="C41" s="286"/>
      <c r="D41" s="285"/>
      <c r="E41" s="288"/>
      <c r="F41" s="285"/>
      <c r="G41" s="283" t="s">
        <v>150</v>
      </c>
      <c r="H41" s="283"/>
      <c r="I41" s="283"/>
      <c r="J41" s="283"/>
      <c r="K41" s="281"/>
    </row>
    <row r="42" spans="2:11" ht="15" customHeight="1">
      <c r="B42" s="284"/>
      <c r="C42" s="286"/>
      <c r="D42" s="285"/>
      <c r="E42" s="288" t="s">
        <v>151</v>
      </c>
      <c r="F42" s="285"/>
      <c r="G42" s="283" t="s">
        <v>152</v>
      </c>
      <c r="H42" s="283"/>
      <c r="I42" s="283"/>
      <c r="J42" s="283"/>
      <c r="K42" s="281"/>
    </row>
    <row r="43" spans="2:11" ht="15" customHeight="1">
      <c r="B43" s="284"/>
      <c r="C43" s="286"/>
      <c r="D43" s="285"/>
      <c r="E43" s="288" t="s">
        <v>421</v>
      </c>
      <c r="F43" s="285"/>
      <c r="G43" s="283" t="s">
        <v>153</v>
      </c>
      <c r="H43" s="283"/>
      <c r="I43" s="283"/>
      <c r="J43" s="283"/>
      <c r="K43" s="281"/>
    </row>
    <row r="44" spans="2:11" ht="12.75" customHeight="1">
      <c r="B44" s="284"/>
      <c r="C44" s="286"/>
      <c r="D44" s="285"/>
      <c r="E44" s="285"/>
      <c r="F44" s="285"/>
      <c r="G44" s="285"/>
      <c r="H44" s="285"/>
      <c r="I44" s="285"/>
      <c r="J44" s="285"/>
      <c r="K44" s="281"/>
    </row>
    <row r="45" spans="2:11" ht="15" customHeight="1">
      <c r="B45" s="284"/>
      <c r="C45" s="286"/>
      <c r="D45" s="283" t="s">
        <v>154</v>
      </c>
      <c r="E45" s="283"/>
      <c r="F45" s="283"/>
      <c r="G45" s="283"/>
      <c r="H45" s="283"/>
      <c r="I45" s="283"/>
      <c r="J45" s="283"/>
      <c r="K45" s="281"/>
    </row>
    <row r="46" spans="2:11" ht="15" customHeight="1">
      <c r="B46" s="284"/>
      <c r="C46" s="286"/>
      <c r="D46" s="286"/>
      <c r="E46" s="283" t="s">
        <v>155</v>
      </c>
      <c r="F46" s="283"/>
      <c r="G46" s="283"/>
      <c r="H46" s="283"/>
      <c r="I46" s="283"/>
      <c r="J46" s="283"/>
      <c r="K46" s="281"/>
    </row>
    <row r="47" spans="2:11" ht="15" customHeight="1">
      <c r="B47" s="284"/>
      <c r="C47" s="286"/>
      <c r="D47" s="286"/>
      <c r="E47" s="283" t="s">
        <v>156</v>
      </c>
      <c r="F47" s="283"/>
      <c r="G47" s="283"/>
      <c r="H47" s="283"/>
      <c r="I47" s="283"/>
      <c r="J47" s="283"/>
      <c r="K47" s="281"/>
    </row>
    <row r="48" spans="2:11" ht="15" customHeight="1">
      <c r="B48" s="284"/>
      <c r="C48" s="286"/>
      <c r="D48" s="286"/>
      <c r="E48" s="283" t="s">
        <v>157</v>
      </c>
      <c r="F48" s="283"/>
      <c r="G48" s="283"/>
      <c r="H48" s="283"/>
      <c r="I48" s="283"/>
      <c r="J48" s="283"/>
      <c r="K48" s="281"/>
    </row>
    <row r="49" spans="2:11" ht="15" customHeight="1">
      <c r="B49" s="284"/>
      <c r="C49" s="286"/>
      <c r="D49" s="283" t="s">
        <v>158</v>
      </c>
      <c r="E49" s="283"/>
      <c r="F49" s="283"/>
      <c r="G49" s="283"/>
      <c r="H49" s="283"/>
      <c r="I49" s="283"/>
      <c r="J49" s="283"/>
      <c r="K49" s="281"/>
    </row>
    <row r="50" spans="2:11" ht="25.5" customHeight="1">
      <c r="B50" s="279"/>
      <c r="C50" s="280" t="s">
        <v>159</v>
      </c>
      <c r="D50" s="280"/>
      <c r="E50" s="280"/>
      <c r="F50" s="280"/>
      <c r="G50" s="280"/>
      <c r="H50" s="280"/>
      <c r="I50" s="280"/>
      <c r="J50" s="280"/>
      <c r="K50" s="281"/>
    </row>
    <row r="51" spans="2:11" ht="5.25" customHeight="1">
      <c r="B51" s="279"/>
      <c r="C51" s="282"/>
      <c r="D51" s="282"/>
      <c r="E51" s="282"/>
      <c r="F51" s="282"/>
      <c r="G51" s="282"/>
      <c r="H51" s="282"/>
      <c r="I51" s="282"/>
      <c r="J51" s="282"/>
      <c r="K51" s="281"/>
    </row>
    <row r="52" spans="2:11" ht="15" customHeight="1">
      <c r="B52" s="279"/>
      <c r="C52" s="283" t="s">
        <v>160</v>
      </c>
      <c r="D52" s="283"/>
      <c r="E52" s="283"/>
      <c r="F52" s="283"/>
      <c r="G52" s="283"/>
      <c r="H52" s="283"/>
      <c r="I52" s="283"/>
      <c r="J52" s="283"/>
      <c r="K52" s="281"/>
    </row>
    <row r="53" spans="2:11" ht="15" customHeight="1">
      <c r="B53" s="279"/>
      <c r="C53" s="283" t="s">
        <v>161</v>
      </c>
      <c r="D53" s="283"/>
      <c r="E53" s="283"/>
      <c r="F53" s="283"/>
      <c r="G53" s="283"/>
      <c r="H53" s="283"/>
      <c r="I53" s="283"/>
      <c r="J53" s="283"/>
      <c r="K53" s="281"/>
    </row>
    <row r="54" spans="2:11" ht="12.75" customHeight="1">
      <c r="B54" s="279"/>
      <c r="C54" s="285"/>
      <c r="D54" s="285"/>
      <c r="E54" s="285"/>
      <c r="F54" s="285"/>
      <c r="G54" s="285"/>
      <c r="H54" s="285"/>
      <c r="I54" s="285"/>
      <c r="J54" s="285"/>
      <c r="K54" s="281"/>
    </row>
    <row r="55" spans="2:11" ht="15" customHeight="1">
      <c r="B55" s="279"/>
      <c r="C55" s="283" t="s">
        <v>162</v>
      </c>
      <c r="D55" s="283"/>
      <c r="E55" s="283"/>
      <c r="F55" s="283"/>
      <c r="G55" s="283"/>
      <c r="H55" s="283"/>
      <c r="I55" s="283"/>
      <c r="J55" s="283"/>
      <c r="K55" s="281"/>
    </row>
    <row r="56" spans="2:11" ht="15" customHeight="1">
      <c r="B56" s="279"/>
      <c r="C56" s="286"/>
      <c r="D56" s="283" t="s">
        <v>163</v>
      </c>
      <c r="E56" s="283"/>
      <c r="F56" s="283"/>
      <c r="G56" s="283"/>
      <c r="H56" s="283"/>
      <c r="I56" s="283"/>
      <c r="J56" s="283"/>
      <c r="K56" s="281"/>
    </row>
    <row r="57" spans="2:11" ht="15" customHeight="1">
      <c r="B57" s="279"/>
      <c r="C57" s="286"/>
      <c r="D57" s="283" t="s">
        <v>164</v>
      </c>
      <c r="E57" s="283"/>
      <c r="F57" s="283"/>
      <c r="G57" s="283"/>
      <c r="H57" s="283"/>
      <c r="I57" s="283"/>
      <c r="J57" s="283"/>
      <c r="K57" s="281"/>
    </row>
    <row r="58" spans="2:11" ht="15" customHeight="1">
      <c r="B58" s="279"/>
      <c r="C58" s="286"/>
      <c r="D58" s="283" t="s">
        <v>165</v>
      </c>
      <c r="E58" s="283"/>
      <c r="F58" s="283"/>
      <c r="G58" s="283"/>
      <c r="H58" s="283"/>
      <c r="I58" s="283"/>
      <c r="J58" s="283"/>
      <c r="K58" s="281"/>
    </row>
    <row r="59" spans="2:11" ht="15" customHeight="1">
      <c r="B59" s="279"/>
      <c r="C59" s="286"/>
      <c r="D59" s="283" t="s">
        <v>166</v>
      </c>
      <c r="E59" s="283"/>
      <c r="F59" s="283"/>
      <c r="G59" s="283"/>
      <c r="H59" s="283"/>
      <c r="I59" s="283"/>
      <c r="J59" s="283"/>
      <c r="K59" s="281"/>
    </row>
    <row r="60" spans="2:11" ht="15" customHeight="1">
      <c r="B60" s="279"/>
      <c r="C60" s="286"/>
      <c r="D60" s="289" t="s">
        <v>167</v>
      </c>
      <c r="E60" s="289"/>
      <c r="F60" s="289"/>
      <c r="G60" s="289"/>
      <c r="H60" s="289"/>
      <c r="I60" s="289"/>
      <c r="J60" s="289"/>
      <c r="K60" s="281"/>
    </row>
    <row r="61" spans="2:11" ht="15" customHeight="1">
      <c r="B61" s="279"/>
      <c r="C61" s="286"/>
      <c r="D61" s="283" t="s">
        <v>168</v>
      </c>
      <c r="E61" s="283"/>
      <c r="F61" s="283"/>
      <c r="G61" s="283"/>
      <c r="H61" s="283"/>
      <c r="I61" s="283"/>
      <c r="J61" s="283"/>
      <c r="K61" s="281"/>
    </row>
    <row r="62" spans="2:11" ht="12.75" customHeight="1">
      <c r="B62" s="279"/>
      <c r="C62" s="286"/>
      <c r="D62" s="286"/>
      <c r="E62" s="290"/>
      <c r="F62" s="286"/>
      <c r="G62" s="286"/>
      <c r="H62" s="286"/>
      <c r="I62" s="286"/>
      <c r="J62" s="286"/>
      <c r="K62" s="281"/>
    </row>
    <row r="63" spans="2:11" ht="15" customHeight="1">
      <c r="B63" s="279"/>
      <c r="C63" s="286"/>
      <c r="D63" s="283" t="s">
        <v>169</v>
      </c>
      <c r="E63" s="283"/>
      <c r="F63" s="283"/>
      <c r="G63" s="283"/>
      <c r="H63" s="283"/>
      <c r="I63" s="283"/>
      <c r="J63" s="283"/>
      <c r="K63" s="281"/>
    </row>
    <row r="64" spans="2:11" ht="15" customHeight="1">
      <c r="B64" s="279"/>
      <c r="C64" s="286"/>
      <c r="D64" s="289" t="s">
        <v>170</v>
      </c>
      <c r="E64" s="289"/>
      <c r="F64" s="289"/>
      <c r="G64" s="289"/>
      <c r="H64" s="289"/>
      <c r="I64" s="289"/>
      <c r="J64" s="289"/>
      <c r="K64" s="281"/>
    </row>
    <row r="65" spans="2:11" ht="15" customHeight="1">
      <c r="B65" s="279"/>
      <c r="C65" s="286"/>
      <c r="D65" s="283" t="s">
        <v>171</v>
      </c>
      <c r="E65" s="283"/>
      <c r="F65" s="283"/>
      <c r="G65" s="283"/>
      <c r="H65" s="283"/>
      <c r="I65" s="283"/>
      <c r="J65" s="283"/>
      <c r="K65" s="281"/>
    </row>
    <row r="66" spans="2:11" ht="15" customHeight="1">
      <c r="B66" s="279"/>
      <c r="C66" s="286"/>
      <c r="D66" s="283" t="s">
        <v>172</v>
      </c>
      <c r="E66" s="283"/>
      <c r="F66" s="283"/>
      <c r="G66" s="283"/>
      <c r="H66" s="283"/>
      <c r="I66" s="283"/>
      <c r="J66" s="283"/>
      <c r="K66" s="281"/>
    </row>
    <row r="67" spans="2:11" ht="15" customHeight="1">
      <c r="B67" s="279"/>
      <c r="C67" s="286"/>
      <c r="D67" s="283" t="s">
        <v>173</v>
      </c>
      <c r="E67" s="283"/>
      <c r="F67" s="283"/>
      <c r="G67" s="283"/>
      <c r="H67" s="283"/>
      <c r="I67" s="283"/>
      <c r="J67" s="283"/>
      <c r="K67" s="281"/>
    </row>
    <row r="68" spans="2:11" ht="15" customHeight="1">
      <c r="B68" s="279"/>
      <c r="C68" s="286"/>
      <c r="D68" s="283" t="s">
        <v>174</v>
      </c>
      <c r="E68" s="283"/>
      <c r="F68" s="283"/>
      <c r="G68" s="283"/>
      <c r="H68" s="283"/>
      <c r="I68" s="283"/>
      <c r="J68" s="283"/>
      <c r="K68" s="281"/>
    </row>
    <row r="69" spans="2:11" ht="12.75" customHeight="1">
      <c r="B69" s="291"/>
      <c r="C69" s="292"/>
      <c r="D69" s="292"/>
      <c r="E69" s="292"/>
      <c r="F69" s="292"/>
      <c r="G69" s="292"/>
      <c r="H69" s="292"/>
      <c r="I69" s="292"/>
      <c r="J69" s="292"/>
      <c r="K69" s="293"/>
    </row>
    <row r="70" spans="2:11" ht="18.75" customHeight="1">
      <c r="B70" s="294"/>
      <c r="C70" s="294"/>
      <c r="D70" s="294"/>
      <c r="E70" s="294"/>
      <c r="F70" s="294"/>
      <c r="G70" s="294"/>
      <c r="H70" s="294"/>
      <c r="I70" s="294"/>
      <c r="J70" s="294"/>
      <c r="K70" s="295"/>
    </row>
    <row r="71" spans="2:11" ht="18.75" customHeight="1">
      <c r="B71" s="295"/>
      <c r="C71" s="295"/>
      <c r="D71" s="295"/>
      <c r="E71" s="295"/>
      <c r="F71" s="295"/>
      <c r="G71" s="295"/>
      <c r="H71" s="295"/>
      <c r="I71" s="295"/>
      <c r="J71" s="295"/>
      <c r="K71" s="295"/>
    </row>
    <row r="72" spans="2:11" ht="7.5" customHeight="1">
      <c r="B72" s="296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ht="45" customHeight="1">
      <c r="B73" s="299"/>
      <c r="C73" s="300" t="s">
        <v>117</v>
      </c>
      <c r="D73" s="300"/>
      <c r="E73" s="300"/>
      <c r="F73" s="300"/>
      <c r="G73" s="300"/>
      <c r="H73" s="300"/>
      <c r="I73" s="300"/>
      <c r="J73" s="300"/>
      <c r="K73" s="301"/>
    </row>
    <row r="74" spans="2:11" ht="17.25" customHeight="1">
      <c r="B74" s="299"/>
      <c r="C74" s="302" t="s">
        <v>175</v>
      </c>
      <c r="D74" s="302"/>
      <c r="E74" s="302"/>
      <c r="F74" s="302" t="s">
        <v>176</v>
      </c>
      <c r="G74" s="303"/>
      <c r="H74" s="302" t="s">
        <v>417</v>
      </c>
      <c r="I74" s="302" t="s">
        <v>354</v>
      </c>
      <c r="J74" s="302" t="s">
        <v>177</v>
      </c>
      <c r="K74" s="301"/>
    </row>
    <row r="75" spans="2:11" ht="17.25" customHeight="1">
      <c r="B75" s="299"/>
      <c r="C75" s="304" t="s">
        <v>178</v>
      </c>
      <c r="D75" s="304"/>
      <c r="E75" s="304"/>
      <c r="F75" s="305" t="s">
        <v>179</v>
      </c>
      <c r="G75" s="306"/>
      <c r="H75" s="304"/>
      <c r="I75" s="304"/>
      <c r="J75" s="304" t="s">
        <v>180</v>
      </c>
      <c r="K75" s="301"/>
    </row>
    <row r="76" spans="2:11" ht="5.25" customHeight="1">
      <c r="B76" s="299"/>
      <c r="C76" s="307"/>
      <c r="D76" s="307"/>
      <c r="E76" s="307"/>
      <c r="F76" s="307"/>
      <c r="G76" s="308"/>
      <c r="H76" s="307"/>
      <c r="I76" s="307"/>
      <c r="J76" s="307"/>
      <c r="K76" s="301"/>
    </row>
    <row r="77" spans="2:11" ht="15" customHeight="1">
      <c r="B77" s="299"/>
      <c r="C77" s="288" t="s">
        <v>350</v>
      </c>
      <c r="D77" s="307"/>
      <c r="E77" s="307"/>
      <c r="F77" s="309" t="s">
        <v>181</v>
      </c>
      <c r="G77" s="308"/>
      <c r="H77" s="288" t="s">
        <v>182</v>
      </c>
      <c r="I77" s="288" t="s">
        <v>183</v>
      </c>
      <c r="J77" s="288">
        <v>20</v>
      </c>
      <c r="K77" s="301"/>
    </row>
    <row r="78" spans="2:11" ht="15" customHeight="1">
      <c r="B78" s="299"/>
      <c r="C78" s="288" t="s">
        <v>184</v>
      </c>
      <c r="D78" s="288"/>
      <c r="E78" s="288"/>
      <c r="F78" s="309" t="s">
        <v>181</v>
      </c>
      <c r="G78" s="308"/>
      <c r="H78" s="288" t="s">
        <v>185</v>
      </c>
      <c r="I78" s="288" t="s">
        <v>183</v>
      </c>
      <c r="J78" s="288">
        <v>120</v>
      </c>
      <c r="K78" s="301"/>
    </row>
    <row r="79" spans="2:11" ht="15" customHeight="1">
      <c r="B79" s="310"/>
      <c r="C79" s="288" t="s">
        <v>186</v>
      </c>
      <c r="D79" s="288"/>
      <c r="E79" s="288"/>
      <c r="F79" s="309" t="s">
        <v>187</v>
      </c>
      <c r="G79" s="308"/>
      <c r="H79" s="288" t="s">
        <v>188</v>
      </c>
      <c r="I79" s="288" t="s">
        <v>183</v>
      </c>
      <c r="J79" s="288">
        <v>50</v>
      </c>
      <c r="K79" s="301"/>
    </row>
    <row r="80" spans="2:11" ht="15" customHeight="1">
      <c r="B80" s="310"/>
      <c r="C80" s="288" t="s">
        <v>189</v>
      </c>
      <c r="D80" s="288"/>
      <c r="E80" s="288"/>
      <c r="F80" s="309" t="s">
        <v>181</v>
      </c>
      <c r="G80" s="308"/>
      <c r="H80" s="288" t="s">
        <v>190</v>
      </c>
      <c r="I80" s="288" t="s">
        <v>191</v>
      </c>
      <c r="J80" s="288"/>
      <c r="K80" s="301"/>
    </row>
    <row r="81" spans="2:11" ht="15" customHeight="1">
      <c r="B81" s="310"/>
      <c r="C81" s="311" t="s">
        <v>192</v>
      </c>
      <c r="D81" s="311"/>
      <c r="E81" s="311"/>
      <c r="F81" s="312" t="s">
        <v>187</v>
      </c>
      <c r="G81" s="311"/>
      <c r="H81" s="311" t="s">
        <v>193</v>
      </c>
      <c r="I81" s="311" t="s">
        <v>183</v>
      </c>
      <c r="J81" s="311">
        <v>15</v>
      </c>
      <c r="K81" s="301"/>
    </row>
    <row r="82" spans="2:11" ht="15" customHeight="1">
      <c r="B82" s="310"/>
      <c r="C82" s="311" t="s">
        <v>194</v>
      </c>
      <c r="D82" s="311"/>
      <c r="E82" s="311"/>
      <c r="F82" s="312" t="s">
        <v>187</v>
      </c>
      <c r="G82" s="311"/>
      <c r="H82" s="311" t="s">
        <v>195</v>
      </c>
      <c r="I82" s="311" t="s">
        <v>183</v>
      </c>
      <c r="J82" s="311">
        <v>15</v>
      </c>
      <c r="K82" s="301"/>
    </row>
    <row r="83" spans="2:11" ht="15" customHeight="1">
      <c r="B83" s="310"/>
      <c r="C83" s="311" t="s">
        <v>196</v>
      </c>
      <c r="D83" s="311"/>
      <c r="E83" s="311"/>
      <c r="F83" s="312" t="s">
        <v>187</v>
      </c>
      <c r="G83" s="311"/>
      <c r="H83" s="311" t="s">
        <v>197</v>
      </c>
      <c r="I83" s="311" t="s">
        <v>183</v>
      </c>
      <c r="J83" s="311">
        <v>20</v>
      </c>
      <c r="K83" s="301"/>
    </row>
    <row r="84" spans="2:11" ht="15" customHeight="1">
      <c r="B84" s="310"/>
      <c r="C84" s="311" t="s">
        <v>198</v>
      </c>
      <c r="D84" s="311"/>
      <c r="E84" s="311"/>
      <c r="F84" s="312" t="s">
        <v>187</v>
      </c>
      <c r="G84" s="311"/>
      <c r="H84" s="311" t="s">
        <v>199</v>
      </c>
      <c r="I84" s="311" t="s">
        <v>183</v>
      </c>
      <c r="J84" s="311">
        <v>20</v>
      </c>
      <c r="K84" s="301"/>
    </row>
    <row r="85" spans="2:11" ht="15" customHeight="1">
      <c r="B85" s="310"/>
      <c r="C85" s="288" t="s">
        <v>200</v>
      </c>
      <c r="D85" s="288"/>
      <c r="E85" s="288"/>
      <c r="F85" s="309" t="s">
        <v>187</v>
      </c>
      <c r="G85" s="308"/>
      <c r="H85" s="288" t="s">
        <v>201</v>
      </c>
      <c r="I85" s="288" t="s">
        <v>183</v>
      </c>
      <c r="J85" s="288">
        <v>50</v>
      </c>
      <c r="K85" s="301"/>
    </row>
    <row r="86" spans="2:11" ht="15" customHeight="1">
      <c r="B86" s="310"/>
      <c r="C86" s="288" t="s">
        <v>202</v>
      </c>
      <c r="D86" s="288"/>
      <c r="E86" s="288"/>
      <c r="F86" s="309" t="s">
        <v>187</v>
      </c>
      <c r="G86" s="308"/>
      <c r="H86" s="288" t="s">
        <v>203</v>
      </c>
      <c r="I86" s="288" t="s">
        <v>183</v>
      </c>
      <c r="J86" s="288">
        <v>20</v>
      </c>
      <c r="K86" s="301"/>
    </row>
    <row r="87" spans="2:11" ht="15" customHeight="1">
      <c r="B87" s="310"/>
      <c r="C87" s="288" t="s">
        <v>204</v>
      </c>
      <c r="D87" s="288"/>
      <c r="E87" s="288"/>
      <c r="F87" s="309" t="s">
        <v>187</v>
      </c>
      <c r="G87" s="308"/>
      <c r="H87" s="288" t="s">
        <v>205</v>
      </c>
      <c r="I87" s="288" t="s">
        <v>183</v>
      </c>
      <c r="J87" s="288">
        <v>20</v>
      </c>
      <c r="K87" s="301"/>
    </row>
    <row r="88" spans="2:11" ht="15" customHeight="1">
      <c r="B88" s="310"/>
      <c r="C88" s="288" t="s">
        <v>206</v>
      </c>
      <c r="D88" s="288"/>
      <c r="E88" s="288"/>
      <c r="F88" s="309" t="s">
        <v>187</v>
      </c>
      <c r="G88" s="308"/>
      <c r="H88" s="288" t="s">
        <v>207</v>
      </c>
      <c r="I88" s="288" t="s">
        <v>183</v>
      </c>
      <c r="J88" s="288">
        <v>50</v>
      </c>
      <c r="K88" s="301"/>
    </row>
    <row r="89" spans="2:11" ht="15" customHeight="1">
      <c r="B89" s="310"/>
      <c r="C89" s="288" t="s">
        <v>208</v>
      </c>
      <c r="D89" s="288"/>
      <c r="E89" s="288"/>
      <c r="F89" s="309" t="s">
        <v>187</v>
      </c>
      <c r="G89" s="308"/>
      <c r="H89" s="288" t="s">
        <v>208</v>
      </c>
      <c r="I89" s="288" t="s">
        <v>183</v>
      </c>
      <c r="J89" s="288">
        <v>50</v>
      </c>
      <c r="K89" s="301"/>
    </row>
    <row r="90" spans="2:11" ht="15" customHeight="1">
      <c r="B90" s="310"/>
      <c r="C90" s="288" t="s">
        <v>422</v>
      </c>
      <c r="D90" s="288"/>
      <c r="E90" s="288"/>
      <c r="F90" s="309" t="s">
        <v>187</v>
      </c>
      <c r="G90" s="308"/>
      <c r="H90" s="288" t="s">
        <v>209</v>
      </c>
      <c r="I90" s="288" t="s">
        <v>183</v>
      </c>
      <c r="J90" s="288">
        <v>255</v>
      </c>
      <c r="K90" s="301"/>
    </row>
    <row r="91" spans="2:11" ht="15" customHeight="1">
      <c r="B91" s="310"/>
      <c r="C91" s="288" t="s">
        <v>210</v>
      </c>
      <c r="D91" s="288"/>
      <c r="E91" s="288"/>
      <c r="F91" s="309" t="s">
        <v>181</v>
      </c>
      <c r="G91" s="308"/>
      <c r="H91" s="288" t="s">
        <v>211</v>
      </c>
      <c r="I91" s="288" t="s">
        <v>212</v>
      </c>
      <c r="J91" s="288"/>
      <c r="K91" s="301"/>
    </row>
    <row r="92" spans="2:11" ht="15" customHeight="1">
      <c r="B92" s="310"/>
      <c r="C92" s="288" t="s">
        <v>213</v>
      </c>
      <c r="D92" s="288"/>
      <c r="E92" s="288"/>
      <c r="F92" s="309" t="s">
        <v>181</v>
      </c>
      <c r="G92" s="308"/>
      <c r="H92" s="288" t="s">
        <v>214</v>
      </c>
      <c r="I92" s="288" t="s">
        <v>215</v>
      </c>
      <c r="J92" s="288"/>
      <c r="K92" s="301"/>
    </row>
    <row r="93" spans="2:11" ht="15" customHeight="1">
      <c r="B93" s="310"/>
      <c r="C93" s="288" t="s">
        <v>216</v>
      </c>
      <c r="D93" s="288"/>
      <c r="E93" s="288"/>
      <c r="F93" s="309" t="s">
        <v>181</v>
      </c>
      <c r="G93" s="308"/>
      <c r="H93" s="288" t="s">
        <v>216</v>
      </c>
      <c r="I93" s="288" t="s">
        <v>215</v>
      </c>
      <c r="J93" s="288"/>
      <c r="K93" s="301"/>
    </row>
    <row r="94" spans="2:11" ht="15" customHeight="1">
      <c r="B94" s="310"/>
      <c r="C94" s="288" t="s">
        <v>335</v>
      </c>
      <c r="D94" s="288"/>
      <c r="E94" s="288"/>
      <c r="F94" s="309" t="s">
        <v>181</v>
      </c>
      <c r="G94" s="308"/>
      <c r="H94" s="288" t="s">
        <v>217</v>
      </c>
      <c r="I94" s="288" t="s">
        <v>215</v>
      </c>
      <c r="J94" s="288"/>
      <c r="K94" s="301"/>
    </row>
    <row r="95" spans="2:11" ht="15" customHeight="1">
      <c r="B95" s="310"/>
      <c r="C95" s="288" t="s">
        <v>345</v>
      </c>
      <c r="D95" s="288"/>
      <c r="E95" s="288"/>
      <c r="F95" s="309" t="s">
        <v>181</v>
      </c>
      <c r="G95" s="308"/>
      <c r="H95" s="288" t="s">
        <v>218</v>
      </c>
      <c r="I95" s="288" t="s">
        <v>215</v>
      </c>
      <c r="J95" s="288"/>
      <c r="K95" s="301"/>
    </row>
    <row r="96" spans="2:11" ht="15" customHeight="1">
      <c r="B96" s="313"/>
      <c r="C96" s="314"/>
      <c r="D96" s="314"/>
      <c r="E96" s="314"/>
      <c r="F96" s="314"/>
      <c r="G96" s="314"/>
      <c r="H96" s="314"/>
      <c r="I96" s="314"/>
      <c r="J96" s="314"/>
      <c r="K96" s="315"/>
    </row>
    <row r="97" spans="2:11" ht="18.75" customHeight="1">
      <c r="B97" s="316"/>
      <c r="C97" s="317"/>
      <c r="D97" s="317"/>
      <c r="E97" s="317"/>
      <c r="F97" s="317"/>
      <c r="G97" s="317"/>
      <c r="H97" s="317"/>
      <c r="I97" s="317"/>
      <c r="J97" s="317"/>
      <c r="K97" s="316"/>
    </row>
    <row r="98" spans="2:11" ht="18.75" customHeight="1">
      <c r="B98" s="295"/>
      <c r="C98" s="295"/>
      <c r="D98" s="295"/>
      <c r="E98" s="295"/>
      <c r="F98" s="295"/>
      <c r="G98" s="295"/>
      <c r="H98" s="295"/>
      <c r="I98" s="295"/>
      <c r="J98" s="295"/>
      <c r="K98" s="295"/>
    </row>
    <row r="99" spans="2:11" ht="7.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8"/>
    </row>
    <row r="100" spans="2:11" ht="45" customHeight="1">
      <c r="B100" s="299"/>
      <c r="C100" s="300" t="s">
        <v>219</v>
      </c>
      <c r="D100" s="300"/>
      <c r="E100" s="300"/>
      <c r="F100" s="300"/>
      <c r="G100" s="300"/>
      <c r="H100" s="300"/>
      <c r="I100" s="300"/>
      <c r="J100" s="300"/>
      <c r="K100" s="301"/>
    </row>
    <row r="101" spans="2:11" ht="17.25" customHeight="1">
      <c r="B101" s="299"/>
      <c r="C101" s="302" t="s">
        <v>175</v>
      </c>
      <c r="D101" s="302"/>
      <c r="E101" s="302"/>
      <c r="F101" s="302" t="s">
        <v>176</v>
      </c>
      <c r="G101" s="303"/>
      <c r="H101" s="302" t="s">
        <v>417</v>
      </c>
      <c r="I101" s="302" t="s">
        <v>354</v>
      </c>
      <c r="J101" s="302" t="s">
        <v>177</v>
      </c>
      <c r="K101" s="301"/>
    </row>
    <row r="102" spans="2:11" ht="17.25" customHeight="1">
      <c r="B102" s="299"/>
      <c r="C102" s="304" t="s">
        <v>178</v>
      </c>
      <c r="D102" s="304"/>
      <c r="E102" s="304"/>
      <c r="F102" s="305" t="s">
        <v>179</v>
      </c>
      <c r="G102" s="306"/>
      <c r="H102" s="304"/>
      <c r="I102" s="304"/>
      <c r="J102" s="304" t="s">
        <v>180</v>
      </c>
      <c r="K102" s="301"/>
    </row>
    <row r="103" spans="2:11" ht="5.25" customHeight="1">
      <c r="B103" s="299"/>
      <c r="C103" s="302"/>
      <c r="D103" s="302"/>
      <c r="E103" s="302"/>
      <c r="F103" s="302"/>
      <c r="G103" s="318"/>
      <c r="H103" s="302"/>
      <c r="I103" s="302"/>
      <c r="J103" s="302"/>
      <c r="K103" s="301"/>
    </row>
    <row r="104" spans="2:11" ht="15" customHeight="1">
      <c r="B104" s="299"/>
      <c r="C104" s="288" t="s">
        <v>350</v>
      </c>
      <c r="D104" s="307"/>
      <c r="E104" s="307"/>
      <c r="F104" s="309" t="s">
        <v>181</v>
      </c>
      <c r="G104" s="318"/>
      <c r="H104" s="288" t="s">
        <v>220</v>
      </c>
      <c r="I104" s="288" t="s">
        <v>183</v>
      </c>
      <c r="J104" s="288">
        <v>20</v>
      </c>
      <c r="K104" s="301"/>
    </row>
    <row r="105" spans="2:11" ht="15" customHeight="1">
      <c r="B105" s="299"/>
      <c r="C105" s="288" t="s">
        <v>184</v>
      </c>
      <c r="D105" s="288"/>
      <c r="E105" s="288"/>
      <c r="F105" s="309" t="s">
        <v>181</v>
      </c>
      <c r="G105" s="288"/>
      <c r="H105" s="288" t="s">
        <v>220</v>
      </c>
      <c r="I105" s="288" t="s">
        <v>183</v>
      </c>
      <c r="J105" s="288">
        <v>120</v>
      </c>
      <c r="K105" s="301"/>
    </row>
    <row r="106" spans="2:11" ht="15" customHeight="1">
      <c r="B106" s="310"/>
      <c r="C106" s="288" t="s">
        <v>186</v>
      </c>
      <c r="D106" s="288"/>
      <c r="E106" s="288"/>
      <c r="F106" s="309" t="s">
        <v>187</v>
      </c>
      <c r="G106" s="288"/>
      <c r="H106" s="288" t="s">
        <v>220</v>
      </c>
      <c r="I106" s="288" t="s">
        <v>183</v>
      </c>
      <c r="J106" s="288">
        <v>50</v>
      </c>
      <c r="K106" s="301"/>
    </row>
    <row r="107" spans="2:11" ht="15" customHeight="1">
      <c r="B107" s="310"/>
      <c r="C107" s="288" t="s">
        <v>189</v>
      </c>
      <c r="D107" s="288"/>
      <c r="E107" s="288"/>
      <c r="F107" s="309" t="s">
        <v>181</v>
      </c>
      <c r="G107" s="288"/>
      <c r="H107" s="288" t="s">
        <v>220</v>
      </c>
      <c r="I107" s="288" t="s">
        <v>191</v>
      </c>
      <c r="J107" s="288"/>
      <c r="K107" s="301"/>
    </row>
    <row r="108" spans="2:11" ht="15" customHeight="1">
      <c r="B108" s="310"/>
      <c r="C108" s="288" t="s">
        <v>200</v>
      </c>
      <c r="D108" s="288"/>
      <c r="E108" s="288"/>
      <c r="F108" s="309" t="s">
        <v>187</v>
      </c>
      <c r="G108" s="288"/>
      <c r="H108" s="288" t="s">
        <v>220</v>
      </c>
      <c r="I108" s="288" t="s">
        <v>183</v>
      </c>
      <c r="J108" s="288">
        <v>50</v>
      </c>
      <c r="K108" s="301"/>
    </row>
    <row r="109" spans="2:11" ht="15" customHeight="1">
      <c r="B109" s="310"/>
      <c r="C109" s="288" t="s">
        <v>208</v>
      </c>
      <c r="D109" s="288"/>
      <c r="E109" s="288"/>
      <c r="F109" s="309" t="s">
        <v>187</v>
      </c>
      <c r="G109" s="288"/>
      <c r="H109" s="288" t="s">
        <v>220</v>
      </c>
      <c r="I109" s="288" t="s">
        <v>183</v>
      </c>
      <c r="J109" s="288">
        <v>50</v>
      </c>
      <c r="K109" s="301"/>
    </row>
    <row r="110" spans="2:11" ht="15" customHeight="1">
      <c r="B110" s="310"/>
      <c r="C110" s="288" t="s">
        <v>206</v>
      </c>
      <c r="D110" s="288"/>
      <c r="E110" s="288"/>
      <c r="F110" s="309" t="s">
        <v>187</v>
      </c>
      <c r="G110" s="288"/>
      <c r="H110" s="288" t="s">
        <v>220</v>
      </c>
      <c r="I110" s="288" t="s">
        <v>183</v>
      </c>
      <c r="J110" s="288">
        <v>50</v>
      </c>
      <c r="K110" s="301"/>
    </row>
    <row r="111" spans="2:11" ht="15" customHeight="1">
      <c r="B111" s="310"/>
      <c r="C111" s="288" t="s">
        <v>350</v>
      </c>
      <c r="D111" s="288"/>
      <c r="E111" s="288"/>
      <c r="F111" s="309" t="s">
        <v>181</v>
      </c>
      <c r="G111" s="288"/>
      <c r="H111" s="288" t="s">
        <v>221</v>
      </c>
      <c r="I111" s="288" t="s">
        <v>183</v>
      </c>
      <c r="J111" s="288">
        <v>20</v>
      </c>
      <c r="K111" s="301"/>
    </row>
    <row r="112" spans="2:11" ht="15" customHeight="1">
      <c r="B112" s="310"/>
      <c r="C112" s="288" t="s">
        <v>222</v>
      </c>
      <c r="D112" s="288"/>
      <c r="E112" s="288"/>
      <c r="F112" s="309" t="s">
        <v>181</v>
      </c>
      <c r="G112" s="288"/>
      <c r="H112" s="288" t="s">
        <v>223</v>
      </c>
      <c r="I112" s="288" t="s">
        <v>183</v>
      </c>
      <c r="J112" s="288">
        <v>120</v>
      </c>
      <c r="K112" s="301"/>
    </row>
    <row r="113" spans="2:11" ht="15" customHeight="1">
      <c r="B113" s="310"/>
      <c r="C113" s="288" t="s">
        <v>335</v>
      </c>
      <c r="D113" s="288"/>
      <c r="E113" s="288"/>
      <c r="F113" s="309" t="s">
        <v>181</v>
      </c>
      <c r="G113" s="288"/>
      <c r="H113" s="288" t="s">
        <v>224</v>
      </c>
      <c r="I113" s="288" t="s">
        <v>215</v>
      </c>
      <c r="J113" s="288"/>
      <c r="K113" s="301"/>
    </row>
    <row r="114" spans="2:11" ht="15" customHeight="1">
      <c r="B114" s="310"/>
      <c r="C114" s="288" t="s">
        <v>345</v>
      </c>
      <c r="D114" s="288"/>
      <c r="E114" s="288"/>
      <c r="F114" s="309" t="s">
        <v>181</v>
      </c>
      <c r="G114" s="288"/>
      <c r="H114" s="288" t="s">
        <v>225</v>
      </c>
      <c r="I114" s="288" t="s">
        <v>215</v>
      </c>
      <c r="J114" s="288"/>
      <c r="K114" s="301"/>
    </row>
    <row r="115" spans="2:11" ht="15" customHeight="1">
      <c r="B115" s="310"/>
      <c r="C115" s="288" t="s">
        <v>354</v>
      </c>
      <c r="D115" s="288"/>
      <c r="E115" s="288"/>
      <c r="F115" s="309" t="s">
        <v>181</v>
      </c>
      <c r="G115" s="288"/>
      <c r="H115" s="288" t="s">
        <v>226</v>
      </c>
      <c r="I115" s="288" t="s">
        <v>227</v>
      </c>
      <c r="J115" s="288"/>
      <c r="K115" s="301"/>
    </row>
    <row r="116" spans="2:11" ht="15" customHeight="1">
      <c r="B116" s="313"/>
      <c r="C116" s="319"/>
      <c r="D116" s="319"/>
      <c r="E116" s="319"/>
      <c r="F116" s="319"/>
      <c r="G116" s="319"/>
      <c r="H116" s="319"/>
      <c r="I116" s="319"/>
      <c r="J116" s="319"/>
      <c r="K116" s="315"/>
    </row>
    <row r="117" spans="2:11" ht="18.75" customHeight="1">
      <c r="B117" s="320"/>
      <c r="C117" s="285"/>
      <c r="D117" s="285"/>
      <c r="E117" s="285"/>
      <c r="F117" s="321"/>
      <c r="G117" s="285"/>
      <c r="H117" s="285"/>
      <c r="I117" s="285"/>
      <c r="J117" s="285"/>
      <c r="K117" s="320"/>
    </row>
    <row r="118" spans="2:11" ht="18.75" customHeight="1">
      <c r="B118" s="295"/>
      <c r="C118" s="295"/>
      <c r="D118" s="295"/>
      <c r="E118" s="295"/>
      <c r="F118" s="295"/>
      <c r="G118" s="295"/>
      <c r="H118" s="295"/>
      <c r="I118" s="295"/>
      <c r="J118" s="295"/>
      <c r="K118" s="295"/>
    </row>
    <row r="119" spans="2:11" ht="7.5" customHeight="1">
      <c r="B119" s="322"/>
      <c r="C119" s="323"/>
      <c r="D119" s="323"/>
      <c r="E119" s="323"/>
      <c r="F119" s="323"/>
      <c r="G119" s="323"/>
      <c r="H119" s="323"/>
      <c r="I119" s="323"/>
      <c r="J119" s="323"/>
      <c r="K119" s="324"/>
    </row>
    <row r="120" spans="2:11" ht="45" customHeight="1">
      <c r="B120" s="325"/>
      <c r="C120" s="276" t="s">
        <v>228</v>
      </c>
      <c r="D120" s="276"/>
      <c r="E120" s="276"/>
      <c r="F120" s="276"/>
      <c r="G120" s="276"/>
      <c r="H120" s="276"/>
      <c r="I120" s="276"/>
      <c r="J120" s="276"/>
      <c r="K120" s="326"/>
    </row>
    <row r="121" spans="2:11" ht="17.25" customHeight="1">
      <c r="B121" s="327"/>
      <c r="C121" s="302" t="s">
        <v>175</v>
      </c>
      <c r="D121" s="302"/>
      <c r="E121" s="302"/>
      <c r="F121" s="302" t="s">
        <v>176</v>
      </c>
      <c r="G121" s="303"/>
      <c r="H121" s="302" t="s">
        <v>417</v>
      </c>
      <c r="I121" s="302" t="s">
        <v>354</v>
      </c>
      <c r="J121" s="302" t="s">
        <v>177</v>
      </c>
      <c r="K121" s="328"/>
    </row>
    <row r="122" spans="2:11" ht="17.25" customHeight="1">
      <c r="B122" s="327"/>
      <c r="C122" s="304" t="s">
        <v>178</v>
      </c>
      <c r="D122" s="304"/>
      <c r="E122" s="304"/>
      <c r="F122" s="305" t="s">
        <v>179</v>
      </c>
      <c r="G122" s="306"/>
      <c r="H122" s="304"/>
      <c r="I122" s="304"/>
      <c r="J122" s="304" t="s">
        <v>180</v>
      </c>
      <c r="K122" s="328"/>
    </row>
    <row r="123" spans="2:11" ht="5.25" customHeight="1">
      <c r="B123" s="329"/>
      <c r="C123" s="307"/>
      <c r="D123" s="307"/>
      <c r="E123" s="307"/>
      <c r="F123" s="307"/>
      <c r="G123" s="288"/>
      <c r="H123" s="307"/>
      <c r="I123" s="307"/>
      <c r="J123" s="307"/>
      <c r="K123" s="330"/>
    </row>
    <row r="124" spans="2:11" ht="15" customHeight="1">
      <c r="B124" s="329"/>
      <c r="C124" s="288" t="s">
        <v>184</v>
      </c>
      <c r="D124" s="307"/>
      <c r="E124" s="307"/>
      <c r="F124" s="309" t="s">
        <v>181</v>
      </c>
      <c r="G124" s="288"/>
      <c r="H124" s="288" t="s">
        <v>220</v>
      </c>
      <c r="I124" s="288" t="s">
        <v>183</v>
      </c>
      <c r="J124" s="288">
        <v>120</v>
      </c>
      <c r="K124" s="331"/>
    </row>
    <row r="125" spans="2:11" ht="15" customHeight="1">
      <c r="B125" s="329"/>
      <c r="C125" s="288" t="s">
        <v>229</v>
      </c>
      <c r="D125" s="288"/>
      <c r="E125" s="288"/>
      <c r="F125" s="309" t="s">
        <v>181</v>
      </c>
      <c r="G125" s="288"/>
      <c r="H125" s="288" t="s">
        <v>230</v>
      </c>
      <c r="I125" s="288" t="s">
        <v>183</v>
      </c>
      <c r="J125" s="288" t="s">
        <v>231</v>
      </c>
      <c r="K125" s="331"/>
    </row>
    <row r="126" spans="2:11" ht="15" customHeight="1">
      <c r="B126" s="329"/>
      <c r="C126" s="288" t="s">
        <v>134</v>
      </c>
      <c r="D126" s="288"/>
      <c r="E126" s="288"/>
      <c r="F126" s="309" t="s">
        <v>181</v>
      </c>
      <c r="G126" s="288"/>
      <c r="H126" s="288" t="s">
        <v>232</v>
      </c>
      <c r="I126" s="288" t="s">
        <v>183</v>
      </c>
      <c r="J126" s="288" t="s">
        <v>231</v>
      </c>
      <c r="K126" s="331"/>
    </row>
    <row r="127" spans="2:11" ht="15" customHeight="1">
      <c r="B127" s="329"/>
      <c r="C127" s="288" t="s">
        <v>192</v>
      </c>
      <c r="D127" s="288"/>
      <c r="E127" s="288"/>
      <c r="F127" s="309" t="s">
        <v>187</v>
      </c>
      <c r="G127" s="288"/>
      <c r="H127" s="288" t="s">
        <v>193</v>
      </c>
      <c r="I127" s="288" t="s">
        <v>183</v>
      </c>
      <c r="J127" s="288">
        <v>15</v>
      </c>
      <c r="K127" s="331"/>
    </row>
    <row r="128" spans="2:11" ht="15" customHeight="1">
      <c r="B128" s="329"/>
      <c r="C128" s="311" t="s">
        <v>194</v>
      </c>
      <c r="D128" s="311"/>
      <c r="E128" s="311"/>
      <c r="F128" s="312" t="s">
        <v>187</v>
      </c>
      <c r="G128" s="311"/>
      <c r="H128" s="311" t="s">
        <v>195</v>
      </c>
      <c r="I128" s="311" t="s">
        <v>183</v>
      </c>
      <c r="J128" s="311">
        <v>15</v>
      </c>
      <c r="K128" s="331"/>
    </row>
    <row r="129" spans="2:11" ht="15" customHeight="1">
      <c r="B129" s="329"/>
      <c r="C129" s="311" t="s">
        <v>196</v>
      </c>
      <c r="D129" s="311"/>
      <c r="E129" s="311"/>
      <c r="F129" s="312" t="s">
        <v>187</v>
      </c>
      <c r="G129" s="311"/>
      <c r="H129" s="311" t="s">
        <v>197</v>
      </c>
      <c r="I129" s="311" t="s">
        <v>183</v>
      </c>
      <c r="J129" s="311">
        <v>20</v>
      </c>
      <c r="K129" s="331"/>
    </row>
    <row r="130" spans="2:11" ht="15" customHeight="1">
      <c r="B130" s="329"/>
      <c r="C130" s="311" t="s">
        <v>198</v>
      </c>
      <c r="D130" s="311"/>
      <c r="E130" s="311"/>
      <c r="F130" s="312" t="s">
        <v>187</v>
      </c>
      <c r="G130" s="311"/>
      <c r="H130" s="311" t="s">
        <v>199</v>
      </c>
      <c r="I130" s="311" t="s">
        <v>183</v>
      </c>
      <c r="J130" s="311">
        <v>20</v>
      </c>
      <c r="K130" s="331"/>
    </row>
    <row r="131" spans="2:11" ht="15" customHeight="1">
      <c r="B131" s="329"/>
      <c r="C131" s="288" t="s">
        <v>186</v>
      </c>
      <c r="D131" s="288"/>
      <c r="E131" s="288"/>
      <c r="F131" s="309" t="s">
        <v>187</v>
      </c>
      <c r="G131" s="288"/>
      <c r="H131" s="288" t="s">
        <v>220</v>
      </c>
      <c r="I131" s="288" t="s">
        <v>183</v>
      </c>
      <c r="J131" s="288">
        <v>50</v>
      </c>
      <c r="K131" s="331"/>
    </row>
    <row r="132" spans="2:11" ht="15" customHeight="1">
      <c r="B132" s="329"/>
      <c r="C132" s="288" t="s">
        <v>200</v>
      </c>
      <c r="D132" s="288"/>
      <c r="E132" s="288"/>
      <c r="F132" s="309" t="s">
        <v>187</v>
      </c>
      <c r="G132" s="288"/>
      <c r="H132" s="288" t="s">
        <v>220</v>
      </c>
      <c r="I132" s="288" t="s">
        <v>183</v>
      </c>
      <c r="J132" s="288">
        <v>50</v>
      </c>
      <c r="K132" s="331"/>
    </row>
    <row r="133" spans="2:11" ht="15" customHeight="1">
      <c r="B133" s="329"/>
      <c r="C133" s="288" t="s">
        <v>206</v>
      </c>
      <c r="D133" s="288"/>
      <c r="E133" s="288"/>
      <c r="F133" s="309" t="s">
        <v>187</v>
      </c>
      <c r="G133" s="288"/>
      <c r="H133" s="288" t="s">
        <v>220</v>
      </c>
      <c r="I133" s="288" t="s">
        <v>183</v>
      </c>
      <c r="J133" s="288">
        <v>50</v>
      </c>
      <c r="K133" s="331"/>
    </row>
    <row r="134" spans="2:11" ht="15" customHeight="1">
      <c r="B134" s="329"/>
      <c r="C134" s="288" t="s">
        <v>208</v>
      </c>
      <c r="D134" s="288"/>
      <c r="E134" s="288"/>
      <c r="F134" s="309" t="s">
        <v>187</v>
      </c>
      <c r="G134" s="288"/>
      <c r="H134" s="288" t="s">
        <v>220</v>
      </c>
      <c r="I134" s="288" t="s">
        <v>183</v>
      </c>
      <c r="J134" s="288">
        <v>50</v>
      </c>
      <c r="K134" s="331"/>
    </row>
    <row r="135" spans="2:11" ht="15" customHeight="1">
      <c r="B135" s="329"/>
      <c r="C135" s="288" t="s">
        <v>422</v>
      </c>
      <c r="D135" s="288"/>
      <c r="E135" s="288"/>
      <c r="F135" s="309" t="s">
        <v>187</v>
      </c>
      <c r="G135" s="288"/>
      <c r="H135" s="288" t="s">
        <v>233</v>
      </c>
      <c r="I135" s="288" t="s">
        <v>183</v>
      </c>
      <c r="J135" s="288">
        <v>255</v>
      </c>
      <c r="K135" s="331"/>
    </row>
    <row r="136" spans="2:11" ht="15" customHeight="1">
      <c r="B136" s="329"/>
      <c r="C136" s="288" t="s">
        <v>210</v>
      </c>
      <c r="D136" s="288"/>
      <c r="E136" s="288"/>
      <c r="F136" s="309" t="s">
        <v>181</v>
      </c>
      <c r="G136" s="288"/>
      <c r="H136" s="288" t="s">
        <v>234</v>
      </c>
      <c r="I136" s="288" t="s">
        <v>212</v>
      </c>
      <c r="J136" s="288"/>
      <c r="K136" s="331"/>
    </row>
    <row r="137" spans="2:11" ht="15" customHeight="1">
      <c r="B137" s="329"/>
      <c r="C137" s="288" t="s">
        <v>213</v>
      </c>
      <c r="D137" s="288"/>
      <c r="E137" s="288"/>
      <c r="F137" s="309" t="s">
        <v>181</v>
      </c>
      <c r="G137" s="288"/>
      <c r="H137" s="288" t="s">
        <v>235</v>
      </c>
      <c r="I137" s="288" t="s">
        <v>215</v>
      </c>
      <c r="J137" s="288"/>
      <c r="K137" s="331"/>
    </row>
    <row r="138" spans="2:11" ht="15" customHeight="1">
      <c r="B138" s="329"/>
      <c r="C138" s="288" t="s">
        <v>216</v>
      </c>
      <c r="D138" s="288"/>
      <c r="E138" s="288"/>
      <c r="F138" s="309" t="s">
        <v>181</v>
      </c>
      <c r="G138" s="288"/>
      <c r="H138" s="288" t="s">
        <v>216</v>
      </c>
      <c r="I138" s="288" t="s">
        <v>215</v>
      </c>
      <c r="J138" s="288"/>
      <c r="K138" s="331"/>
    </row>
    <row r="139" spans="2:11" ht="15" customHeight="1">
      <c r="B139" s="329"/>
      <c r="C139" s="288" t="s">
        <v>335</v>
      </c>
      <c r="D139" s="288"/>
      <c r="E139" s="288"/>
      <c r="F139" s="309" t="s">
        <v>181</v>
      </c>
      <c r="G139" s="288"/>
      <c r="H139" s="288" t="s">
        <v>236</v>
      </c>
      <c r="I139" s="288" t="s">
        <v>215</v>
      </c>
      <c r="J139" s="288"/>
      <c r="K139" s="331"/>
    </row>
    <row r="140" spans="2:11" ht="15" customHeight="1">
      <c r="B140" s="329"/>
      <c r="C140" s="288" t="s">
        <v>237</v>
      </c>
      <c r="D140" s="288"/>
      <c r="E140" s="288"/>
      <c r="F140" s="309" t="s">
        <v>181</v>
      </c>
      <c r="G140" s="288"/>
      <c r="H140" s="288" t="s">
        <v>238</v>
      </c>
      <c r="I140" s="288" t="s">
        <v>215</v>
      </c>
      <c r="J140" s="288"/>
      <c r="K140" s="331"/>
    </row>
    <row r="141" spans="2:11" ht="15" customHeight="1">
      <c r="B141" s="332"/>
      <c r="C141" s="333"/>
      <c r="D141" s="333"/>
      <c r="E141" s="333"/>
      <c r="F141" s="333"/>
      <c r="G141" s="333"/>
      <c r="H141" s="333"/>
      <c r="I141" s="333"/>
      <c r="J141" s="333"/>
      <c r="K141" s="334"/>
    </row>
    <row r="142" spans="2:11" ht="18.75" customHeight="1">
      <c r="B142" s="285"/>
      <c r="C142" s="285"/>
      <c r="D142" s="285"/>
      <c r="E142" s="285"/>
      <c r="F142" s="321"/>
      <c r="G142" s="285"/>
      <c r="H142" s="285"/>
      <c r="I142" s="285"/>
      <c r="J142" s="285"/>
      <c r="K142" s="285"/>
    </row>
    <row r="143" spans="2:11" ht="18.75" customHeight="1">
      <c r="B143" s="295"/>
      <c r="C143" s="295"/>
      <c r="D143" s="295"/>
      <c r="E143" s="295"/>
      <c r="F143" s="295"/>
      <c r="G143" s="295"/>
      <c r="H143" s="295"/>
      <c r="I143" s="295"/>
      <c r="J143" s="295"/>
      <c r="K143" s="295"/>
    </row>
    <row r="144" spans="2:11" ht="7.5" customHeight="1">
      <c r="B144" s="296"/>
      <c r="C144" s="297"/>
      <c r="D144" s="297"/>
      <c r="E144" s="297"/>
      <c r="F144" s="297"/>
      <c r="G144" s="297"/>
      <c r="H144" s="297"/>
      <c r="I144" s="297"/>
      <c r="J144" s="297"/>
      <c r="K144" s="298"/>
    </row>
    <row r="145" spans="2:11" ht="45" customHeight="1">
      <c r="B145" s="299"/>
      <c r="C145" s="300" t="s">
        <v>239</v>
      </c>
      <c r="D145" s="300"/>
      <c r="E145" s="300"/>
      <c r="F145" s="300"/>
      <c r="G145" s="300"/>
      <c r="H145" s="300"/>
      <c r="I145" s="300"/>
      <c r="J145" s="300"/>
      <c r="K145" s="301"/>
    </row>
    <row r="146" spans="2:11" ht="17.25" customHeight="1">
      <c r="B146" s="299"/>
      <c r="C146" s="302" t="s">
        <v>175</v>
      </c>
      <c r="D146" s="302"/>
      <c r="E146" s="302"/>
      <c r="F146" s="302" t="s">
        <v>176</v>
      </c>
      <c r="G146" s="303"/>
      <c r="H146" s="302" t="s">
        <v>417</v>
      </c>
      <c r="I146" s="302" t="s">
        <v>354</v>
      </c>
      <c r="J146" s="302" t="s">
        <v>177</v>
      </c>
      <c r="K146" s="301"/>
    </row>
    <row r="147" spans="2:11" ht="17.25" customHeight="1">
      <c r="B147" s="299"/>
      <c r="C147" s="304" t="s">
        <v>178</v>
      </c>
      <c r="D147" s="304"/>
      <c r="E147" s="304"/>
      <c r="F147" s="305" t="s">
        <v>179</v>
      </c>
      <c r="G147" s="306"/>
      <c r="H147" s="304"/>
      <c r="I147" s="304"/>
      <c r="J147" s="304" t="s">
        <v>180</v>
      </c>
      <c r="K147" s="301"/>
    </row>
    <row r="148" spans="2:11" ht="5.25" customHeight="1">
      <c r="B148" s="310"/>
      <c r="C148" s="307"/>
      <c r="D148" s="307"/>
      <c r="E148" s="307"/>
      <c r="F148" s="307"/>
      <c r="G148" s="308"/>
      <c r="H148" s="307"/>
      <c r="I148" s="307"/>
      <c r="J148" s="307"/>
      <c r="K148" s="331"/>
    </row>
    <row r="149" spans="2:11" ht="15" customHeight="1">
      <c r="B149" s="310"/>
      <c r="C149" s="335" t="s">
        <v>184</v>
      </c>
      <c r="D149" s="288"/>
      <c r="E149" s="288"/>
      <c r="F149" s="336" t="s">
        <v>181</v>
      </c>
      <c r="G149" s="288"/>
      <c r="H149" s="335" t="s">
        <v>220</v>
      </c>
      <c r="I149" s="335" t="s">
        <v>183</v>
      </c>
      <c r="J149" s="335">
        <v>120</v>
      </c>
      <c r="K149" s="331"/>
    </row>
    <row r="150" spans="2:11" ht="15" customHeight="1">
      <c r="B150" s="310"/>
      <c r="C150" s="335" t="s">
        <v>229</v>
      </c>
      <c r="D150" s="288"/>
      <c r="E150" s="288"/>
      <c r="F150" s="336" t="s">
        <v>181</v>
      </c>
      <c r="G150" s="288"/>
      <c r="H150" s="335" t="s">
        <v>240</v>
      </c>
      <c r="I150" s="335" t="s">
        <v>183</v>
      </c>
      <c r="J150" s="335" t="s">
        <v>231</v>
      </c>
      <c r="K150" s="331"/>
    </row>
    <row r="151" spans="2:11" ht="15" customHeight="1">
      <c r="B151" s="310"/>
      <c r="C151" s="335" t="s">
        <v>134</v>
      </c>
      <c r="D151" s="288"/>
      <c r="E151" s="288"/>
      <c r="F151" s="336" t="s">
        <v>181</v>
      </c>
      <c r="G151" s="288"/>
      <c r="H151" s="335" t="s">
        <v>241</v>
      </c>
      <c r="I151" s="335" t="s">
        <v>183</v>
      </c>
      <c r="J151" s="335" t="s">
        <v>231</v>
      </c>
      <c r="K151" s="331"/>
    </row>
    <row r="152" spans="2:11" ht="15" customHeight="1">
      <c r="B152" s="310"/>
      <c r="C152" s="335" t="s">
        <v>186</v>
      </c>
      <c r="D152" s="288"/>
      <c r="E152" s="288"/>
      <c r="F152" s="336" t="s">
        <v>187</v>
      </c>
      <c r="G152" s="288"/>
      <c r="H152" s="335" t="s">
        <v>220</v>
      </c>
      <c r="I152" s="335" t="s">
        <v>183</v>
      </c>
      <c r="J152" s="335">
        <v>50</v>
      </c>
      <c r="K152" s="331"/>
    </row>
    <row r="153" spans="2:11" ht="15" customHeight="1">
      <c r="B153" s="310"/>
      <c r="C153" s="335" t="s">
        <v>189</v>
      </c>
      <c r="D153" s="288"/>
      <c r="E153" s="288"/>
      <c r="F153" s="336" t="s">
        <v>181</v>
      </c>
      <c r="G153" s="288"/>
      <c r="H153" s="335" t="s">
        <v>220</v>
      </c>
      <c r="I153" s="335" t="s">
        <v>191</v>
      </c>
      <c r="J153" s="335"/>
      <c r="K153" s="331"/>
    </row>
    <row r="154" spans="2:11" ht="15" customHeight="1">
      <c r="B154" s="310"/>
      <c r="C154" s="335" t="s">
        <v>200</v>
      </c>
      <c r="D154" s="288"/>
      <c r="E154" s="288"/>
      <c r="F154" s="336" t="s">
        <v>187</v>
      </c>
      <c r="G154" s="288"/>
      <c r="H154" s="335" t="s">
        <v>220</v>
      </c>
      <c r="I154" s="335" t="s">
        <v>183</v>
      </c>
      <c r="J154" s="335">
        <v>50</v>
      </c>
      <c r="K154" s="331"/>
    </row>
    <row r="155" spans="2:11" ht="15" customHeight="1">
      <c r="B155" s="310"/>
      <c r="C155" s="335" t="s">
        <v>208</v>
      </c>
      <c r="D155" s="288"/>
      <c r="E155" s="288"/>
      <c r="F155" s="336" t="s">
        <v>187</v>
      </c>
      <c r="G155" s="288"/>
      <c r="H155" s="335" t="s">
        <v>220</v>
      </c>
      <c r="I155" s="335" t="s">
        <v>183</v>
      </c>
      <c r="J155" s="335">
        <v>50</v>
      </c>
      <c r="K155" s="331"/>
    </row>
    <row r="156" spans="2:11" ht="15" customHeight="1">
      <c r="B156" s="310"/>
      <c r="C156" s="335" t="s">
        <v>206</v>
      </c>
      <c r="D156" s="288"/>
      <c r="E156" s="288"/>
      <c r="F156" s="336" t="s">
        <v>187</v>
      </c>
      <c r="G156" s="288"/>
      <c r="H156" s="335" t="s">
        <v>220</v>
      </c>
      <c r="I156" s="335" t="s">
        <v>183</v>
      </c>
      <c r="J156" s="335">
        <v>50</v>
      </c>
      <c r="K156" s="331"/>
    </row>
    <row r="157" spans="2:11" ht="15" customHeight="1">
      <c r="B157" s="310"/>
      <c r="C157" s="335" t="s">
        <v>382</v>
      </c>
      <c r="D157" s="288"/>
      <c r="E157" s="288"/>
      <c r="F157" s="336" t="s">
        <v>181</v>
      </c>
      <c r="G157" s="288"/>
      <c r="H157" s="335" t="s">
        <v>242</v>
      </c>
      <c r="I157" s="335" t="s">
        <v>183</v>
      </c>
      <c r="J157" s="335" t="s">
        <v>243</v>
      </c>
      <c r="K157" s="331"/>
    </row>
    <row r="158" spans="2:11" ht="15" customHeight="1">
      <c r="B158" s="310"/>
      <c r="C158" s="335" t="s">
        <v>244</v>
      </c>
      <c r="D158" s="288"/>
      <c r="E158" s="288"/>
      <c r="F158" s="336" t="s">
        <v>181</v>
      </c>
      <c r="G158" s="288"/>
      <c r="H158" s="335" t="s">
        <v>245</v>
      </c>
      <c r="I158" s="335" t="s">
        <v>215</v>
      </c>
      <c r="J158" s="335"/>
      <c r="K158" s="331"/>
    </row>
    <row r="159" spans="2:11" ht="15" customHeight="1">
      <c r="B159" s="337"/>
      <c r="C159" s="319"/>
      <c r="D159" s="319"/>
      <c r="E159" s="319"/>
      <c r="F159" s="319"/>
      <c r="G159" s="319"/>
      <c r="H159" s="319"/>
      <c r="I159" s="319"/>
      <c r="J159" s="319"/>
      <c r="K159" s="338"/>
    </row>
    <row r="160" spans="2:11" ht="18.75" customHeight="1">
      <c r="B160" s="285"/>
      <c r="C160" s="288"/>
      <c r="D160" s="288"/>
      <c r="E160" s="288"/>
      <c r="F160" s="309"/>
      <c r="G160" s="288"/>
      <c r="H160" s="288"/>
      <c r="I160" s="288"/>
      <c r="J160" s="288"/>
      <c r="K160" s="285"/>
    </row>
    <row r="161" spans="2:11" ht="18.75" customHeight="1">
      <c r="B161" s="295"/>
      <c r="C161" s="295"/>
      <c r="D161" s="295"/>
      <c r="E161" s="295"/>
      <c r="F161" s="295"/>
      <c r="G161" s="295"/>
      <c r="H161" s="295"/>
      <c r="I161" s="295"/>
      <c r="J161" s="295"/>
      <c r="K161" s="295"/>
    </row>
    <row r="162" spans="2:11" ht="7.5" customHeight="1">
      <c r="B162" s="272"/>
      <c r="C162" s="273"/>
      <c r="D162" s="273"/>
      <c r="E162" s="273"/>
      <c r="F162" s="273"/>
      <c r="G162" s="273"/>
      <c r="H162" s="273"/>
      <c r="I162" s="273"/>
      <c r="J162" s="273"/>
      <c r="K162" s="274"/>
    </row>
    <row r="163" spans="2:11" ht="45" customHeight="1">
      <c r="B163" s="275"/>
      <c r="C163" s="276" t="s">
        <v>246</v>
      </c>
      <c r="D163" s="276"/>
      <c r="E163" s="276"/>
      <c r="F163" s="276"/>
      <c r="G163" s="276"/>
      <c r="H163" s="276"/>
      <c r="I163" s="276"/>
      <c r="J163" s="276"/>
      <c r="K163" s="277"/>
    </row>
    <row r="164" spans="2:11" ht="17.25" customHeight="1">
      <c r="B164" s="275"/>
      <c r="C164" s="302" t="s">
        <v>175</v>
      </c>
      <c r="D164" s="302"/>
      <c r="E164" s="302"/>
      <c r="F164" s="302" t="s">
        <v>176</v>
      </c>
      <c r="G164" s="339"/>
      <c r="H164" s="340" t="s">
        <v>417</v>
      </c>
      <c r="I164" s="340" t="s">
        <v>354</v>
      </c>
      <c r="J164" s="302" t="s">
        <v>177</v>
      </c>
      <c r="K164" s="277"/>
    </row>
    <row r="165" spans="2:11" ht="17.25" customHeight="1">
      <c r="B165" s="279"/>
      <c r="C165" s="304" t="s">
        <v>178</v>
      </c>
      <c r="D165" s="304"/>
      <c r="E165" s="304"/>
      <c r="F165" s="305" t="s">
        <v>179</v>
      </c>
      <c r="G165" s="341"/>
      <c r="H165" s="342"/>
      <c r="I165" s="342"/>
      <c r="J165" s="304" t="s">
        <v>180</v>
      </c>
      <c r="K165" s="281"/>
    </row>
    <row r="166" spans="2:11" ht="5.25" customHeight="1">
      <c r="B166" s="310"/>
      <c r="C166" s="307"/>
      <c r="D166" s="307"/>
      <c r="E166" s="307"/>
      <c r="F166" s="307"/>
      <c r="G166" s="308"/>
      <c r="H166" s="307"/>
      <c r="I166" s="307"/>
      <c r="J166" s="307"/>
      <c r="K166" s="331"/>
    </row>
    <row r="167" spans="2:11" ht="15" customHeight="1">
      <c r="B167" s="310"/>
      <c r="C167" s="288" t="s">
        <v>184</v>
      </c>
      <c r="D167" s="288"/>
      <c r="E167" s="288"/>
      <c r="F167" s="309" t="s">
        <v>181</v>
      </c>
      <c r="G167" s="288"/>
      <c r="H167" s="288" t="s">
        <v>220</v>
      </c>
      <c r="I167" s="288" t="s">
        <v>183</v>
      </c>
      <c r="J167" s="288">
        <v>120</v>
      </c>
      <c r="K167" s="331"/>
    </row>
    <row r="168" spans="2:11" ht="15" customHeight="1">
      <c r="B168" s="310"/>
      <c r="C168" s="288" t="s">
        <v>229</v>
      </c>
      <c r="D168" s="288"/>
      <c r="E168" s="288"/>
      <c r="F168" s="309" t="s">
        <v>181</v>
      </c>
      <c r="G168" s="288"/>
      <c r="H168" s="288" t="s">
        <v>230</v>
      </c>
      <c r="I168" s="288" t="s">
        <v>183</v>
      </c>
      <c r="J168" s="288" t="s">
        <v>231</v>
      </c>
      <c r="K168" s="331"/>
    </row>
    <row r="169" spans="2:11" ht="15" customHeight="1">
      <c r="B169" s="310"/>
      <c r="C169" s="288" t="s">
        <v>134</v>
      </c>
      <c r="D169" s="288"/>
      <c r="E169" s="288"/>
      <c r="F169" s="309" t="s">
        <v>181</v>
      </c>
      <c r="G169" s="288"/>
      <c r="H169" s="288" t="s">
        <v>247</v>
      </c>
      <c r="I169" s="288" t="s">
        <v>183</v>
      </c>
      <c r="J169" s="288" t="s">
        <v>231</v>
      </c>
      <c r="K169" s="331"/>
    </row>
    <row r="170" spans="2:11" ht="15" customHeight="1">
      <c r="B170" s="310"/>
      <c r="C170" s="288" t="s">
        <v>186</v>
      </c>
      <c r="D170" s="288"/>
      <c r="E170" s="288"/>
      <c r="F170" s="309" t="s">
        <v>187</v>
      </c>
      <c r="G170" s="288"/>
      <c r="H170" s="288" t="s">
        <v>247</v>
      </c>
      <c r="I170" s="288" t="s">
        <v>183</v>
      </c>
      <c r="J170" s="288">
        <v>50</v>
      </c>
      <c r="K170" s="331"/>
    </row>
    <row r="171" spans="2:11" ht="15" customHeight="1">
      <c r="B171" s="310"/>
      <c r="C171" s="288" t="s">
        <v>189</v>
      </c>
      <c r="D171" s="288"/>
      <c r="E171" s="288"/>
      <c r="F171" s="309" t="s">
        <v>181</v>
      </c>
      <c r="G171" s="288"/>
      <c r="H171" s="288" t="s">
        <v>247</v>
      </c>
      <c r="I171" s="288" t="s">
        <v>191</v>
      </c>
      <c r="J171" s="288"/>
      <c r="K171" s="331"/>
    </row>
    <row r="172" spans="2:11" ht="15" customHeight="1">
      <c r="B172" s="310"/>
      <c r="C172" s="288" t="s">
        <v>200</v>
      </c>
      <c r="D172" s="288"/>
      <c r="E172" s="288"/>
      <c r="F172" s="309" t="s">
        <v>187</v>
      </c>
      <c r="G172" s="288"/>
      <c r="H172" s="288" t="s">
        <v>247</v>
      </c>
      <c r="I172" s="288" t="s">
        <v>183</v>
      </c>
      <c r="J172" s="288">
        <v>50</v>
      </c>
      <c r="K172" s="331"/>
    </row>
    <row r="173" spans="2:11" ht="15" customHeight="1">
      <c r="B173" s="310"/>
      <c r="C173" s="288" t="s">
        <v>208</v>
      </c>
      <c r="D173" s="288"/>
      <c r="E173" s="288"/>
      <c r="F173" s="309" t="s">
        <v>187</v>
      </c>
      <c r="G173" s="288"/>
      <c r="H173" s="288" t="s">
        <v>247</v>
      </c>
      <c r="I173" s="288" t="s">
        <v>183</v>
      </c>
      <c r="J173" s="288">
        <v>50</v>
      </c>
      <c r="K173" s="331"/>
    </row>
    <row r="174" spans="2:11" ht="15" customHeight="1">
      <c r="B174" s="310"/>
      <c r="C174" s="288" t="s">
        <v>206</v>
      </c>
      <c r="D174" s="288"/>
      <c r="E174" s="288"/>
      <c r="F174" s="309" t="s">
        <v>187</v>
      </c>
      <c r="G174" s="288"/>
      <c r="H174" s="288" t="s">
        <v>247</v>
      </c>
      <c r="I174" s="288" t="s">
        <v>183</v>
      </c>
      <c r="J174" s="288">
        <v>50</v>
      </c>
      <c r="K174" s="331"/>
    </row>
    <row r="175" spans="2:11" ht="15" customHeight="1">
      <c r="B175" s="310"/>
      <c r="C175" s="288" t="s">
        <v>416</v>
      </c>
      <c r="D175" s="288"/>
      <c r="E175" s="288"/>
      <c r="F175" s="309" t="s">
        <v>181</v>
      </c>
      <c r="G175" s="288"/>
      <c r="H175" s="288" t="s">
        <v>248</v>
      </c>
      <c r="I175" s="288" t="s">
        <v>249</v>
      </c>
      <c r="J175" s="288"/>
      <c r="K175" s="331"/>
    </row>
    <row r="176" spans="2:11" ht="15" customHeight="1">
      <c r="B176" s="310"/>
      <c r="C176" s="288" t="s">
        <v>354</v>
      </c>
      <c r="D176" s="288"/>
      <c r="E176" s="288"/>
      <c r="F176" s="309" t="s">
        <v>181</v>
      </c>
      <c r="G176" s="288"/>
      <c r="H176" s="288" t="s">
        <v>250</v>
      </c>
      <c r="I176" s="288" t="s">
        <v>251</v>
      </c>
      <c r="J176" s="288">
        <v>1</v>
      </c>
      <c r="K176" s="331"/>
    </row>
    <row r="177" spans="2:11" ht="15" customHeight="1">
      <c r="B177" s="310"/>
      <c r="C177" s="288" t="s">
        <v>350</v>
      </c>
      <c r="D177" s="288"/>
      <c r="E177" s="288"/>
      <c r="F177" s="309" t="s">
        <v>181</v>
      </c>
      <c r="G177" s="288"/>
      <c r="H177" s="288" t="s">
        <v>252</v>
      </c>
      <c r="I177" s="288" t="s">
        <v>183</v>
      </c>
      <c r="J177" s="288">
        <v>20</v>
      </c>
      <c r="K177" s="331"/>
    </row>
    <row r="178" spans="2:11" ht="15" customHeight="1">
      <c r="B178" s="310"/>
      <c r="C178" s="288" t="s">
        <v>417</v>
      </c>
      <c r="D178" s="288"/>
      <c r="E178" s="288"/>
      <c r="F178" s="309" t="s">
        <v>181</v>
      </c>
      <c r="G178" s="288"/>
      <c r="H178" s="288" t="s">
        <v>253</v>
      </c>
      <c r="I178" s="288" t="s">
        <v>183</v>
      </c>
      <c r="J178" s="288">
        <v>255</v>
      </c>
      <c r="K178" s="331"/>
    </row>
    <row r="179" spans="2:11" ht="15" customHeight="1">
      <c r="B179" s="310"/>
      <c r="C179" s="288" t="s">
        <v>418</v>
      </c>
      <c r="D179" s="288"/>
      <c r="E179" s="288"/>
      <c r="F179" s="309" t="s">
        <v>181</v>
      </c>
      <c r="G179" s="288"/>
      <c r="H179" s="288" t="s">
        <v>146</v>
      </c>
      <c r="I179" s="288" t="s">
        <v>183</v>
      </c>
      <c r="J179" s="288">
        <v>10</v>
      </c>
      <c r="K179" s="331"/>
    </row>
    <row r="180" spans="2:11" ht="15" customHeight="1">
      <c r="B180" s="310"/>
      <c r="C180" s="288" t="s">
        <v>419</v>
      </c>
      <c r="D180" s="288"/>
      <c r="E180" s="288"/>
      <c r="F180" s="309" t="s">
        <v>181</v>
      </c>
      <c r="G180" s="288"/>
      <c r="H180" s="288" t="s">
        <v>254</v>
      </c>
      <c r="I180" s="288" t="s">
        <v>215</v>
      </c>
      <c r="J180" s="288"/>
      <c r="K180" s="331"/>
    </row>
    <row r="181" spans="2:11" ht="15" customHeight="1">
      <c r="B181" s="310"/>
      <c r="C181" s="288" t="s">
        <v>255</v>
      </c>
      <c r="D181" s="288"/>
      <c r="E181" s="288"/>
      <c r="F181" s="309" t="s">
        <v>181</v>
      </c>
      <c r="G181" s="288"/>
      <c r="H181" s="288" t="s">
        <v>256</v>
      </c>
      <c r="I181" s="288" t="s">
        <v>215</v>
      </c>
      <c r="J181" s="288"/>
      <c r="K181" s="331"/>
    </row>
    <row r="182" spans="2:11" ht="15" customHeight="1">
      <c r="B182" s="310"/>
      <c r="C182" s="288" t="s">
        <v>244</v>
      </c>
      <c r="D182" s="288"/>
      <c r="E182" s="288"/>
      <c r="F182" s="309" t="s">
        <v>181</v>
      </c>
      <c r="G182" s="288"/>
      <c r="H182" s="288" t="s">
        <v>257</v>
      </c>
      <c r="I182" s="288" t="s">
        <v>215</v>
      </c>
      <c r="J182" s="288"/>
      <c r="K182" s="331"/>
    </row>
    <row r="183" spans="2:11" ht="15" customHeight="1">
      <c r="B183" s="310"/>
      <c r="C183" s="288" t="s">
        <v>421</v>
      </c>
      <c r="D183" s="288"/>
      <c r="E183" s="288"/>
      <c r="F183" s="309" t="s">
        <v>187</v>
      </c>
      <c r="G183" s="288"/>
      <c r="H183" s="288" t="s">
        <v>258</v>
      </c>
      <c r="I183" s="288" t="s">
        <v>183</v>
      </c>
      <c r="J183" s="288">
        <v>50</v>
      </c>
      <c r="K183" s="331"/>
    </row>
    <row r="184" spans="2:11" ht="15" customHeight="1">
      <c r="B184" s="310"/>
      <c r="C184" s="288" t="s">
        <v>259</v>
      </c>
      <c r="D184" s="288"/>
      <c r="E184" s="288"/>
      <c r="F184" s="309" t="s">
        <v>187</v>
      </c>
      <c r="G184" s="288"/>
      <c r="H184" s="288" t="s">
        <v>260</v>
      </c>
      <c r="I184" s="288" t="s">
        <v>261</v>
      </c>
      <c r="J184" s="288"/>
      <c r="K184" s="331"/>
    </row>
    <row r="185" spans="2:11" ht="15" customHeight="1">
      <c r="B185" s="310"/>
      <c r="C185" s="288" t="s">
        <v>262</v>
      </c>
      <c r="D185" s="288"/>
      <c r="E185" s="288"/>
      <c r="F185" s="309" t="s">
        <v>187</v>
      </c>
      <c r="G185" s="288"/>
      <c r="H185" s="288" t="s">
        <v>263</v>
      </c>
      <c r="I185" s="288" t="s">
        <v>261</v>
      </c>
      <c r="J185" s="288"/>
      <c r="K185" s="331"/>
    </row>
    <row r="186" spans="2:11" ht="15" customHeight="1">
      <c r="B186" s="310"/>
      <c r="C186" s="288" t="s">
        <v>264</v>
      </c>
      <c r="D186" s="288"/>
      <c r="E186" s="288"/>
      <c r="F186" s="309" t="s">
        <v>187</v>
      </c>
      <c r="G186" s="288"/>
      <c r="H186" s="288" t="s">
        <v>265</v>
      </c>
      <c r="I186" s="288" t="s">
        <v>261</v>
      </c>
      <c r="J186" s="288"/>
      <c r="K186" s="331"/>
    </row>
    <row r="187" spans="2:11" ht="15" customHeight="1">
      <c r="B187" s="310"/>
      <c r="C187" s="343" t="s">
        <v>266</v>
      </c>
      <c r="D187" s="288"/>
      <c r="E187" s="288"/>
      <c r="F187" s="309" t="s">
        <v>187</v>
      </c>
      <c r="G187" s="288"/>
      <c r="H187" s="288" t="s">
        <v>267</v>
      </c>
      <c r="I187" s="288" t="s">
        <v>268</v>
      </c>
      <c r="J187" s="344" t="s">
        <v>269</v>
      </c>
      <c r="K187" s="331"/>
    </row>
    <row r="188" spans="2:11" ht="15" customHeight="1">
      <c r="B188" s="337"/>
      <c r="C188" s="345"/>
      <c r="D188" s="319"/>
      <c r="E188" s="319"/>
      <c r="F188" s="319"/>
      <c r="G188" s="319"/>
      <c r="H188" s="319"/>
      <c r="I188" s="319"/>
      <c r="J188" s="319"/>
      <c r="K188" s="338"/>
    </row>
    <row r="189" spans="2:11" ht="18.75" customHeight="1">
      <c r="B189" s="346"/>
      <c r="C189" s="347"/>
      <c r="D189" s="347"/>
      <c r="E189" s="347"/>
      <c r="F189" s="348"/>
      <c r="G189" s="288"/>
      <c r="H189" s="288"/>
      <c r="I189" s="288"/>
      <c r="J189" s="288"/>
      <c r="K189" s="285"/>
    </row>
    <row r="190" spans="2:11" ht="18.75" customHeight="1">
      <c r="B190" s="285"/>
      <c r="C190" s="288"/>
      <c r="D190" s="288"/>
      <c r="E190" s="288"/>
      <c r="F190" s="309"/>
      <c r="G190" s="288"/>
      <c r="H190" s="288"/>
      <c r="I190" s="288"/>
      <c r="J190" s="288"/>
      <c r="K190" s="285"/>
    </row>
    <row r="191" spans="2:11" ht="18.75" customHeight="1">
      <c r="B191" s="295"/>
      <c r="C191" s="295"/>
      <c r="D191" s="295"/>
      <c r="E191" s="295"/>
      <c r="F191" s="295"/>
      <c r="G191" s="295"/>
      <c r="H191" s="295"/>
      <c r="I191" s="295"/>
      <c r="J191" s="295"/>
      <c r="K191" s="295"/>
    </row>
    <row r="192" spans="2:11" ht="13.5">
      <c r="B192" s="272"/>
      <c r="C192" s="273"/>
      <c r="D192" s="273"/>
      <c r="E192" s="273"/>
      <c r="F192" s="273"/>
      <c r="G192" s="273"/>
      <c r="H192" s="273"/>
      <c r="I192" s="273"/>
      <c r="J192" s="273"/>
      <c r="K192" s="274"/>
    </row>
    <row r="193" spans="2:11" ht="21">
      <c r="B193" s="275"/>
      <c r="C193" s="276" t="s">
        <v>270</v>
      </c>
      <c r="D193" s="276"/>
      <c r="E193" s="276"/>
      <c r="F193" s="276"/>
      <c r="G193" s="276"/>
      <c r="H193" s="276"/>
      <c r="I193" s="276"/>
      <c r="J193" s="276"/>
      <c r="K193" s="277"/>
    </row>
    <row r="194" spans="2:11" ht="25.5" customHeight="1">
      <c r="B194" s="275"/>
      <c r="C194" s="349" t="s">
        <v>271</v>
      </c>
      <c r="D194" s="349"/>
      <c r="E194" s="349"/>
      <c r="F194" s="349" t="s">
        <v>272</v>
      </c>
      <c r="G194" s="350"/>
      <c r="H194" s="351" t="s">
        <v>273</v>
      </c>
      <c r="I194" s="351"/>
      <c r="J194" s="351"/>
      <c r="K194" s="277"/>
    </row>
    <row r="195" spans="2:11" ht="5.25" customHeight="1">
      <c r="B195" s="310"/>
      <c r="C195" s="307"/>
      <c r="D195" s="307"/>
      <c r="E195" s="307"/>
      <c r="F195" s="307"/>
      <c r="G195" s="288"/>
      <c r="H195" s="307"/>
      <c r="I195" s="307"/>
      <c r="J195" s="307"/>
      <c r="K195" s="331"/>
    </row>
    <row r="196" spans="2:11" ht="15" customHeight="1">
      <c r="B196" s="310"/>
      <c r="C196" s="288" t="s">
        <v>274</v>
      </c>
      <c r="D196" s="288"/>
      <c r="E196" s="288"/>
      <c r="F196" s="309" t="s">
        <v>340</v>
      </c>
      <c r="G196" s="288"/>
      <c r="H196" s="352" t="s">
        <v>275</v>
      </c>
      <c r="I196" s="352"/>
      <c r="J196" s="352"/>
      <c r="K196" s="331"/>
    </row>
    <row r="197" spans="2:11" ht="15" customHeight="1">
      <c r="B197" s="310"/>
      <c r="C197" s="316"/>
      <c r="D197" s="288"/>
      <c r="E197" s="288"/>
      <c r="F197" s="309" t="s">
        <v>341</v>
      </c>
      <c r="G197" s="288"/>
      <c r="H197" s="352" t="s">
        <v>276</v>
      </c>
      <c r="I197" s="352"/>
      <c r="J197" s="352"/>
      <c r="K197" s="331"/>
    </row>
    <row r="198" spans="2:11" ht="15" customHeight="1">
      <c r="B198" s="310"/>
      <c r="C198" s="316"/>
      <c r="D198" s="288"/>
      <c r="E198" s="288"/>
      <c r="F198" s="309" t="s">
        <v>344</v>
      </c>
      <c r="G198" s="288"/>
      <c r="H198" s="352" t="s">
        <v>277</v>
      </c>
      <c r="I198" s="352"/>
      <c r="J198" s="352"/>
      <c r="K198" s="331"/>
    </row>
    <row r="199" spans="2:11" ht="15" customHeight="1">
      <c r="B199" s="310"/>
      <c r="C199" s="288"/>
      <c r="D199" s="288"/>
      <c r="E199" s="288"/>
      <c r="F199" s="309" t="s">
        <v>342</v>
      </c>
      <c r="G199" s="288"/>
      <c r="H199" s="352" t="s">
        <v>278</v>
      </c>
      <c r="I199" s="352"/>
      <c r="J199" s="352"/>
      <c r="K199" s="331"/>
    </row>
    <row r="200" spans="2:11" ht="15" customHeight="1">
      <c r="B200" s="310"/>
      <c r="C200" s="288"/>
      <c r="D200" s="288"/>
      <c r="E200" s="288"/>
      <c r="F200" s="309" t="s">
        <v>343</v>
      </c>
      <c r="G200" s="288"/>
      <c r="H200" s="352" t="s">
        <v>279</v>
      </c>
      <c r="I200" s="352"/>
      <c r="J200" s="352"/>
      <c r="K200" s="331"/>
    </row>
    <row r="201" spans="2:11" ht="15" customHeight="1">
      <c r="B201" s="310"/>
      <c r="C201" s="288"/>
      <c r="D201" s="288"/>
      <c r="E201" s="288"/>
      <c r="F201" s="309"/>
      <c r="G201" s="288"/>
      <c r="H201" s="288"/>
      <c r="I201" s="288"/>
      <c r="J201" s="288"/>
      <c r="K201" s="331"/>
    </row>
    <row r="202" spans="2:11" ht="15" customHeight="1">
      <c r="B202" s="310"/>
      <c r="C202" s="288" t="s">
        <v>227</v>
      </c>
      <c r="D202" s="288"/>
      <c r="E202" s="288"/>
      <c r="F202" s="309" t="s">
        <v>374</v>
      </c>
      <c r="G202" s="288"/>
      <c r="H202" s="352" t="s">
        <v>280</v>
      </c>
      <c r="I202" s="352"/>
      <c r="J202" s="352"/>
      <c r="K202" s="331"/>
    </row>
    <row r="203" spans="2:11" ht="15" customHeight="1">
      <c r="B203" s="310"/>
      <c r="C203" s="316"/>
      <c r="D203" s="288"/>
      <c r="E203" s="288"/>
      <c r="F203" s="309" t="s">
        <v>128</v>
      </c>
      <c r="G203" s="288"/>
      <c r="H203" s="352" t="s">
        <v>129</v>
      </c>
      <c r="I203" s="352"/>
      <c r="J203" s="352"/>
      <c r="K203" s="331"/>
    </row>
    <row r="204" spans="2:11" ht="15" customHeight="1">
      <c r="B204" s="310"/>
      <c r="C204" s="288"/>
      <c r="D204" s="288"/>
      <c r="E204" s="288"/>
      <c r="F204" s="309" t="s">
        <v>126</v>
      </c>
      <c r="G204" s="288"/>
      <c r="H204" s="352" t="s">
        <v>281</v>
      </c>
      <c r="I204" s="352"/>
      <c r="J204" s="352"/>
      <c r="K204" s="331"/>
    </row>
    <row r="205" spans="2:11" ht="15" customHeight="1">
      <c r="B205" s="353"/>
      <c r="C205" s="316"/>
      <c r="D205" s="316"/>
      <c r="E205" s="316"/>
      <c r="F205" s="309" t="s">
        <v>130</v>
      </c>
      <c r="G205" s="294"/>
      <c r="H205" s="354" t="s">
        <v>131</v>
      </c>
      <c r="I205" s="354"/>
      <c r="J205" s="354"/>
      <c r="K205" s="355"/>
    </row>
    <row r="206" spans="2:11" ht="15" customHeight="1">
      <c r="B206" s="353"/>
      <c r="C206" s="316"/>
      <c r="D206" s="316"/>
      <c r="E206" s="316"/>
      <c r="F206" s="309" t="s">
        <v>132</v>
      </c>
      <c r="G206" s="294"/>
      <c r="H206" s="354" t="s">
        <v>282</v>
      </c>
      <c r="I206" s="354"/>
      <c r="J206" s="354"/>
      <c r="K206" s="355"/>
    </row>
    <row r="207" spans="2:11" ht="15" customHeight="1">
      <c r="B207" s="353"/>
      <c r="C207" s="316"/>
      <c r="D207" s="316"/>
      <c r="E207" s="316"/>
      <c r="F207" s="356"/>
      <c r="G207" s="294"/>
      <c r="H207" s="357"/>
      <c r="I207" s="357"/>
      <c r="J207" s="357"/>
      <c r="K207" s="355"/>
    </row>
    <row r="208" spans="2:11" ht="15" customHeight="1">
      <c r="B208" s="353"/>
      <c r="C208" s="288" t="s">
        <v>251</v>
      </c>
      <c r="D208" s="316"/>
      <c r="E208" s="316"/>
      <c r="F208" s="309">
        <v>1</v>
      </c>
      <c r="G208" s="294"/>
      <c r="H208" s="354" t="s">
        <v>283</v>
      </c>
      <c r="I208" s="354"/>
      <c r="J208" s="354"/>
      <c r="K208" s="355"/>
    </row>
    <row r="209" spans="2:11" ht="15" customHeight="1">
      <c r="B209" s="353"/>
      <c r="C209" s="316"/>
      <c r="D209" s="316"/>
      <c r="E209" s="316"/>
      <c r="F209" s="309">
        <v>2</v>
      </c>
      <c r="G209" s="294"/>
      <c r="H209" s="354" t="s">
        <v>284</v>
      </c>
      <c r="I209" s="354"/>
      <c r="J209" s="354"/>
      <c r="K209" s="355"/>
    </row>
    <row r="210" spans="2:11" ht="15" customHeight="1">
      <c r="B210" s="353"/>
      <c r="C210" s="316"/>
      <c r="D210" s="316"/>
      <c r="E210" s="316"/>
      <c r="F210" s="309">
        <v>3</v>
      </c>
      <c r="G210" s="294"/>
      <c r="H210" s="354" t="s">
        <v>285</v>
      </c>
      <c r="I210" s="354"/>
      <c r="J210" s="354"/>
      <c r="K210" s="355"/>
    </row>
    <row r="211" spans="2:11" ht="15" customHeight="1">
      <c r="B211" s="353"/>
      <c r="C211" s="316"/>
      <c r="D211" s="316"/>
      <c r="E211" s="316"/>
      <c r="F211" s="309">
        <v>4</v>
      </c>
      <c r="G211" s="294"/>
      <c r="H211" s="354" t="s">
        <v>286</v>
      </c>
      <c r="I211" s="354"/>
      <c r="J211" s="354"/>
      <c r="K211" s="355"/>
    </row>
    <row r="212" spans="2:11" ht="12.75" customHeight="1">
      <c r="B212" s="358"/>
      <c r="C212" s="359"/>
      <c r="D212" s="359"/>
      <c r="E212" s="359"/>
      <c r="F212" s="359"/>
      <c r="G212" s="359"/>
      <c r="H212" s="359"/>
      <c r="I212" s="359"/>
      <c r="J212" s="359"/>
      <c r="K212" s="360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HP4520\Daniela</dc:creator>
  <cp:keywords/>
  <dc:description/>
  <cp:lastModifiedBy>Daniela Durdíková</cp:lastModifiedBy>
  <dcterms:created xsi:type="dcterms:W3CDTF">2016-10-03T20:48:35Z</dcterms:created>
  <dcterms:modified xsi:type="dcterms:W3CDTF">2016-10-03T20:48:51Z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