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O1_" sheetId="2" r:id="rId2"/>
    <sheet name="O2_" sheetId="3" r:id="rId3"/>
  </sheets>
  <definedNames/>
  <calcPr fullCalcOnLoad="1"/>
</workbook>
</file>

<file path=xl/sharedStrings.xml><?xml version="1.0" encoding="utf-8"?>
<sst xmlns="http://schemas.openxmlformats.org/spreadsheetml/2006/main" count="397" uniqueCount="165">
  <si>
    <t>Firma: Krajská správa a údržba silnic Karlovarského kraje, příspěvková organizace</t>
  </si>
  <si>
    <t>Soupis objektů s DPH</t>
  </si>
  <si>
    <t>Stavba:  - Oprava povrchu sil. II/198 st.km27,120-27,950 v Teplé, ul.Sokolovská</t>
  </si>
  <si>
    <t xml:space="preserve">Varianta: 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</si>
  <si>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</si>
  <si>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</si>
  <si>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</si>
  <si>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</si>
  <si>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</si>
  <si>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</si>
  <si>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</si>
  <si>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</si>
  <si>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</si>
  <si>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</si>
  <si>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</si>
  <si>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/>
  </si>
  <si>
    <t>Oprava povrchu sil. II/198 st.km27,120-27,950 v Teplé, ul.Sokolovská</t>
  </si>
  <si>
    <t>O</t>
  </si>
  <si>
    <t>Objekt:</t>
  </si>
  <si>
    <t>O1</t>
  </si>
  <si>
    <t>SO 101 - pozemní komunikace</t>
  </si>
  <si>
    <t>Rozpočet:</t>
  </si>
  <si>
    <t>0,00</t>
  </si>
  <si>
    <t>10,00</t>
  </si>
  <si>
    <t>21,00</t>
  </si>
  <si>
    <t>2</t>
  </si>
  <si>
    <t>3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</si>
  <si>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</si>
  <si>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</si>
  <si>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</si>
  <si>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</si>
  <si>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</si>
  <si>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</si>
  <si>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</si>
  <si>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</si>
  <si>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</si>
  <si>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</si>
  <si>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</si>
  <si>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</si>
  <si>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</si>
  <si>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</si>
  <si>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</si>
  <si>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</si>
  <si>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</si>
  <si>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</si>
  <si>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Zemní práce</t>
  </si>
  <si>
    <t>P</t>
  </si>
  <si>
    <t>113107246</t>
  </si>
  <si>
    <t>Odstranění podkladu pl přes 200 m2 živičných tl 350 mm</t>
  </si>
  <si>
    <t>M2</t>
  </si>
  <si>
    <t>PP</t>
  </si>
  <si>
    <t>Odstranění podkladů nebo krytů 
  s přemístěním hmot na skládku na vzdálenost do 20 m nebo s naložením na dopravní prostředek 
    v ploše jednotlivě přes 200 m2 
    živičných, o tl. vrstvy 
      přes 250 do 350 mm 
ÚSEK č.1</t>
  </si>
  <si>
    <t>VV</t>
  </si>
  <si>
    <t>1312=1 312,0000 [A] výpočet ploch ACD</t>
  </si>
  <si>
    <t>113154232</t>
  </si>
  <si>
    <t>Frézování živičného krytu tl 40 mm pruh š 2 m pl do 1000 m2 s překážkami v trase</t>
  </si>
  <si>
    <t>Frézování živičného podkladu nebo krytu  
  s naložením na dopravní prostředek 
    plochy přes 500 do 1 000 m2 
    bez překážek v trase 
    pruhu šířky přes 1 m do 2 m, tloušťky vrstvy 
      40 mm 
mostní kce</t>
  </si>
  <si>
    <t>212=212,0000 [A] výpočet ploch ACD</t>
  </si>
  <si>
    <t>113154364</t>
  </si>
  <si>
    <t>Frézování živičného krytu tl 120 mm pruh š 2 m pl do 10000 m2 s překážkami v trase</t>
  </si>
  <si>
    <t>Frézování živičného podkladu nebo krytu  
  s naložením na dopravní prostředek 
    plochy přes 1 000 do 10 000 m2 
    s překážkami v trase 
    pruhu šířky přes 1 m do 2 m, tloušťky vrstvy 
      100 mm 
ÚSEK č.2</t>
  </si>
  <si>
    <t>4712=4 712,0000 [A]  výpočet ploch ACD</t>
  </si>
  <si>
    <t>162701105</t>
  </si>
  <si>
    <t>Vodorovné přemístění do 10000 m výkopku/sypaniny z horniny tř. 1 až 4</t>
  </si>
  <si>
    <t>M3</t>
  </si>
  <si>
    <t>Vodorovné přemístění výkopku nebo sypaniny po suchu  
  na obvyklém dopravním prostředku, bez naložení výkopku, avšak se složením bez rozhrnutí 
    z horniny tř. 1 až 4 na vzdálenost 
      přes 9 000 do 10 000 m 
ÚSEK č.1 a 2</t>
  </si>
  <si>
    <t>1312*0,35=459,2000 [A] 4712*0,12=565,4400 [B] 212*0,04=8,4800 [C] 
A+B+C=1 033,1200 [D]</t>
  </si>
  <si>
    <t>162701109</t>
  </si>
  <si>
    <t>Příplatek k vodorovnému přemístění výkopku/sypaniny z horniny tř. 1 až 4 ZKD 1000 m přes 10000 m</t>
  </si>
  <si>
    <t>Vodorovné přemístění výkopku nebo sypaniny po suchu  
  na obvyklém dopravním prostředku, bez naložení výkopku, avšak se složením bez rozhrnutí 
    z horniny tř. 1 až 4 na vzdálenost 
    Příplatek k ceně 
      za každých dalších i započatých 1 000 m 
ÚSEK č.1 a 2</t>
  </si>
  <si>
    <t>1033,12*25=25 828,0000 [A]</t>
  </si>
  <si>
    <t>171201201</t>
  </si>
  <si>
    <t>Uložení sypaniny na skládky</t>
  </si>
  <si>
    <t>Uložení sypaniny  
  na skládky 
ÚSEK č.1 a 2</t>
  </si>
  <si>
    <t>7</t>
  </si>
  <si>
    <t>171201211a</t>
  </si>
  <si>
    <t>Poplatek za uložení odpadu ze sypaniny na skládce (skládkovné)</t>
  </si>
  <si>
    <t>T</t>
  </si>
  <si>
    <t>Uložení sypaniny  
  poplatek za uložení sypaniny na skládce (skládkovné) 
ÚSEK č.1</t>
  </si>
  <si>
    <t>1312*0,35*2=918,4000 [A]</t>
  </si>
  <si>
    <t>8</t>
  </si>
  <si>
    <t>171201211b</t>
  </si>
  <si>
    <t>Uložení sypaniny  
  poplatek za uložení sypaniny na skládce (skládkovné) 
ÚSEK č.2</t>
  </si>
  <si>
    <t>4712*0,12*2,4=1 357,0560 [B] 212*0,04*2,4=20,3520 [C]  
B+C=1 377,4080 [D]</t>
  </si>
  <si>
    <t>181102302</t>
  </si>
  <si>
    <t>Úprava pláně v zářezech se zhutněním</t>
  </si>
  <si>
    <t>Úprava pláně na stavbách dálnic  
  v zářezech mimo skalních 
    se zhutněním 
ÚSEK č.1</t>
  </si>
  <si>
    <t>Komunikace</t>
  </si>
  <si>
    <t>564861111</t>
  </si>
  <si>
    <t>Podklad ze štěrkodrtě ŠD tl 200 mm</t>
  </si>
  <si>
    <t>Podklad ze štěrkodrti ŠD 0/32 
  s rozprostřením a zhutněním, po zhutnění 
    tl. 200 mm 
ÚSEK č.1</t>
  </si>
  <si>
    <t>11</t>
  </si>
  <si>
    <t>565135121</t>
  </si>
  <si>
    <t>Asfaltový beton vrstva podkladní ACP 16+ (obalované kamenivo OKS) tl 50 mm š přes 3 m</t>
  </si>
  <si>
    <t>Asfaltový beton vrstva podkladní ACP 16+ (obalované kamenivo střednězrnné - OKS)  
  s rozprostřením a zhutněním 
    v pruhu šířky přes 3 m, po zhutnění 
      tl. 50 mm 
ÚSEK č.1</t>
  </si>
  <si>
    <t>12</t>
  </si>
  <si>
    <t>567521111</t>
  </si>
  <si>
    <t>Recyklace podkladu za studena na místě - rozpojení a reprofilace tl 180 mm plochy do 1000 m2</t>
  </si>
  <si>
    <t>Recyklace podkladní vrstvy za studena na místě 
  rozpojení a reprofilace podkladu s hutněním 
    plochy do 1 000 m2, tloušťky 
      přes 150 do 200 mm 
ÚSEK č.2</t>
  </si>
  <si>
    <t>4924=4 924,0000 [A]  výpočet ploch ACD</t>
  </si>
  <si>
    <t>13</t>
  </si>
  <si>
    <t>573111111</t>
  </si>
  <si>
    <t>Postřik živičný infiltrační s posypem z asfaltu množství 0,60 kg/m2</t>
  </si>
  <si>
    <t>Postřik živičný infiltrační z asfaltu silničního  
  s posypem kamenivem, v množství 
    0,60 kg/m2 
ÚSEK č.1 a 2</t>
  </si>
  <si>
    <t>1312+4924=6 236,0000 [A]</t>
  </si>
  <si>
    <t>14</t>
  </si>
  <si>
    <t>573231111</t>
  </si>
  <si>
    <t>Postřik živičný spojovací ze silniční emulze v množství do 0,7 kg/m2</t>
  </si>
  <si>
    <t>Postřik živičný spojovací  
  bez posypu kamenivem 
    ze silniční emulze, v množství 
      od 0,30 do 0,70 kg/m2 
ÚSEK č.1 a 2</t>
  </si>
  <si>
    <t>1312*2=2 624,0000 [A] 4924=4 924,0000 [B] 
A+B=7 548,0000 [C]</t>
  </si>
  <si>
    <t>15</t>
  </si>
  <si>
    <t>577134141</t>
  </si>
  <si>
    <t>R</t>
  </si>
  <si>
    <t>Asfaltový beton vrstva obrusná ACO 11+ (ABS) tř. I tl 40 mm š přes 3 m</t>
  </si>
  <si>
    <t>Asfaltový beton vrstva obrusná ACO 11+ (ABS)  
  s rozprostřením a se zhutněním 
       v pruhu šířky přes 3 m 
      tl. 40 mm 
ÚSEK č.1 a 2</t>
  </si>
  <si>
    <t>16</t>
  </si>
  <si>
    <t>577155142</t>
  </si>
  <si>
    <t>Asfaltový beton vrstva ložní ACL 16+ (ABH) tl 60 mm š přes 3 m</t>
  </si>
  <si>
    <t>Asfaltový beton vrstva ložní ACL 16+ (ABH)  
  s rozprostřením a zhutněním 
      v pruhu šířky přes 3 m 
      tl. 60 mm 
ÚSEK č.1</t>
  </si>
  <si>
    <t>1312=1 312,0000 [A]  výpočet ploch ACD</t>
  </si>
  <si>
    <t>17</t>
  </si>
  <si>
    <t>577176141</t>
  </si>
  <si>
    <t>Asfaltový beton vrstva ložní ACL 22+ (ABVH) tl 80 mm š přes 3 m</t>
  </si>
  <si>
    <t>Asfaltový beton vrstva ložní ACL 22+ (ABVH)  
  s rozprostřením a zhutněním 
      v pruhu šířky přes 3 m 
      tl. 80 mm 
ÚSEK č.2</t>
  </si>
  <si>
    <t>4924=4 924,0000 [A] výpočet ploch ACD</t>
  </si>
  <si>
    <t>Přidružená stavební výroba</t>
  </si>
  <si>
    <t>18</t>
  </si>
  <si>
    <t>733193944</t>
  </si>
  <si>
    <t>Zaslepení potrubí</t>
  </si>
  <si>
    <t>KUS</t>
  </si>
  <si>
    <t>Opravy rozvodů potrubí zaslepení potrubí  
zaslepení UV2</t>
  </si>
  <si>
    <t>1=1,0000 [A]</t>
  </si>
  <si>
    <t>Potrubí</t>
  </si>
  <si>
    <t>19</t>
  </si>
  <si>
    <t>894812063</t>
  </si>
  <si>
    <t>Poklop litinový plný pro zatížení 40 t</t>
  </si>
  <si>
    <t>litinový (pro zatížení) plný  
UV 1</t>
  </si>
  <si>
    <t>20</t>
  </si>
  <si>
    <t>899231111</t>
  </si>
  <si>
    <t>Výšková úprava uličního vstupu nebo vpusti do 200 mm</t>
  </si>
  <si>
    <t>Výšková úprava uličního vstupu nebo vpusti do 200 mm   
  zvýšením mříže</t>
  </si>
  <si>
    <t>5=5,0000 [A]</t>
  </si>
  <si>
    <t>21</t>
  </si>
  <si>
    <t>899431111</t>
  </si>
  <si>
    <t>Výšková úprava uličního vstupu nebo vpusti do 200 mm krycího hrnce, šoupěte nebo hydrantu</t>
  </si>
  <si>
    <t>Výšková úprava uličního vstupu nebo vpusti do 200 mm   
  zvýšením krycího hrnce, šoupěte nebo hydrantu bez úpravy armatur</t>
  </si>
  <si>
    <t>24=24,0000 [A]</t>
  </si>
  <si>
    <t>Ostatní konstrukce a práce</t>
  </si>
  <si>
    <t>22</t>
  </si>
  <si>
    <t>915111</t>
  </si>
  <si>
    <t>Vodorvoné dopravní značení barvou hladké - dodávka a pokládka</t>
  </si>
  <si>
    <t>1677*0,125=209,6250 [A]</t>
  </si>
  <si>
    <t>O2</t>
  </si>
  <si>
    <t>SO 101 - pozemní komunikace  ORN+VRN</t>
  </si>
  <si>
    <t>SO 101 - pozemní komunikace ORN+VRN</t>
  </si>
  <si>
    <t>ORN</t>
  </si>
  <si>
    <t>Ostatní rozpočtové náklady</t>
  </si>
  <si>
    <t>Informační tabule</t>
  </si>
  <si>
    <t>KS</t>
  </si>
  <si>
    <t>VRN</t>
  </si>
  <si>
    <t>Vedlejší rozpočtové náklady</t>
  </si>
  <si>
    <t>Pomoc práce zříz nebo zajišť ragulaci a ochranu dopravy</t>
  </si>
  <si>
    <t>KPL</t>
  </si>
  <si>
    <t>DIO ETAPA I, II, III</t>
  </si>
  <si>
    <t>Zařízení staveniště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</si>
</sst>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24" sqref="B24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4"/>
      <c r="B1" s="1" t="s">
        <v>0</v>
      </c>
      <c r="C1" s="1"/>
      <c r="D1" s="1"/>
      <c r="E1" s="1"/>
    </row>
    <row r="2" spans="1:5" ht="12.75" customHeight="1">
      <c r="A2" s="34"/>
      <c r="B2" s="35" t="s">
        <v>1</v>
      </c>
      <c r="C2" s="1"/>
      <c r="D2" s="1"/>
      <c r="E2" s="1"/>
    </row>
    <row r="3" spans="1:5" ht="19.5" customHeight="1">
      <c r="A3" s="34"/>
      <c r="B3" s="34"/>
      <c r="C3" s="1"/>
      <c r="D3" s="1"/>
      <c r="E3" s="1"/>
    </row>
    <row r="4" spans="1:5" ht="19.5" customHeight="1">
      <c r="A4" s="1"/>
      <c r="B4" s="36" t="s">
        <v>2</v>
      </c>
      <c r="C4" s="34"/>
      <c r="D4" s="34"/>
      <c r="E4" s="1"/>
    </row>
    <row r="5" spans="1:5" ht="12.75" customHeight="1">
      <c r="A5" s="1"/>
      <c r="B5" s="34" t="s">
        <v>3</v>
      </c>
      <c r="C5" s="34"/>
      <c r="D5" s="34"/>
      <c r="E5" s="1"/>
    </row>
    <row r="6" spans="1:5" ht="12.75" customHeight="1">
      <c r="A6" s="1"/>
      <c r="B6" s="3" t="s">
        <v>4</v>
      </c>
      <c r="C6" s="6">
        <f>SUM(C10:C11)</f>
        <v>0</v>
      </c>
      <c r="D6" s="1"/>
      <c r="E6" s="1"/>
    </row>
    <row r="7" spans="1:5" ht="12.75" customHeight="1">
      <c r="A7" s="1"/>
      <c r="B7" s="3" t="s">
        <v>5</v>
      </c>
      <c r="C7" s="6">
        <f>SUM(E10:E11)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15</v>
      </c>
      <c r="B10" s="15" t="s">
        <v>20</v>
      </c>
      <c r="C10" s="16">
        <f>'O1_'!I3</f>
        <v>0</v>
      </c>
      <c r="D10" s="16">
        <f>0+'O1_'!O10+'O1_'!O13+'O1_'!O16+'O1_'!O19+'O1_'!O22+'O1_'!O25+'O1_'!O28+'O1_'!O31+'O1_'!O34+'O1_'!O38+'O1_'!O41+'O1_'!O44+'O1_'!O47+'O1_'!O50+'O1_'!O53+'O1_'!O56+'O1_'!O59+'O1_'!O63+'O1_'!O67+'O1_'!O70+'O1_'!O73+'O1_'!O77</f>
        <v>0</v>
      </c>
      <c r="E10" s="16">
        <f>C10+D10</f>
        <v>0</v>
      </c>
    </row>
    <row r="11" spans="1:5" ht="12.75" customHeight="1">
      <c r="A11" s="15" t="s">
        <v>15</v>
      </c>
      <c r="B11" s="15" t="s">
        <v>154</v>
      </c>
      <c r="C11" s="16">
        <f>'O2_'!I3</f>
        <v>0</v>
      </c>
      <c r="D11" s="16">
        <f>0+'O2_'!O10+'O2_'!O14+'O2_'!O17</f>
        <v>0</v>
      </c>
      <c r="E11" s="16">
        <f>C11+D11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25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26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15</v>
      </c>
      <c r="I3" s="33">
        <f>0+I9+I37+I62+I66+I76</f>
        <v>0</v>
      </c>
      <c r="O3" t="s">
        <v>22</v>
      </c>
      <c r="P3" t="s">
        <v>25</v>
      </c>
    </row>
    <row r="4" spans="1:16" ht="15" customHeight="1">
      <c r="A4" t="s">
        <v>17</v>
      </c>
      <c r="B4" s="10" t="s">
        <v>18</v>
      </c>
      <c r="C4" s="37" t="s">
        <v>19</v>
      </c>
      <c r="D4" s="34"/>
      <c r="E4" s="11" t="s">
        <v>20</v>
      </c>
      <c r="F4" s="1"/>
      <c r="G4" s="1"/>
      <c r="H4" s="9"/>
      <c r="I4" s="9"/>
      <c r="O4" t="s">
        <v>23</v>
      </c>
      <c r="P4" t="s">
        <v>25</v>
      </c>
    </row>
    <row r="5" spans="1:16" ht="12.75" customHeight="1">
      <c r="A5" t="s">
        <v>19</v>
      </c>
      <c r="B5" s="13" t="s">
        <v>21</v>
      </c>
      <c r="C5" s="38" t="s">
        <v>15</v>
      </c>
      <c r="D5" s="39"/>
      <c r="E5" s="14" t="s">
        <v>20</v>
      </c>
      <c r="F5" s="5"/>
      <c r="G5" s="5"/>
      <c r="H5" s="5"/>
      <c r="I5" s="5"/>
      <c r="O5" t="s">
        <v>24</v>
      </c>
      <c r="P5" t="s">
        <v>25</v>
      </c>
    </row>
    <row r="6" spans="1:9" ht="12.75" customHeight="1">
      <c r="A6" s="40" t="s">
        <v>27</v>
      </c>
      <c r="B6" s="40" t="s">
        <v>29</v>
      </c>
      <c r="C6" s="40" t="s">
        <v>31</v>
      </c>
      <c r="D6" s="40" t="s">
        <v>32</v>
      </c>
      <c r="E6" s="40" t="s">
        <v>33</v>
      </c>
      <c r="F6" s="40" t="s">
        <v>35</v>
      </c>
      <c r="G6" s="40" t="s">
        <v>37</v>
      </c>
      <c r="H6" s="40" t="s">
        <v>39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40</v>
      </c>
      <c r="I7" s="12" t="s">
        <v>42</v>
      </c>
    </row>
    <row r="8" spans="1:9" ht="12.75" customHeight="1">
      <c r="A8" s="12" t="s">
        <v>28</v>
      </c>
      <c r="B8" s="12" t="s">
        <v>30</v>
      </c>
      <c r="C8" s="12" t="s">
        <v>25</v>
      </c>
      <c r="D8" s="12" t="s">
        <v>26</v>
      </c>
      <c r="E8" s="12" t="s">
        <v>34</v>
      </c>
      <c r="F8" s="12" t="s">
        <v>36</v>
      </c>
      <c r="G8" s="12" t="s">
        <v>38</v>
      </c>
      <c r="H8" s="12" t="s">
        <v>41</v>
      </c>
      <c r="I8" s="12" t="s">
        <v>43</v>
      </c>
    </row>
    <row r="9" spans="1:9" ht="12.75" customHeight="1">
      <c r="A9" s="18" t="s">
        <v>44</v>
      </c>
      <c r="B9" s="18"/>
      <c r="C9" s="19" t="s">
        <v>30</v>
      </c>
      <c r="D9" s="18"/>
      <c r="E9" s="20" t="s">
        <v>45</v>
      </c>
      <c r="F9" s="18"/>
      <c r="G9" s="18"/>
      <c r="H9" s="18"/>
      <c r="I9" s="21">
        <f>0+I10+I13+I16+I19+I22+I25+I28+I31+I34</f>
        <v>0</v>
      </c>
    </row>
    <row r="10" spans="1:16" ht="12.75" customHeight="1">
      <c r="A10" s="17" t="s">
        <v>46</v>
      </c>
      <c r="B10" s="22" t="s">
        <v>30</v>
      </c>
      <c r="C10" s="22" t="s">
        <v>47</v>
      </c>
      <c r="D10" s="17" t="s">
        <v>15</v>
      </c>
      <c r="E10" s="23" t="s">
        <v>48</v>
      </c>
      <c r="F10" s="24" t="s">
        <v>49</v>
      </c>
      <c r="G10" s="25">
        <v>1312</v>
      </c>
      <c r="H10" s="25">
        <v>0</v>
      </c>
      <c r="I10" s="25">
        <f>ROUND(ROUND(H10,2)*ROUND(G10,2),2)</f>
        <v>0</v>
      </c>
      <c r="O10">
        <f>(I10*21)/100</f>
        <v>0</v>
      </c>
      <c r="P10" t="s">
        <v>25</v>
      </c>
    </row>
    <row r="11" spans="1:5" ht="76.5" customHeight="1">
      <c r="A11" s="26" t="s">
        <v>50</v>
      </c>
      <c r="E11" s="27" t="s">
        <v>51</v>
      </c>
    </row>
    <row r="12" spans="1:5" ht="12.75" customHeight="1">
      <c r="A12" s="30" t="s">
        <v>52</v>
      </c>
      <c r="E12" s="29" t="s">
        <v>53</v>
      </c>
    </row>
    <row r="13" spans="1:16" ht="12.75" customHeight="1">
      <c r="A13" s="17" t="s">
        <v>46</v>
      </c>
      <c r="B13" s="22" t="s">
        <v>25</v>
      </c>
      <c r="C13" s="22" t="s">
        <v>54</v>
      </c>
      <c r="D13" s="17" t="s">
        <v>15</v>
      </c>
      <c r="E13" s="23" t="s">
        <v>55</v>
      </c>
      <c r="F13" s="24" t="s">
        <v>49</v>
      </c>
      <c r="G13" s="25">
        <v>212</v>
      </c>
      <c r="H13" s="25">
        <v>0</v>
      </c>
      <c r="I13" s="25">
        <f>ROUND(ROUND(H13,2)*ROUND(G13,2),2)</f>
        <v>0</v>
      </c>
      <c r="O13">
        <f>(I13*21)/100</f>
        <v>0</v>
      </c>
      <c r="P13" t="s">
        <v>25</v>
      </c>
    </row>
    <row r="14" spans="1:5" ht="89.25" customHeight="1">
      <c r="A14" s="26" t="s">
        <v>50</v>
      </c>
      <c r="E14" s="27" t="s">
        <v>56</v>
      </c>
    </row>
    <row r="15" spans="1:5" ht="12.75" customHeight="1">
      <c r="A15" s="30" t="s">
        <v>52</v>
      </c>
      <c r="E15" s="29" t="s">
        <v>57</v>
      </c>
    </row>
    <row r="16" spans="1:16" ht="12.75" customHeight="1">
      <c r="A16" s="17" t="s">
        <v>46</v>
      </c>
      <c r="B16" s="22" t="s">
        <v>26</v>
      </c>
      <c r="C16" s="22" t="s">
        <v>58</v>
      </c>
      <c r="D16" s="17" t="s">
        <v>15</v>
      </c>
      <c r="E16" s="23" t="s">
        <v>59</v>
      </c>
      <c r="F16" s="24" t="s">
        <v>49</v>
      </c>
      <c r="G16" s="25">
        <v>4712</v>
      </c>
      <c r="H16" s="25">
        <v>0</v>
      </c>
      <c r="I16" s="25">
        <f>ROUND(ROUND(H16,2)*ROUND(G16,2),2)</f>
        <v>0</v>
      </c>
      <c r="O16">
        <f>(I16*21)/100</f>
        <v>0</v>
      </c>
      <c r="P16" t="s">
        <v>25</v>
      </c>
    </row>
    <row r="17" spans="1:5" ht="89.25" customHeight="1">
      <c r="A17" s="26" t="s">
        <v>50</v>
      </c>
      <c r="E17" s="27" t="s">
        <v>60</v>
      </c>
    </row>
    <row r="18" spans="1:5" ht="12.75" customHeight="1">
      <c r="A18" s="30" t="s">
        <v>52</v>
      </c>
      <c r="E18" s="29" t="s">
        <v>61</v>
      </c>
    </row>
    <row r="19" spans="1:16" ht="12.75" customHeight="1">
      <c r="A19" s="17" t="s">
        <v>46</v>
      </c>
      <c r="B19" s="22" t="s">
        <v>34</v>
      </c>
      <c r="C19" s="22" t="s">
        <v>62</v>
      </c>
      <c r="D19" s="17" t="s">
        <v>15</v>
      </c>
      <c r="E19" s="23" t="s">
        <v>63</v>
      </c>
      <c r="F19" s="24" t="s">
        <v>64</v>
      </c>
      <c r="G19" s="25">
        <v>1033.12</v>
      </c>
      <c r="H19" s="25">
        <v>0</v>
      </c>
      <c r="I19" s="25">
        <f>ROUND(ROUND(H19,2)*ROUND(G19,2),2)</f>
        <v>0</v>
      </c>
      <c r="O19">
        <f>(I19*21)/100</f>
        <v>0</v>
      </c>
      <c r="P19" t="s">
        <v>25</v>
      </c>
    </row>
    <row r="20" spans="1:5" ht="63.75" customHeight="1">
      <c r="A20" s="26" t="s">
        <v>50</v>
      </c>
      <c r="E20" s="27" t="s">
        <v>65</v>
      </c>
    </row>
    <row r="21" spans="1:5" ht="25.5" customHeight="1">
      <c r="A21" s="30" t="s">
        <v>52</v>
      </c>
      <c r="E21" s="29" t="s">
        <v>66</v>
      </c>
    </row>
    <row r="22" spans="1:16" ht="12.75" customHeight="1">
      <c r="A22" s="17" t="s">
        <v>46</v>
      </c>
      <c r="B22" s="22" t="s">
        <v>36</v>
      </c>
      <c r="C22" s="22" t="s">
        <v>67</v>
      </c>
      <c r="D22" s="17" t="s">
        <v>15</v>
      </c>
      <c r="E22" s="23" t="s">
        <v>68</v>
      </c>
      <c r="F22" s="24" t="s">
        <v>64</v>
      </c>
      <c r="G22" s="25">
        <v>25828</v>
      </c>
      <c r="H22" s="25">
        <v>0</v>
      </c>
      <c r="I22" s="25">
        <f>ROUND(ROUND(H22,2)*ROUND(G22,2),2)</f>
        <v>0</v>
      </c>
      <c r="O22">
        <f>(I22*21)/100</f>
        <v>0</v>
      </c>
      <c r="P22" t="s">
        <v>25</v>
      </c>
    </row>
    <row r="23" spans="1:5" ht="76.5" customHeight="1">
      <c r="A23" s="26" t="s">
        <v>50</v>
      </c>
      <c r="E23" s="27" t="s">
        <v>69</v>
      </c>
    </row>
    <row r="24" spans="1:5" ht="12.75" customHeight="1">
      <c r="A24" s="30" t="s">
        <v>52</v>
      </c>
      <c r="E24" s="29" t="s">
        <v>70</v>
      </c>
    </row>
    <row r="25" spans="1:16" ht="12.75" customHeight="1">
      <c r="A25" s="17" t="s">
        <v>46</v>
      </c>
      <c r="B25" s="22" t="s">
        <v>38</v>
      </c>
      <c r="C25" s="22" t="s">
        <v>71</v>
      </c>
      <c r="D25" s="17" t="s">
        <v>15</v>
      </c>
      <c r="E25" s="23" t="s">
        <v>72</v>
      </c>
      <c r="F25" s="24" t="s">
        <v>64</v>
      </c>
      <c r="G25" s="25">
        <v>1033.12</v>
      </c>
      <c r="H25" s="25">
        <v>0</v>
      </c>
      <c r="I25" s="25">
        <f>ROUND(ROUND(H25,2)*ROUND(G25,2),2)</f>
        <v>0</v>
      </c>
      <c r="O25">
        <f>(I25*21)/100</f>
        <v>0</v>
      </c>
      <c r="P25" t="s">
        <v>25</v>
      </c>
    </row>
    <row r="26" spans="1:5" ht="38.25" customHeight="1">
      <c r="A26" s="26" t="s">
        <v>50</v>
      </c>
      <c r="E26" s="27" t="s">
        <v>73</v>
      </c>
    </row>
    <row r="27" spans="1:5" ht="25.5" customHeight="1">
      <c r="A27" s="30" t="s">
        <v>52</v>
      </c>
      <c r="E27" s="29" t="s">
        <v>66</v>
      </c>
    </row>
    <row r="28" spans="1:16" ht="12.75" customHeight="1">
      <c r="A28" s="17" t="s">
        <v>46</v>
      </c>
      <c r="B28" s="22" t="s">
        <v>74</v>
      </c>
      <c r="C28" s="22" t="s">
        <v>75</v>
      </c>
      <c r="D28" s="17" t="s">
        <v>15</v>
      </c>
      <c r="E28" s="23" t="s">
        <v>76</v>
      </c>
      <c r="F28" s="24" t="s">
        <v>77</v>
      </c>
      <c r="G28" s="25">
        <v>918.4</v>
      </c>
      <c r="H28" s="25">
        <v>0</v>
      </c>
      <c r="I28" s="25">
        <f>ROUND(ROUND(H28,2)*ROUND(G28,2),2)</f>
        <v>0</v>
      </c>
      <c r="O28">
        <f>(I28*21)/100</f>
        <v>0</v>
      </c>
      <c r="P28" t="s">
        <v>25</v>
      </c>
    </row>
    <row r="29" spans="1:5" ht="38.25" customHeight="1">
      <c r="A29" s="26" t="s">
        <v>50</v>
      </c>
      <c r="E29" s="27" t="s">
        <v>78</v>
      </c>
    </row>
    <row r="30" spans="1:5" ht="12.75" customHeight="1">
      <c r="A30" s="30" t="s">
        <v>52</v>
      </c>
      <c r="E30" s="29" t="s">
        <v>79</v>
      </c>
    </row>
    <row r="31" spans="1:16" ht="12.75" customHeight="1">
      <c r="A31" s="17" t="s">
        <v>46</v>
      </c>
      <c r="B31" s="22" t="s">
        <v>80</v>
      </c>
      <c r="C31" s="22" t="s">
        <v>81</v>
      </c>
      <c r="D31" s="17" t="s">
        <v>15</v>
      </c>
      <c r="E31" s="23" t="s">
        <v>76</v>
      </c>
      <c r="F31" s="24" t="s">
        <v>77</v>
      </c>
      <c r="G31" s="25">
        <v>1377.41</v>
      </c>
      <c r="H31" s="25">
        <v>0</v>
      </c>
      <c r="I31" s="25">
        <f>ROUND(ROUND(H31,2)*ROUND(G31,2),2)</f>
        <v>0</v>
      </c>
      <c r="O31">
        <f>(I31*21)/100</f>
        <v>0</v>
      </c>
      <c r="P31" t="s">
        <v>25</v>
      </c>
    </row>
    <row r="32" spans="1:5" ht="38.25" customHeight="1">
      <c r="A32" s="26" t="s">
        <v>50</v>
      </c>
      <c r="E32" s="27" t="s">
        <v>82</v>
      </c>
    </row>
    <row r="33" spans="1:5" ht="25.5" customHeight="1">
      <c r="A33" s="30" t="s">
        <v>52</v>
      </c>
      <c r="E33" s="29" t="s">
        <v>83</v>
      </c>
    </row>
    <row r="34" spans="1:16" ht="12.75" customHeight="1">
      <c r="A34" s="17" t="s">
        <v>46</v>
      </c>
      <c r="B34" s="22" t="s">
        <v>41</v>
      </c>
      <c r="C34" s="22" t="s">
        <v>84</v>
      </c>
      <c r="D34" s="17" t="s">
        <v>15</v>
      </c>
      <c r="E34" s="23" t="s">
        <v>85</v>
      </c>
      <c r="F34" s="24" t="s">
        <v>49</v>
      </c>
      <c r="G34" s="25">
        <v>1312</v>
      </c>
      <c r="H34" s="25">
        <v>0</v>
      </c>
      <c r="I34" s="25">
        <f>ROUND(ROUND(H34,2)*ROUND(G34,2),2)</f>
        <v>0</v>
      </c>
      <c r="O34">
        <f>(I34*21)/100</f>
        <v>0</v>
      </c>
      <c r="P34" t="s">
        <v>25</v>
      </c>
    </row>
    <row r="35" spans="1:5" ht="51" customHeight="1">
      <c r="A35" s="26" t="s">
        <v>50</v>
      </c>
      <c r="E35" s="27" t="s">
        <v>86</v>
      </c>
    </row>
    <row r="36" spans="1:5" ht="12.75" customHeight="1">
      <c r="A36" s="28" t="s">
        <v>52</v>
      </c>
      <c r="E36" s="29" t="s">
        <v>53</v>
      </c>
    </row>
    <row r="37" spans="1:9" ht="12.75" customHeight="1">
      <c r="A37" s="5" t="s">
        <v>44</v>
      </c>
      <c r="B37" s="5"/>
      <c r="C37" s="31" t="s">
        <v>36</v>
      </c>
      <c r="D37" s="5"/>
      <c r="E37" s="20" t="s">
        <v>87</v>
      </c>
      <c r="F37" s="5"/>
      <c r="G37" s="5"/>
      <c r="H37" s="5"/>
      <c r="I37" s="32">
        <f>0+I38+I41+I44+I47+I50+I53+I56+I59</f>
        <v>0</v>
      </c>
    </row>
    <row r="38" spans="1:16" ht="12.75" customHeight="1">
      <c r="A38" s="17" t="s">
        <v>46</v>
      </c>
      <c r="B38" s="22" t="s">
        <v>43</v>
      </c>
      <c r="C38" s="22" t="s">
        <v>88</v>
      </c>
      <c r="D38" s="17" t="s">
        <v>15</v>
      </c>
      <c r="E38" s="23" t="s">
        <v>89</v>
      </c>
      <c r="F38" s="24" t="s">
        <v>49</v>
      </c>
      <c r="G38" s="25">
        <v>1312</v>
      </c>
      <c r="H38" s="25">
        <v>0</v>
      </c>
      <c r="I38" s="25">
        <f>ROUND(ROUND(H38,2)*ROUND(G38,2),2)</f>
        <v>0</v>
      </c>
      <c r="O38">
        <f>(I38*21)/100</f>
        <v>0</v>
      </c>
      <c r="P38" t="s">
        <v>25</v>
      </c>
    </row>
    <row r="39" spans="1:5" ht="51" customHeight="1">
      <c r="A39" s="26" t="s">
        <v>50</v>
      </c>
      <c r="E39" s="27" t="s">
        <v>90</v>
      </c>
    </row>
    <row r="40" spans="1:5" ht="12.75" customHeight="1">
      <c r="A40" s="30" t="s">
        <v>52</v>
      </c>
      <c r="E40" s="29" t="s">
        <v>53</v>
      </c>
    </row>
    <row r="41" spans="1:16" ht="12.75" customHeight="1">
      <c r="A41" s="17" t="s">
        <v>46</v>
      </c>
      <c r="B41" s="22" t="s">
        <v>91</v>
      </c>
      <c r="C41" s="22" t="s">
        <v>92</v>
      </c>
      <c r="D41" s="17" t="s">
        <v>15</v>
      </c>
      <c r="E41" s="23" t="s">
        <v>93</v>
      </c>
      <c r="F41" s="24" t="s">
        <v>49</v>
      </c>
      <c r="G41" s="25">
        <v>1312</v>
      </c>
      <c r="H41" s="25">
        <v>0</v>
      </c>
      <c r="I41" s="25">
        <f>ROUND(ROUND(H41,2)*ROUND(G41,2),2)</f>
        <v>0</v>
      </c>
      <c r="O41">
        <f>(I41*21)/100</f>
        <v>0</v>
      </c>
      <c r="P41" t="s">
        <v>25</v>
      </c>
    </row>
    <row r="42" spans="1:5" ht="63.75" customHeight="1">
      <c r="A42" s="26" t="s">
        <v>50</v>
      </c>
      <c r="E42" s="27" t="s">
        <v>94</v>
      </c>
    </row>
    <row r="43" spans="1:5" ht="12.75" customHeight="1">
      <c r="A43" s="30" t="s">
        <v>52</v>
      </c>
      <c r="E43" s="29" t="s">
        <v>53</v>
      </c>
    </row>
    <row r="44" spans="1:16" ht="12.75" customHeight="1">
      <c r="A44" s="17" t="s">
        <v>46</v>
      </c>
      <c r="B44" s="22" t="s">
        <v>95</v>
      </c>
      <c r="C44" s="22" t="s">
        <v>96</v>
      </c>
      <c r="D44" s="17" t="s">
        <v>15</v>
      </c>
      <c r="E44" s="23" t="s">
        <v>97</v>
      </c>
      <c r="F44" s="24" t="s">
        <v>49</v>
      </c>
      <c r="G44" s="25">
        <v>4924</v>
      </c>
      <c r="H44" s="25">
        <v>0</v>
      </c>
      <c r="I44" s="25">
        <f>ROUND(ROUND(H44,2)*ROUND(G44,2),2)</f>
        <v>0</v>
      </c>
      <c r="O44">
        <f>(I44*21)/100</f>
        <v>0</v>
      </c>
      <c r="P44" t="s">
        <v>25</v>
      </c>
    </row>
    <row r="45" spans="1:5" ht="63.75" customHeight="1">
      <c r="A45" s="26" t="s">
        <v>50</v>
      </c>
      <c r="E45" s="27" t="s">
        <v>98</v>
      </c>
    </row>
    <row r="46" spans="1:5" ht="12.75" customHeight="1">
      <c r="A46" s="30" t="s">
        <v>52</v>
      </c>
      <c r="E46" s="29" t="s">
        <v>99</v>
      </c>
    </row>
    <row r="47" spans="1:16" ht="12.75" customHeight="1">
      <c r="A47" s="17" t="s">
        <v>46</v>
      </c>
      <c r="B47" s="22" t="s">
        <v>100</v>
      </c>
      <c r="C47" s="22" t="s">
        <v>101</v>
      </c>
      <c r="D47" s="17" t="s">
        <v>15</v>
      </c>
      <c r="E47" s="23" t="s">
        <v>102</v>
      </c>
      <c r="F47" s="24" t="s">
        <v>49</v>
      </c>
      <c r="G47" s="25">
        <v>6236</v>
      </c>
      <c r="H47" s="25">
        <v>0</v>
      </c>
      <c r="I47" s="25">
        <f>ROUND(ROUND(H47,2)*ROUND(G47,2),2)</f>
        <v>0</v>
      </c>
      <c r="O47">
        <f>(I47*21)/100</f>
        <v>0</v>
      </c>
      <c r="P47" t="s">
        <v>25</v>
      </c>
    </row>
    <row r="48" spans="1:5" ht="51" customHeight="1">
      <c r="A48" s="26" t="s">
        <v>50</v>
      </c>
      <c r="E48" s="27" t="s">
        <v>103</v>
      </c>
    </row>
    <row r="49" spans="1:5" ht="12.75" customHeight="1">
      <c r="A49" s="30" t="s">
        <v>52</v>
      </c>
      <c r="E49" s="29" t="s">
        <v>104</v>
      </c>
    </row>
    <row r="50" spans="1:16" ht="12.75" customHeight="1">
      <c r="A50" s="17" t="s">
        <v>46</v>
      </c>
      <c r="B50" s="22" t="s">
        <v>105</v>
      </c>
      <c r="C50" s="22" t="s">
        <v>106</v>
      </c>
      <c r="D50" s="17" t="s">
        <v>15</v>
      </c>
      <c r="E50" s="23" t="s">
        <v>107</v>
      </c>
      <c r="F50" s="24" t="s">
        <v>49</v>
      </c>
      <c r="G50" s="25">
        <v>7548</v>
      </c>
      <c r="H50" s="25">
        <v>0</v>
      </c>
      <c r="I50" s="25">
        <f>ROUND(ROUND(H50,2)*ROUND(G50,2),2)</f>
        <v>0</v>
      </c>
      <c r="O50">
        <f>(I50*21)/100</f>
        <v>0</v>
      </c>
      <c r="P50" t="s">
        <v>25</v>
      </c>
    </row>
    <row r="51" spans="1:5" ht="63.75" customHeight="1">
      <c r="A51" s="26" t="s">
        <v>50</v>
      </c>
      <c r="E51" s="27" t="s">
        <v>108</v>
      </c>
    </row>
    <row r="52" spans="1:5" ht="25.5" customHeight="1">
      <c r="A52" s="30" t="s">
        <v>52</v>
      </c>
      <c r="E52" s="29" t="s">
        <v>109</v>
      </c>
    </row>
    <row r="53" spans="1:16" ht="12.75" customHeight="1">
      <c r="A53" s="17" t="s">
        <v>46</v>
      </c>
      <c r="B53" s="22" t="s">
        <v>110</v>
      </c>
      <c r="C53" s="22" t="s">
        <v>111</v>
      </c>
      <c r="D53" s="17" t="s">
        <v>112</v>
      </c>
      <c r="E53" s="23" t="s">
        <v>113</v>
      </c>
      <c r="F53" s="24" t="s">
        <v>49</v>
      </c>
      <c r="G53" s="25">
        <v>6236</v>
      </c>
      <c r="H53" s="25">
        <v>0</v>
      </c>
      <c r="I53" s="25">
        <f>ROUND(ROUND(H53,2)*ROUND(G53,2),2)</f>
        <v>0</v>
      </c>
      <c r="O53">
        <f>(I53*21)/100</f>
        <v>0</v>
      </c>
      <c r="P53" t="s">
        <v>25</v>
      </c>
    </row>
    <row r="54" spans="1:5" ht="63.75" customHeight="1">
      <c r="A54" s="26" t="s">
        <v>50</v>
      </c>
      <c r="E54" s="27" t="s">
        <v>114</v>
      </c>
    </row>
    <row r="55" spans="1:5" ht="12.75" customHeight="1">
      <c r="A55" s="30" t="s">
        <v>52</v>
      </c>
      <c r="E55" s="29" t="s">
        <v>104</v>
      </c>
    </row>
    <row r="56" spans="1:16" ht="12.75" customHeight="1">
      <c r="A56" s="17" t="s">
        <v>46</v>
      </c>
      <c r="B56" s="22" t="s">
        <v>115</v>
      </c>
      <c r="C56" s="22" t="s">
        <v>116</v>
      </c>
      <c r="D56" s="17" t="s">
        <v>112</v>
      </c>
      <c r="E56" s="23" t="s">
        <v>117</v>
      </c>
      <c r="F56" s="24" t="s">
        <v>49</v>
      </c>
      <c r="G56" s="25">
        <v>1312</v>
      </c>
      <c r="H56" s="25">
        <v>0</v>
      </c>
      <c r="I56" s="25">
        <f>ROUND(ROUND(H56,2)*ROUND(G56,2),2)</f>
        <v>0</v>
      </c>
      <c r="O56">
        <f>(I56*21)/100</f>
        <v>0</v>
      </c>
      <c r="P56" t="s">
        <v>25</v>
      </c>
    </row>
    <row r="57" spans="1:5" ht="63.75" customHeight="1">
      <c r="A57" s="26" t="s">
        <v>50</v>
      </c>
      <c r="E57" s="27" t="s">
        <v>118</v>
      </c>
    </row>
    <row r="58" spans="1:5" ht="12.75" customHeight="1">
      <c r="A58" s="30" t="s">
        <v>52</v>
      </c>
      <c r="E58" s="29" t="s">
        <v>119</v>
      </c>
    </row>
    <row r="59" spans="1:16" ht="12.75" customHeight="1">
      <c r="A59" s="17" t="s">
        <v>46</v>
      </c>
      <c r="B59" s="22" t="s">
        <v>120</v>
      </c>
      <c r="C59" s="22" t="s">
        <v>121</v>
      </c>
      <c r="D59" s="17" t="s">
        <v>112</v>
      </c>
      <c r="E59" s="23" t="s">
        <v>122</v>
      </c>
      <c r="F59" s="24" t="s">
        <v>49</v>
      </c>
      <c r="G59" s="25">
        <v>4924</v>
      </c>
      <c r="H59" s="25">
        <v>0</v>
      </c>
      <c r="I59" s="25">
        <f>ROUND(ROUND(H59,2)*ROUND(G59,2),2)</f>
        <v>0</v>
      </c>
      <c r="O59">
        <f>(I59*21)/100</f>
        <v>0</v>
      </c>
      <c r="P59" t="s">
        <v>25</v>
      </c>
    </row>
    <row r="60" spans="1:5" ht="63.75" customHeight="1">
      <c r="A60" s="26" t="s">
        <v>50</v>
      </c>
      <c r="E60" s="27" t="s">
        <v>123</v>
      </c>
    </row>
    <row r="61" spans="1:5" ht="12.75" customHeight="1">
      <c r="A61" s="28" t="s">
        <v>52</v>
      </c>
      <c r="E61" s="29" t="s">
        <v>124</v>
      </c>
    </row>
    <row r="62" spans="1:9" ht="12.75" customHeight="1">
      <c r="A62" s="5" t="s">
        <v>44</v>
      </c>
      <c r="B62" s="5"/>
      <c r="C62" s="31" t="s">
        <v>74</v>
      </c>
      <c r="D62" s="5"/>
      <c r="E62" s="20" t="s">
        <v>125</v>
      </c>
      <c r="F62" s="5"/>
      <c r="G62" s="5"/>
      <c r="H62" s="5"/>
      <c r="I62" s="32">
        <f>0+I63</f>
        <v>0</v>
      </c>
    </row>
    <row r="63" spans="1:16" ht="12.75" customHeight="1">
      <c r="A63" s="17" t="s">
        <v>46</v>
      </c>
      <c r="B63" s="22" t="s">
        <v>126</v>
      </c>
      <c r="C63" s="22" t="s">
        <v>127</v>
      </c>
      <c r="D63" s="17" t="s">
        <v>15</v>
      </c>
      <c r="E63" s="23" t="s">
        <v>128</v>
      </c>
      <c r="F63" s="24" t="s">
        <v>129</v>
      </c>
      <c r="G63" s="25">
        <v>1</v>
      </c>
      <c r="H63" s="25">
        <v>0</v>
      </c>
      <c r="I63" s="25">
        <f>ROUND(ROUND(H63,2)*ROUND(G63,2),2)</f>
        <v>0</v>
      </c>
      <c r="O63">
        <f>(I63*21)/100</f>
        <v>0</v>
      </c>
      <c r="P63" t="s">
        <v>25</v>
      </c>
    </row>
    <row r="64" spans="1:5" ht="25.5" customHeight="1">
      <c r="A64" s="26" t="s">
        <v>50</v>
      </c>
      <c r="E64" s="27" t="s">
        <v>130</v>
      </c>
    </row>
    <row r="65" spans="1:5" ht="12.75" customHeight="1">
      <c r="A65" s="28" t="s">
        <v>52</v>
      </c>
      <c r="E65" s="29" t="s">
        <v>131</v>
      </c>
    </row>
    <row r="66" spans="1:9" ht="12.75" customHeight="1">
      <c r="A66" s="5" t="s">
        <v>44</v>
      </c>
      <c r="B66" s="5"/>
      <c r="C66" s="31" t="s">
        <v>80</v>
      </c>
      <c r="D66" s="5"/>
      <c r="E66" s="20" t="s">
        <v>132</v>
      </c>
      <c r="F66" s="5"/>
      <c r="G66" s="5"/>
      <c r="H66" s="5"/>
      <c r="I66" s="32">
        <f>0+I67+I70+I73</f>
        <v>0</v>
      </c>
    </row>
    <row r="67" spans="1:16" ht="12.75" customHeight="1">
      <c r="A67" s="17" t="s">
        <v>46</v>
      </c>
      <c r="B67" s="22" t="s">
        <v>133</v>
      </c>
      <c r="C67" s="22" t="s">
        <v>134</v>
      </c>
      <c r="D67" s="17" t="s">
        <v>15</v>
      </c>
      <c r="E67" s="23" t="s">
        <v>135</v>
      </c>
      <c r="F67" s="24" t="s">
        <v>129</v>
      </c>
      <c r="G67" s="25">
        <v>1</v>
      </c>
      <c r="H67" s="25">
        <v>0</v>
      </c>
      <c r="I67" s="25">
        <f>ROUND(ROUND(H67,2)*ROUND(G67,2),2)</f>
        <v>0</v>
      </c>
      <c r="O67">
        <f>(I67*21)/100</f>
        <v>0</v>
      </c>
      <c r="P67" t="s">
        <v>25</v>
      </c>
    </row>
    <row r="68" spans="1:5" ht="25.5" customHeight="1">
      <c r="A68" s="26" t="s">
        <v>50</v>
      </c>
      <c r="E68" s="27" t="s">
        <v>136</v>
      </c>
    </row>
    <row r="69" spans="1:5" ht="12.75" customHeight="1">
      <c r="A69" s="30" t="s">
        <v>52</v>
      </c>
      <c r="E69" s="29" t="s">
        <v>131</v>
      </c>
    </row>
    <row r="70" spans="1:16" ht="12.75" customHeight="1">
      <c r="A70" s="17" t="s">
        <v>46</v>
      </c>
      <c r="B70" s="22" t="s">
        <v>137</v>
      </c>
      <c r="C70" s="22" t="s">
        <v>138</v>
      </c>
      <c r="D70" s="17" t="s">
        <v>15</v>
      </c>
      <c r="E70" s="23" t="s">
        <v>139</v>
      </c>
      <c r="F70" s="24" t="s">
        <v>129</v>
      </c>
      <c r="G70" s="25">
        <v>5</v>
      </c>
      <c r="H70" s="25">
        <v>0</v>
      </c>
      <c r="I70" s="25">
        <f>ROUND(ROUND(H70,2)*ROUND(G70,2),2)</f>
        <v>0</v>
      </c>
      <c r="O70">
        <f>(I70*21)/100</f>
        <v>0</v>
      </c>
      <c r="P70" t="s">
        <v>25</v>
      </c>
    </row>
    <row r="71" spans="1:5" ht="25.5" customHeight="1">
      <c r="A71" s="26" t="s">
        <v>50</v>
      </c>
      <c r="E71" s="27" t="s">
        <v>140</v>
      </c>
    </row>
    <row r="72" spans="1:5" ht="12.75" customHeight="1">
      <c r="A72" s="30" t="s">
        <v>52</v>
      </c>
      <c r="E72" s="29" t="s">
        <v>141</v>
      </c>
    </row>
    <row r="73" spans="1:16" ht="12.75" customHeight="1">
      <c r="A73" s="17" t="s">
        <v>46</v>
      </c>
      <c r="B73" s="22" t="s">
        <v>142</v>
      </c>
      <c r="C73" s="22" t="s">
        <v>143</v>
      </c>
      <c r="D73" s="17" t="s">
        <v>15</v>
      </c>
      <c r="E73" s="23" t="s">
        <v>144</v>
      </c>
      <c r="F73" s="24" t="s">
        <v>129</v>
      </c>
      <c r="G73" s="25">
        <v>24</v>
      </c>
      <c r="H73" s="25">
        <v>0</v>
      </c>
      <c r="I73" s="25">
        <f>ROUND(ROUND(H73,2)*ROUND(G73,2),2)</f>
        <v>0</v>
      </c>
      <c r="O73">
        <f>(I73*21)/100</f>
        <v>0</v>
      </c>
      <c r="P73" t="s">
        <v>25</v>
      </c>
    </row>
    <row r="74" spans="1:5" ht="25.5" customHeight="1">
      <c r="A74" s="26" t="s">
        <v>50</v>
      </c>
      <c r="E74" s="27" t="s">
        <v>145</v>
      </c>
    </row>
    <row r="75" spans="1:5" ht="12.75" customHeight="1">
      <c r="A75" s="28" t="s">
        <v>52</v>
      </c>
      <c r="E75" s="29" t="s">
        <v>146</v>
      </c>
    </row>
    <row r="76" spans="1:9" ht="12.75" customHeight="1">
      <c r="A76" s="5" t="s">
        <v>44</v>
      </c>
      <c r="B76" s="5"/>
      <c r="C76" s="31" t="s">
        <v>41</v>
      </c>
      <c r="D76" s="5"/>
      <c r="E76" s="20" t="s">
        <v>147</v>
      </c>
      <c r="F76" s="5"/>
      <c r="G76" s="5"/>
      <c r="H76" s="5"/>
      <c r="I76" s="32">
        <f>0+I77</f>
        <v>0</v>
      </c>
    </row>
    <row r="77" spans="1:16" ht="12.75" customHeight="1">
      <c r="A77" s="17" t="s">
        <v>46</v>
      </c>
      <c r="B77" s="22" t="s">
        <v>148</v>
      </c>
      <c r="C77" s="22" t="s">
        <v>149</v>
      </c>
      <c r="D77" s="17" t="s">
        <v>15</v>
      </c>
      <c r="E77" s="23" t="s">
        <v>150</v>
      </c>
      <c r="F77" s="24" t="s">
        <v>49</v>
      </c>
      <c r="G77" s="25">
        <v>209.63</v>
      </c>
      <c r="H77" s="25">
        <v>0</v>
      </c>
      <c r="I77" s="25">
        <f>ROUND(ROUND(H77,2)*ROUND(G77,2),2)</f>
        <v>0</v>
      </c>
      <c r="O77">
        <f>(I77*21)/100</f>
        <v>0</v>
      </c>
      <c r="P77" t="s">
        <v>25</v>
      </c>
    </row>
    <row r="78" spans="1:5" ht="12.75" customHeight="1">
      <c r="A78" s="26" t="s">
        <v>50</v>
      </c>
      <c r="E78" s="27" t="s">
        <v>15</v>
      </c>
    </row>
    <row r="79" spans="1:5" ht="12.75" customHeight="1">
      <c r="A79" s="28" t="s">
        <v>52</v>
      </c>
      <c r="E79" s="29" t="s">
        <v>151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25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26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15</v>
      </c>
      <c r="I3" s="33">
        <f>0+I9+I13</f>
        <v>0</v>
      </c>
      <c r="O3" t="s">
        <v>22</v>
      </c>
      <c r="P3" t="s">
        <v>25</v>
      </c>
    </row>
    <row r="4" spans="1:16" ht="15" customHeight="1">
      <c r="A4" t="s">
        <v>17</v>
      </c>
      <c r="B4" s="10" t="s">
        <v>18</v>
      </c>
      <c r="C4" s="37" t="s">
        <v>152</v>
      </c>
      <c r="D4" s="34"/>
      <c r="E4" s="11" t="s">
        <v>153</v>
      </c>
      <c r="F4" s="1"/>
      <c r="G4" s="1"/>
      <c r="H4" s="9"/>
      <c r="I4" s="9"/>
      <c r="O4" t="s">
        <v>23</v>
      </c>
      <c r="P4" t="s">
        <v>25</v>
      </c>
    </row>
    <row r="5" spans="1:16" ht="12.75" customHeight="1">
      <c r="A5" t="s">
        <v>19</v>
      </c>
      <c r="B5" s="13" t="s">
        <v>21</v>
      </c>
      <c r="C5" s="38" t="s">
        <v>15</v>
      </c>
      <c r="D5" s="39"/>
      <c r="E5" s="14" t="s">
        <v>154</v>
      </c>
      <c r="F5" s="5"/>
      <c r="G5" s="5"/>
      <c r="H5" s="5"/>
      <c r="I5" s="5"/>
      <c r="O5" t="s">
        <v>24</v>
      </c>
      <c r="P5" t="s">
        <v>25</v>
      </c>
    </row>
    <row r="6" spans="1:9" ht="12.75" customHeight="1">
      <c r="A6" s="40" t="s">
        <v>27</v>
      </c>
      <c r="B6" s="40" t="s">
        <v>29</v>
      </c>
      <c r="C6" s="40" t="s">
        <v>31</v>
      </c>
      <c r="D6" s="40" t="s">
        <v>32</v>
      </c>
      <c r="E6" s="40" t="s">
        <v>33</v>
      </c>
      <c r="F6" s="40" t="s">
        <v>35</v>
      </c>
      <c r="G6" s="40" t="s">
        <v>37</v>
      </c>
      <c r="H6" s="40" t="s">
        <v>39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40</v>
      </c>
      <c r="I7" s="12" t="s">
        <v>42</v>
      </c>
    </row>
    <row r="8" spans="1:9" ht="12.75" customHeight="1">
      <c r="A8" s="12" t="s">
        <v>28</v>
      </c>
      <c r="B8" s="12" t="s">
        <v>30</v>
      </c>
      <c r="C8" s="12" t="s">
        <v>25</v>
      </c>
      <c r="D8" s="12" t="s">
        <v>26</v>
      </c>
      <c r="E8" s="12" t="s">
        <v>34</v>
      </c>
      <c r="F8" s="12" t="s">
        <v>36</v>
      </c>
      <c r="G8" s="12" t="s">
        <v>38</v>
      </c>
      <c r="H8" s="12" t="s">
        <v>41</v>
      </c>
      <c r="I8" s="12" t="s">
        <v>43</v>
      </c>
    </row>
    <row r="9" spans="1:9" ht="12.75" customHeight="1">
      <c r="A9" s="18" t="s">
        <v>44</v>
      </c>
      <c r="B9" s="18"/>
      <c r="C9" s="19" t="s">
        <v>155</v>
      </c>
      <c r="D9" s="18"/>
      <c r="E9" s="20" t="s">
        <v>156</v>
      </c>
      <c r="F9" s="18"/>
      <c r="G9" s="18"/>
      <c r="H9" s="18"/>
      <c r="I9" s="21">
        <f>0+I10</f>
        <v>0</v>
      </c>
    </row>
    <row r="10" spans="1:16" ht="12.75" customHeight="1">
      <c r="A10" s="17" t="s">
        <v>46</v>
      </c>
      <c r="B10" s="22" t="s">
        <v>30</v>
      </c>
      <c r="C10" s="22" t="s">
        <v>15</v>
      </c>
      <c r="D10" s="17" t="s">
        <v>30</v>
      </c>
      <c r="E10" s="23" t="s">
        <v>157</v>
      </c>
      <c r="F10" s="24" t="s">
        <v>158</v>
      </c>
      <c r="G10" s="25">
        <v>2</v>
      </c>
      <c r="H10" s="25">
        <v>0</v>
      </c>
      <c r="I10" s="25">
        <f>ROUND(ROUND(H10,2)*ROUND(G10,2),2)</f>
        <v>0</v>
      </c>
      <c r="O10">
        <f>(I10*21)/100</f>
        <v>0</v>
      </c>
      <c r="P10" t="s">
        <v>25</v>
      </c>
    </row>
    <row r="11" spans="1:5" ht="12.75" customHeight="1">
      <c r="A11" s="26" t="s">
        <v>50</v>
      </c>
      <c r="E11" s="27" t="s">
        <v>15</v>
      </c>
    </row>
    <row r="12" spans="1:5" ht="12.75" customHeight="1">
      <c r="A12" s="28" t="s">
        <v>52</v>
      </c>
      <c r="E12" s="29" t="s">
        <v>15</v>
      </c>
    </row>
    <row r="13" spans="1:9" ht="12.75" customHeight="1">
      <c r="A13" s="5" t="s">
        <v>44</v>
      </c>
      <c r="B13" s="5"/>
      <c r="C13" s="31" t="s">
        <v>159</v>
      </c>
      <c r="D13" s="5"/>
      <c r="E13" s="20" t="s">
        <v>160</v>
      </c>
      <c r="F13" s="5"/>
      <c r="G13" s="5"/>
      <c r="H13" s="5"/>
      <c r="I13" s="32">
        <f>0+I14+I17</f>
        <v>0</v>
      </c>
    </row>
    <row r="14" spans="1:16" ht="12.75" customHeight="1">
      <c r="A14" s="17" t="s">
        <v>46</v>
      </c>
      <c r="B14" s="22" t="s">
        <v>25</v>
      </c>
      <c r="C14" s="22" t="s">
        <v>15</v>
      </c>
      <c r="D14" s="17" t="s">
        <v>25</v>
      </c>
      <c r="E14" s="23" t="s">
        <v>161</v>
      </c>
      <c r="F14" s="24" t="s">
        <v>162</v>
      </c>
      <c r="G14" s="25">
        <v>1</v>
      </c>
      <c r="H14" s="25">
        <v>0</v>
      </c>
      <c r="I14" s="25">
        <f>ROUND(ROUND(H14,2)*ROUND(G14,2),2)</f>
        <v>0</v>
      </c>
      <c r="O14">
        <f>(I14*21)/100</f>
        <v>0</v>
      </c>
      <c r="P14" t="s">
        <v>25</v>
      </c>
    </row>
    <row r="15" spans="1:5" ht="12.75" customHeight="1">
      <c r="A15" s="26" t="s">
        <v>50</v>
      </c>
      <c r="E15" s="27" t="s">
        <v>163</v>
      </c>
    </row>
    <row r="16" spans="1:5" ht="12.75" customHeight="1">
      <c r="A16" s="30" t="s">
        <v>52</v>
      </c>
      <c r="E16" s="29" t="s">
        <v>15</v>
      </c>
    </row>
    <row r="17" spans="1:16" ht="12.75" customHeight="1">
      <c r="A17" s="17" t="s">
        <v>46</v>
      </c>
      <c r="B17" s="22" t="s">
        <v>26</v>
      </c>
      <c r="C17" s="22" t="s">
        <v>15</v>
      </c>
      <c r="D17" s="17" t="s">
        <v>26</v>
      </c>
      <c r="E17" s="23" t="s">
        <v>164</v>
      </c>
      <c r="F17" s="24" t="s">
        <v>162</v>
      </c>
      <c r="G17" s="25">
        <v>1</v>
      </c>
      <c r="H17" s="25">
        <v>0</v>
      </c>
      <c r="I17" s="25">
        <f>ROUND(ROUND(H17,2)*ROUND(G17,2),2)</f>
        <v>0</v>
      </c>
      <c r="O17">
        <f>(I17*21)/100</f>
        <v>0</v>
      </c>
      <c r="P17" t="s">
        <v>25</v>
      </c>
    </row>
    <row r="18" spans="1:5" ht="12.75" customHeight="1">
      <c r="A18" s="26" t="s">
        <v>50</v>
      </c>
      <c r="E18" s="27" t="s">
        <v>15</v>
      </c>
    </row>
    <row r="19" spans="1:5" ht="12.75" customHeight="1">
      <c r="A19" s="28" t="s">
        <v>52</v>
      </c>
      <c r="E19" s="29" t="s">
        <v>15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Tomášková Lenka</cp:lastModifiedBy>
  <dcterms:modified xsi:type="dcterms:W3CDTF">2017-06-01T07:35:56Z</dcterms:modified>
  <cp:category/>
  <cp:version/>
  <cp:contentType/>
  <cp:contentStatus/>
</cp:coreProperties>
</file>