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85" windowWidth="28455" windowHeight="14505"/>
  </bookViews>
  <sheets>
    <sheet name="Rekapitulace stavby" sheetId="1" r:id="rId1"/>
    <sheet name="D1.1 - Architektonicko-st..." sheetId="2" r:id="rId2"/>
    <sheet name="D.1.4.a - Zařízení zdravo..." sheetId="3" r:id="rId3"/>
    <sheet name="D.1.4.b - Zařízení silnop..." sheetId="4" r:id="rId4"/>
    <sheet name="D.1.4.c - Zařízení pro vy..." sheetId="5" r:id="rId5"/>
    <sheet name="VON - Vedlejší a ostatní ..." sheetId="6" r:id="rId6"/>
    <sheet name="Pokyny pro vyplnění" sheetId="7" r:id="rId7"/>
  </sheets>
  <definedNames>
    <definedName name="_xlnm._FilterDatabase" localSheetId="2" hidden="1">'D.1.4.a - Zařízení zdravo...'!$C$89:$K$395</definedName>
    <definedName name="_xlnm._FilterDatabase" localSheetId="3" hidden="1">'D.1.4.b - Zařízení silnop...'!$C$88:$K$188</definedName>
    <definedName name="_xlnm._FilterDatabase" localSheetId="4" hidden="1">'D.1.4.c - Zařízení pro vy...'!$C$89:$K$174</definedName>
    <definedName name="_xlnm._FilterDatabase" localSheetId="1" hidden="1">'D1.1 - Architektonicko-st...'!$C$107:$K$1203</definedName>
    <definedName name="_xlnm._FilterDatabase" localSheetId="5" hidden="1">'VON - Vedlejší a ostatní ...'!$C$78:$K$86</definedName>
    <definedName name="_xlnm.Print_Titles" localSheetId="2">'D.1.4.a - Zařízení zdravo...'!$89:$89</definedName>
    <definedName name="_xlnm.Print_Titles" localSheetId="3">'D.1.4.b - Zařízení silnop...'!$88:$88</definedName>
    <definedName name="_xlnm.Print_Titles" localSheetId="4">'D.1.4.c - Zařízení pro vy...'!$89:$89</definedName>
    <definedName name="_xlnm.Print_Titles" localSheetId="1">'D1.1 - Architektonicko-st...'!$107:$107</definedName>
    <definedName name="_xlnm.Print_Titles" localSheetId="0">'Rekapitulace stavby'!$49:$49</definedName>
    <definedName name="_xlnm.Print_Titles" localSheetId="5">'VON - Vedlejší a ostatní ...'!$78:$78</definedName>
    <definedName name="_xlnm.Print_Area" localSheetId="2">'D.1.4.a - Zařízení zdravo...'!$C$4:$J$38,'D.1.4.a - Zařízení zdravo...'!$C$44:$J$69,'D.1.4.a - Zařízení zdravo...'!$C$75:$K$395</definedName>
    <definedName name="_xlnm.Print_Area" localSheetId="3">'D.1.4.b - Zařízení silnop...'!$C$4:$J$38,'D.1.4.b - Zařízení silnop...'!$C$44:$J$68,'D.1.4.b - Zařízení silnop...'!$C$74:$K$188</definedName>
    <definedName name="_xlnm.Print_Area" localSheetId="4">'D.1.4.c - Zařízení pro vy...'!$C$4:$J$38,'D.1.4.c - Zařízení pro vy...'!$C$44:$J$69,'D.1.4.c - Zařízení pro vy...'!$C$75:$K$174</definedName>
    <definedName name="_xlnm.Print_Area" localSheetId="1">'D1.1 - Architektonicko-st...'!$C$4:$J$36,'D1.1 - Architektonicko-st...'!$C$42:$J$89,'D1.1 - Architektonicko-st...'!$C$95:$K$1203</definedName>
    <definedName name="_xlnm.Print_Area" localSheetId="6">'Pokyny pro vyplnění'!$B$2:$K$69,'Pokyny pro vyplnění'!$B$72:$K$116,'Pokyny pro vyplnění'!$B$119:$K$188,'Pokyny pro vyplnění'!$B$196:$K$216</definedName>
    <definedName name="_xlnm.Print_Area" localSheetId="0">'Rekapitulace stavby'!$D$4:$AO$33,'Rekapitulace stavby'!$C$39:$AQ$58</definedName>
    <definedName name="_xlnm.Print_Area" localSheetId="5">'VON - Vedlejší a ostatní ...'!$C$4:$J$36,'VON - Vedlejší a ostatní ...'!$C$42:$J$60,'VON - Vedlejší a ostatní ...'!$C$66:$K$86</definedName>
  </definedNames>
  <calcPr calcId="125725"/>
</workbook>
</file>

<file path=xl/calcChain.xml><?xml version="1.0" encoding="utf-8"?>
<calcChain xmlns="http://schemas.openxmlformats.org/spreadsheetml/2006/main">
  <c r="AY57" i="1"/>
  <c r="AX57"/>
  <c r="BI85" i="6"/>
  <c r="BH85"/>
  <c r="BG85"/>
  <c r="BF85"/>
  <c r="BE85"/>
  <c r="T85"/>
  <c r="T84" s="1"/>
  <c r="R85"/>
  <c r="R84" s="1"/>
  <c r="P85"/>
  <c r="P84" s="1"/>
  <c r="BK85"/>
  <c r="BK84" s="1"/>
  <c r="J84" s="1"/>
  <c r="J59" s="1"/>
  <c r="J85"/>
  <c r="BI82"/>
  <c r="F34" s="1"/>
  <c r="BD57" i="1" s="1"/>
  <c r="BH82" i="6"/>
  <c r="F33" s="1"/>
  <c r="BC57" i="1" s="1"/>
  <c r="BG82" i="6"/>
  <c r="F32" s="1"/>
  <c r="BB57" i="1" s="1"/>
  <c r="BF82" i="6"/>
  <c r="F31" s="1"/>
  <c r="BA57" i="1" s="1"/>
  <c r="T82" i="6"/>
  <c r="T81" s="1"/>
  <c r="T80" s="1"/>
  <c r="T79" s="1"/>
  <c r="R82"/>
  <c r="R81" s="1"/>
  <c r="R80" s="1"/>
  <c r="R79" s="1"/>
  <c r="P82"/>
  <c r="P81" s="1"/>
  <c r="P80" s="1"/>
  <c r="P79" s="1"/>
  <c r="AU57" i="1" s="1"/>
  <c r="BK82" i="6"/>
  <c r="BK81" s="1"/>
  <c r="J82"/>
  <c r="BE82" s="1"/>
  <c r="J75"/>
  <c r="F73"/>
  <c r="E71"/>
  <c r="J51"/>
  <c r="F51"/>
  <c r="F49"/>
  <c r="E47"/>
  <c r="E45"/>
  <c r="J18"/>
  <c r="E18"/>
  <c r="F76" s="1"/>
  <c r="J17"/>
  <c r="J15"/>
  <c r="E15"/>
  <c r="F75" s="1"/>
  <c r="J14"/>
  <c r="J12"/>
  <c r="J73" s="1"/>
  <c r="E7"/>
  <c r="E69" s="1"/>
  <c r="AY56" i="1"/>
  <c r="AX56"/>
  <c r="BI173" i="5"/>
  <c r="BH173"/>
  <c r="BG173"/>
  <c r="BF173"/>
  <c r="T173"/>
  <c r="R173"/>
  <c r="P173"/>
  <c r="BK173"/>
  <c r="J173"/>
  <c r="BE173" s="1"/>
  <c r="BI171"/>
  <c r="BH171"/>
  <c r="BG171"/>
  <c r="BF171"/>
  <c r="T171"/>
  <c r="T170" s="1"/>
  <c r="R171"/>
  <c r="R170" s="1"/>
  <c r="P171"/>
  <c r="P170" s="1"/>
  <c r="BK171"/>
  <c r="BK170" s="1"/>
  <c r="J170" s="1"/>
  <c r="J68" s="1"/>
  <c r="J171"/>
  <c r="BE171" s="1"/>
  <c r="BI168"/>
  <c r="BH168"/>
  <c r="BG168"/>
  <c r="BF168"/>
  <c r="BE168"/>
  <c r="T168"/>
  <c r="R168"/>
  <c r="P168"/>
  <c r="BK168"/>
  <c r="J168"/>
  <c r="BI166"/>
  <c r="BH166"/>
  <c r="BG166"/>
  <c r="BF166"/>
  <c r="T166"/>
  <c r="R166"/>
  <c r="P166"/>
  <c r="BK166"/>
  <c r="J166"/>
  <c r="BE166" s="1"/>
  <c r="BI164"/>
  <c r="BH164"/>
  <c r="BG164"/>
  <c r="BF164"/>
  <c r="BE164"/>
  <c r="T164"/>
  <c r="R164"/>
  <c r="P164"/>
  <c r="BK164"/>
  <c r="J164"/>
  <c r="BI162"/>
  <c r="BH162"/>
  <c r="BG162"/>
  <c r="BF162"/>
  <c r="BE162"/>
  <c r="T162"/>
  <c r="R162"/>
  <c r="P162"/>
  <c r="BK162"/>
  <c r="J162"/>
  <c r="BI160"/>
  <c r="BH160"/>
  <c r="BG160"/>
  <c r="BF160"/>
  <c r="BE160"/>
  <c r="T160"/>
  <c r="R160"/>
  <c r="P160"/>
  <c r="BK160"/>
  <c r="J160"/>
  <c r="BI158"/>
  <c r="BH158"/>
  <c r="BG158"/>
  <c r="BF158"/>
  <c r="BE158"/>
  <c r="T158"/>
  <c r="R158"/>
  <c r="P158"/>
  <c r="BK158"/>
  <c r="J158"/>
  <c r="BI156"/>
  <c r="BH156"/>
  <c r="BG156"/>
  <c r="BF156"/>
  <c r="BE156"/>
  <c r="T156"/>
  <c r="R156"/>
  <c r="P156"/>
  <c r="BK156"/>
  <c r="J156"/>
  <c r="BI154"/>
  <c r="BH154"/>
  <c r="BG154"/>
  <c r="BF154"/>
  <c r="BE154"/>
  <c r="T154"/>
  <c r="R154"/>
  <c r="P154"/>
  <c r="BK154"/>
  <c r="J154"/>
  <c r="BI152"/>
  <c r="BH152"/>
  <c r="BG152"/>
  <c r="BF152"/>
  <c r="BE152"/>
  <c r="T152"/>
  <c r="R152"/>
  <c r="P152"/>
  <c r="BK152"/>
  <c r="J152"/>
  <c r="BI150"/>
  <c r="BH150"/>
  <c r="BG150"/>
  <c r="BF150"/>
  <c r="BE150"/>
  <c r="T150"/>
  <c r="R150"/>
  <c r="P150"/>
  <c r="BK150"/>
  <c r="J150"/>
  <c r="BI148"/>
  <c r="BH148"/>
  <c r="BG148"/>
  <c r="BF148"/>
  <c r="BE148"/>
  <c r="T148"/>
  <c r="R148"/>
  <c r="P148"/>
  <c r="BK148"/>
  <c r="J148"/>
  <c r="BI146"/>
  <c r="BH146"/>
  <c r="BG146"/>
  <c r="BF146"/>
  <c r="BE146"/>
  <c r="T146"/>
  <c r="R146"/>
  <c r="P146"/>
  <c r="BK146"/>
  <c r="J146"/>
  <c r="BI144"/>
  <c r="BH144"/>
  <c r="BG144"/>
  <c r="BF144"/>
  <c r="BE144"/>
  <c r="T144"/>
  <c r="R144"/>
  <c r="P144"/>
  <c r="BK144"/>
  <c r="J144"/>
  <c r="BI142"/>
  <c r="BH142"/>
  <c r="BG142"/>
  <c r="BF142"/>
  <c r="BE142"/>
  <c r="T142"/>
  <c r="T141" s="1"/>
  <c r="R142"/>
  <c r="R141" s="1"/>
  <c r="P142"/>
  <c r="P141" s="1"/>
  <c r="BK142"/>
  <c r="BK141" s="1"/>
  <c r="J141" s="1"/>
  <c r="J67" s="1"/>
  <c r="J142"/>
  <c r="BI139"/>
  <c r="BH139"/>
  <c r="BG139"/>
  <c r="BF139"/>
  <c r="T139"/>
  <c r="R139"/>
  <c r="P139"/>
  <c r="BK139"/>
  <c r="J139"/>
  <c r="BE139" s="1"/>
  <c r="BI137"/>
  <c r="BH137"/>
  <c r="BG137"/>
  <c r="BF137"/>
  <c r="T137"/>
  <c r="R137"/>
  <c r="P137"/>
  <c r="BK137"/>
  <c r="J137"/>
  <c r="BE137" s="1"/>
  <c r="BI135"/>
  <c r="BH135"/>
  <c r="BG135"/>
  <c r="BF135"/>
  <c r="T135"/>
  <c r="R135"/>
  <c r="P135"/>
  <c r="BK135"/>
  <c r="J135"/>
  <c r="BE135" s="1"/>
  <c r="BI133"/>
  <c r="BH133"/>
  <c r="BG133"/>
  <c r="BF133"/>
  <c r="T133"/>
  <c r="R133"/>
  <c r="P133"/>
  <c r="BK133"/>
  <c r="J133"/>
  <c r="BE133" s="1"/>
  <c r="BI131"/>
  <c r="BH131"/>
  <c r="BG131"/>
  <c r="BF131"/>
  <c r="T131"/>
  <c r="R131"/>
  <c r="P131"/>
  <c r="BK131"/>
  <c r="J131"/>
  <c r="BE131" s="1"/>
  <c r="BI129"/>
  <c r="BH129"/>
  <c r="BG129"/>
  <c r="BF129"/>
  <c r="T129"/>
  <c r="R129"/>
  <c r="P129"/>
  <c r="BK129"/>
  <c r="J129"/>
  <c r="BE129" s="1"/>
  <c r="BI127"/>
  <c r="BH127"/>
  <c r="BG127"/>
  <c r="BF127"/>
  <c r="T127"/>
  <c r="T126" s="1"/>
  <c r="R127"/>
  <c r="R126" s="1"/>
  <c r="P127"/>
  <c r="P126" s="1"/>
  <c r="BK127"/>
  <c r="BK126" s="1"/>
  <c r="J126" s="1"/>
  <c r="J66" s="1"/>
  <c r="J127"/>
  <c r="BE127" s="1"/>
  <c r="BI124"/>
  <c r="BH124"/>
  <c r="BG124"/>
  <c r="BF124"/>
  <c r="BE124"/>
  <c r="T124"/>
  <c r="R124"/>
  <c r="P124"/>
  <c r="BK124"/>
  <c r="J124"/>
  <c r="BI122"/>
  <c r="BH122"/>
  <c r="BG122"/>
  <c r="BF122"/>
  <c r="BE122"/>
  <c r="T122"/>
  <c r="R122"/>
  <c r="P122"/>
  <c r="BK122"/>
  <c r="J122"/>
  <c r="BI120"/>
  <c r="BH120"/>
  <c r="BG120"/>
  <c r="BF120"/>
  <c r="BE120"/>
  <c r="T120"/>
  <c r="R120"/>
  <c r="P120"/>
  <c r="BK120"/>
  <c r="J120"/>
  <c r="BI118"/>
  <c r="BH118"/>
  <c r="BG118"/>
  <c r="BF118"/>
  <c r="BE118"/>
  <c r="T118"/>
  <c r="R118"/>
  <c r="P118"/>
  <c r="BK118"/>
  <c r="J118"/>
  <c r="BI116"/>
  <c r="BH116"/>
  <c r="BG116"/>
  <c r="BF116"/>
  <c r="BE116"/>
  <c r="T116"/>
  <c r="R116"/>
  <c r="P116"/>
  <c r="BK116"/>
  <c r="J116"/>
  <c r="BI114"/>
  <c r="BH114"/>
  <c r="BG114"/>
  <c r="BF114"/>
  <c r="BE114"/>
  <c r="T114"/>
  <c r="R114"/>
  <c r="P114"/>
  <c r="BK114"/>
  <c r="J114"/>
  <c r="BI112"/>
  <c r="BH112"/>
  <c r="BG112"/>
  <c r="BF112"/>
  <c r="BE112"/>
  <c r="T112"/>
  <c r="R112"/>
  <c r="P112"/>
  <c r="BK112"/>
  <c r="J112"/>
  <c r="BI110"/>
  <c r="BH110"/>
  <c r="BG110"/>
  <c r="BF110"/>
  <c r="BE110"/>
  <c r="T110"/>
  <c r="T109" s="1"/>
  <c r="R110"/>
  <c r="R109" s="1"/>
  <c r="P110"/>
  <c r="P109" s="1"/>
  <c r="BK110"/>
  <c r="BK109" s="1"/>
  <c r="J109" s="1"/>
  <c r="J65" s="1"/>
  <c r="J110"/>
  <c r="BI107"/>
  <c r="BH107"/>
  <c r="BG107"/>
  <c r="BF107"/>
  <c r="T107"/>
  <c r="R107"/>
  <c r="P107"/>
  <c r="BK107"/>
  <c r="J107"/>
  <c r="BE107" s="1"/>
  <c r="BI105"/>
  <c r="BH105"/>
  <c r="BG105"/>
  <c r="BF105"/>
  <c r="T105"/>
  <c r="R105"/>
  <c r="P105"/>
  <c r="BK105"/>
  <c r="J105"/>
  <c r="BE105" s="1"/>
  <c r="BI103"/>
  <c r="BH103"/>
  <c r="BG103"/>
  <c r="BF103"/>
  <c r="T103"/>
  <c r="T102" s="1"/>
  <c r="T101" s="1"/>
  <c r="R103"/>
  <c r="R102" s="1"/>
  <c r="R101" s="1"/>
  <c r="P103"/>
  <c r="P102" s="1"/>
  <c r="P101" s="1"/>
  <c r="BK103"/>
  <c r="BK102" s="1"/>
  <c r="J103"/>
  <c r="BE103" s="1"/>
  <c r="BI98"/>
  <c r="BH98"/>
  <c r="BG98"/>
  <c r="BF98"/>
  <c r="T98"/>
  <c r="R98"/>
  <c r="P98"/>
  <c r="BK98"/>
  <c r="J98"/>
  <c r="BE98" s="1"/>
  <c r="BI95"/>
  <c r="BH95"/>
  <c r="BG95"/>
  <c r="BF95"/>
  <c r="T95"/>
  <c r="R95"/>
  <c r="P95"/>
  <c r="BK95"/>
  <c r="J95"/>
  <c r="BE95" s="1"/>
  <c r="BI93"/>
  <c r="F36" s="1"/>
  <c r="BD56" i="1" s="1"/>
  <c r="BH93" i="5"/>
  <c r="F35" s="1"/>
  <c r="BC56" i="1" s="1"/>
  <c r="BG93" i="5"/>
  <c r="F34" s="1"/>
  <c r="BB56" i="1" s="1"/>
  <c r="BF93" i="5"/>
  <c r="J33" s="1"/>
  <c r="AW56" i="1" s="1"/>
  <c r="T93" i="5"/>
  <c r="T92" s="1"/>
  <c r="T91" s="1"/>
  <c r="R93"/>
  <c r="R92" s="1"/>
  <c r="R91" s="1"/>
  <c r="R90" s="1"/>
  <c r="P93"/>
  <c r="P92" s="1"/>
  <c r="P91" s="1"/>
  <c r="P90" s="1"/>
  <c r="AU56" i="1" s="1"/>
  <c r="BK93" i="5"/>
  <c r="BK92" s="1"/>
  <c r="J93"/>
  <c r="BE93" s="1"/>
  <c r="J84"/>
  <c r="F84"/>
  <c r="E82"/>
  <c r="F53"/>
  <c r="E51"/>
  <c r="J23"/>
  <c r="E23"/>
  <c r="J86" s="1"/>
  <c r="J22"/>
  <c r="J20"/>
  <c r="E20"/>
  <c r="F87" s="1"/>
  <c r="J19"/>
  <c r="J17"/>
  <c r="E17"/>
  <c r="F86" s="1"/>
  <c r="J16"/>
  <c r="J14"/>
  <c r="J53" s="1"/>
  <c r="E7"/>
  <c r="E78" s="1"/>
  <c r="AY55" i="1"/>
  <c r="AX55"/>
  <c r="BI187" i="4"/>
  <c r="BH187"/>
  <c r="BG187"/>
  <c r="BF187"/>
  <c r="T187"/>
  <c r="R187"/>
  <c r="P187"/>
  <c r="BK187"/>
  <c r="J187"/>
  <c r="BE187" s="1"/>
  <c r="BI185"/>
  <c r="BH185"/>
  <c r="BG185"/>
  <c r="BF185"/>
  <c r="BE185"/>
  <c r="T185"/>
  <c r="R185"/>
  <c r="P185"/>
  <c r="BK185"/>
  <c r="J185"/>
  <c r="BI183"/>
  <c r="BH183"/>
  <c r="BG183"/>
  <c r="BF183"/>
  <c r="T183"/>
  <c r="R183"/>
  <c r="P183"/>
  <c r="BK183"/>
  <c r="J183"/>
  <c r="BE183" s="1"/>
  <c r="BI181"/>
  <c r="BH181"/>
  <c r="BG181"/>
  <c r="BF181"/>
  <c r="BE181"/>
  <c r="T181"/>
  <c r="R181"/>
  <c r="P181"/>
  <c r="BK181"/>
  <c r="J181"/>
  <c r="BI179"/>
  <c r="BH179"/>
  <c r="BG179"/>
  <c r="BF179"/>
  <c r="T179"/>
  <c r="R179"/>
  <c r="P179"/>
  <c r="BK179"/>
  <c r="J179"/>
  <c r="BE179" s="1"/>
  <c r="BI177"/>
  <c r="BH177"/>
  <c r="BG177"/>
  <c r="BF177"/>
  <c r="BE177"/>
  <c r="T177"/>
  <c r="R177"/>
  <c r="P177"/>
  <c r="BK177"/>
  <c r="J177"/>
  <c r="BI175"/>
  <c r="BH175"/>
  <c r="BG175"/>
  <c r="BF175"/>
  <c r="T175"/>
  <c r="R175"/>
  <c r="P175"/>
  <c r="BK175"/>
  <c r="J175"/>
  <c r="BE175" s="1"/>
  <c r="BI173"/>
  <c r="BH173"/>
  <c r="BG173"/>
  <c r="BF173"/>
  <c r="BE173"/>
  <c r="T173"/>
  <c r="R173"/>
  <c r="P173"/>
  <c r="BK173"/>
  <c r="J173"/>
  <c r="BI171"/>
  <c r="BH171"/>
  <c r="BG171"/>
  <c r="BF171"/>
  <c r="T171"/>
  <c r="R171"/>
  <c r="P171"/>
  <c r="BK171"/>
  <c r="J171"/>
  <c r="BE171" s="1"/>
  <c r="BI169"/>
  <c r="BH169"/>
  <c r="BG169"/>
  <c r="BF169"/>
  <c r="BE169"/>
  <c r="T169"/>
  <c r="R169"/>
  <c r="P169"/>
  <c r="BK169"/>
  <c r="J169"/>
  <c r="BI167"/>
  <c r="BH167"/>
  <c r="BG167"/>
  <c r="BF167"/>
  <c r="T167"/>
  <c r="R167"/>
  <c r="P167"/>
  <c r="BK167"/>
  <c r="J167"/>
  <c r="BE167" s="1"/>
  <c r="BI165"/>
  <c r="BH165"/>
  <c r="BG165"/>
  <c r="BF165"/>
  <c r="BE165"/>
  <c r="T165"/>
  <c r="T164" s="1"/>
  <c r="R165"/>
  <c r="R164" s="1"/>
  <c r="P165"/>
  <c r="P164" s="1"/>
  <c r="BK165"/>
  <c r="BK164" s="1"/>
  <c r="J164" s="1"/>
  <c r="J67" s="1"/>
  <c r="J165"/>
  <c r="BI162"/>
  <c r="BH162"/>
  <c r="BG162"/>
  <c r="BF162"/>
  <c r="BE162"/>
  <c r="T162"/>
  <c r="R162"/>
  <c r="P162"/>
  <c r="BK162"/>
  <c r="J162"/>
  <c r="BI160"/>
  <c r="BH160"/>
  <c r="BG160"/>
  <c r="BF160"/>
  <c r="T160"/>
  <c r="R160"/>
  <c r="P160"/>
  <c r="BK160"/>
  <c r="J160"/>
  <c r="BE160" s="1"/>
  <c r="BI158"/>
  <c r="BH158"/>
  <c r="BG158"/>
  <c r="BF158"/>
  <c r="BE158"/>
  <c r="T158"/>
  <c r="R158"/>
  <c r="P158"/>
  <c r="BK158"/>
  <c r="J158"/>
  <c r="BI156"/>
  <c r="BH156"/>
  <c r="BG156"/>
  <c r="BF156"/>
  <c r="T156"/>
  <c r="R156"/>
  <c r="P156"/>
  <c r="BK156"/>
  <c r="J156"/>
  <c r="BE156" s="1"/>
  <c r="BI154"/>
  <c r="BH154"/>
  <c r="BG154"/>
  <c r="BF154"/>
  <c r="BE154"/>
  <c r="T154"/>
  <c r="R154"/>
  <c r="P154"/>
  <c r="BK154"/>
  <c r="J154"/>
  <c r="BI152"/>
  <c r="BH152"/>
  <c r="BG152"/>
  <c r="BF152"/>
  <c r="T152"/>
  <c r="R152"/>
  <c r="P152"/>
  <c r="BK152"/>
  <c r="J152"/>
  <c r="BE152" s="1"/>
  <c r="BI150"/>
  <c r="BH150"/>
  <c r="BG150"/>
  <c r="BF150"/>
  <c r="BE150"/>
  <c r="T150"/>
  <c r="T149" s="1"/>
  <c r="R150"/>
  <c r="R149" s="1"/>
  <c r="P150"/>
  <c r="P149" s="1"/>
  <c r="BK150"/>
  <c r="BK149" s="1"/>
  <c r="J149" s="1"/>
  <c r="J66" s="1"/>
  <c r="J150"/>
  <c r="BI147"/>
  <c r="BH147"/>
  <c r="BG147"/>
  <c r="BF147"/>
  <c r="T147"/>
  <c r="R147"/>
  <c r="P147"/>
  <c r="BK147"/>
  <c r="J147"/>
  <c r="BE147" s="1"/>
  <c r="BI145"/>
  <c r="BH145"/>
  <c r="BG145"/>
  <c r="BF145"/>
  <c r="BE145"/>
  <c r="T145"/>
  <c r="T144" s="1"/>
  <c r="R145"/>
  <c r="R144" s="1"/>
  <c r="P145"/>
  <c r="P144" s="1"/>
  <c r="BK145"/>
  <c r="BK144" s="1"/>
  <c r="J144" s="1"/>
  <c r="J65" s="1"/>
  <c r="J145"/>
  <c r="BI142"/>
  <c r="BH142"/>
  <c r="BG142"/>
  <c r="BF142"/>
  <c r="BE142"/>
  <c r="T142"/>
  <c r="R142"/>
  <c r="P142"/>
  <c r="BK142"/>
  <c r="J142"/>
  <c r="BI140"/>
  <c r="BH140"/>
  <c r="BG140"/>
  <c r="BF140"/>
  <c r="T140"/>
  <c r="R140"/>
  <c r="P140"/>
  <c r="BK140"/>
  <c r="J140"/>
  <c r="BE140" s="1"/>
  <c r="BI138"/>
  <c r="BH138"/>
  <c r="BG138"/>
  <c r="BF138"/>
  <c r="BE138"/>
  <c r="T138"/>
  <c r="R138"/>
  <c r="P138"/>
  <c r="BK138"/>
  <c r="J138"/>
  <c r="BI136"/>
  <c r="BH136"/>
  <c r="BG136"/>
  <c r="BF136"/>
  <c r="T136"/>
  <c r="T135" s="1"/>
  <c r="R136"/>
  <c r="R135" s="1"/>
  <c r="P136"/>
  <c r="P135" s="1"/>
  <c r="BK136"/>
  <c r="BK135" s="1"/>
  <c r="J135" s="1"/>
  <c r="J64" s="1"/>
  <c r="J136"/>
  <c r="BE136" s="1"/>
  <c r="BI133"/>
  <c r="BH133"/>
  <c r="BG133"/>
  <c r="BF133"/>
  <c r="BE133"/>
  <c r="T133"/>
  <c r="R133"/>
  <c r="P133"/>
  <c r="BK133"/>
  <c r="J133"/>
  <c r="BI131"/>
  <c r="BH131"/>
  <c r="BG131"/>
  <c r="BF131"/>
  <c r="T131"/>
  <c r="R131"/>
  <c r="P131"/>
  <c r="BK131"/>
  <c r="J131"/>
  <c r="BE131" s="1"/>
  <c r="BI129"/>
  <c r="BH129"/>
  <c r="BG129"/>
  <c r="BF129"/>
  <c r="BE129"/>
  <c r="T129"/>
  <c r="R129"/>
  <c r="P129"/>
  <c r="BK129"/>
  <c r="J129"/>
  <c r="BI126"/>
  <c r="BH126"/>
  <c r="BG126"/>
  <c r="BF126"/>
  <c r="T126"/>
  <c r="R126"/>
  <c r="P126"/>
  <c r="BK126"/>
  <c r="J126"/>
  <c r="BE126" s="1"/>
  <c r="BI124"/>
  <c r="BH124"/>
  <c r="BG124"/>
  <c r="BF124"/>
  <c r="BE124"/>
  <c r="T124"/>
  <c r="R124"/>
  <c r="P124"/>
  <c r="BK124"/>
  <c r="J124"/>
  <c r="BI121"/>
  <c r="BH121"/>
  <c r="BG121"/>
  <c r="BF121"/>
  <c r="T121"/>
  <c r="R121"/>
  <c r="P121"/>
  <c r="BK121"/>
  <c r="J121"/>
  <c r="BE121" s="1"/>
  <c r="BI118"/>
  <c r="BH118"/>
  <c r="BG118"/>
  <c r="BF118"/>
  <c r="BE118"/>
  <c r="T118"/>
  <c r="R118"/>
  <c r="P118"/>
  <c r="BK118"/>
  <c r="J118"/>
  <c r="BI115"/>
  <c r="BH115"/>
  <c r="BG115"/>
  <c r="BF115"/>
  <c r="T115"/>
  <c r="R115"/>
  <c r="P115"/>
  <c r="BK115"/>
  <c r="J115"/>
  <c r="BE115" s="1"/>
  <c r="BI113"/>
  <c r="BH113"/>
  <c r="BG113"/>
  <c r="BF113"/>
  <c r="BE113"/>
  <c r="T113"/>
  <c r="R113"/>
  <c r="P113"/>
  <c r="BK113"/>
  <c r="J113"/>
  <c r="BI111"/>
  <c r="BH111"/>
  <c r="BG111"/>
  <c r="BF111"/>
  <c r="T111"/>
  <c r="T110" s="1"/>
  <c r="R111"/>
  <c r="R110" s="1"/>
  <c r="P111"/>
  <c r="P110" s="1"/>
  <c r="BK111"/>
  <c r="BK110" s="1"/>
  <c r="J110" s="1"/>
  <c r="J63" s="1"/>
  <c r="J111"/>
  <c r="BE111" s="1"/>
  <c r="BI108"/>
  <c r="BH108"/>
  <c r="BG108"/>
  <c r="BF108"/>
  <c r="T108"/>
  <c r="R108"/>
  <c r="P108"/>
  <c r="BK108"/>
  <c r="J108"/>
  <c r="BE108" s="1"/>
  <c r="BI106"/>
  <c r="BH106"/>
  <c r="BG106"/>
  <c r="BF106"/>
  <c r="BE106"/>
  <c r="T106"/>
  <c r="R106"/>
  <c r="P106"/>
  <c r="BK106"/>
  <c r="J106"/>
  <c r="BI103"/>
  <c r="BH103"/>
  <c r="BG103"/>
  <c r="BF103"/>
  <c r="T103"/>
  <c r="R103"/>
  <c r="P103"/>
  <c r="BK103"/>
  <c r="J103"/>
  <c r="BE103" s="1"/>
  <c r="BI100"/>
  <c r="BH100"/>
  <c r="BG100"/>
  <c r="BF100"/>
  <c r="BE100"/>
  <c r="T100"/>
  <c r="T99" s="1"/>
  <c r="R100"/>
  <c r="R99" s="1"/>
  <c r="P100"/>
  <c r="P99" s="1"/>
  <c r="BK100"/>
  <c r="BK99" s="1"/>
  <c r="J99" s="1"/>
  <c r="J62" s="1"/>
  <c r="J100"/>
  <c r="BI97"/>
  <c r="BH97"/>
  <c r="BG97"/>
  <c r="BF97"/>
  <c r="T97"/>
  <c r="R97"/>
  <c r="P97"/>
  <c r="BK97"/>
  <c r="J97"/>
  <c r="BE97" s="1"/>
  <c r="BI95"/>
  <c r="BH95"/>
  <c r="BG95"/>
  <c r="BF95"/>
  <c r="BE95"/>
  <c r="T95"/>
  <c r="R95"/>
  <c r="P95"/>
  <c r="BK95"/>
  <c r="J95"/>
  <c r="BI93"/>
  <c r="BH93"/>
  <c r="BG93"/>
  <c r="BF93"/>
  <c r="T93"/>
  <c r="R93"/>
  <c r="P93"/>
  <c r="BK93"/>
  <c r="J93"/>
  <c r="BE93" s="1"/>
  <c r="BI91"/>
  <c r="F36" s="1"/>
  <c r="BD55" i="1" s="1"/>
  <c r="BH91" i="4"/>
  <c r="F35" s="1"/>
  <c r="BC55" i="1" s="1"/>
  <c r="BG91" i="4"/>
  <c r="F34" s="1"/>
  <c r="BB55" i="1" s="1"/>
  <c r="BF91" i="4"/>
  <c r="J33" s="1"/>
  <c r="AW55" i="1" s="1"/>
  <c r="BE91" i="4"/>
  <c r="F32" s="1"/>
  <c r="AZ55" i="1" s="1"/>
  <c r="T91" i="4"/>
  <c r="T90" s="1"/>
  <c r="T89" s="1"/>
  <c r="R91"/>
  <c r="R90" s="1"/>
  <c r="P91"/>
  <c r="P90" s="1"/>
  <c r="P89" s="1"/>
  <c r="AU55" i="1" s="1"/>
  <c r="BK91" i="4"/>
  <c r="BK90" s="1"/>
  <c r="J91"/>
  <c r="F83"/>
  <c r="E81"/>
  <c r="F55"/>
  <c r="F53"/>
  <c r="E51"/>
  <c r="J23"/>
  <c r="E23"/>
  <c r="J85" s="1"/>
  <c r="J22"/>
  <c r="J20"/>
  <c r="E20"/>
  <c r="F56" s="1"/>
  <c r="J19"/>
  <c r="J17"/>
  <c r="E17"/>
  <c r="F85" s="1"/>
  <c r="J16"/>
  <c r="J14"/>
  <c r="J83" s="1"/>
  <c r="E7"/>
  <c r="E77" s="1"/>
  <c r="P393" i="3"/>
  <c r="AY54" i="1"/>
  <c r="AX54"/>
  <c r="BI394" i="3"/>
  <c r="BH394"/>
  <c r="BG394"/>
  <c r="BF394"/>
  <c r="T394"/>
  <c r="T393" s="1"/>
  <c r="R394"/>
  <c r="R393" s="1"/>
  <c r="P394"/>
  <c r="BK394"/>
  <c r="BK393" s="1"/>
  <c r="J393" s="1"/>
  <c r="J68" s="1"/>
  <c r="J394"/>
  <c r="BE394" s="1"/>
  <c r="BI391"/>
  <c r="BH391"/>
  <c r="BG391"/>
  <c r="BF391"/>
  <c r="T391"/>
  <c r="R391"/>
  <c r="R388" s="1"/>
  <c r="P391"/>
  <c r="BK391"/>
  <c r="J391"/>
  <c r="BE391" s="1"/>
  <c r="BI389"/>
  <c r="BH389"/>
  <c r="BG389"/>
  <c r="BF389"/>
  <c r="BE389"/>
  <c r="T389"/>
  <c r="T388" s="1"/>
  <c r="R389"/>
  <c r="P389"/>
  <c r="P388" s="1"/>
  <c r="BK389"/>
  <c r="BK388" s="1"/>
  <c r="J388" s="1"/>
  <c r="J67" s="1"/>
  <c r="J389"/>
  <c r="BI385"/>
  <c r="BH385"/>
  <c r="BG385"/>
  <c r="BF385"/>
  <c r="T385"/>
  <c r="R385"/>
  <c r="P385"/>
  <c r="BK385"/>
  <c r="J385"/>
  <c r="BE385" s="1"/>
  <c r="BI382"/>
  <c r="BH382"/>
  <c r="BG382"/>
  <c r="BF382"/>
  <c r="BE382"/>
  <c r="T382"/>
  <c r="R382"/>
  <c r="P382"/>
  <c r="BK382"/>
  <c r="J382"/>
  <c r="BI380"/>
  <c r="BH380"/>
  <c r="BG380"/>
  <c r="BF380"/>
  <c r="BE380"/>
  <c r="T380"/>
  <c r="R380"/>
  <c r="P380"/>
  <c r="BK380"/>
  <c r="J380"/>
  <c r="BI378"/>
  <c r="BH378"/>
  <c r="BG378"/>
  <c r="BF378"/>
  <c r="BE378"/>
  <c r="T378"/>
  <c r="R378"/>
  <c r="P378"/>
  <c r="BK378"/>
  <c r="J378"/>
  <c r="BI376"/>
  <c r="BH376"/>
  <c r="BG376"/>
  <c r="BF376"/>
  <c r="BE376"/>
  <c r="T376"/>
  <c r="R376"/>
  <c r="P376"/>
  <c r="BK376"/>
  <c r="J376"/>
  <c r="BI374"/>
  <c r="BH374"/>
  <c r="BG374"/>
  <c r="BF374"/>
  <c r="BE374"/>
  <c r="T374"/>
  <c r="R374"/>
  <c r="P374"/>
  <c r="BK374"/>
  <c r="J374"/>
  <c r="BI372"/>
  <c r="BH372"/>
  <c r="BG372"/>
  <c r="BF372"/>
  <c r="BE372"/>
  <c r="T372"/>
  <c r="R372"/>
  <c r="P372"/>
  <c r="BK372"/>
  <c r="J372"/>
  <c r="BI368"/>
  <c r="BH368"/>
  <c r="BG368"/>
  <c r="BF368"/>
  <c r="BE368"/>
  <c r="T368"/>
  <c r="R368"/>
  <c r="P368"/>
  <c r="BK368"/>
  <c r="J368"/>
  <c r="BI366"/>
  <c r="BH366"/>
  <c r="BG366"/>
  <c r="BF366"/>
  <c r="BE366"/>
  <c r="T366"/>
  <c r="R366"/>
  <c r="P366"/>
  <c r="BK366"/>
  <c r="J366"/>
  <c r="BI363"/>
  <c r="BH363"/>
  <c r="BG363"/>
  <c r="BF363"/>
  <c r="BE363"/>
  <c r="T363"/>
  <c r="T362" s="1"/>
  <c r="R363"/>
  <c r="R362" s="1"/>
  <c r="P363"/>
  <c r="P362" s="1"/>
  <c r="BK363"/>
  <c r="BK362" s="1"/>
  <c r="J362" s="1"/>
  <c r="J66" s="1"/>
  <c r="J363"/>
  <c r="BI360"/>
  <c r="BH360"/>
  <c r="BG360"/>
  <c r="BF360"/>
  <c r="T360"/>
  <c r="R360"/>
  <c r="P360"/>
  <c r="BK360"/>
  <c r="J360"/>
  <c r="BE360" s="1"/>
  <c r="BI357"/>
  <c r="BH357"/>
  <c r="BG357"/>
  <c r="BF357"/>
  <c r="T357"/>
  <c r="R357"/>
  <c r="P357"/>
  <c r="BK357"/>
  <c r="J357"/>
  <c r="BE357" s="1"/>
  <c r="BI355"/>
  <c r="BH355"/>
  <c r="BG355"/>
  <c r="BF355"/>
  <c r="T355"/>
  <c r="R355"/>
  <c r="P355"/>
  <c r="BK355"/>
  <c r="J355"/>
  <c r="BE355" s="1"/>
  <c r="BI353"/>
  <c r="BH353"/>
  <c r="BG353"/>
  <c r="BF353"/>
  <c r="T353"/>
  <c r="R353"/>
  <c r="P353"/>
  <c r="BK353"/>
  <c r="J353"/>
  <c r="BE353" s="1"/>
  <c r="BI350"/>
  <c r="BH350"/>
  <c r="BG350"/>
  <c r="BF350"/>
  <c r="T350"/>
  <c r="R350"/>
  <c r="P350"/>
  <c r="BK350"/>
  <c r="J350"/>
  <c r="BE350" s="1"/>
  <c r="BI348"/>
  <c r="BH348"/>
  <c r="BG348"/>
  <c r="BF348"/>
  <c r="T348"/>
  <c r="R348"/>
  <c r="P348"/>
  <c r="BK348"/>
  <c r="J348"/>
  <c r="BE348" s="1"/>
  <c r="BI346"/>
  <c r="BH346"/>
  <c r="BG346"/>
  <c r="BF346"/>
  <c r="T346"/>
  <c r="R346"/>
  <c r="P346"/>
  <c r="BK346"/>
  <c r="J346"/>
  <c r="BE346" s="1"/>
  <c r="BI342"/>
  <c r="BH342"/>
  <c r="BG342"/>
  <c r="BF342"/>
  <c r="T342"/>
  <c r="R342"/>
  <c r="P342"/>
  <c r="BK342"/>
  <c r="J342"/>
  <c r="BE342" s="1"/>
  <c r="BI340"/>
  <c r="BH340"/>
  <c r="BG340"/>
  <c r="BF340"/>
  <c r="BE340"/>
  <c r="T340"/>
  <c r="R340"/>
  <c r="P340"/>
  <c r="BK340"/>
  <c r="J340"/>
  <c r="BI337"/>
  <c r="BH337"/>
  <c r="BG337"/>
  <c r="BF337"/>
  <c r="T337"/>
  <c r="R337"/>
  <c r="P337"/>
  <c r="BK337"/>
  <c r="J337"/>
  <c r="BE337" s="1"/>
  <c r="BI335"/>
  <c r="BH335"/>
  <c r="BG335"/>
  <c r="BF335"/>
  <c r="BE335"/>
  <c r="T335"/>
  <c r="R335"/>
  <c r="P335"/>
  <c r="BK335"/>
  <c r="J335"/>
  <c r="BI332"/>
  <c r="BH332"/>
  <c r="BG332"/>
  <c r="BF332"/>
  <c r="T332"/>
  <c r="R332"/>
  <c r="P332"/>
  <c r="BK332"/>
  <c r="J332"/>
  <c r="BE332" s="1"/>
  <c r="BI330"/>
  <c r="BH330"/>
  <c r="BG330"/>
  <c r="BF330"/>
  <c r="BE330"/>
  <c r="T330"/>
  <c r="R330"/>
  <c r="P330"/>
  <c r="BK330"/>
  <c r="J330"/>
  <c r="BI328"/>
  <c r="BH328"/>
  <c r="BG328"/>
  <c r="BF328"/>
  <c r="T328"/>
  <c r="R328"/>
  <c r="P328"/>
  <c r="BK328"/>
  <c r="J328"/>
  <c r="BE328" s="1"/>
  <c r="BI325"/>
  <c r="BH325"/>
  <c r="BG325"/>
  <c r="BF325"/>
  <c r="BE325"/>
  <c r="T325"/>
  <c r="R325"/>
  <c r="P325"/>
  <c r="BK325"/>
  <c r="J325"/>
  <c r="BI323"/>
  <c r="BH323"/>
  <c r="BG323"/>
  <c r="BF323"/>
  <c r="T323"/>
  <c r="R323"/>
  <c r="P323"/>
  <c r="BK323"/>
  <c r="J323"/>
  <c r="BE323" s="1"/>
  <c r="BI321"/>
  <c r="BH321"/>
  <c r="BG321"/>
  <c r="BF321"/>
  <c r="BE321"/>
  <c r="T321"/>
  <c r="R321"/>
  <c r="P321"/>
  <c r="BK321"/>
  <c r="J321"/>
  <c r="BI317"/>
  <c r="BH317"/>
  <c r="BG317"/>
  <c r="BF317"/>
  <c r="T317"/>
  <c r="R317"/>
  <c r="P317"/>
  <c r="BK317"/>
  <c r="J317"/>
  <c r="BE317" s="1"/>
  <c r="BI315"/>
  <c r="BH315"/>
  <c r="BG315"/>
  <c r="BF315"/>
  <c r="BE315"/>
  <c r="T315"/>
  <c r="R315"/>
  <c r="P315"/>
  <c r="BK315"/>
  <c r="J315"/>
  <c r="BI313"/>
  <c r="BH313"/>
  <c r="BG313"/>
  <c r="BF313"/>
  <c r="T313"/>
  <c r="R313"/>
  <c r="P313"/>
  <c r="BK313"/>
  <c r="J313"/>
  <c r="BE313" s="1"/>
  <c r="BI311"/>
  <c r="BH311"/>
  <c r="BG311"/>
  <c r="BF311"/>
  <c r="BE311"/>
  <c r="T311"/>
  <c r="R311"/>
  <c r="P311"/>
  <c r="BK311"/>
  <c r="J311"/>
  <c r="BI309"/>
  <c r="BH309"/>
  <c r="BG309"/>
  <c r="BF309"/>
  <c r="T309"/>
  <c r="R309"/>
  <c r="P309"/>
  <c r="BK309"/>
  <c r="J309"/>
  <c r="BE309" s="1"/>
  <c r="BI307"/>
  <c r="BH307"/>
  <c r="BG307"/>
  <c r="BF307"/>
  <c r="BE307"/>
  <c r="T307"/>
  <c r="R307"/>
  <c r="P307"/>
  <c r="BK307"/>
  <c r="J307"/>
  <c r="BI305"/>
  <c r="BH305"/>
  <c r="BG305"/>
  <c r="BF305"/>
  <c r="BE305"/>
  <c r="T305"/>
  <c r="R305"/>
  <c r="P305"/>
  <c r="BK305"/>
  <c r="J305"/>
  <c r="BI303"/>
  <c r="BH303"/>
  <c r="BG303"/>
  <c r="BF303"/>
  <c r="BE303"/>
  <c r="T303"/>
  <c r="R303"/>
  <c r="P303"/>
  <c r="BK303"/>
  <c r="J303"/>
  <c r="BI301"/>
  <c r="BH301"/>
  <c r="BG301"/>
  <c r="BF301"/>
  <c r="BE301"/>
  <c r="T301"/>
  <c r="R301"/>
  <c r="P301"/>
  <c r="BK301"/>
  <c r="J301"/>
  <c r="BI297"/>
  <c r="BH297"/>
  <c r="BG297"/>
  <c r="BF297"/>
  <c r="BE297"/>
  <c r="T297"/>
  <c r="R297"/>
  <c r="P297"/>
  <c r="BK297"/>
  <c r="J297"/>
  <c r="BI295"/>
  <c r="BH295"/>
  <c r="BG295"/>
  <c r="BF295"/>
  <c r="BE295"/>
  <c r="T295"/>
  <c r="R295"/>
  <c r="P295"/>
  <c r="BK295"/>
  <c r="J295"/>
  <c r="BI292"/>
  <c r="BH292"/>
  <c r="BG292"/>
  <c r="BF292"/>
  <c r="BE292"/>
  <c r="T292"/>
  <c r="R292"/>
  <c r="P292"/>
  <c r="BK292"/>
  <c r="J292"/>
  <c r="BI290"/>
  <c r="BH290"/>
  <c r="BG290"/>
  <c r="BF290"/>
  <c r="BE290"/>
  <c r="T290"/>
  <c r="R290"/>
  <c r="P290"/>
  <c r="BK290"/>
  <c r="J290"/>
  <c r="BI289"/>
  <c r="BH289"/>
  <c r="BG289"/>
  <c r="BF289"/>
  <c r="BE289"/>
  <c r="T289"/>
  <c r="T288" s="1"/>
  <c r="R289"/>
  <c r="R288" s="1"/>
  <c r="P289"/>
  <c r="P288" s="1"/>
  <c r="BK289"/>
  <c r="BK288" s="1"/>
  <c r="J288" s="1"/>
  <c r="J65" s="1"/>
  <c r="J289"/>
  <c r="BI285"/>
  <c r="BH285"/>
  <c r="BG285"/>
  <c r="BF285"/>
  <c r="T285"/>
  <c r="R285"/>
  <c r="P285"/>
  <c r="BK285"/>
  <c r="J285"/>
  <c r="BE285" s="1"/>
  <c r="BI282"/>
  <c r="BH282"/>
  <c r="BG282"/>
  <c r="BF282"/>
  <c r="T282"/>
  <c r="R282"/>
  <c r="P282"/>
  <c r="BK282"/>
  <c r="J282"/>
  <c r="BE282" s="1"/>
  <c r="BI279"/>
  <c r="BH279"/>
  <c r="BG279"/>
  <c r="BF279"/>
  <c r="T279"/>
  <c r="R279"/>
  <c r="P279"/>
  <c r="BK279"/>
  <c r="J279"/>
  <c r="BE279" s="1"/>
  <c r="BI275"/>
  <c r="BH275"/>
  <c r="BG275"/>
  <c r="BF275"/>
  <c r="T275"/>
  <c r="R275"/>
  <c r="P275"/>
  <c r="BK275"/>
  <c r="J275"/>
  <c r="BE275" s="1"/>
  <c r="BI273"/>
  <c r="BH273"/>
  <c r="BG273"/>
  <c r="BF273"/>
  <c r="T273"/>
  <c r="R273"/>
  <c r="P273"/>
  <c r="BK273"/>
  <c r="J273"/>
  <c r="BE273" s="1"/>
  <c r="BI271"/>
  <c r="BH271"/>
  <c r="BG271"/>
  <c r="BF271"/>
  <c r="BE271"/>
  <c r="T271"/>
  <c r="R271"/>
  <c r="P271"/>
  <c r="BK271"/>
  <c r="J271"/>
  <c r="BI269"/>
  <c r="BH269"/>
  <c r="BG269"/>
  <c r="BF269"/>
  <c r="T269"/>
  <c r="R269"/>
  <c r="P269"/>
  <c r="BK269"/>
  <c r="J269"/>
  <c r="BE269" s="1"/>
  <c r="BI267"/>
  <c r="BH267"/>
  <c r="BG267"/>
  <c r="BF267"/>
  <c r="BE267"/>
  <c r="T267"/>
  <c r="R267"/>
  <c r="P267"/>
  <c r="BK267"/>
  <c r="J267"/>
  <c r="BI265"/>
  <c r="BH265"/>
  <c r="BG265"/>
  <c r="BF265"/>
  <c r="T265"/>
  <c r="R265"/>
  <c r="P265"/>
  <c r="BK265"/>
  <c r="J265"/>
  <c r="BE265" s="1"/>
  <c r="BI262"/>
  <c r="BH262"/>
  <c r="BG262"/>
  <c r="BF262"/>
  <c r="BE262"/>
  <c r="T262"/>
  <c r="R262"/>
  <c r="P262"/>
  <c r="BK262"/>
  <c r="J262"/>
  <c r="BI258"/>
  <c r="BH258"/>
  <c r="BG258"/>
  <c r="BF258"/>
  <c r="T258"/>
  <c r="R258"/>
  <c r="P258"/>
  <c r="BK258"/>
  <c r="J258"/>
  <c r="BE258" s="1"/>
  <c r="BI255"/>
  <c r="BH255"/>
  <c r="BG255"/>
  <c r="BF255"/>
  <c r="BE255"/>
  <c r="T255"/>
  <c r="R255"/>
  <c r="P255"/>
  <c r="BK255"/>
  <c r="J255"/>
  <c r="BI241"/>
  <c r="BH241"/>
  <c r="BG241"/>
  <c r="BF241"/>
  <c r="T241"/>
  <c r="R241"/>
  <c r="P241"/>
  <c r="BK241"/>
  <c r="J241"/>
  <c r="BE241" s="1"/>
  <c r="BI233"/>
  <c r="BH233"/>
  <c r="BG233"/>
  <c r="BF233"/>
  <c r="BE233"/>
  <c r="T233"/>
  <c r="R233"/>
  <c r="P233"/>
  <c r="BK233"/>
  <c r="J233"/>
  <c r="BI223"/>
  <c r="BH223"/>
  <c r="BG223"/>
  <c r="BF223"/>
  <c r="BE223"/>
  <c r="T223"/>
  <c r="R223"/>
  <c r="P223"/>
  <c r="BK223"/>
  <c r="J223"/>
  <c r="BI217"/>
  <c r="BH217"/>
  <c r="BG217"/>
  <c r="BF217"/>
  <c r="BE217"/>
  <c r="T217"/>
  <c r="R217"/>
  <c r="P217"/>
  <c r="BK217"/>
  <c r="J217"/>
  <c r="BI207"/>
  <c r="BH207"/>
  <c r="BG207"/>
  <c r="BF207"/>
  <c r="BE207"/>
  <c r="T207"/>
  <c r="R207"/>
  <c r="P207"/>
  <c r="BK207"/>
  <c r="J207"/>
  <c r="BI199"/>
  <c r="BH199"/>
  <c r="BG199"/>
  <c r="BF199"/>
  <c r="BE199"/>
  <c r="T199"/>
  <c r="R199"/>
  <c r="P199"/>
  <c r="BK199"/>
  <c r="J199"/>
  <c r="BI189"/>
  <c r="BH189"/>
  <c r="BG189"/>
  <c r="BF189"/>
  <c r="BE189"/>
  <c r="T189"/>
  <c r="R189"/>
  <c r="P189"/>
  <c r="BK189"/>
  <c r="J189"/>
  <c r="BI179"/>
  <c r="BH179"/>
  <c r="BG179"/>
  <c r="BF179"/>
  <c r="BE179"/>
  <c r="T179"/>
  <c r="T178" s="1"/>
  <c r="R179"/>
  <c r="R178" s="1"/>
  <c r="P179"/>
  <c r="P178" s="1"/>
  <c r="BK179"/>
  <c r="BK178" s="1"/>
  <c r="J178" s="1"/>
  <c r="J64" s="1"/>
  <c r="J179"/>
  <c r="BI175"/>
  <c r="BH175"/>
  <c r="BG175"/>
  <c r="BF175"/>
  <c r="T175"/>
  <c r="R175"/>
  <c r="P175"/>
  <c r="BK175"/>
  <c r="J175"/>
  <c r="BE175" s="1"/>
  <c r="BI172"/>
  <c r="BH172"/>
  <c r="BG172"/>
  <c r="BF172"/>
  <c r="T172"/>
  <c r="R172"/>
  <c r="P172"/>
  <c r="BK172"/>
  <c r="J172"/>
  <c r="BE172" s="1"/>
  <c r="BI168"/>
  <c r="BH168"/>
  <c r="BG168"/>
  <c r="BF168"/>
  <c r="T168"/>
  <c r="R168"/>
  <c r="P168"/>
  <c r="BK168"/>
  <c r="J168"/>
  <c r="BE168" s="1"/>
  <c r="BI166"/>
  <c r="BH166"/>
  <c r="BG166"/>
  <c r="BF166"/>
  <c r="T166"/>
  <c r="R166"/>
  <c r="P166"/>
  <c r="BK166"/>
  <c r="J166"/>
  <c r="BE166" s="1"/>
  <c r="BI164"/>
  <c r="BH164"/>
  <c r="BG164"/>
  <c r="BF164"/>
  <c r="T164"/>
  <c r="R164"/>
  <c r="P164"/>
  <c r="BK164"/>
  <c r="J164"/>
  <c r="BE164" s="1"/>
  <c r="BI161"/>
  <c r="BH161"/>
  <c r="BG161"/>
  <c r="BF161"/>
  <c r="T161"/>
  <c r="R161"/>
  <c r="P161"/>
  <c r="BK161"/>
  <c r="J161"/>
  <c r="BE161" s="1"/>
  <c r="BI159"/>
  <c r="BH159"/>
  <c r="BG159"/>
  <c r="BF159"/>
  <c r="BE159"/>
  <c r="T159"/>
  <c r="R159"/>
  <c r="P159"/>
  <c r="BK159"/>
  <c r="J159"/>
  <c r="BI157"/>
  <c r="BH157"/>
  <c r="BG157"/>
  <c r="BF157"/>
  <c r="T157"/>
  <c r="R157"/>
  <c r="P157"/>
  <c r="BK157"/>
  <c r="J157"/>
  <c r="BE157" s="1"/>
  <c r="BI154"/>
  <c r="BH154"/>
  <c r="BG154"/>
  <c r="BF154"/>
  <c r="BE154"/>
  <c r="T154"/>
  <c r="R154"/>
  <c r="P154"/>
  <c r="BK154"/>
  <c r="J154"/>
  <c r="BI150"/>
  <c r="BH150"/>
  <c r="BG150"/>
  <c r="BF150"/>
  <c r="T150"/>
  <c r="R150"/>
  <c r="P150"/>
  <c r="BK150"/>
  <c r="J150"/>
  <c r="BE150" s="1"/>
  <c r="BI147"/>
  <c r="BH147"/>
  <c r="BG147"/>
  <c r="BF147"/>
  <c r="BE147"/>
  <c r="T147"/>
  <c r="R147"/>
  <c r="P147"/>
  <c r="BK147"/>
  <c r="J147"/>
  <c r="BI145"/>
  <c r="BH145"/>
  <c r="BG145"/>
  <c r="BF145"/>
  <c r="BE145"/>
  <c r="T145"/>
  <c r="R145"/>
  <c r="P145"/>
  <c r="BK145"/>
  <c r="J145"/>
  <c r="BI143"/>
  <c r="BH143"/>
  <c r="BG143"/>
  <c r="BF143"/>
  <c r="BE143"/>
  <c r="T143"/>
  <c r="R143"/>
  <c r="P143"/>
  <c r="BK143"/>
  <c r="J143"/>
  <c r="BI139"/>
  <c r="BH139"/>
  <c r="BG139"/>
  <c r="BF139"/>
  <c r="BE139"/>
  <c r="T139"/>
  <c r="R139"/>
  <c r="P139"/>
  <c r="BK139"/>
  <c r="J139"/>
  <c r="BI136"/>
  <c r="BH136"/>
  <c r="BG136"/>
  <c r="BF136"/>
  <c r="BE136"/>
  <c r="T136"/>
  <c r="R136"/>
  <c r="P136"/>
  <c r="BK136"/>
  <c r="J136"/>
  <c r="BI133"/>
  <c r="BH133"/>
  <c r="BG133"/>
  <c r="BF133"/>
  <c r="BE133"/>
  <c r="T133"/>
  <c r="R133"/>
  <c r="P133"/>
  <c r="BK133"/>
  <c r="J133"/>
  <c r="BI130"/>
  <c r="BH130"/>
  <c r="BG130"/>
  <c r="BF130"/>
  <c r="BE130"/>
  <c r="T130"/>
  <c r="R130"/>
  <c r="P130"/>
  <c r="BK130"/>
  <c r="J130"/>
  <c r="BI127"/>
  <c r="BH127"/>
  <c r="BG127"/>
  <c r="BF127"/>
  <c r="BE127"/>
  <c r="T127"/>
  <c r="R127"/>
  <c r="P127"/>
  <c r="BK127"/>
  <c r="J127"/>
  <c r="BI124"/>
  <c r="BH124"/>
  <c r="BG124"/>
  <c r="BF124"/>
  <c r="BE124"/>
  <c r="T124"/>
  <c r="R124"/>
  <c r="P124"/>
  <c r="BK124"/>
  <c r="J124"/>
  <c r="BI121"/>
  <c r="BH121"/>
  <c r="BG121"/>
  <c r="BF121"/>
  <c r="BE121"/>
  <c r="T121"/>
  <c r="R121"/>
  <c r="P121"/>
  <c r="BK121"/>
  <c r="J121"/>
  <c r="BI118"/>
  <c r="BH118"/>
  <c r="BG118"/>
  <c r="BF118"/>
  <c r="BE118"/>
  <c r="T118"/>
  <c r="R118"/>
  <c r="P118"/>
  <c r="BK118"/>
  <c r="J118"/>
  <c r="BI116"/>
  <c r="BH116"/>
  <c r="BG116"/>
  <c r="BF116"/>
  <c r="BE116"/>
  <c r="T116"/>
  <c r="T115" s="1"/>
  <c r="R116"/>
  <c r="R115" s="1"/>
  <c r="P116"/>
  <c r="P115" s="1"/>
  <c r="BK116"/>
  <c r="BK115" s="1"/>
  <c r="J115" s="1"/>
  <c r="J63" s="1"/>
  <c r="J116"/>
  <c r="BI112"/>
  <c r="BH112"/>
  <c r="BG112"/>
  <c r="BF112"/>
  <c r="T112"/>
  <c r="R112"/>
  <c r="P112"/>
  <c r="BK112"/>
  <c r="J112"/>
  <c r="BE112" s="1"/>
  <c r="BI109"/>
  <c r="BH109"/>
  <c r="BG109"/>
  <c r="BF109"/>
  <c r="T109"/>
  <c r="R109"/>
  <c r="P109"/>
  <c r="BK109"/>
  <c r="J109"/>
  <c r="BE109" s="1"/>
  <c r="BI107"/>
  <c r="BH107"/>
  <c r="BG107"/>
  <c r="BF107"/>
  <c r="T107"/>
  <c r="R107"/>
  <c r="P107"/>
  <c r="BK107"/>
  <c r="J107"/>
  <c r="BE107" s="1"/>
  <c r="BI105"/>
  <c r="BH105"/>
  <c r="BG105"/>
  <c r="BF105"/>
  <c r="T105"/>
  <c r="R105"/>
  <c r="P105"/>
  <c r="BK105"/>
  <c r="J105"/>
  <c r="BE105" s="1"/>
  <c r="BI103"/>
  <c r="BH103"/>
  <c r="BG103"/>
  <c r="BF103"/>
  <c r="T103"/>
  <c r="R103"/>
  <c r="P103"/>
  <c r="BK103"/>
  <c r="J103"/>
  <c r="BE103" s="1"/>
  <c r="BI100"/>
  <c r="BH100"/>
  <c r="BG100"/>
  <c r="BF100"/>
  <c r="T100"/>
  <c r="R100"/>
  <c r="P100"/>
  <c r="BK100"/>
  <c r="J100"/>
  <c r="BE100" s="1"/>
  <c r="BI93"/>
  <c r="F36" s="1"/>
  <c r="BD54" i="1" s="1"/>
  <c r="BD53" s="1"/>
  <c r="BH93" i="3"/>
  <c r="F35" s="1"/>
  <c r="BC54" i="1" s="1"/>
  <c r="BC53" s="1"/>
  <c r="AY53" s="1"/>
  <c r="BG93" i="3"/>
  <c r="F34" s="1"/>
  <c r="BB54" i="1" s="1"/>
  <c r="BB53" s="1"/>
  <c r="AX53" s="1"/>
  <c r="BF93" i="3"/>
  <c r="J33" s="1"/>
  <c r="AW54" i="1" s="1"/>
  <c r="T93" i="3"/>
  <c r="T92" s="1"/>
  <c r="R93"/>
  <c r="R92" s="1"/>
  <c r="R91" s="1"/>
  <c r="R90" s="1"/>
  <c r="P93"/>
  <c r="P92" s="1"/>
  <c r="P91" s="1"/>
  <c r="P90" s="1"/>
  <c r="AU54" i="1" s="1"/>
  <c r="AU53" s="1"/>
  <c r="BK93" i="3"/>
  <c r="BK92" s="1"/>
  <c r="J93"/>
  <c r="BE93" s="1"/>
  <c r="J86"/>
  <c r="F84"/>
  <c r="E82"/>
  <c r="J55"/>
  <c r="F53"/>
  <c r="E51"/>
  <c r="E47"/>
  <c r="J20"/>
  <c r="E20"/>
  <c r="F87" s="1"/>
  <c r="J19"/>
  <c r="J17"/>
  <c r="E17"/>
  <c r="F86" s="1"/>
  <c r="J16"/>
  <c r="J14"/>
  <c r="J53" s="1"/>
  <c r="E7"/>
  <c r="E78" s="1"/>
  <c r="AY52" i="1"/>
  <c r="AX52"/>
  <c r="BI1202" i="2"/>
  <c r="BH1202"/>
  <c r="BG1202"/>
  <c r="BF1202"/>
  <c r="T1202"/>
  <c r="R1202"/>
  <c r="P1202"/>
  <c r="BK1202"/>
  <c r="J1202"/>
  <c r="BE1202" s="1"/>
  <c r="BI1200"/>
  <c r="BH1200"/>
  <c r="BG1200"/>
  <c r="BF1200"/>
  <c r="T1200"/>
  <c r="R1200"/>
  <c r="P1200"/>
  <c r="BK1200"/>
  <c r="J1200"/>
  <c r="BE1200" s="1"/>
  <c r="BI1198"/>
  <c r="BH1198"/>
  <c r="BG1198"/>
  <c r="BF1198"/>
  <c r="BE1198"/>
  <c r="T1198"/>
  <c r="R1198"/>
  <c r="P1198"/>
  <c r="BK1198"/>
  <c r="J1198"/>
  <c r="BI1196"/>
  <c r="BH1196"/>
  <c r="BG1196"/>
  <c r="BF1196"/>
  <c r="BE1196"/>
  <c r="T1196"/>
  <c r="R1196"/>
  <c r="P1196"/>
  <c r="BK1196"/>
  <c r="J1196"/>
  <c r="BI1194"/>
  <c r="BH1194"/>
  <c r="BG1194"/>
  <c r="BF1194"/>
  <c r="BE1194"/>
  <c r="T1194"/>
  <c r="R1194"/>
  <c r="P1194"/>
  <c r="BK1194"/>
  <c r="J1194"/>
  <c r="BI1192"/>
  <c r="BH1192"/>
  <c r="BG1192"/>
  <c r="BF1192"/>
  <c r="BE1192"/>
  <c r="T1192"/>
  <c r="R1192"/>
  <c r="P1192"/>
  <c r="BK1192"/>
  <c r="J1192"/>
  <c r="BI1190"/>
  <c r="BH1190"/>
  <c r="BG1190"/>
  <c r="BF1190"/>
  <c r="BE1190"/>
  <c r="T1190"/>
  <c r="R1190"/>
  <c r="P1190"/>
  <c r="BK1190"/>
  <c r="J1190"/>
  <c r="BI1188"/>
  <c r="BH1188"/>
  <c r="BG1188"/>
  <c r="BF1188"/>
  <c r="BE1188"/>
  <c r="T1188"/>
  <c r="R1188"/>
  <c r="P1188"/>
  <c r="BK1188"/>
  <c r="J1188"/>
  <c r="BI1186"/>
  <c r="BH1186"/>
  <c r="BG1186"/>
  <c r="BF1186"/>
  <c r="BE1186"/>
  <c r="T1186"/>
  <c r="R1186"/>
  <c r="P1186"/>
  <c r="BK1186"/>
  <c r="J1186"/>
  <c r="BI1184"/>
  <c r="BH1184"/>
  <c r="BG1184"/>
  <c r="BF1184"/>
  <c r="BE1184"/>
  <c r="T1184"/>
  <c r="R1184"/>
  <c r="P1184"/>
  <c r="BK1184"/>
  <c r="J1184"/>
  <c r="BI1182"/>
  <c r="BH1182"/>
  <c r="BG1182"/>
  <c r="BF1182"/>
  <c r="BE1182"/>
  <c r="T1182"/>
  <c r="R1182"/>
  <c r="P1182"/>
  <c r="BK1182"/>
  <c r="J1182"/>
  <c r="BI1180"/>
  <c r="BH1180"/>
  <c r="BG1180"/>
  <c r="BF1180"/>
  <c r="BE1180"/>
  <c r="T1180"/>
  <c r="R1180"/>
  <c r="P1180"/>
  <c r="BK1180"/>
  <c r="J1180"/>
  <c r="BI1178"/>
  <c r="BH1178"/>
  <c r="BG1178"/>
  <c r="BF1178"/>
  <c r="BE1178"/>
  <c r="T1178"/>
  <c r="R1178"/>
  <c r="P1178"/>
  <c r="BK1178"/>
  <c r="J1178"/>
  <c r="BI1176"/>
  <c r="BH1176"/>
  <c r="BG1176"/>
  <c r="BF1176"/>
  <c r="BE1176"/>
  <c r="T1176"/>
  <c r="R1176"/>
  <c r="P1176"/>
  <c r="BK1176"/>
  <c r="J1176"/>
  <c r="BI1174"/>
  <c r="BH1174"/>
  <c r="BG1174"/>
  <c r="BF1174"/>
  <c r="BE1174"/>
  <c r="T1174"/>
  <c r="R1174"/>
  <c r="P1174"/>
  <c r="BK1174"/>
  <c r="J1174"/>
  <c r="BI1172"/>
  <c r="BH1172"/>
  <c r="BG1172"/>
  <c r="BF1172"/>
  <c r="BE1172"/>
  <c r="T1172"/>
  <c r="R1172"/>
  <c r="P1172"/>
  <c r="BK1172"/>
  <c r="J1172"/>
  <c r="BI1170"/>
  <c r="BH1170"/>
  <c r="BG1170"/>
  <c r="BF1170"/>
  <c r="BE1170"/>
  <c r="T1170"/>
  <c r="R1170"/>
  <c r="P1170"/>
  <c r="BK1170"/>
  <c r="J1170"/>
  <c r="BI1168"/>
  <c r="BH1168"/>
  <c r="BG1168"/>
  <c r="BF1168"/>
  <c r="BE1168"/>
  <c r="T1168"/>
  <c r="R1168"/>
  <c r="P1168"/>
  <c r="BK1168"/>
  <c r="J1168"/>
  <c r="BI1166"/>
  <c r="BH1166"/>
  <c r="BG1166"/>
  <c r="BF1166"/>
  <c r="BE1166"/>
  <c r="T1166"/>
  <c r="R1166"/>
  <c r="P1166"/>
  <c r="BK1166"/>
  <c r="J1166"/>
  <c r="BI1164"/>
  <c r="BH1164"/>
  <c r="BG1164"/>
  <c r="BF1164"/>
  <c r="BE1164"/>
  <c r="T1164"/>
  <c r="R1164"/>
  <c r="P1164"/>
  <c r="BK1164"/>
  <c r="J1164"/>
  <c r="BI1162"/>
  <c r="BH1162"/>
  <c r="BG1162"/>
  <c r="BF1162"/>
  <c r="BE1162"/>
  <c r="T1162"/>
  <c r="R1162"/>
  <c r="P1162"/>
  <c r="BK1162"/>
  <c r="J1162"/>
  <c r="BI1160"/>
  <c r="BH1160"/>
  <c r="BG1160"/>
  <c r="BF1160"/>
  <c r="BE1160"/>
  <c r="T1160"/>
  <c r="R1160"/>
  <c r="P1160"/>
  <c r="BK1160"/>
  <c r="J1160"/>
  <c r="BI1158"/>
  <c r="BH1158"/>
  <c r="BG1158"/>
  <c r="BF1158"/>
  <c r="BE1158"/>
  <c r="T1158"/>
  <c r="R1158"/>
  <c r="P1158"/>
  <c r="BK1158"/>
  <c r="J1158"/>
  <c r="BI1156"/>
  <c r="BH1156"/>
  <c r="BG1156"/>
  <c r="BF1156"/>
  <c r="BE1156"/>
  <c r="T1156"/>
  <c r="R1156"/>
  <c r="P1156"/>
  <c r="BK1156"/>
  <c r="J1156"/>
  <c r="BI1154"/>
  <c r="BH1154"/>
  <c r="BG1154"/>
  <c r="BF1154"/>
  <c r="BE1154"/>
  <c r="T1154"/>
  <c r="R1154"/>
  <c r="P1154"/>
  <c r="BK1154"/>
  <c r="J1154"/>
  <c r="BI1152"/>
  <c r="BH1152"/>
  <c r="BG1152"/>
  <c r="BF1152"/>
  <c r="BE1152"/>
  <c r="T1152"/>
  <c r="T1151" s="1"/>
  <c r="R1152"/>
  <c r="R1151" s="1"/>
  <c r="P1152"/>
  <c r="P1151" s="1"/>
  <c r="BK1152"/>
  <c r="BK1151" s="1"/>
  <c r="J1151" s="1"/>
  <c r="J88" s="1"/>
  <c r="J1152"/>
  <c r="BI1137"/>
  <c r="BH1137"/>
  <c r="BG1137"/>
  <c r="BF1137"/>
  <c r="T1137"/>
  <c r="R1137"/>
  <c r="P1137"/>
  <c r="BK1137"/>
  <c r="J1137"/>
  <c r="BE1137" s="1"/>
  <c r="BI1135"/>
  <c r="BH1135"/>
  <c r="BG1135"/>
  <c r="BF1135"/>
  <c r="T1135"/>
  <c r="R1135"/>
  <c r="P1135"/>
  <c r="BK1135"/>
  <c r="J1135"/>
  <c r="BE1135" s="1"/>
  <c r="BI1133"/>
  <c r="BH1133"/>
  <c r="BG1133"/>
  <c r="BF1133"/>
  <c r="T1133"/>
  <c r="R1133"/>
  <c r="P1133"/>
  <c r="BK1133"/>
  <c r="J1133"/>
  <c r="BE1133" s="1"/>
  <c r="BI1131"/>
  <c r="BH1131"/>
  <c r="BG1131"/>
  <c r="BF1131"/>
  <c r="T1131"/>
  <c r="R1131"/>
  <c r="P1131"/>
  <c r="BK1131"/>
  <c r="J1131"/>
  <c r="BE1131" s="1"/>
  <c r="BI1129"/>
  <c r="BH1129"/>
  <c r="BG1129"/>
  <c r="BF1129"/>
  <c r="T1129"/>
  <c r="R1129"/>
  <c r="P1129"/>
  <c r="BK1129"/>
  <c r="J1129"/>
  <c r="BE1129" s="1"/>
  <c r="BI1126"/>
  <c r="BH1126"/>
  <c r="BG1126"/>
  <c r="BF1126"/>
  <c r="T1126"/>
  <c r="T1125" s="1"/>
  <c r="R1126"/>
  <c r="R1125" s="1"/>
  <c r="P1126"/>
  <c r="P1125" s="1"/>
  <c r="BK1126"/>
  <c r="BK1125" s="1"/>
  <c r="J1125" s="1"/>
  <c r="J87" s="1"/>
  <c r="J1126"/>
  <c r="BE1126" s="1"/>
  <c r="BI1123"/>
  <c r="BH1123"/>
  <c r="BG1123"/>
  <c r="BF1123"/>
  <c r="BE1123"/>
  <c r="T1123"/>
  <c r="R1123"/>
  <c r="P1123"/>
  <c r="BK1123"/>
  <c r="J1123"/>
  <c r="BI1115"/>
  <c r="BH1115"/>
  <c r="BG1115"/>
  <c r="BF1115"/>
  <c r="BE1115"/>
  <c r="T1115"/>
  <c r="T1114" s="1"/>
  <c r="R1115"/>
  <c r="R1114" s="1"/>
  <c r="P1115"/>
  <c r="P1114" s="1"/>
  <c r="BK1115"/>
  <c r="BK1114" s="1"/>
  <c r="J1114" s="1"/>
  <c r="J86" s="1"/>
  <c r="J1115"/>
  <c r="BI1112"/>
  <c r="BH1112"/>
  <c r="BG1112"/>
  <c r="BF1112"/>
  <c r="T1112"/>
  <c r="R1112"/>
  <c r="P1112"/>
  <c r="BK1112"/>
  <c r="J1112"/>
  <c r="BE1112" s="1"/>
  <c r="BI1110"/>
  <c r="BH1110"/>
  <c r="BG1110"/>
  <c r="BF1110"/>
  <c r="T1110"/>
  <c r="R1110"/>
  <c r="P1110"/>
  <c r="BK1110"/>
  <c r="J1110"/>
  <c r="BE1110" s="1"/>
  <c r="BI1060"/>
  <c r="BH1060"/>
  <c r="BG1060"/>
  <c r="BF1060"/>
  <c r="T1060"/>
  <c r="R1060"/>
  <c r="P1060"/>
  <c r="BK1060"/>
  <c r="J1060"/>
  <c r="BE1060" s="1"/>
  <c r="BI1057"/>
  <c r="BH1057"/>
  <c r="BG1057"/>
  <c r="BF1057"/>
  <c r="T1057"/>
  <c r="R1057"/>
  <c r="P1057"/>
  <c r="BK1057"/>
  <c r="J1057"/>
  <c r="BE1057" s="1"/>
  <c r="BI1049"/>
  <c r="BH1049"/>
  <c r="BG1049"/>
  <c r="BF1049"/>
  <c r="T1049"/>
  <c r="R1049"/>
  <c r="P1049"/>
  <c r="BK1049"/>
  <c r="J1049"/>
  <c r="BE1049" s="1"/>
  <c r="BI1034"/>
  <c r="BH1034"/>
  <c r="BG1034"/>
  <c r="BF1034"/>
  <c r="T1034"/>
  <c r="T1033" s="1"/>
  <c r="R1034"/>
  <c r="R1033" s="1"/>
  <c r="P1034"/>
  <c r="P1033" s="1"/>
  <c r="BK1034"/>
  <c r="BK1033" s="1"/>
  <c r="J1033" s="1"/>
  <c r="J85" s="1"/>
  <c r="J1034"/>
  <c r="BE1034" s="1"/>
  <c r="BI1026"/>
  <c r="BH1026"/>
  <c r="BG1026"/>
  <c r="BF1026"/>
  <c r="BE1026"/>
  <c r="T1026"/>
  <c r="R1026"/>
  <c r="P1026"/>
  <c r="BK1026"/>
  <c r="J1026"/>
  <c r="BI1024"/>
  <c r="BH1024"/>
  <c r="BG1024"/>
  <c r="BF1024"/>
  <c r="BE1024"/>
  <c r="T1024"/>
  <c r="R1024"/>
  <c r="P1024"/>
  <c r="BK1024"/>
  <c r="J1024"/>
  <c r="BI1015"/>
  <c r="BH1015"/>
  <c r="BG1015"/>
  <c r="BF1015"/>
  <c r="BE1015"/>
  <c r="T1015"/>
  <c r="R1015"/>
  <c r="P1015"/>
  <c r="BK1015"/>
  <c r="J1015"/>
  <c r="BI1007"/>
  <c r="BH1007"/>
  <c r="BG1007"/>
  <c r="BF1007"/>
  <c r="BE1007"/>
  <c r="T1007"/>
  <c r="T1006" s="1"/>
  <c r="R1007"/>
  <c r="R1006" s="1"/>
  <c r="P1007"/>
  <c r="P1006" s="1"/>
  <c r="BK1007"/>
  <c r="BK1006" s="1"/>
  <c r="J1006" s="1"/>
  <c r="J84" s="1"/>
  <c r="J1007"/>
  <c r="BI1004"/>
  <c r="BH1004"/>
  <c r="BG1004"/>
  <c r="BF1004"/>
  <c r="T1004"/>
  <c r="R1004"/>
  <c r="P1004"/>
  <c r="BK1004"/>
  <c r="J1004"/>
  <c r="BE1004" s="1"/>
  <c r="BI1001"/>
  <c r="BH1001"/>
  <c r="BG1001"/>
  <c r="BF1001"/>
  <c r="T1001"/>
  <c r="R1001"/>
  <c r="P1001"/>
  <c r="BK1001"/>
  <c r="J1001"/>
  <c r="BE1001" s="1"/>
  <c r="BI998"/>
  <c r="BH998"/>
  <c r="BG998"/>
  <c r="BF998"/>
  <c r="BE998"/>
  <c r="T998"/>
  <c r="R998"/>
  <c r="P998"/>
  <c r="BK998"/>
  <c r="J998"/>
  <c r="BI992"/>
  <c r="BH992"/>
  <c r="BG992"/>
  <c r="BF992"/>
  <c r="T992"/>
  <c r="R992"/>
  <c r="P992"/>
  <c r="BK992"/>
  <c r="J992"/>
  <c r="BE992" s="1"/>
  <c r="BI988"/>
  <c r="BH988"/>
  <c r="BG988"/>
  <c r="BF988"/>
  <c r="BE988"/>
  <c r="T988"/>
  <c r="R988"/>
  <c r="P988"/>
  <c r="BK988"/>
  <c r="J988"/>
  <c r="BI985"/>
  <c r="BH985"/>
  <c r="BG985"/>
  <c r="BF985"/>
  <c r="BE985"/>
  <c r="T985"/>
  <c r="R985"/>
  <c r="P985"/>
  <c r="BK985"/>
  <c r="J985"/>
  <c r="BI942"/>
  <c r="BH942"/>
  <c r="BG942"/>
  <c r="BF942"/>
  <c r="BE942"/>
  <c r="T942"/>
  <c r="R942"/>
  <c r="P942"/>
  <c r="BK942"/>
  <c r="J942"/>
  <c r="BI939"/>
  <c r="BH939"/>
  <c r="BG939"/>
  <c r="BF939"/>
  <c r="BE939"/>
  <c r="T939"/>
  <c r="T938" s="1"/>
  <c r="R939"/>
  <c r="R938" s="1"/>
  <c r="P939"/>
  <c r="P938" s="1"/>
  <c r="BK939"/>
  <c r="BK938" s="1"/>
  <c r="J938" s="1"/>
  <c r="J83" s="1"/>
  <c r="J939"/>
  <c r="BI936"/>
  <c r="BH936"/>
  <c r="BG936"/>
  <c r="BF936"/>
  <c r="T936"/>
  <c r="R936"/>
  <c r="P936"/>
  <c r="BK936"/>
  <c r="J936"/>
  <c r="BE936" s="1"/>
  <c r="BI933"/>
  <c r="BH933"/>
  <c r="BG933"/>
  <c r="BF933"/>
  <c r="T933"/>
  <c r="R933"/>
  <c r="P933"/>
  <c r="BK933"/>
  <c r="J933"/>
  <c r="BE933" s="1"/>
  <c r="BI930"/>
  <c r="BH930"/>
  <c r="BG930"/>
  <c r="BF930"/>
  <c r="T930"/>
  <c r="R930"/>
  <c r="P930"/>
  <c r="BK930"/>
  <c r="J930"/>
  <c r="BE930" s="1"/>
  <c r="BI927"/>
  <c r="BH927"/>
  <c r="BG927"/>
  <c r="BF927"/>
  <c r="T927"/>
  <c r="R927"/>
  <c r="P927"/>
  <c r="BK927"/>
  <c r="J927"/>
  <c r="BE927" s="1"/>
  <c r="BI925"/>
  <c r="BH925"/>
  <c r="BG925"/>
  <c r="BF925"/>
  <c r="T925"/>
  <c r="R925"/>
  <c r="P925"/>
  <c r="BK925"/>
  <c r="J925"/>
  <c r="BE925" s="1"/>
  <c r="BI923"/>
  <c r="BH923"/>
  <c r="BG923"/>
  <c r="BF923"/>
  <c r="BE923"/>
  <c r="T923"/>
  <c r="R923"/>
  <c r="P923"/>
  <c r="BK923"/>
  <c r="J923"/>
  <c r="BI917"/>
  <c r="BH917"/>
  <c r="BG917"/>
  <c r="BF917"/>
  <c r="BE917"/>
  <c r="T917"/>
  <c r="R917"/>
  <c r="P917"/>
  <c r="BK917"/>
  <c r="J917"/>
  <c r="BI914"/>
  <c r="BH914"/>
  <c r="BG914"/>
  <c r="BF914"/>
  <c r="BE914"/>
  <c r="T914"/>
  <c r="R914"/>
  <c r="P914"/>
  <c r="BK914"/>
  <c r="J914"/>
  <c r="BI908"/>
  <c r="BH908"/>
  <c r="BG908"/>
  <c r="BF908"/>
  <c r="BE908"/>
  <c r="T908"/>
  <c r="R908"/>
  <c r="P908"/>
  <c r="BK908"/>
  <c r="J908"/>
  <c r="BI905"/>
  <c r="BH905"/>
  <c r="BG905"/>
  <c r="BF905"/>
  <c r="BE905"/>
  <c r="T905"/>
  <c r="R905"/>
  <c r="P905"/>
  <c r="BK905"/>
  <c r="J905"/>
  <c r="BI899"/>
  <c r="BH899"/>
  <c r="BG899"/>
  <c r="BF899"/>
  <c r="BE899"/>
  <c r="T899"/>
  <c r="R899"/>
  <c r="P899"/>
  <c r="BK899"/>
  <c r="J899"/>
  <c r="BI893"/>
  <c r="BH893"/>
  <c r="BG893"/>
  <c r="BF893"/>
  <c r="BE893"/>
  <c r="T893"/>
  <c r="R893"/>
  <c r="P893"/>
  <c r="BK893"/>
  <c r="J893"/>
  <c r="BI881"/>
  <c r="BH881"/>
  <c r="BG881"/>
  <c r="BF881"/>
  <c r="BE881"/>
  <c r="T881"/>
  <c r="R881"/>
  <c r="P881"/>
  <c r="BK881"/>
  <c r="J881"/>
  <c r="BI870"/>
  <c r="BH870"/>
  <c r="BG870"/>
  <c r="BF870"/>
  <c r="BE870"/>
  <c r="T870"/>
  <c r="R870"/>
  <c r="P870"/>
  <c r="BK870"/>
  <c r="J870"/>
  <c r="BI865"/>
  <c r="BH865"/>
  <c r="BG865"/>
  <c r="BF865"/>
  <c r="BE865"/>
  <c r="T865"/>
  <c r="T864" s="1"/>
  <c r="R865"/>
  <c r="R864" s="1"/>
  <c r="P865"/>
  <c r="P864" s="1"/>
  <c r="BK865"/>
  <c r="BK864" s="1"/>
  <c r="J864" s="1"/>
  <c r="J82" s="1"/>
  <c r="J865"/>
  <c r="BI862"/>
  <c r="BH862"/>
  <c r="BG862"/>
  <c r="BF862"/>
  <c r="T862"/>
  <c r="R862"/>
  <c r="P862"/>
  <c r="BK862"/>
  <c r="J862"/>
  <c r="BE862" s="1"/>
  <c r="BI859"/>
  <c r="BH859"/>
  <c r="BG859"/>
  <c r="BF859"/>
  <c r="T859"/>
  <c r="R859"/>
  <c r="P859"/>
  <c r="BK859"/>
  <c r="J859"/>
  <c r="BE859" s="1"/>
  <c r="BI854"/>
  <c r="BH854"/>
  <c r="BG854"/>
  <c r="BF854"/>
  <c r="T854"/>
  <c r="R854"/>
  <c r="P854"/>
  <c r="BK854"/>
  <c r="J854"/>
  <c r="BE854" s="1"/>
  <c r="BI852"/>
  <c r="BH852"/>
  <c r="BG852"/>
  <c r="BF852"/>
  <c r="T852"/>
  <c r="R852"/>
  <c r="P852"/>
  <c r="BK852"/>
  <c r="J852"/>
  <c r="BE852" s="1"/>
  <c r="BI850"/>
  <c r="BH850"/>
  <c r="BG850"/>
  <c r="BF850"/>
  <c r="T850"/>
  <c r="R850"/>
  <c r="P850"/>
  <c r="BK850"/>
  <c r="J850"/>
  <c r="BE850" s="1"/>
  <c r="BI848"/>
  <c r="BH848"/>
  <c r="BG848"/>
  <c r="BF848"/>
  <c r="T848"/>
  <c r="R848"/>
  <c r="P848"/>
  <c r="BK848"/>
  <c r="J848"/>
  <c r="BE848" s="1"/>
  <c r="BI844"/>
  <c r="BH844"/>
  <c r="BG844"/>
  <c r="BF844"/>
  <c r="BE844"/>
  <c r="T844"/>
  <c r="R844"/>
  <c r="P844"/>
  <c r="BK844"/>
  <c r="J844"/>
  <c r="BI842"/>
  <c r="BH842"/>
  <c r="BG842"/>
  <c r="BF842"/>
  <c r="BE842"/>
  <c r="T842"/>
  <c r="R842"/>
  <c r="P842"/>
  <c r="BK842"/>
  <c r="J842"/>
  <c r="BI840"/>
  <c r="BH840"/>
  <c r="BG840"/>
  <c r="BF840"/>
  <c r="BE840"/>
  <c r="T840"/>
  <c r="R840"/>
  <c r="P840"/>
  <c r="BK840"/>
  <c r="J840"/>
  <c r="BI838"/>
  <c r="BH838"/>
  <c r="BG838"/>
  <c r="BF838"/>
  <c r="BE838"/>
  <c r="T838"/>
  <c r="R838"/>
  <c r="P838"/>
  <c r="BK838"/>
  <c r="J838"/>
  <c r="BI834"/>
  <c r="BH834"/>
  <c r="BG834"/>
  <c r="BF834"/>
  <c r="BE834"/>
  <c r="T834"/>
  <c r="R834"/>
  <c r="P834"/>
  <c r="BK834"/>
  <c r="J834"/>
  <c r="BI832"/>
  <c r="BH832"/>
  <c r="BG832"/>
  <c r="BF832"/>
  <c r="BE832"/>
  <c r="T832"/>
  <c r="R832"/>
  <c r="P832"/>
  <c r="BK832"/>
  <c r="J832"/>
  <c r="BI830"/>
  <c r="BH830"/>
  <c r="BG830"/>
  <c r="BF830"/>
  <c r="BE830"/>
  <c r="T830"/>
  <c r="R830"/>
  <c r="P830"/>
  <c r="BK830"/>
  <c r="J830"/>
  <c r="BI828"/>
  <c r="BH828"/>
  <c r="BG828"/>
  <c r="BF828"/>
  <c r="BE828"/>
  <c r="T828"/>
  <c r="R828"/>
  <c r="P828"/>
  <c r="BK828"/>
  <c r="J828"/>
  <c r="BI825"/>
  <c r="BH825"/>
  <c r="BG825"/>
  <c r="BF825"/>
  <c r="BE825"/>
  <c r="T825"/>
  <c r="R825"/>
  <c r="P825"/>
  <c r="BK825"/>
  <c r="J825"/>
  <c r="BI822"/>
  <c r="BH822"/>
  <c r="BG822"/>
  <c r="BF822"/>
  <c r="BE822"/>
  <c r="T822"/>
  <c r="R822"/>
  <c r="P822"/>
  <c r="BK822"/>
  <c r="J822"/>
  <c r="BI819"/>
  <c r="BH819"/>
  <c r="BG819"/>
  <c r="BF819"/>
  <c r="BE819"/>
  <c r="T819"/>
  <c r="R819"/>
  <c r="P819"/>
  <c r="BK819"/>
  <c r="J819"/>
  <c r="BI817"/>
  <c r="BH817"/>
  <c r="BG817"/>
  <c r="BF817"/>
  <c r="BE817"/>
  <c r="T817"/>
  <c r="R817"/>
  <c r="P817"/>
  <c r="BK817"/>
  <c r="J817"/>
  <c r="BI813"/>
  <c r="BH813"/>
  <c r="BG813"/>
  <c r="BF813"/>
  <c r="BE813"/>
  <c r="T813"/>
  <c r="R813"/>
  <c r="P813"/>
  <c r="BK813"/>
  <c r="J813"/>
  <c r="BI811"/>
  <c r="BH811"/>
  <c r="BG811"/>
  <c r="BF811"/>
  <c r="BE811"/>
  <c r="T811"/>
  <c r="R811"/>
  <c r="P811"/>
  <c r="BK811"/>
  <c r="J811"/>
  <c r="BI805"/>
  <c r="BH805"/>
  <c r="BG805"/>
  <c r="BF805"/>
  <c r="BE805"/>
  <c r="T805"/>
  <c r="R805"/>
  <c r="P805"/>
  <c r="BK805"/>
  <c r="J805"/>
  <c r="BI800"/>
  <c r="BH800"/>
  <c r="BG800"/>
  <c r="BF800"/>
  <c r="BE800"/>
  <c r="T800"/>
  <c r="R800"/>
  <c r="P800"/>
  <c r="BK800"/>
  <c r="J800"/>
  <c r="BI794"/>
  <c r="BH794"/>
  <c r="BG794"/>
  <c r="BF794"/>
  <c r="BE794"/>
  <c r="T794"/>
  <c r="R794"/>
  <c r="P794"/>
  <c r="BK794"/>
  <c r="J794"/>
  <c r="BI792"/>
  <c r="BH792"/>
  <c r="BG792"/>
  <c r="BF792"/>
  <c r="BE792"/>
  <c r="T792"/>
  <c r="R792"/>
  <c r="P792"/>
  <c r="BK792"/>
  <c r="J792"/>
  <c r="BI790"/>
  <c r="BH790"/>
  <c r="BG790"/>
  <c r="BF790"/>
  <c r="BE790"/>
  <c r="T790"/>
  <c r="R790"/>
  <c r="P790"/>
  <c r="BK790"/>
  <c r="J790"/>
  <c r="BI788"/>
  <c r="BH788"/>
  <c r="BG788"/>
  <c r="BF788"/>
  <c r="BE788"/>
  <c r="T788"/>
  <c r="R788"/>
  <c r="P788"/>
  <c r="BK788"/>
  <c r="J788"/>
  <c r="BI786"/>
  <c r="BH786"/>
  <c r="BG786"/>
  <c r="BF786"/>
  <c r="BE786"/>
  <c r="T786"/>
  <c r="R786"/>
  <c r="P786"/>
  <c r="BK786"/>
  <c r="J786"/>
  <c r="BI780"/>
  <c r="BH780"/>
  <c r="BG780"/>
  <c r="BF780"/>
  <c r="BE780"/>
  <c r="T780"/>
  <c r="R780"/>
  <c r="P780"/>
  <c r="BK780"/>
  <c r="J780"/>
  <c r="BI778"/>
  <c r="BH778"/>
  <c r="BG778"/>
  <c r="BF778"/>
  <c r="BE778"/>
  <c r="T778"/>
  <c r="R778"/>
  <c r="P778"/>
  <c r="BK778"/>
  <c r="J778"/>
  <c r="BI776"/>
  <c r="BH776"/>
  <c r="BG776"/>
  <c r="BF776"/>
  <c r="BE776"/>
  <c r="T776"/>
  <c r="R776"/>
  <c r="P776"/>
  <c r="BK776"/>
  <c r="J776"/>
  <c r="BI774"/>
  <c r="BH774"/>
  <c r="BG774"/>
  <c r="BF774"/>
  <c r="BE774"/>
  <c r="T774"/>
  <c r="R774"/>
  <c r="P774"/>
  <c r="BK774"/>
  <c r="J774"/>
  <c r="BI772"/>
  <c r="BH772"/>
  <c r="BG772"/>
  <c r="BF772"/>
  <c r="BE772"/>
  <c r="T772"/>
  <c r="R772"/>
  <c r="P772"/>
  <c r="BK772"/>
  <c r="J772"/>
  <c r="BI770"/>
  <c r="BH770"/>
  <c r="BG770"/>
  <c r="BF770"/>
  <c r="BE770"/>
  <c r="T770"/>
  <c r="R770"/>
  <c r="P770"/>
  <c r="BK770"/>
  <c r="J770"/>
  <c r="BI764"/>
  <c r="BH764"/>
  <c r="BG764"/>
  <c r="BF764"/>
  <c r="BE764"/>
  <c r="T764"/>
  <c r="T763" s="1"/>
  <c r="R764"/>
  <c r="R763" s="1"/>
  <c r="P764"/>
  <c r="P763" s="1"/>
  <c r="BK764"/>
  <c r="BK763" s="1"/>
  <c r="J763" s="1"/>
  <c r="J81" s="1"/>
  <c r="J764"/>
  <c r="BI761"/>
  <c r="BH761"/>
  <c r="BG761"/>
  <c r="BF761"/>
  <c r="T761"/>
  <c r="R761"/>
  <c r="P761"/>
  <c r="BK761"/>
  <c r="J761"/>
  <c r="BE761" s="1"/>
  <c r="BI758"/>
  <c r="BH758"/>
  <c r="BG758"/>
  <c r="BF758"/>
  <c r="T758"/>
  <c r="R758"/>
  <c r="P758"/>
  <c r="BK758"/>
  <c r="J758"/>
  <c r="BE758" s="1"/>
  <c r="BI756"/>
  <c r="BH756"/>
  <c r="BG756"/>
  <c r="BF756"/>
  <c r="T756"/>
  <c r="R756"/>
  <c r="P756"/>
  <c r="BK756"/>
  <c r="J756"/>
  <c r="BE756" s="1"/>
  <c r="BI753"/>
  <c r="BH753"/>
  <c r="BG753"/>
  <c r="BF753"/>
  <c r="T753"/>
  <c r="R753"/>
  <c r="P753"/>
  <c r="BK753"/>
  <c r="J753"/>
  <c r="BE753" s="1"/>
  <c r="BI750"/>
  <c r="BH750"/>
  <c r="BG750"/>
  <c r="BF750"/>
  <c r="T750"/>
  <c r="R750"/>
  <c r="P750"/>
  <c r="BK750"/>
  <c r="J750"/>
  <c r="BE750" s="1"/>
  <c r="BI744"/>
  <c r="BH744"/>
  <c r="BG744"/>
  <c r="BF744"/>
  <c r="T744"/>
  <c r="R744"/>
  <c r="P744"/>
  <c r="BK744"/>
  <c r="J744"/>
  <c r="BE744" s="1"/>
  <c r="BI742"/>
  <c r="BH742"/>
  <c r="BG742"/>
  <c r="BF742"/>
  <c r="T742"/>
  <c r="T741" s="1"/>
  <c r="R742"/>
  <c r="R741" s="1"/>
  <c r="P742"/>
  <c r="P741" s="1"/>
  <c r="BK742"/>
  <c r="BK741" s="1"/>
  <c r="J741" s="1"/>
  <c r="J80" s="1"/>
  <c r="J742"/>
  <c r="BE742" s="1"/>
  <c r="BI739"/>
  <c r="BH739"/>
  <c r="BG739"/>
  <c r="BF739"/>
  <c r="BE739"/>
  <c r="T739"/>
  <c r="R739"/>
  <c r="P739"/>
  <c r="BK739"/>
  <c r="J739"/>
  <c r="BI736"/>
  <c r="BH736"/>
  <c r="BG736"/>
  <c r="BF736"/>
  <c r="BE736"/>
  <c r="T736"/>
  <c r="R736"/>
  <c r="P736"/>
  <c r="BK736"/>
  <c r="J736"/>
  <c r="BI731"/>
  <c r="BH731"/>
  <c r="BG731"/>
  <c r="BF731"/>
  <c r="BE731"/>
  <c r="T731"/>
  <c r="R731"/>
  <c r="P731"/>
  <c r="BK731"/>
  <c r="J731"/>
  <c r="BI726"/>
  <c r="BH726"/>
  <c r="BG726"/>
  <c r="BF726"/>
  <c r="BE726"/>
  <c r="T726"/>
  <c r="R726"/>
  <c r="P726"/>
  <c r="BK726"/>
  <c r="J726"/>
  <c r="BI714"/>
  <c r="BH714"/>
  <c r="BG714"/>
  <c r="BF714"/>
  <c r="BE714"/>
  <c r="T714"/>
  <c r="R714"/>
  <c r="P714"/>
  <c r="BK714"/>
  <c r="J714"/>
  <c r="BI708"/>
  <c r="BH708"/>
  <c r="BG708"/>
  <c r="BF708"/>
  <c r="BE708"/>
  <c r="T708"/>
  <c r="R708"/>
  <c r="P708"/>
  <c r="BK708"/>
  <c r="J708"/>
  <c r="BI705"/>
  <c r="BH705"/>
  <c r="BG705"/>
  <c r="BF705"/>
  <c r="BE705"/>
  <c r="T705"/>
  <c r="R705"/>
  <c r="P705"/>
  <c r="BK705"/>
  <c r="J705"/>
  <c r="BI700"/>
  <c r="BH700"/>
  <c r="BG700"/>
  <c r="BF700"/>
  <c r="BE700"/>
  <c r="T700"/>
  <c r="T699" s="1"/>
  <c r="R700"/>
  <c r="R699" s="1"/>
  <c r="P700"/>
  <c r="P699" s="1"/>
  <c r="BK700"/>
  <c r="BK699" s="1"/>
  <c r="J699" s="1"/>
  <c r="J79" s="1"/>
  <c r="J700"/>
  <c r="BI697"/>
  <c r="BH697"/>
  <c r="BG697"/>
  <c r="BF697"/>
  <c r="T697"/>
  <c r="R697"/>
  <c r="P697"/>
  <c r="BK697"/>
  <c r="J697"/>
  <c r="BE697" s="1"/>
  <c r="BI695"/>
  <c r="BH695"/>
  <c r="BG695"/>
  <c r="BF695"/>
  <c r="T695"/>
  <c r="R695"/>
  <c r="P695"/>
  <c r="BK695"/>
  <c r="J695"/>
  <c r="BE695" s="1"/>
  <c r="BI682"/>
  <c r="BH682"/>
  <c r="BG682"/>
  <c r="BF682"/>
  <c r="T682"/>
  <c r="T681" s="1"/>
  <c r="R682"/>
  <c r="R681" s="1"/>
  <c r="P682"/>
  <c r="P681" s="1"/>
  <c r="BK682"/>
  <c r="BK681" s="1"/>
  <c r="J681" s="1"/>
  <c r="J78" s="1"/>
  <c r="J682"/>
  <c r="BE682" s="1"/>
  <c r="BI679"/>
  <c r="BH679"/>
  <c r="BG679"/>
  <c r="BF679"/>
  <c r="BE679"/>
  <c r="T679"/>
  <c r="R679"/>
  <c r="P679"/>
  <c r="BK679"/>
  <c r="J679"/>
  <c r="BI676"/>
  <c r="BH676"/>
  <c r="BG676"/>
  <c r="BF676"/>
  <c r="BE676"/>
  <c r="T676"/>
  <c r="R676"/>
  <c r="P676"/>
  <c r="BK676"/>
  <c r="J676"/>
  <c r="BI674"/>
  <c r="BH674"/>
  <c r="BG674"/>
  <c r="BF674"/>
  <c r="BE674"/>
  <c r="T674"/>
  <c r="R674"/>
  <c r="P674"/>
  <c r="BK674"/>
  <c r="J674"/>
  <c r="BI672"/>
  <c r="BH672"/>
  <c r="BG672"/>
  <c r="BF672"/>
  <c r="BE672"/>
  <c r="T672"/>
  <c r="R672"/>
  <c r="P672"/>
  <c r="BK672"/>
  <c r="J672"/>
  <c r="BI670"/>
  <c r="BH670"/>
  <c r="BG670"/>
  <c r="BF670"/>
  <c r="BE670"/>
  <c r="T670"/>
  <c r="R670"/>
  <c r="P670"/>
  <c r="BK670"/>
  <c r="J670"/>
  <c r="BI668"/>
  <c r="BH668"/>
  <c r="BG668"/>
  <c r="BF668"/>
  <c r="BE668"/>
  <c r="T668"/>
  <c r="R668"/>
  <c r="P668"/>
  <c r="BK668"/>
  <c r="J668"/>
  <c r="BI667"/>
  <c r="BH667"/>
  <c r="BG667"/>
  <c r="BF667"/>
  <c r="BE667"/>
  <c r="T667"/>
  <c r="R667"/>
  <c r="P667"/>
  <c r="BK667"/>
  <c r="J667"/>
  <c r="BI666"/>
  <c r="BH666"/>
  <c r="BG666"/>
  <c r="BF666"/>
  <c r="BE666"/>
  <c r="T666"/>
  <c r="R666"/>
  <c r="P666"/>
  <c r="BK666"/>
  <c r="J666"/>
  <c r="BI665"/>
  <c r="BH665"/>
  <c r="BG665"/>
  <c r="BF665"/>
  <c r="BE665"/>
  <c r="T665"/>
  <c r="R665"/>
  <c r="P665"/>
  <c r="BK665"/>
  <c r="J665"/>
  <c r="BI663"/>
  <c r="BH663"/>
  <c r="BG663"/>
  <c r="BF663"/>
  <c r="BE663"/>
  <c r="T663"/>
  <c r="R663"/>
  <c r="P663"/>
  <c r="BK663"/>
  <c r="J663"/>
  <c r="BI660"/>
  <c r="BH660"/>
  <c r="BG660"/>
  <c r="BF660"/>
  <c r="BE660"/>
  <c r="T660"/>
  <c r="R660"/>
  <c r="P660"/>
  <c r="BK660"/>
  <c r="J660"/>
  <c r="BI658"/>
  <c r="BH658"/>
  <c r="BG658"/>
  <c r="BF658"/>
  <c r="BE658"/>
  <c r="T658"/>
  <c r="R658"/>
  <c r="P658"/>
  <c r="BK658"/>
  <c r="J658"/>
  <c r="BI656"/>
  <c r="BH656"/>
  <c r="BG656"/>
  <c r="BF656"/>
  <c r="BE656"/>
  <c r="T656"/>
  <c r="R656"/>
  <c r="P656"/>
  <c r="BK656"/>
  <c r="J656"/>
  <c r="BI651"/>
  <c r="BH651"/>
  <c r="BG651"/>
  <c r="BF651"/>
  <c r="BE651"/>
  <c r="T651"/>
  <c r="R651"/>
  <c r="P651"/>
  <c r="BK651"/>
  <c r="J651"/>
  <c r="BI649"/>
  <c r="BH649"/>
  <c r="BG649"/>
  <c r="BF649"/>
  <c r="BE649"/>
  <c r="T649"/>
  <c r="R649"/>
  <c r="P649"/>
  <c r="BK649"/>
  <c r="J649"/>
  <c r="BI646"/>
  <c r="BH646"/>
  <c r="BG646"/>
  <c r="BF646"/>
  <c r="BE646"/>
  <c r="T646"/>
  <c r="R646"/>
  <c r="P646"/>
  <c r="BK646"/>
  <c r="J646"/>
  <c r="BI644"/>
  <c r="BH644"/>
  <c r="BG644"/>
  <c r="BF644"/>
  <c r="BE644"/>
  <c r="T644"/>
  <c r="R644"/>
  <c r="P644"/>
  <c r="BK644"/>
  <c r="J644"/>
  <c r="BI641"/>
  <c r="BH641"/>
  <c r="BG641"/>
  <c r="BF641"/>
  <c r="BE641"/>
  <c r="T641"/>
  <c r="T640" s="1"/>
  <c r="R641"/>
  <c r="R640" s="1"/>
  <c r="P641"/>
  <c r="P640" s="1"/>
  <c r="BK641"/>
  <c r="BK640" s="1"/>
  <c r="J640" s="1"/>
  <c r="J77" s="1"/>
  <c r="J641"/>
  <c r="BI638"/>
  <c r="BH638"/>
  <c r="BG638"/>
  <c r="BF638"/>
  <c r="T638"/>
  <c r="R638"/>
  <c r="P638"/>
  <c r="BK638"/>
  <c r="J638"/>
  <c r="BE638" s="1"/>
  <c r="BI636"/>
  <c r="BH636"/>
  <c r="BG636"/>
  <c r="BF636"/>
  <c r="T636"/>
  <c r="R636"/>
  <c r="P636"/>
  <c r="BK636"/>
  <c r="J636"/>
  <c r="BE636" s="1"/>
  <c r="BI634"/>
  <c r="BH634"/>
  <c r="BG634"/>
  <c r="BF634"/>
  <c r="T634"/>
  <c r="R634"/>
  <c r="P634"/>
  <c r="BK634"/>
  <c r="J634"/>
  <c r="BE634" s="1"/>
  <c r="BI632"/>
  <c r="BH632"/>
  <c r="BG632"/>
  <c r="BF632"/>
  <c r="T632"/>
  <c r="R632"/>
  <c r="P632"/>
  <c r="BK632"/>
  <c r="J632"/>
  <c r="BE632" s="1"/>
  <c r="BI630"/>
  <c r="BH630"/>
  <c r="BG630"/>
  <c r="BF630"/>
  <c r="T630"/>
  <c r="R630"/>
  <c r="P630"/>
  <c r="BK630"/>
  <c r="J630"/>
  <c r="BE630" s="1"/>
  <c r="BI628"/>
  <c r="BH628"/>
  <c r="BG628"/>
  <c r="BF628"/>
  <c r="T628"/>
  <c r="T627" s="1"/>
  <c r="R628"/>
  <c r="R627" s="1"/>
  <c r="P628"/>
  <c r="P627" s="1"/>
  <c r="BK628"/>
  <c r="BK627" s="1"/>
  <c r="J627" s="1"/>
  <c r="J76" s="1"/>
  <c r="J628"/>
  <c r="BE628" s="1"/>
  <c r="BI625"/>
  <c r="BH625"/>
  <c r="BG625"/>
  <c r="BF625"/>
  <c r="BE625"/>
  <c r="T625"/>
  <c r="R625"/>
  <c r="P625"/>
  <c r="BK625"/>
  <c r="J625"/>
  <c r="BI622"/>
  <c r="BH622"/>
  <c r="BG622"/>
  <c r="BF622"/>
  <c r="BE622"/>
  <c r="T622"/>
  <c r="T621" s="1"/>
  <c r="R622"/>
  <c r="R621" s="1"/>
  <c r="P622"/>
  <c r="P621" s="1"/>
  <c r="BK622"/>
  <c r="BK621" s="1"/>
  <c r="J621" s="1"/>
  <c r="J75" s="1"/>
  <c r="J622"/>
  <c r="BI619"/>
  <c r="BH619"/>
  <c r="BG619"/>
  <c r="BF619"/>
  <c r="T619"/>
  <c r="R619"/>
  <c r="P619"/>
  <c r="BK619"/>
  <c r="J619"/>
  <c r="BE619" s="1"/>
  <c r="BI616"/>
  <c r="BH616"/>
  <c r="BG616"/>
  <c r="BF616"/>
  <c r="T616"/>
  <c r="R616"/>
  <c r="P616"/>
  <c r="BK616"/>
  <c r="J616"/>
  <c r="BE616" s="1"/>
  <c r="BI613"/>
  <c r="BH613"/>
  <c r="BG613"/>
  <c r="BF613"/>
  <c r="T613"/>
  <c r="T612" s="1"/>
  <c r="R613"/>
  <c r="R612" s="1"/>
  <c r="P613"/>
  <c r="P612" s="1"/>
  <c r="BK613"/>
  <c r="BK612" s="1"/>
  <c r="J612" s="1"/>
  <c r="J74" s="1"/>
  <c r="J613"/>
  <c r="BE613" s="1"/>
  <c r="BI610"/>
  <c r="BH610"/>
  <c r="BG610"/>
  <c r="BF610"/>
  <c r="BE610"/>
  <c r="T610"/>
  <c r="R610"/>
  <c r="P610"/>
  <c r="BK610"/>
  <c r="J610"/>
  <c r="BI607"/>
  <c r="BH607"/>
  <c r="BG607"/>
  <c r="BF607"/>
  <c r="BE607"/>
  <c r="T607"/>
  <c r="R607"/>
  <c r="P607"/>
  <c r="BK607"/>
  <c r="J607"/>
  <c r="BI602"/>
  <c r="BH602"/>
  <c r="BG602"/>
  <c r="BF602"/>
  <c r="BE602"/>
  <c r="T602"/>
  <c r="R602"/>
  <c r="P602"/>
  <c r="BK602"/>
  <c r="J602"/>
  <c r="BI591"/>
  <c r="BH591"/>
  <c r="BG591"/>
  <c r="BF591"/>
  <c r="BE591"/>
  <c r="T591"/>
  <c r="R591"/>
  <c r="P591"/>
  <c r="BK591"/>
  <c r="J591"/>
  <c r="BI587"/>
  <c r="BH587"/>
  <c r="BG587"/>
  <c r="BF587"/>
  <c r="BE587"/>
  <c r="T587"/>
  <c r="R587"/>
  <c r="P587"/>
  <c r="BK587"/>
  <c r="J587"/>
  <c r="BI582"/>
  <c r="BH582"/>
  <c r="BG582"/>
  <c r="BF582"/>
  <c r="BE582"/>
  <c r="T582"/>
  <c r="T581" s="1"/>
  <c r="R582"/>
  <c r="R581" s="1"/>
  <c r="P582"/>
  <c r="P581" s="1"/>
  <c r="BK582"/>
  <c r="BK581" s="1"/>
  <c r="J582"/>
  <c r="BI577"/>
  <c r="BH577"/>
  <c r="BG577"/>
  <c r="BF577"/>
  <c r="BE577"/>
  <c r="T577"/>
  <c r="T576" s="1"/>
  <c r="R577"/>
  <c r="R576" s="1"/>
  <c r="P577"/>
  <c r="P576" s="1"/>
  <c r="BK577"/>
  <c r="BK576" s="1"/>
  <c r="J576" s="1"/>
  <c r="J71" s="1"/>
  <c r="J577"/>
  <c r="BI572"/>
  <c r="BH572"/>
  <c r="BG572"/>
  <c r="BF572"/>
  <c r="T572"/>
  <c r="R572"/>
  <c r="P572"/>
  <c r="BK572"/>
  <c r="J572"/>
  <c r="BE572" s="1"/>
  <c r="BI569"/>
  <c r="BH569"/>
  <c r="BG569"/>
  <c r="BF569"/>
  <c r="T569"/>
  <c r="R569"/>
  <c r="P569"/>
  <c r="BK569"/>
  <c r="J569"/>
  <c r="BE569" s="1"/>
  <c r="BI565"/>
  <c r="BH565"/>
  <c r="BG565"/>
  <c r="BF565"/>
  <c r="T565"/>
  <c r="R565"/>
  <c r="P565"/>
  <c r="BK565"/>
  <c r="J565"/>
  <c r="BE565" s="1"/>
  <c r="BI562"/>
  <c r="BH562"/>
  <c r="BG562"/>
  <c r="BF562"/>
  <c r="T562"/>
  <c r="R562"/>
  <c r="P562"/>
  <c r="BK562"/>
  <c r="J562"/>
  <c r="BE562" s="1"/>
  <c r="BI559"/>
  <c r="BH559"/>
  <c r="BG559"/>
  <c r="BF559"/>
  <c r="T559"/>
  <c r="T558" s="1"/>
  <c r="R559"/>
  <c r="R558" s="1"/>
  <c r="P559"/>
  <c r="P558" s="1"/>
  <c r="BK559"/>
  <c r="BK558" s="1"/>
  <c r="J558" s="1"/>
  <c r="J70" s="1"/>
  <c r="J559"/>
  <c r="BE559" s="1"/>
  <c r="BI554"/>
  <c r="BH554"/>
  <c r="BG554"/>
  <c r="BF554"/>
  <c r="BE554"/>
  <c r="T554"/>
  <c r="R554"/>
  <c r="P554"/>
  <c r="BK554"/>
  <c r="J554"/>
  <c r="BI542"/>
  <c r="BH542"/>
  <c r="BG542"/>
  <c r="BF542"/>
  <c r="BE542"/>
  <c r="T542"/>
  <c r="R542"/>
  <c r="P542"/>
  <c r="BK542"/>
  <c r="J542"/>
  <c r="BI536"/>
  <c r="BH536"/>
  <c r="BG536"/>
  <c r="BF536"/>
  <c r="BE536"/>
  <c r="T536"/>
  <c r="R536"/>
  <c r="P536"/>
  <c r="BK536"/>
  <c r="J536"/>
  <c r="BI533"/>
  <c r="BH533"/>
  <c r="BG533"/>
  <c r="BF533"/>
  <c r="BE533"/>
  <c r="T533"/>
  <c r="R533"/>
  <c r="P533"/>
  <c r="BK533"/>
  <c r="J533"/>
  <c r="BI527"/>
  <c r="BH527"/>
  <c r="BG527"/>
  <c r="BF527"/>
  <c r="BE527"/>
  <c r="T527"/>
  <c r="R527"/>
  <c r="P527"/>
  <c r="BK527"/>
  <c r="J527"/>
  <c r="BI522"/>
  <c r="BH522"/>
  <c r="BG522"/>
  <c r="BF522"/>
  <c r="BE522"/>
  <c r="T522"/>
  <c r="R522"/>
  <c r="P522"/>
  <c r="BK522"/>
  <c r="J522"/>
  <c r="BI517"/>
  <c r="BH517"/>
  <c r="BG517"/>
  <c r="BF517"/>
  <c r="BE517"/>
  <c r="T517"/>
  <c r="R517"/>
  <c r="P517"/>
  <c r="BK517"/>
  <c r="J517"/>
  <c r="BI512"/>
  <c r="BH512"/>
  <c r="BG512"/>
  <c r="BF512"/>
  <c r="BE512"/>
  <c r="T512"/>
  <c r="R512"/>
  <c r="P512"/>
  <c r="BK512"/>
  <c r="J512"/>
  <c r="BI509"/>
  <c r="BH509"/>
  <c r="BG509"/>
  <c r="BF509"/>
  <c r="BE509"/>
  <c r="T509"/>
  <c r="R509"/>
  <c r="P509"/>
  <c r="BK509"/>
  <c r="J509"/>
  <c r="BI500"/>
  <c r="BH500"/>
  <c r="BG500"/>
  <c r="BF500"/>
  <c r="BE500"/>
  <c r="T500"/>
  <c r="R500"/>
  <c r="P500"/>
  <c r="BK500"/>
  <c r="J500"/>
  <c r="BI495"/>
  <c r="BH495"/>
  <c r="BG495"/>
  <c r="BF495"/>
  <c r="BE495"/>
  <c r="T495"/>
  <c r="R495"/>
  <c r="P495"/>
  <c r="BK495"/>
  <c r="J495"/>
  <c r="BI490"/>
  <c r="BH490"/>
  <c r="BG490"/>
  <c r="BF490"/>
  <c r="BE490"/>
  <c r="T490"/>
  <c r="R490"/>
  <c r="P490"/>
  <c r="BK490"/>
  <c r="J490"/>
  <c r="BI487"/>
  <c r="BH487"/>
  <c r="BG487"/>
  <c r="BF487"/>
  <c r="BE487"/>
  <c r="T487"/>
  <c r="T486" s="1"/>
  <c r="R487"/>
  <c r="R486" s="1"/>
  <c r="P487"/>
  <c r="P486" s="1"/>
  <c r="BK487"/>
  <c r="BK486" s="1"/>
  <c r="J486" s="1"/>
  <c r="J69" s="1"/>
  <c r="J487"/>
  <c r="BI480"/>
  <c r="BH480"/>
  <c r="BG480"/>
  <c r="BF480"/>
  <c r="T480"/>
  <c r="R480"/>
  <c r="P480"/>
  <c r="BK480"/>
  <c r="J480"/>
  <c r="BE480" s="1"/>
  <c r="BI477"/>
  <c r="BH477"/>
  <c r="BG477"/>
  <c r="BF477"/>
  <c r="T477"/>
  <c r="R477"/>
  <c r="P477"/>
  <c r="BK477"/>
  <c r="J477"/>
  <c r="BE477" s="1"/>
  <c r="BI465"/>
  <c r="BH465"/>
  <c r="BG465"/>
  <c r="BF465"/>
  <c r="T465"/>
  <c r="R465"/>
  <c r="P465"/>
  <c r="BK465"/>
  <c r="J465"/>
  <c r="BE465" s="1"/>
  <c r="BI460"/>
  <c r="BH460"/>
  <c r="BG460"/>
  <c r="BF460"/>
  <c r="T460"/>
  <c r="R460"/>
  <c r="P460"/>
  <c r="BK460"/>
  <c r="J460"/>
  <c r="BE460" s="1"/>
  <c r="BI454"/>
  <c r="BH454"/>
  <c r="BG454"/>
  <c r="BF454"/>
  <c r="T454"/>
  <c r="R454"/>
  <c r="P454"/>
  <c r="BK454"/>
  <c r="J454"/>
  <c r="BE454" s="1"/>
  <c r="BI445"/>
  <c r="BH445"/>
  <c r="BG445"/>
  <c r="BF445"/>
  <c r="T445"/>
  <c r="T444" s="1"/>
  <c r="R445"/>
  <c r="R444" s="1"/>
  <c r="P445"/>
  <c r="P444" s="1"/>
  <c r="BK445"/>
  <c r="BK444" s="1"/>
  <c r="J444" s="1"/>
  <c r="J68" s="1"/>
  <c r="J445"/>
  <c r="BE445" s="1"/>
  <c r="BI442"/>
  <c r="BH442"/>
  <c r="BG442"/>
  <c r="BF442"/>
  <c r="BE442"/>
  <c r="T442"/>
  <c r="R442"/>
  <c r="P442"/>
  <c r="BK442"/>
  <c r="J442"/>
  <c r="BI439"/>
  <c r="BH439"/>
  <c r="BG439"/>
  <c r="BF439"/>
  <c r="BE439"/>
  <c r="T439"/>
  <c r="R439"/>
  <c r="P439"/>
  <c r="BK439"/>
  <c r="J439"/>
  <c r="BI431"/>
  <c r="BH431"/>
  <c r="BG431"/>
  <c r="BF431"/>
  <c r="BE431"/>
  <c r="T431"/>
  <c r="T430" s="1"/>
  <c r="R431"/>
  <c r="R430" s="1"/>
  <c r="P431"/>
  <c r="P430" s="1"/>
  <c r="BK431"/>
  <c r="BK430" s="1"/>
  <c r="J430" s="1"/>
  <c r="J67" s="1"/>
  <c r="J431"/>
  <c r="BI422"/>
  <c r="BH422"/>
  <c r="BG422"/>
  <c r="BF422"/>
  <c r="T422"/>
  <c r="T421" s="1"/>
  <c r="R422"/>
  <c r="R421" s="1"/>
  <c r="R420" s="1"/>
  <c r="P422"/>
  <c r="P421" s="1"/>
  <c r="BK422"/>
  <c r="BK421" s="1"/>
  <c r="J422"/>
  <c r="BE422" s="1"/>
  <c r="BI418"/>
  <c r="BH418"/>
  <c r="BG418"/>
  <c r="BF418"/>
  <c r="T418"/>
  <c r="R418"/>
  <c r="P418"/>
  <c r="BK418"/>
  <c r="J418"/>
  <c r="BE418" s="1"/>
  <c r="BI416"/>
  <c r="BH416"/>
  <c r="BG416"/>
  <c r="BF416"/>
  <c r="T416"/>
  <c r="R416"/>
  <c r="P416"/>
  <c r="BK416"/>
  <c r="J416"/>
  <c r="BE416" s="1"/>
  <c r="BI414"/>
  <c r="BH414"/>
  <c r="BG414"/>
  <c r="BF414"/>
  <c r="T414"/>
  <c r="R414"/>
  <c r="P414"/>
  <c r="BK414"/>
  <c r="J414"/>
  <c r="BE414" s="1"/>
  <c r="BI412"/>
  <c r="BH412"/>
  <c r="BG412"/>
  <c r="BF412"/>
  <c r="T412"/>
  <c r="R412"/>
  <c r="P412"/>
  <c r="BK412"/>
  <c r="J412"/>
  <c r="BE412" s="1"/>
  <c r="BI400"/>
  <c r="BH400"/>
  <c r="BG400"/>
  <c r="BF400"/>
  <c r="T400"/>
  <c r="T399" s="1"/>
  <c r="R400"/>
  <c r="R399" s="1"/>
  <c r="P400"/>
  <c r="P399" s="1"/>
  <c r="BK400"/>
  <c r="BK399" s="1"/>
  <c r="J399" s="1"/>
  <c r="J64" s="1"/>
  <c r="J400"/>
  <c r="BE400" s="1"/>
  <c r="BI394"/>
  <c r="BH394"/>
  <c r="BG394"/>
  <c r="BF394"/>
  <c r="BE394"/>
  <c r="T394"/>
  <c r="T393" s="1"/>
  <c r="R394"/>
  <c r="R393" s="1"/>
  <c r="P394"/>
  <c r="P393" s="1"/>
  <c r="BK394"/>
  <c r="BK393" s="1"/>
  <c r="J393" s="1"/>
  <c r="J63" s="1"/>
  <c r="J394"/>
  <c r="BI381"/>
  <c r="BH381"/>
  <c r="BG381"/>
  <c r="BF381"/>
  <c r="T381"/>
  <c r="R381"/>
  <c r="P381"/>
  <c r="BK381"/>
  <c r="J381"/>
  <c r="BE381" s="1"/>
  <c r="BI375"/>
  <c r="BH375"/>
  <c r="BG375"/>
  <c r="BF375"/>
  <c r="T375"/>
  <c r="R375"/>
  <c r="P375"/>
  <c r="BK375"/>
  <c r="J375"/>
  <c r="BE375" s="1"/>
  <c r="BI369"/>
  <c r="BH369"/>
  <c r="BG369"/>
  <c r="BF369"/>
  <c r="T369"/>
  <c r="R369"/>
  <c r="P369"/>
  <c r="BK369"/>
  <c r="J369"/>
  <c r="BE369" s="1"/>
  <c r="BI325"/>
  <c r="BH325"/>
  <c r="BG325"/>
  <c r="BF325"/>
  <c r="T325"/>
  <c r="R325"/>
  <c r="P325"/>
  <c r="BK325"/>
  <c r="J325"/>
  <c r="BE325" s="1"/>
  <c r="BI320"/>
  <c r="BH320"/>
  <c r="BG320"/>
  <c r="BF320"/>
  <c r="T320"/>
  <c r="R320"/>
  <c r="P320"/>
  <c r="BK320"/>
  <c r="J320"/>
  <c r="BE320" s="1"/>
  <c r="BI303"/>
  <c r="BH303"/>
  <c r="BG303"/>
  <c r="BF303"/>
  <c r="T303"/>
  <c r="R303"/>
  <c r="P303"/>
  <c r="BK303"/>
  <c r="J303"/>
  <c r="BE303" s="1"/>
  <c r="BI298"/>
  <c r="BH298"/>
  <c r="BG298"/>
  <c r="BF298"/>
  <c r="T298"/>
  <c r="T297" s="1"/>
  <c r="R298"/>
  <c r="R297" s="1"/>
  <c r="P298"/>
  <c r="P297" s="1"/>
  <c r="BK298"/>
  <c r="BK297" s="1"/>
  <c r="J297" s="1"/>
  <c r="J62" s="1"/>
  <c r="J298"/>
  <c r="BE298" s="1"/>
  <c r="BI296"/>
  <c r="BH296"/>
  <c r="BG296"/>
  <c r="BF296"/>
  <c r="BE296"/>
  <c r="T296"/>
  <c r="R296"/>
  <c r="R295" s="1"/>
  <c r="P296"/>
  <c r="BK296"/>
  <c r="J296"/>
  <c r="BI283"/>
  <c r="BH283"/>
  <c r="BG283"/>
  <c r="BF283"/>
  <c r="T283"/>
  <c r="R283"/>
  <c r="P283"/>
  <c r="BK283"/>
  <c r="J283"/>
  <c r="BE283" s="1"/>
  <c r="BI281"/>
  <c r="BH281"/>
  <c r="BG281"/>
  <c r="BF281"/>
  <c r="T281"/>
  <c r="R281"/>
  <c r="P281"/>
  <c r="BK281"/>
  <c r="J281"/>
  <c r="BE281" s="1"/>
  <c r="BI269"/>
  <c r="BH269"/>
  <c r="BG269"/>
  <c r="BF269"/>
  <c r="T269"/>
  <c r="R269"/>
  <c r="P269"/>
  <c r="BK269"/>
  <c r="J269"/>
  <c r="BE269" s="1"/>
  <c r="BI257"/>
  <c r="BH257"/>
  <c r="BG257"/>
  <c r="BF257"/>
  <c r="T257"/>
  <c r="R257"/>
  <c r="P257"/>
  <c r="BK257"/>
  <c r="J257"/>
  <c r="BE257" s="1"/>
  <c r="BI252"/>
  <c r="BH252"/>
  <c r="BG252"/>
  <c r="BF252"/>
  <c r="T252"/>
  <c r="R252"/>
  <c r="P252"/>
  <c r="BK252"/>
  <c r="J252"/>
  <c r="BE252" s="1"/>
  <c r="BI247"/>
  <c r="BH247"/>
  <c r="BG247"/>
  <c r="BF247"/>
  <c r="T247"/>
  <c r="R247"/>
  <c r="P247"/>
  <c r="BK247"/>
  <c r="J247"/>
  <c r="BE247" s="1"/>
  <c r="BI241"/>
  <c r="BH241"/>
  <c r="BG241"/>
  <c r="BF241"/>
  <c r="T241"/>
  <c r="R241"/>
  <c r="P241"/>
  <c r="BK241"/>
  <c r="J241"/>
  <c r="BE241" s="1"/>
  <c r="BI231"/>
  <c r="BH231"/>
  <c r="BG231"/>
  <c r="BF231"/>
  <c r="T231"/>
  <c r="R231"/>
  <c r="P231"/>
  <c r="BK231"/>
  <c r="J231"/>
  <c r="BE231" s="1"/>
  <c r="BI226"/>
  <c r="BH226"/>
  <c r="BG226"/>
  <c r="BF226"/>
  <c r="T226"/>
  <c r="T225" s="1"/>
  <c r="R226"/>
  <c r="R225" s="1"/>
  <c r="P226"/>
  <c r="P225" s="1"/>
  <c r="BK226"/>
  <c r="BK225" s="1"/>
  <c r="J225" s="1"/>
  <c r="J60" s="1"/>
  <c r="J226"/>
  <c r="BE226" s="1"/>
  <c r="BI213"/>
  <c r="BH213"/>
  <c r="BG213"/>
  <c r="BF213"/>
  <c r="BE213"/>
  <c r="T213"/>
  <c r="R213"/>
  <c r="P213"/>
  <c r="BK213"/>
  <c r="J213"/>
  <c r="BI207"/>
  <c r="BH207"/>
  <c r="BG207"/>
  <c r="BF207"/>
  <c r="BE207"/>
  <c r="T207"/>
  <c r="R207"/>
  <c r="P207"/>
  <c r="BK207"/>
  <c r="J207"/>
  <c r="BI195"/>
  <c r="BH195"/>
  <c r="BG195"/>
  <c r="BF195"/>
  <c r="BE195"/>
  <c r="T195"/>
  <c r="R195"/>
  <c r="P195"/>
  <c r="BK195"/>
  <c r="J195"/>
  <c r="BI185"/>
  <c r="BH185"/>
  <c r="BG185"/>
  <c r="BF185"/>
  <c r="BE185"/>
  <c r="T185"/>
  <c r="R185"/>
  <c r="P185"/>
  <c r="BK185"/>
  <c r="J185"/>
  <c r="BI180"/>
  <c r="BH180"/>
  <c r="BG180"/>
  <c r="BF180"/>
  <c r="BE180"/>
  <c r="T180"/>
  <c r="R180"/>
  <c r="P180"/>
  <c r="BK180"/>
  <c r="J180"/>
  <c r="BI167"/>
  <c r="BH167"/>
  <c r="BG167"/>
  <c r="BF167"/>
  <c r="BE167"/>
  <c r="T167"/>
  <c r="R167"/>
  <c r="P167"/>
  <c r="BK167"/>
  <c r="J167"/>
  <c r="BI151"/>
  <c r="BH151"/>
  <c r="BG151"/>
  <c r="BF151"/>
  <c r="BE151"/>
  <c r="T151"/>
  <c r="R151"/>
  <c r="P151"/>
  <c r="BK151"/>
  <c r="J151"/>
  <c r="BI140"/>
  <c r="BH140"/>
  <c r="BG140"/>
  <c r="BF140"/>
  <c r="BE140"/>
  <c r="T140"/>
  <c r="R140"/>
  <c r="P140"/>
  <c r="BK140"/>
  <c r="J140"/>
  <c r="BI137"/>
  <c r="BH137"/>
  <c r="BG137"/>
  <c r="BF137"/>
  <c r="BE137"/>
  <c r="T137"/>
  <c r="T136" s="1"/>
  <c r="R137"/>
  <c r="R136" s="1"/>
  <c r="P137"/>
  <c r="P136" s="1"/>
  <c r="BK137"/>
  <c r="BK136" s="1"/>
  <c r="J136" s="1"/>
  <c r="J59" s="1"/>
  <c r="J137"/>
  <c r="BI133"/>
  <c r="BH133"/>
  <c r="BG133"/>
  <c r="BF133"/>
  <c r="T133"/>
  <c r="R133"/>
  <c r="P133"/>
  <c r="BK133"/>
  <c r="J133"/>
  <c r="BE133" s="1"/>
  <c r="BI131"/>
  <c r="BH131"/>
  <c r="BG131"/>
  <c r="BF131"/>
  <c r="T131"/>
  <c r="R131"/>
  <c r="P131"/>
  <c r="BK131"/>
  <c r="J131"/>
  <c r="BE131" s="1"/>
  <c r="BI128"/>
  <c r="BH128"/>
  <c r="BG128"/>
  <c r="BF128"/>
  <c r="T128"/>
  <c r="R128"/>
  <c r="P128"/>
  <c r="BK128"/>
  <c r="J128"/>
  <c r="BE128" s="1"/>
  <c r="BI125"/>
  <c r="BH125"/>
  <c r="BG125"/>
  <c r="BF125"/>
  <c r="T125"/>
  <c r="R125"/>
  <c r="P125"/>
  <c r="BK125"/>
  <c r="J125"/>
  <c r="BE125" s="1"/>
  <c r="BI123"/>
  <c r="BH123"/>
  <c r="BG123"/>
  <c r="BF123"/>
  <c r="T123"/>
  <c r="R123"/>
  <c r="P123"/>
  <c r="BK123"/>
  <c r="J123"/>
  <c r="BE123" s="1"/>
  <c r="BI120"/>
  <c r="BH120"/>
  <c r="BG120"/>
  <c r="BF120"/>
  <c r="T120"/>
  <c r="R120"/>
  <c r="P120"/>
  <c r="BK120"/>
  <c r="J120"/>
  <c r="BE120" s="1"/>
  <c r="BI118"/>
  <c r="BH118"/>
  <c r="BG118"/>
  <c r="BF118"/>
  <c r="T118"/>
  <c r="R118"/>
  <c r="P118"/>
  <c r="BK118"/>
  <c r="J118"/>
  <c r="BE118" s="1"/>
  <c r="BI116"/>
  <c r="BH116"/>
  <c r="BG116"/>
  <c r="BF116"/>
  <c r="T116"/>
  <c r="R116"/>
  <c r="P116"/>
  <c r="BK116"/>
  <c r="J116"/>
  <c r="BE116" s="1"/>
  <c r="BI111"/>
  <c r="F34" s="1"/>
  <c r="BD52" i="1" s="1"/>
  <c r="BD51" s="1"/>
  <c r="W30" s="1"/>
  <c r="BH111" i="2"/>
  <c r="F33" s="1"/>
  <c r="BC52" i="1" s="1"/>
  <c r="BC51" s="1"/>
  <c r="BG111" i="2"/>
  <c r="F32" s="1"/>
  <c r="BB52" i="1" s="1"/>
  <c r="BB51" s="1"/>
  <c r="BF111" i="2"/>
  <c r="F31" s="1"/>
  <c r="BA52" i="1" s="1"/>
  <c r="T111" i="2"/>
  <c r="T110" s="1"/>
  <c r="R111"/>
  <c r="R110" s="1"/>
  <c r="R109" s="1"/>
  <c r="P111"/>
  <c r="P110" s="1"/>
  <c r="BK111"/>
  <c r="BK110" s="1"/>
  <c r="J111"/>
  <c r="BE111" s="1"/>
  <c r="J104"/>
  <c r="F102"/>
  <c r="E100"/>
  <c r="J51"/>
  <c r="F49"/>
  <c r="E47"/>
  <c r="E45"/>
  <c r="J18"/>
  <c r="E18"/>
  <c r="F105" s="1"/>
  <c r="J17"/>
  <c r="J15"/>
  <c r="E15"/>
  <c r="F104" s="1"/>
  <c r="J14"/>
  <c r="J12"/>
  <c r="J49" s="1"/>
  <c r="E7"/>
  <c r="E98" s="1"/>
  <c r="AS53" i="1"/>
  <c r="AS51"/>
  <c r="L47"/>
  <c r="AM46"/>
  <c r="L46"/>
  <c r="AM44"/>
  <c r="L44"/>
  <c r="L42"/>
  <c r="L41"/>
  <c r="AX51" l="1"/>
  <c r="W28"/>
  <c r="F32" i="5"/>
  <c r="AZ56" i="1" s="1"/>
  <c r="J32" i="5"/>
  <c r="AV56" i="1" s="1"/>
  <c r="AT56" s="1"/>
  <c r="BK101" i="5"/>
  <c r="J101" s="1"/>
  <c r="J63" s="1"/>
  <c r="J102"/>
  <c r="J64" s="1"/>
  <c r="F30" i="6"/>
  <c r="AZ57" i="1" s="1"/>
  <c r="J30" i="6"/>
  <c r="AV57" i="1" s="1"/>
  <c r="P295" i="2"/>
  <c r="P109" s="1"/>
  <c r="P108" s="1"/>
  <c r="AU52" i="1" s="1"/>
  <c r="AU51" s="1"/>
  <c r="P420" i="2"/>
  <c r="T580"/>
  <c r="R89" i="4"/>
  <c r="T90" i="5"/>
  <c r="J110" i="2"/>
  <c r="J58" s="1"/>
  <c r="BK420"/>
  <c r="J420" s="1"/>
  <c r="J65" s="1"/>
  <c r="J421"/>
  <c r="J66" s="1"/>
  <c r="J92" i="3"/>
  <c r="J62" s="1"/>
  <c r="BK91"/>
  <c r="BK295" i="2"/>
  <c r="J295" s="1"/>
  <c r="J61" s="1"/>
  <c r="R580"/>
  <c r="R108" s="1"/>
  <c r="J30"/>
  <c r="AV52" i="1" s="1"/>
  <c r="F30" i="2"/>
  <c r="AZ52" i="1" s="1"/>
  <c r="AZ51" s="1"/>
  <c r="F32" i="3"/>
  <c r="AZ54" i="1" s="1"/>
  <c r="AZ53" s="1"/>
  <c r="AV53" s="1"/>
  <c r="J32" i="3"/>
  <c r="AV54" i="1" s="1"/>
  <c r="AT54" s="1"/>
  <c r="BK89" i="4"/>
  <c r="J89" s="1"/>
  <c r="J90"/>
  <c r="J61" s="1"/>
  <c r="T295" i="2"/>
  <c r="T420"/>
  <c r="T109" s="1"/>
  <c r="T108" s="1"/>
  <c r="P580"/>
  <c r="T91" i="3"/>
  <c r="T90" s="1"/>
  <c r="AY51" i="1"/>
  <c r="W29"/>
  <c r="J581" i="2"/>
  <c r="J73" s="1"/>
  <c r="BK580"/>
  <c r="J580" s="1"/>
  <c r="J72" s="1"/>
  <c r="J92" i="5"/>
  <c r="J62" s="1"/>
  <c r="BK91"/>
  <c r="BK80" i="6"/>
  <c r="J81"/>
  <c r="J58" s="1"/>
  <c r="F52" i="2"/>
  <c r="J102"/>
  <c r="F56" i="3"/>
  <c r="J84"/>
  <c r="F33"/>
  <c r="BA54" i="1" s="1"/>
  <c r="J55" i="4"/>
  <c r="F86"/>
  <c r="F33"/>
  <c r="BA55" i="1" s="1"/>
  <c r="F56" i="5"/>
  <c r="F33"/>
  <c r="BA56" i="1" s="1"/>
  <c r="J31" i="6"/>
  <c r="AW57" i="1" s="1"/>
  <c r="J31" i="2"/>
  <c r="AW52" i="1" s="1"/>
  <c r="E47" i="4"/>
  <c r="J32"/>
  <c r="AV55" i="1" s="1"/>
  <c r="AT55" s="1"/>
  <c r="J55" i="5"/>
  <c r="J49" i="6"/>
  <c r="F51" i="2"/>
  <c r="F55" i="3"/>
  <c r="J53" i="4"/>
  <c r="E47" i="5"/>
  <c r="F55"/>
  <c r="F52" i="6"/>
  <c r="BK90" i="5" l="1"/>
  <c r="J90" s="1"/>
  <c r="J91"/>
  <c r="J61" s="1"/>
  <c r="J29" i="4"/>
  <c r="J60"/>
  <c r="AT52" i="1"/>
  <c r="W26"/>
  <c r="AV51"/>
  <c r="BK109" i="2"/>
  <c r="BK79" i="6"/>
  <c r="J79" s="1"/>
  <c r="J80"/>
  <c r="J57" s="1"/>
  <c r="BK90" i="3"/>
  <c r="J90" s="1"/>
  <c r="J91"/>
  <c r="J61" s="1"/>
  <c r="BA53" i="1"/>
  <c r="AT57"/>
  <c r="J56" i="6" l="1"/>
  <c r="J27"/>
  <c r="J109" i="2"/>
  <c r="J57" s="1"/>
  <c r="BK108"/>
  <c r="J108" s="1"/>
  <c r="J29" i="5"/>
  <c r="J60"/>
  <c r="AW53" i="1"/>
  <c r="AT53" s="1"/>
  <c r="BA51"/>
  <c r="AK26"/>
  <c r="J38" i="4"/>
  <c r="AG55" i="1"/>
  <c r="AN55" s="1"/>
  <c r="J29" i="3"/>
  <c r="J60"/>
  <c r="J38" l="1"/>
  <c r="AG54" i="1"/>
  <c r="J38" i="5"/>
  <c r="AG56" i="1"/>
  <c r="AN56" s="1"/>
  <c r="AG57"/>
  <c r="AN57" s="1"/>
  <c r="J36" i="6"/>
  <c r="W27" i="1"/>
  <c r="AW51"/>
  <c r="J27" i="2"/>
  <c r="J56"/>
  <c r="AG52" i="1" l="1"/>
  <c r="J36" i="2"/>
  <c r="AN54" i="1"/>
  <c r="AG53"/>
  <c r="AN53" s="1"/>
  <c r="AK27"/>
  <c r="AT51"/>
  <c r="AG51" l="1"/>
  <c r="AN52"/>
  <c r="AK23" l="1"/>
  <c r="AK32" s="1"/>
  <c r="AN51"/>
</calcChain>
</file>

<file path=xl/sharedStrings.xml><?xml version="1.0" encoding="utf-8"?>
<sst xmlns="http://schemas.openxmlformats.org/spreadsheetml/2006/main" count="15479" uniqueCount="2305">
  <si>
    <t>Export VZ</t>
  </si>
  <si>
    <t>List obsahuje:</t>
  </si>
  <si>
    <t>1) Rekapitulace stavby</t>
  </si>
  <si>
    <t>2) Rekapitulace objektů stavby a soupisů prací</t>
  </si>
  <si>
    <t>3.0</t>
  </si>
  <si>
    <t>ZAMOK</t>
  </si>
  <si>
    <t>False</t>
  </si>
  <si>
    <t>{f263fd9d-898e-4d2d-8b74-62c27cfbbb07}</t>
  </si>
  <si>
    <t>0,01</t>
  </si>
  <si>
    <t>21</t>
  </si>
  <si>
    <t>15</t>
  </si>
  <si>
    <t>REKAPITULACE STAVBY</t>
  </si>
  <si>
    <t>v ---  níže se nacházejí doplnkové a pomocné údaje k sestavám  --- v</t>
  </si>
  <si>
    <t>Návod na vyplnění</t>
  </si>
  <si>
    <t>0,001</t>
  </si>
  <si>
    <t>Kód:</t>
  </si>
  <si>
    <t>201724-I</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</si>
  <si>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</si>
  <si>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</si>
  <si>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SOŠ a SOU Nejdek, objekt č. 1 - I. ETAPA</t>
  </si>
  <si>
    <t>0,1</t>
  </si>
  <si>
    <t>KSO:</t>
  </si>
  <si>
    <t>801 33 12</t>
  </si>
  <si>
    <t>CC-CZ:</t>
  </si>
  <si>
    <t/>
  </si>
  <si>
    <t>1</t>
  </si>
  <si>
    <t>Místo:</t>
  </si>
  <si>
    <t>ul. Rooseveltova 600, Nejdek</t>
  </si>
  <si>
    <t>Datum:</t>
  </si>
  <si>
    <t>25. 4. 2017</t>
  </si>
  <si>
    <t>10</t>
  </si>
  <si>
    <t>100</t>
  </si>
  <si>
    <t>Zadavatel:</t>
  </si>
  <si>
    <t>IČ:</t>
  </si>
  <si>
    <t xml:space="preserve"> </t>
  </si>
  <si>
    <t>DIČ:</t>
  </si>
  <si>
    <t>Uchazeč:</t>
  </si>
  <si>
    <t>Vyplň údaj</t>
  </si>
  <si>
    <t>Projektant:</t>
  </si>
  <si>
    <t>AD STUDIO Kadaň s.r.o.</t>
  </si>
  <si>
    <t>True</t>
  </si>
  <si>
    <t>Poznámka:</t>
  </si>
  <si>
    <t>Soupis prací je sestaven za využití položek Cenové soustavy ÚRS. Cenové a technické podmínky ÚRS, které nejsou uvedeny v soupisu prací (tzv. úvodní části katalogů) jsou neomezeně dálkově k dispozici na www.cs-urs.cz. Položky soupisu prací, které nemají ve sloupci "Cenová soustava" uveden žádný údaj, nepochází z Cenové soustavy ÚRS._x000D_
Pokud jsou v soupisu prací označeny výrobky a materiály obchodním názvem, lze je zaměnit za jiné, kvalitativně a technicky obdobné.</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</si>
  <si>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</si>
  <si>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</si>
  <si>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</si>
  <si>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</si>
  <si>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</si>
  <si>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</si>
  <si>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</si>
  <si>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</si>
  <si>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</si>
  <si>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</si>
  <si>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</si>
  <si>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</si>
  <si>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</si>
  <si>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</si>
  <si>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</si>
  <si>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</si>
  <si>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</si>
  <si>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</si>
  <si>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</si>
  <si>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</si>
  <si>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</si>
  <si>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</si>
  <si>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</si>
  <si>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</si>
  <si>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</si>
  <si>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</si>
  <si>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</si>
  <si>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</si>
  <si>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</si>
  <si>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</si>
  <si>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</si>
  <si>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</si>
  <si>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</si>
  <si>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</si>
  <si>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</si>
  <si>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</si>
  <si>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</si>
  <si>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</si>
  <si>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</si>
  <si>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t>
  </si>
  <si>
    <t>Architektonicko-stavební část</t>
  </si>
  <si>
    <t>STA</t>
  </si>
  <si>
    <t>{f06b5736-4c6c-476c-813c-a7387492acde}</t>
  </si>
  <si>
    <t>2</t>
  </si>
  <si>
    <t>D1.4</t>
  </si>
  <si>
    <t>Technika prostředí staveb</t>
  </si>
  <si>
    <t>{41682f10-9336-4f53-919f-ea9678cebb97}</t>
  </si>
  <si>
    <t>D.1.4.a</t>
  </si>
  <si>
    <t>Zařízení zdravotní instalace</t>
  </si>
  <si>
    <t>Soupis</t>
  </si>
  <si>
    <t>{1b3bcfc5-5036-40a7-a4ae-067430392523}</t>
  </si>
  <si>
    <t>D.1.4.b</t>
  </si>
  <si>
    <t>Zařízení silnoproudé elektroinstalace</t>
  </si>
  <si>
    <t>{24db24dd-1bd3-4e6a-b859-b361f17fff6b}</t>
  </si>
  <si>
    <t>D.1.4.c</t>
  </si>
  <si>
    <t xml:space="preserve">Zařízení pro vytápění </t>
  </si>
  <si>
    <t>{a925b1fb-ef53-4bd7-8101-acc6925f8b45}</t>
  </si>
  <si>
    <t>VON</t>
  </si>
  <si>
    <t>Vedlejší a ostatní rozpočtové náklady</t>
  </si>
  <si>
    <t>{77845be2-cbef-4684-967b-3a4ebb6b5d58}</t>
  </si>
  <si>
    <t>1) Krycí list soupisu</t>
  </si>
  <si>
    <t>2) Rekapitulace</t>
  </si>
  <si>
    <t>3) Soupis prací</t>
  </si>
  <si>
    <t>Zpět na list:</t>
  </si>
  <si>
    <t>Rekapitulace stavby</t>
  </si>
  <si>
    <t>KRYCÍ LIST SOUPISU</t>
  </si>
  <si>
    <t>Objekt:</t>
  </si>
  <si>
    <t>D1.1 - Architektonicko-stavební část</t>
  </si>
  <si>
    <t>REKAPITULACE ČLENĚNÍ SOUPISU PRACÍ</t>
  </si>
  <si>
    <t>Kód dílu - Popis</t>
  </si>
  <si>
    <t>Cena celkem [CZK]</t>
  </si>
  <si>
    <t>Náklady soupisu celkem</t>
  </si>
  <si>
    <t>-1</t>
  </si>
  <si>
    <t>HSV - Práce a dodávky HSV</t>
  </si>
  <si>
    <t xml:space="preserve">    1 - Zemní práce</t>
  </si>
  <si>
    <t xml:space="preserve">    3 - Svislé a kompletní konstrukce</t>
  </si>
  <si>
    <t xml:space="preserve">    4 - Vodorovné konstrukce</t>
  </si>
  <si>
    <t xml:space="preserve">    6 - Úpravy povrchů, podlahy a osazování výplní</t>
  </si>
  <si>
    <t xml:space="preserve">      61 - Úprava povrchů vnitřních</t>
  </si>
  <si>
    <t xml:space="preserve">      63 - Podlahy a podlahové konstrukce</t>
  </si>
  <si>
    <t xml:space="preserve">      64 - Osazování výplní otvorů</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</si>
  <si>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</si>
  <si>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</si>
  <si>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</si>
  <si>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</si>
  <si>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97 - Prorážení otvorů a ostatní bourací práce</t>
  </si>
  <si>
    <t xml:space="preserve">    997 - Přesun sutě</t>
  </si>
  <si>
    <t xml:space="preserve">    998 - Přesun hmot</t>
  </si>
  <si>
    <t>PSV - Práce a dodávky PSV</t>
  </si>
  <si>
    <t xml:space="preserve">    711 - Izolace proti vodě, vlhkosti a plynům</t>
  </si>
  <si>
    <t xml:space="preserve">    721 - Zdravotechnika - vnitřní kanalizace</t>
  </si>
  <si>
    <t xml:space="preserve">    722 - Zdravotechnika - vnitřní vodovod</t>
  </si>
  <si>
    <t xml:space="preserve">    725 - Zdravotechnika - zařizovací předměty</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</si>
  <si>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</si>
  <si>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</si>
  <si>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</si>
  <si>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</si>
  <si>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</si>
  <si>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771 - Podlahy z dlaždic</t>
  </si>
  <si>
    <t xml:space="preserve">    781 - Dokončovací práce - obklady</t>
  </si>
  <si>
    <t xml:space="preserve">    783 - Dokončovací práce - nátěry</t>
  </si>
  <si>
    <t xml:space="preserve">    784 - Dokončovací práce - malby a tapety</t>
  </si>
  <si>
    <t xml:space="preserve">    787 - Dokončovací práce - zasklívání</t>
  </si>
  <si>
    <t>HZS - Hodinové zúčtovací sazby</t>
  </si>
  <si>
    <t>OST - Ostatní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</si>
  <si>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</si>
  <si>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</si>
  <si>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</si>
  <si>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</si>
  <si>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</si>
  <si>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</si>
  <si>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</si>
  <si>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</si>
  <si>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</si>
  <si>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</si>
  <si>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</si>
  <si>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</si>
  <si>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</si>
  <si>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</si>
  <si>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</si>
  <si>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</si>
  <si>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</si>
  <si>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</si>
  <si>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</si>
  <si>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132312101</t>
  </si>
  <si>
    <t>Hloubení rýh š do 600 mm ručním nebo pneum nářadím v soudržných horninách tř. 4</t>
  </si>
  <si>
    <t>m3</t>
  </si>
  <si>
    <t>CS ÚRS 2017 01</t>
  </si>
  <si>
    <t>4</t>
  </si>
  <si>
    <t>-1760949938</t>
  </si>
  <si>
    <t>PP</t>
  </si>
  <si>
    <t>Hloubení zapažených i nezapažených rýh šířky do 600 mm ručním nebo pneumatickým nářadím s urovnáním dna do předepsaného profilu a spádu v horninách tř. 4 soudržných</t>
  </si>
  <si>
    <t>VV</t>
  </si>
  <si>
    <t xml:space="preserve">kanalizace ležatý rozvod pod podlahou sut. </t>
  </si>
  <si>
    <t>(2,6+1,4)*0,3*0,5</t>
  </si>
  <si>
    <t>Součet</t>
  </si>
  <si>
    <t>132312109</t>
  </si>
  <si>
    <t>Příplatek za lepivost u hloubení rýh š do 600 mm ručním nebo pneum nářadím v hornině tř. 4</t>
  </si>
  <si>
    <t>1053133061</t>
  </si>
  <si>
    <t>Hloubení zapažených i nezapažených rýh šířky do 600 mm ručním nebo pneumatickým nářadím s urovnáním dna do předepsaného profilu a spádu v horninách tř. 4 Příplatek k cenám za lepivost horniny tř. 4</t>
  </si>
  <si>
    <t>3</t>
  </si>
  <si>
    <t>162201211</t>
  </si>
  <si>
    <t>Vodorovné přemístění výkopku z horniny tř. 1 až 4 stavebním kolečkem do 10 m</t>
  </si>
  <si>
    <t>1647605937</t>
  </si>
  <si>
    <t>Vodorovné přemístění výkopku stavebním kolečkem s vyprázdněním kolečka na hromady nebo do dopravního prostředku na vzdálenost do 10 m z horniny tř. 1 až 4</t>
  </si>
  <si>
    <t>162201219</t>
  </si>
  <si>
    <t>Příplatek k vodorovnému přemístění výkopku z horniny tř. 1 až 4 stavebním kolečkem ZKD 10 m</t>
  </si>
  <si>
    <t>1357437080</t>
  </si>
  <si>
    <t>Vodorovné přemístění výkopku stavebním kolečkem s vyprázdněním kolečka na hromady nebo do dopravního prostředku na vzdálenost do 10 m z horniny Příplatek k ceně za každých dalších 10 m</t>
  </si>
  <si>
    <t>0,6*2</t>
  </si>
  <si>
    <t>5</t>
  </si>
  <si>
    <t>162701105</t>
  </si>
  <si>
    <t>Vodorovné přemístění do 10000 m výkopku/sypaniny z horniny tř. 1 až 4</t>
  </si>
  <si>
    <t>-1569052790</t>
  </si>
  <si>
    <t>Vodorovné přemístění výkopku nebo sypaniny po suchu na obvyklém dopravním prostředku, bez naložení výkopku, avšak se složením bez rozhrnutí z horniny tř. 1 až 4 na vzdálenost přes 9 000 do 10 000 m</t>
  </si>
  <si>
    <t>6</t>
  </si>
  <si>
    <t>162701109</t>
  </si>
  <si>
    <t>Příplatek k vodorovnému přemístění výkopku/sypaniny z horniny tř. 1 až 4 ZKD 1000 m přes 10000 m</t>
  </si>
  <si>
    <t>1994450493</t>
  </si>
  <si>
    <t>Vodorovné přemístění výkopku nebo sypaniny po suchu na obvyklém dopravním prostředku, bez naložení výkopku, avšak se složením bez rozhrnutí z horniny tř. 1 až 4 na vzdálenost Příplatek k ceně za každých dalších i započatých 1 000 m</t>
  </si>
  <si>
    <t>0,3*10</t>
  </si>
  <si>
    <t>7</t>
  </si>
  <si>
    <t>171201211</t>
  </si>
  <si>
    <t>Poplatek za uložení odpadu ze sypaniny na skládce (skládkovné)</t>
  </si>
  <si>
    <t>t</t>
  </si>
  <si>
    <t>-1648624096</t>
  </si>
  <si>
    <t>Uložení sypaniny poplatek za uložení sypaniny na skládce (skládkovné)</t>
  </si>
  <si>
    <t>0,3*1,8</t>
  </si>
  <si>
    <t>8</t>
  </si>
  <si>
    <t>175101201</t>
  </si>
  <si>
    <t>Obsypání objektu nad přilehlým původním terénem sypaninou bez prohození, uloženou do 3 m</t>
  </si>
  <si>
    <t>730685551</t>
  </si>
  <si>
    <t>Obsypání objektů nad přilehlým původním terénem sypaninou z vhodných hornin 1 až 4 nebo materiálem uloženým ve vzdálenosti do 30 m od vnějšího kraje objektu pro jakoukoliv míru zhutnění bez prohození sypaniny</t>
  </si>
  <si>
    <t>9</t>
  </si>
  <si>
    <t>M</t>
  </si>
  <si>
    <t>583312900</t>
  </si>
  <si>
    <t>kamenivo těžené drobné frakce 0-2</t>
  </si>
  <si>
    <t>191330888</t>
  </si>
  <si>
    <t>kamenivo přírodní těžené pro stavební účely  PTK  (drobné, hrubé, štěrkopísky) kamenivo těžené drobné D&lt;=2 mm (ČSN EN 13043 ) D&lt;=4 mm (ČSN EN 12620, ČSN EN 13139 ) d=0 mm, D&lt;=6,3 mm (ČSN EN 13242) frakce  0-2 pískovna Božice</t>
  </si>
  <si>
    <t>0,3*2 'Přepočtené koeficientem množství</t>
  </si>
  <si>
    <t>Svislé a kompletní konstrukce</t>
  </si>
  <si>
    <t>317142221</t>
  </si>
  <si>
    <t>Překlady nenosné přímé z pórobetonu v příčkách tl 100 mm pro světlost otvoru do 1010 mm</t>
  </si>
  <si>
    <t>kus</t>
  </si>
  <si>
    <t>2013398254</t>
  </si>
  <si>
    <t>Překlady nenosné prefabrikované z pórobetonu osazené do tenkého maltového lože, v příčkách přímé, světlost otvoru do 1010 mm tl. 100 mm</t>
  </si>
  <si>
    <t>PSC</t>
  </si>
  <si>
    <t xml:space="preserve">Poznámka k souboru cen:_x000D_
1. V cenách jsou započteny náklady na dodání a uložení překladu, včetně podmazání ložné plochy tenkovrstvou maltou. </t>
  </si>
  <si>
    <t>11</t>
  </si>
  <si>
    <t>342272148</t>
  </si>
  <si>
    <t>Příčky tl 50 mm z pórobetonových přesných hladkých příčkovek objemové hmotnosti 500 kg/m3</t>
  </si>
  <si>
    <t>m2</t>
  </si>
  <si>
    <t>1666067524</t>
  </si>
  <si>
    <t>Příčky z pórobetonových přesných příčkovek hladkých, objemové hmotnosti 500 kg/m3 na tenké maltové lože, tloušťky příčky 50 mm</t>
  </si>
  <si>
    <t>1np</t>
  </si>
  <si>
    <t>3,76*(0,2+0,25)</t>
  </si>
  <si>
    <t>3,76*(0,4+0,125)</t>
  </si>
  <si>
    <t>2np</t>
  </si>
  <si>
    <t>3,46*(0,175+0,45)</t>
  </si>
  <si>
    <t>3,46*(0,40+0,125)</t>
  </si>
  <si>
    <t>3np</t>
  </si>
  <si>
    <t>3,35*(0,55+0,05+0,175)</t>
  </si>
  <si>
    <t>12</t>
  </si>
  <si>
    <t>342272248</t>
  </si>
  <si>
    <t>Příčky tl 75 mm z pórobetonových přesných hladkých příčkovek objemové hmotnosti 500 kg/m3</t>
  </si>
  <si>
    <t>1256820381</t>
  </si>
  <si>
    <t>Příčky z pórobetonových přesných příčkovek hladkých, objemové hmotnosti 500 kg/m3 na tenké maltové lože, tloušťky příčky 75 mm</t>
  </si>
  <si>
    <t>3,77*1,48</t>
  </si>
  <si>
    <t>1,4*1,1</t>
  </si>
  <si>
    <t>1,4*1,9</t>
  </si>
  <si>
    <t>1,4*(0,55+0,90)</t>
  </si>
  <si>
    <t>3,46*1,8</t>
  </si>
  <si>
    <t>2,25*1,9</t>
  </si>
  <si>
    <t>1,4*(1,85+1,6+1,6)</t>
  </si>
  <si>
    <t>3,35*1,8</t>
  </si>
  <si>
    <t>1,4*(2,15+1,6+1,6)</t>
  </si>
  <si>
    <t>13</t>
  </si>
  <si>
    <t>342272323</t>
  </si>
  <si>
    <t>Příčky tl 100 mm z pórobetonových přesných hladkých příčkovek objemové hmotnosti 500 kg/m3</t>
  </si>
  <si>
    <t>-1281900421</t>
  </si>
  <si>
    <t>Příčky z pórobetonových přesných příčkovek hladkých, objemové hmotnosti 500 kg/m3 na tenké maltové lože, tloušťky příčky 100 mm</t>
  </si>
  <si>
    <t>1pp</t>
  </si>
  <si>
    <t>1,6*0,6+3,0*1,2*2+2,1*(0,6+0,508+0,8+0,555)</t>
  </si>
  <si>
    <t>3,77*(0,15+0,075+0,975+1,75+0,15+1,61+1,1)</t>
  </si>
  <si>
    <t>3,46*(0,225+2,585)</t>
  </si>
  <si>
    <t>2,25*(0,225+2,585)</t>
  </si>
  <si>
    <t>3,35*(0,225+2,585)</t>
  </si>
  <si>
    <t>14</t>
  </si>
  <si>
    <t>342272423</t>
  </si>
  <si>
    <t>Příčky tl 125 mm z pórobetonových přesných hladkých příčkovek objemové hmotnosti 500 kg/m3</t>
  </si>
  <si>
    <t>CS ÚRS 2015 01</t>
  </si>
  <si>
    <t>-2002360818</t>
  </si>
  <si>
    <t>Příčky z pórobetonových přesných příčkovek (YTONG) hladkých, objemové hmotnosti 500 kg/m3 na tenké maltové lože, tloušťky příčky 125 mm</t>
  </si>
  <si>
    <t>3,0*(4,06+0,248+0,125+1,485)</t>
  </si>
  <si>
    <t>342272523</t>
  </si>
  <si>
    <t>Příčky tl 150 mm z pórobetonových přesných hladkých příčkovek objemové hmotnosti 500 kg/m3</t>
  </si>
  <si>
    <t>1360691793</t>
  </si>
  <si>
    <t>Příčky z pórobetonových přesných příčkovek hladkých, objemové hmotnosti 500 kg/m3 na tenké maltové lože, tloušťky příčky 150 mm</t>
  </si>
  <si>
    <t>1,4*0,15</t>
  </si>
  <si>
    <t>0,98*2,0</t>
  </si>
  <si>
    <t>3NP</t>
  </si>
  <si>
    <t>16</t>
  </si>
  <si>
    <t>342291111</t>
  </si>
  <si>
    <t>Ukotvení příček montážní polyuretanovou pěnou tl příčky do 100 mm</t>
  </si>
  <si>
    <t>m</t>
  </si>
  <si>
    <t>-1365982009</t>
  </si>
  <si>
    <t>Ukotvení příček polyuretanovou pěnou, tl. příčky do 100 mm</t>
  </si>
  <si>
    <t xml:space="preserve">Poznámka k souboru cen:_x000D_
1. V cenách -1111 a -1112 jsou započteny náklady na dodání a aplikaci polyuretanové pěny ve spreji a na odříznutí zatvrdlé pěny u líce příčky. 2. Ceny -1111 a -1112 lze použít i pro ukotvení příček ke stropu. 3. Množství jednotek se určuje v m styku příčky s konstrukcí (výšky příčky). </t>
  </si>
  <si>
    <t>2*1,2</t>
  </si>
  <si>
    <t>1,48+1,1+0,1+1,9+1,71+1,1</t>
  </si>
  <si>
    <t>1,8+0,225+2,585</t>
  </si>
  <si>
    <t>17</t>
  </si>
  <si>
    <t>342291112</t>
  </si>
  <si>
    <t>Ukotvení příček montážní polyuretanovou pěnou tl příčky přes 100 mm</t>
  </si>
  <si>
    <t>-504787409</t>
  </si>
  <si>
    <t>Ukotvení příček polyuretanovou pěnou, tl. příčky přes 100 mm</t>
  </si>
  <si>
    <t>1,61+4,06+0,248</t>
  </si>
  <si>
    <t>18</t>
  </si>
  <si>
    <t>342291121</t>
  </si>
  <si>
    <t>Ukotvení příček k cihelným konstrukcím plochými kotvami</t>
  </si>
  <si>
    <t>2085175007</t>
  </si>
  <si>
    <t>Ukotvení příček plochými kotvami, do konstrukce cihelné</t>
  </si>
  <si>
    <t>6*3,0+2*2,1</t>
  </si>
  <si>
    <t>2*2,0+4*3,77</t>
  </si>
  <si>
    <t>2*2,0+3*3,46+3*2,25</t>
  </si>
  <si>
    <t>2*2,0+3*3,35+3*2,25</t>
  </si>
  <si>
    <t>Vodorovné konstrukce</t>
  </si>
  <si>
    <t>19</t>
  </si>
  <si>
    <t>411388621</t>
  </si>
  <si>
    <t>Zabetonování otvorů tl do 150 mm ze suchých směsí pl do 0,25 m2 ve stropech</t>
  </si>
  <si>
    <t>8546929</t>
  </si>
  <si>
    <t>Zabetonování otvorů ve stropech nebo v klenbách včetně lešení, bednění, odbednění a výztuže (materiál v ceně) ze suchých směsí, tl. do 150 mm ve stropech železobetonových, tvárnicových a prefabrikovaných plochy do 0,25 m2</t>
  </si>
  <si>
    <t>zabetonování st. prostupů</t>
  </si>
  <si>
    <t>20</t>
  </si>
  <si>
    <t>413941121</t>
  </si>
  <si>
    <t>Osazování ocelových válcovaných nosníků stropů I, IE, U, UE nebo L do č.12</t>
  </si>
  <si>
    <t>-365515597</t>
  </si>
  <si>
    <t>Osazování ocelových válcovaných nosníků ve stropech I nebo IE nebo U nebo UE nebo L do č.12 nebo výšky do 120 mm</t>
  </si>
  <si>
    <t xml:space="preserve">Poznámka k souboru cen:_x000D_
1. Ceny jsou určeny pro zednické osazování na cementovou maltu (min. MC-15). 2. Dodávka ocelových nosníků se oceňuje ve specifikaci. 3. Ztratné lze dohodnout ve směrné výši 8 % na krytí nákladů na řezání příslušných délek z hutních délek nosníků a na zbytkový odpad (prořez). </t>
  </si>
  <si>
    <t>IPE 120</t>
  </si>
  <si>
    <t>(1,75+2,05+3,1+3,1+2,05+3,1+3,1)*10,4/1000</t>
  </si>
  <si>
    <t>UPE 120</t>
  </si>
  <si>
    <t>(1,75+3,15)*12,1/1000</t>
  </si>
  <si>
    <t>UPE 80</t>
  </si>
  <si>
    <t>(1,85+1,85)*7,9/1000</t>
  </si>
  <si>
    <t>130107440</t>
  </si>
  <si>
    <t>ocel profilová IPE, v jakosti 11 375, h=120 mm</t>
  </si>
  <si>
    <t>-1005079681</t>
  </si>
  <si>
    <t>ocel profilová v jakosti 11 375 ocel profilová I IPE h=120 mm</t>
  </si>
  <si>
    <t>P</t>
  </si>
  <si>
    <t>Poznámka k položce:
Hmotnost: 10,60 kg/m</t>
  </si>
  <si>
    <t>(1,75+2,05+3,1+3,1+2,05+3,1+3,1)*10,4/1000*1,1</t>
  </si>
  <si>
    <t>22</t>
  </si>
  <si>
    <t>130109300R</t>
  </si>
  <si>
    <t>ocel profilová UPE, v jakosti 11 375, h=120 mm</t>
  </si>
  <si>
    <t>-1980269550</t>
  </si>
  <si>
    <t>(1,75+3,15)*12,1/1000*1,1</t>
  </si>
  <si>
    <t>23</t>
  </si>
  <si>
    <t>13010930R1</t>
  </si>
  <si>
    <t>ocel profilová UPE, v jakosti 11 375, h=80 mm</t>
  </si>
  <si>
    <t>-1316560378</t>
  </si>
  <si>
    <t>(1,85+1,85)*7,9/1000*1,1</t>
  </si>
  <si>
    <t>24</t>
  </si>
  <si>
    <t>417321414</t>
  </si>
  <si>
    <t>Ztužující pásy a věnce ze ŽB tř. C 20/25</t>
  </si>
  <si>
    <t>-649885946</t>
  </si>
  <si>
    <t>Ztužující pásy a věnce z betonu železového (bez výztuže) tř. C 20/25</t>
  </si>
  <si>
    <t>Ztužující věnce pro zakončení nízkých příček</t>
  </si>
  <si>
    <t>0,075*0,1*(0,75+0,90)</t>
  </si>
  <si>
    <t>0,075*0,1*1,1*2</t>
  </si>
  <si>
    <t>0,075*0,1*(2,63+2,78)</t>
  </si>
  <si>
    <t>0,075*0,1*2,81</t>
  </si>
  <si>
    <t>25</t>
  </si>
  <si>
    <t>417351115</t>
  </si>
  <si>
    <t>Zřízení bednění ztužujících věnců</t>
  </si>
  <si>
    <t>1346246753</t>
  </si>
  <si>
    <t>Bednění bočnic ztužujících pásů a věnců včetně vzpěr zřízení</t>
  </si>
  <si>
    <t>0,075*2*(0,75+0,90)</t>
  </si>
  <si>
    <t>0,075*2*1,1*2</t>
  </si>
  <si>
    <t>0,075*2*(2,63+2,78)</t>
  </si>
  <si>
    <t>0,075*2*2,81</t>
  </si>
  <si>
    <t>26</t>
  </si>
  <si>
    <t>417351116</t>
  </si>
  <si>
    <t>Odstranění bednění ztužujících věnců</t>
  </si>
  <si>
    <t>-416594388</t>
  </si>
  <si>
    <t>Bednění bočnic ztužujících pásů a věnců včetně vzpěr odstranění</t>
  </si>
  <si>
    <t>27</t>
  </si>
  <si>
    <t>417361821</t>
  </si>
  <si>
    <t>Výztuž ztužujících pásů a věnců betonářskou ocelí 10 505</t>
  </si>
  <si>
    <t>1728217373</t>
  </si>
  <si>
    <t>Výztuž ztužujících pásů a věnců z betonářské oceli 10 505 (R) nebo BSt 500</t>
  </si>
  <si>
    <t>(0,75+0,90)*2*0,888/1000*1,1</t>
  </si>
  <si>
    <t>1,1*2*2*0,888/1000*1,1</t>
  </si>
  <si>
    <t>(2,63+2,78)*2*0,888/1000*1,1</t>
  </si>
  <si>
    <t>2,81*2*0,888/1000*1,1</t>
  </si>
  <si>
    <t>Úpravy povrchů, podlahy a osazování výplní</t>
  </si>
  <si>
    <t>28</t>
  </si>
  <si>
    <t>631313R</t>
  </si>
  <si>
    <t xml:space="preserve">Vytvoření žlábku ve dně šachty </t>
  </si>
  <si>
    <t>-1821547560</t>
  </si>
  <si>
    <t>61</t>
  </si>
  <si>
    <t>Úprava povrchů vnitřních</t>
  </si>
  <si>
    <t>29</t>
  </si>
  <si>
    <t>612135101</t>
  </si>
  <si>
    <t>Hrubá výplň rýh ve stěnách maltou jakékoli šířky rýhy</t>
  </si>
  <si>
    <t>-2069429183</t>
  </si>
  <si>
    <t>Hrubá výplň rýh maltou jakékoli šířky rýhy ve stěnách</t>
  </si>
  <si>
    <t xml:space="preserve">zaomítnutí rozvodů ve zdi </t>
  </si>
  <si>
    <t>0,15*(20+100)</t>
  </si>
  <si>
    <t>30</t>
  </si>
  <si>
    <t>612142001</t>
  </si>
  <si>
    <t>Potažení vnitřních stěn sklovláknitým pletivem vtlačeným do tenkovrstvé hmoty</t>
  </si>
  <si>
    <t>-686542007</t>
  </si>
  <si>
    <t>Potažení vnitřních ploch pletivem v ploše nebo pruzích, na plném podkladu sklovláknitým vtlačením do tmelu stěn</t>
  </si>
  <si>
    <t xml:space="preserve">Poznámka k souboru cen:_x000D_
1. V cenách -2001 jsou započteny i náklady na tmel. </t>
  </si>
  <si>
    <t>nově vyzděné předstěny</t>
  </si>
  <si>
    <t>Mezisoučet</t>
  </si>
  <si>
    <t>nově vyzděné příčky</t>
  </si>
  <si>
    <t>2*(10,242+47,178+67,019+17,754+6,09)-2*20,79</t>
  </si>
  <si>
    <t>31</t>
  </si>
  <si>
    <t>611311131</t>
  </si>
  <si>
    <t>Potažení vnitřních rovných stropů vápenným štukem tloušťky do 3 mm</t>
  </si>
  <si>
    <t>2118159121</t>
  </si>
  <si>
    <t>Potažení vnitřních ploch štukem tloušťky do 3 mm vodorovných konstrukcí stropů rovných</t>
  </si>
  <si>
    <t xml:space="preserve">stropy s omítkou </t>
  </si>
  <si>
    <t>2,19+69,21+15,35</t>
  </si>
  <si>
    <t>32</t>
  </si>
  <si>
    <t>612311131</t>
  </si>
  <si>
    <t>Potažení vnitřních stěn vápenným štukem tloušťky do 3 mm</t>
  </si>
  <si>
    <t>1819867875</t>
  </si>
  <si>
    <t>Potažení vnitřních ploch štukem tloušťky do 3 mm svislých konstrukcí stěn</t>
  </si>
  <si>
    <t>štukování stěn nad obklady</t>
  </si>
  <si>
    <t>mč 012a</t>
  </si>
  <si>
    <t>(3,03-2,0)*4,94</t>
  </si>
  <si>
    <t>mč 012b</t>
  </si>
  <si>
    <t>(3,03-2,0)*6,04</t>
  </si>
  <si>
    <t>mč 013b</t>
  </si>
  <si>
    <t>(3,03-2,0)*13,5</t>
  </si>
  <si>
    <t xml:space="preserve">mč 017 v rozsahu oprav </t>
  </si>
  <si>
    <t>3,03*(2,17+2,51+2,51)-3,484</t>
  </si>
  <si>
    <t>mč 018 celá</t>
  </si>
  <si>
    <t>3,03*(2,36+4,63)*2-4,430</t>
  </si>
  <si>
    <t>mč 105a</t>
  </si>
  <si>
    <t>(3,77-2,0)*13,110</t>
  </si>
  <si>
    <t>mč 105b</t>
  </si>
  <si>
    <t>(3,77-2,0)*6,1</t>
  </si>
  <si>
    <t>mč 105c</t>
  </si>
  <si>
    <t>(3,77-2,0)*10,020</t>
  </si>
  <si>
    <t>mč 205a</t>
  </si>
  <si>
    <t>(3,46-2,0)*9,37</t>
  </si>
  <si>
    <t>mč 205b</t>
  </si>
  <si>
    <t>(3,46-2,0)*9,32</t>
  </si>
  <si>
    <t>mč 205c</t>
  </si>
  <si>
    <t>(3,46-2,0)*6,62</t>
  </si>
  <si>
    <t>mč 206</t>
  </si>
  <si>
    <t>(3,46-2,0)*6,45</t>
  </si>
  <si>
    <t>mč 305a</t>
  </si>
  <si>
    <t>(3,35-2,0)*9,3</t>
  </si>
  <si>
    <t>mč 305b</t>
  </si>
  <si>
    <t>(3,35-2,0)*9,92</t>
  </si>
  <si>
    <t>mč 305c</t>
  </si>
  <si>
    <t>(3,35-2,0)*6,53</t>
  </si>
  <si>
    <t>mč 306</t>
  </si>
  <si>
    <t>(3,35-2,0)*6,1</t>
  </si>
  <si>
    <t>33</t>
  </si>
  <si>
    <t>612321121</t>
  </si>
  <si>
    <t>Vápenocementová omítka hladká jednovrstvá vnitřních stěn nanášená ručně</t>
  </si>
  <si>
    <t>-2036705666</t>
  </si>
  <si>
    <t>Omítka vápenocementová vnitřních ploch nanášená ručně jednovrstvá, tloušťky do 10 mm hladká svislých konstrukcí stěn</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</si>
  <si>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</si>
  <si>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 xml:space="preserve">nová jádrová omítka po odsekaných obkladech </t>
  </si>
  <si>
    <t>2,0*17*3</t>
  </si>
  <si>
    <t>34</t>
  </si>
  <si>
    <t>611325412</t>
  </si>
  <si>
    <t>Oprava vnitřní vápenocementové hladké omítky stropů v rozsahu plochy do 30%</t>
  </si>
  <si>
    <t>-1488359715</t>
  </si>
  <si>
    <t>Oprava vápenocementové nebo vápenné omítky vnitřních ploch hladké, tloušťky do 20 mm stropů, v rozsahu opravované plochy přes 10 do 30%</t>
  </si>
  <si>
    <t xml:space="preserve">Poznámka k souboru cen:_x000D_
1. Pro ocenění opravy omítek plochy do 1 m2 se použijí ceny souboru cen 61. 32-52.. Vápenocementová nebo vápenná omítka jednotlivých malých ploch. </t>
  </si>
  <si>
    <t>35</t>
  </si>
  <si>
    <t>612325412</t>
  </si>
  <si>
    <t>Oprava vnitřní vápenocementové hladké omítky stěn v rozsahu plochy do 30%</t>
  </si>
  <si>
    <t>2003292447</t>
  </si>
  <si>
    <t>Oprava vápenocementové nebo vápenné omítky vnitřních ploch hladké, tloušťky do 20 mm stěn, v rozsahu opravované plochy přes 10 do 30%</t>
  </si>
  <si>
    <t>3,0*(10,64+2,01+2,01+5,25+13,98+9,36-1,82)</t>
  </si>
  <si>
    <t>(3,76-2,0)*17</t>
  </si>
  <si>
    <t>(3,46-2,0)*17</t>
  </si>
  <si>
    <t>(3,35-2,0)*17</t>
  </si>
  <si>
    <t>63</t>
  </si>
  <si>
    <t>Podlahy a podlahové konstrukce</t>
  </si>
  <si>
    <t>36</t>
  </si>
  <si>
    <t>631312141</t>
  </si>
  <si>
    <t>Doplnění rýh v dosavadních mazaninách betonem prostým</t>
  </si>
  <si>
    <t>702226330</t>
  </si>
  <si>
    <t>Doplnění dosavadních mazanin prostým betonem s dodáním hmot, bez potěru, plochy jednotlivě rýh v dosavadních mazaninách</t>
  </si>
  <si>
    <t>(2,6+1,4)*0,25*0,15</t>
  </si>
  <si>
    <t>64</t>
  </si>
  <si>
    <t>Osazování výplní otvorů</t>
  </si>
  <si>
    <t>37</t>
  </si>
  <si>
    <t>642942611</t>
  </si>
  <si>
    <t>Osazování zárubní nebo rámů dveřních kovových do 2,5 m2 na montážní pěnu</t>
  </si>
  <si>
    <t>2107065382</t>
  </si>
  <si>
    <t>Osazování zárubní nebo rámů kovových dveřních lisovaných nebo z úhelníků bez dveřních křídel, na montážní pěnu, o ploše otvoru do 2,5 m2</t>
  </si>
  <si>
    <t xml:space="preserve">Poznámka k souboru cen:_x000D_
1. Ceny lze použít i pro osazování zárubní a rámů do stěn z prefadílců např. pórobetono- vých (Siporex) nebo sesazovaných, které se provádí současně nebo bezprostředně po osazení stěnových dílců; podobně platí u konstrukcí zděných přes 150 mm tloušťky, kde se osazování provádí převážně až po jejich vyzdění. 2. Ceny lze použít i pro osazení ocelových rámů na maltu určených pro zasklívání sklem profilovaným (Copilit, Vitrolit apod.) oceňované cenami katalogu 800-787 Zasklívání. 3. V cenách jsou započteny i náklady na kotvení rámů do zdiva. 4. Ceny jsou určeny pro jakýkoliv způsob provádění (např. bodovým přivařením k obnažené výztuži, uklínováním, zalitím pracen apod.). 5. V cenách nejsou započteny náklady na dodávku zárubní nebo rámů, které se oceňují ve specifikaci. </t>
  </si>
  <si>
    <t>Z1</t>
  </si>
  <si>
    <t>Z2</t>
  </si>
  <si>
    <t>Z3</t>
  </si>
  <si>
    <t>Z4</t>
  </si>
  <si>
    <t>38</t>
  </si>
  <si>
    <t>553313460</t>
  </si>
  <si>
    <t>zárubeň ocelová pro porobeton YH 100 600 L/P</t>
  </si>
  <si>
    <t>2042432365</t>
  </si>
  <si>
    <t>zárubně kovové zárubně ocelové pro pórobeton YH 100 600 L/P</t>
  </si>
  <si>
    <t>39</t>
  </si>
  <si>
    <t>553313480</t>
  </si>
  <si>
    <t>zárubeň ocelová pro porobeton YH 100 700 L/P</t>
  </si>
  <si>
    <t>716328710</t>
  </si>
  <si>
    <t>zárubně kovové zárubně ocelové pro pórobeton YH 100 700 L/P</t>
  </si>
  <si>
    <t>40</t>
  </si>
  <si>
    <t>553313500</t>
  </si>
  <si>
    <t>zárubeň ocelová pro porobeton YH 100 800 L/P</t>
  </si>
  <si>
    <t>-279181488</t>
  </si>
  <si>
    <t>zárubně kovové zárubně ocelové pro pórobeton YH 100 800 L/P</t>
  </si>
  <si>
    <t>41</t>
  </si>
  <si>
    <t>553313520</t>
  </si>
  <si>
    <t>zárubeň ocelová pro porobeton YH 100 900 L/P</t>
  </si>
  <si>
    <t>-1314026497</t>
  </si>
  <si>
    <t>zárubně kovové zárubně ocelové pro pórobeton YH 100 900 L/P</t>
  </si>
  <si>
    <t>Ostatní konstrukce a práce, bourání</t>
  </si>
  <si>
    <t>94</t>
  </si>
  <si>
    <t>Lešení a stavební výtahy</t>
  </si>
  <si>
    <t>42</t>
  </si>
  <si>
    <t>949101111</t>
  </si>
  <si>
    <t>Lešení pomocné pro objekty pozemních staveb s lešeňovou podlahou v do 1,9 m zatížení do 150 kg/m2</t>
  </si>
  <si>
    <t>2001879177</t>
  </si>
  <si>
    <t>Lešení pomocné pracovní pro objekty pozemních staveb pro zatížení do 150 kg/m2, o výšce lešeňové podlahy do 1,9 m</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</si>
  <si>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</si>
  <si>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1,44+2,19+69,21+5,99+15,35+10,93"1pp</t>
  </si>
  <si>
    <t>7,33+2,15+5,28"1np</t>
  </si>
  <si>
    <t>5,23+5+2,32+1,98"2np</t>
  </si>
  <si>
    <t>4,99+5,85+2,27+2,06"3np</t>
  </si>
  <si>
    <t>95</t>
  </si>
  <si>
    <t>Různé dokončovací konstrukce a práce pozemních staveb</t>
  </si>
  <si>
    <t>43</t>
  </si>
  <si>
    <t>952901111</t>
  </si>
  <si>
    <t>Vyčištění budov bytové a občanské výstavby při výšce podlaží do 4 m</t>
  </si>
  <si>
    <t>964311644</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</si>
  <si>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</si>
  <si>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</si>
  <si>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44</t>
  </si>
  <si>
    <t>953942121</t>
  </si>
  <si>
    <t>Osazování ochranných úhelníků bez jejich dodání</t>
  </si>
  <si>
    <t>-1689858611</t>
  </si>
  <si>
    <t>Osazování drobných kovových předmětů se zalitím maltou cementovou, do vysekaných kapes nebo připravených otvorů ochranných úhelníků</t>
  </si>
  <si>
    <t xml:space="preserve">Poznámka k souboru cen:_x000D_
1. V 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 </t>
  </si>
  <si>
    <t>45</t>
  </si>
  <si>
    <t>roh ochranný zdiva cca 42x42x1500 mm kovový opatřený nástřikem bílé barvy</t>
  </si>
  <si>
    <t>-1326316273</t>
  </si>
  <si>
    <t>96</t>
  </si>
  <si>
    <t>Bourání konstrukcí</t>
  </si>
  <si>
    <t>46</t>
  </si>
  <si>
    <t>962031132</t>
  </si>
  <si>
    <t>Bourání příček z cihel pálených na MVC tl do 100 mm</t>
  </si>
  <si>
    <t>-584751264</t>
  </si>
  <si>
    <t>Bourání příček z cihel, tvárnic nebo příčkovek z cihel pálených, plných nebo dutých na maltu vápennou nebo vápenocementovou, tl. do 100 mm</t>
  </si>
  <si>
    <t>3,77*(6,2+1,64+1,54+1,54+2,04)</t>
  </si>
  <si>
    <t>3,46*(6,2+1,51*3+2,04)</t>
  </si>
  <si>
    <t>3,37*(6,2+1,51*3+2,04)</t>
  </si>
  <si>
    <t>47</t>
  </si>
  <si>
    <t>962032230</t>
  </si>
  <si>
    <t>Bourání zdiva z cihel pálených nebo vápenopískových na MV nebo MVC do 1 m3</t>
  </si>
  <si>
    <t>-1419614551</t>
  </si>
  <si>
    <t>Bourání zdiva nadzákladového z cihel nebo tvárnic z cihel pálených nebo vápenopískových, na maltu vápennou nebo vápenocementovou, objemu do 1 m3</t>
  </si>
  <si>
    <t xml:space="preserve">Poznámka k souboru cen:_x000D_
1. Bourání pilířů o průřezu přes 0,36 m2 se oceňuje příslušnými cenami -2230, -2231, -2240, -2241,-2253 a -2254 jako bourání zdiva nadzákladového cihelného. </t>
  </si>
  <si>
    <t>0,17*1,2*3,0</t>
  </si>
  <si>
    <t>48</t>
  </si>
  <si>
    <t>962081131</t>
  </si>
  <si>
    <t>Bourání příček ze skleněných tvárnic tl do 100 mm</t>
  </si>
  <si>
    <t>-961695242</t>
  </si>
  <si>
    <t>Bourání zdiva příček nebo vybourání otvorů ze skleněných tvárnic, tl. do 100 mm</t>
  </si>
  <si>
    <t>1,8*0,6</t>
  </si>
  <si>
    <t>49</t>
  </si>
  <si>
    <t>965081213</t>
  </si>
  <si>
    <t>Bourání podlah z dlaždic keramických nebo xylolitových tl do 10 mm plochy přes 1 m2</t>
  </si>
  <si>
    <t>1167935069</t>
  </si>
  <si>
    <t>Bourání podlah ostatních bez podkladního lože nebo mazaniny z dlaždic s jakoukoliv výplní spár keramických nebo xylolitových tl. do 10 mm, plochy přes 1 m2</t>
  </si>
  <si>
    <t xml:space="preserve">Poznámka k souboru cen:_x000D_
1. Odsekání soklíků se oceňuje cenami souboru cen 965 08. </t>
  </si>
  <si>
    <t>1,82*2,518+4,63*2,36+10,12+1,2*4,12</t>
  </si>
  <si>
    <t>5,93+1,26*2+3,05+2,54</t>
  </si>
  <si>
    <t>6,37+1,21+1,21+3,37+2,34</t>
  </si>
  <si>
    <t>6,54+1,28+1,28+3,27+2,55</t>
  </si>
  <si>
    <t>50</t>
  </si>
  <si>
    <t>965082922</t>
  </si>
  <si>
    <t>Odstranění násypů pod podlahy tl do 100 mm pl do 2 m2</t>
  </si>
  <si>
    <t>-1810581390</t>
  </si>
  <si>
    <t>Odstranění násypu pod podlahami nebo ochranného násypu na střechách tl. do 100 mm, plochy do 2 m2</t>
  </si>
  <si>
    <t xml:space="preserve">0,1*0,1*43,58"množství odstraňovaného násypu bude upraveno podel zjištěného stavu </t>
  </si>
  <si>
    <t>51</t>
  </si>
  <si>
    <t>968072455</t>
  </si>
  <si>
    <t>Vybourání kovových dveřních zárubní pl do 2 m2</t>
  </si>
  <si>
    <t>349337598</t>
  </si>
  <si>
    <t>Vybourání kovových rámů oken s křídly, dveřních zárubní, vrat, stěn, ostění nebo obkladů dveřních zárubní, plochy do 2 m2</t>
  </si>
  <si>
    <t xml:space="preserve">Poznámka k souboru cen:_x000D_
1. V cenách -2244 až -2559 jsou započteny i náklady na vyvěšení křídel. 2. Cenou -2641 se oceňuje i vybourání nosné ocelové konstrukce pro sádrokartonové příčky. </t>
  </si>
  <si>
    <t>0,6*1,97*10</t>
  </si>
  <si>
    <t>0,8*1,97*2*3</t>
  </si>
  <si>
    <t>97</t>
  </si>
  <si>
    <t>Prorážení otvorů a ostatní bourací práce</t>
  </si>
  <si>
    <t>52</t>
  </si>
  <si>
    <t>971033331</t>
  </si>
  <si>
    <t>Vybourání otvorů ve zdivu cihelném pl do 0,09 m2 na MVC nebo MV tl do 150 mm</t>
  </si>
  <si>
    <t>1037090633</t>
  </si>
  <si>
    <t>Vybourání otvorů ve zdivu základovém nebo nadzákladovém z cihel, tvárnic, příčkovek z cihel pálených na maltu vápennou nebo vápenocementovou plochy do 0,09 m2, tl. do 150 mm</t>
  </si>
  <si>
    <t>1"1pp</t>
  </si>
  <si>
    <t>53</t>
  </si>
  <si>
    <t>974031121</t>
  </si>
  <si>
    <t>Vysekání rýh ve zdivu cihelném hl do 30 mm š do 30 mm</t>
  </si>
  <si>
    <t>-32609746</t>
  </si>
  <si>
    <t>Vysekání rýh ve zdivu cihelném na maltu vápennou nebo vápenocementovou do hl. 30 mm a šířky do 30 mm</t>
  </si>
  <si>
    <t>drážky vodovod</t>
  </si>
  <si>
    <t>54</t>
  </si>
  <si>
    <t>974031132</t>
  </si>
  <si>
    <t>Vysekání rýh ve zdivu cihelném hl do 50 mm š do 70 mm</t>
  </si>
  <si>
    <t>55252298</t>
  </si>
  <si>
    <t>Vysekání rýh ve zdivu cihelném na maltu vápennou nebo vápenocementovou do hl. 50 mm a šířky do 70 mm</t>
  </si>
  <si>
    <t>drážky kanalizace</t>
  </si>
  <si>
    <t>55</t>
  </si>
  <si>
    <t>974042553</t>
  </si>
  <si>
    <t>Vysekání rýh v dlažbě betonové nebo jiné monolitické hl do 100 mm š do 100 mm</t>
  </si>
  <si>
    <t>571981015</t>
  </si>
  <si>
    <t>Vysekání rýh v betonové nebo jiné monolitické dlažbě s betonovým podkladem do hl. 100 mm a šířky do 100 mm</t>
  </si>
  <si>
    <t>1,75+2,05+3,1+3,1+2,05+3,1+3,1</t>
  </si>
  <si>
    <t>1,75+3,15</t>
  </si>
  <si>
    <t>1,85+1,85</t>
  </si>
  <si>
    <t>56</t>
  </si>
  <si>
    <t>974042554</t>
  </si>
  <si>
    <t>Vysekání rýh v dlažbě betonové nebo jiné monolitické hl do 100 mm š do 150 mm</t>
  </si>
  <si>
    <t>1364170787</t>
  </si>
  <si>
    <t>Vysekání rýh v betonové nebo jiné monolitické dlažbě s betonovým podkladem do hl. 100 mm a šířky do 150 mm</t>
  </si>
  <si>
    <t>6"napojení kanalizace v podlaze 1np-3np</t>
  </si>
  <si>
    <t>57</t>
  </si>
  <si>
    <t>974042584</t>
  </si>
  <si>
    <t>Vysekání rýh v dlažbě betonové nebo jiné monolitické hl do 250 mm š do 150 mm</t>
  </si>
  <si>
    <t>-1806784183</t>
  </si>
  <si>
    <t>Vysekání rýh v betonové nebo jiné monolitické dlažbě s betonovým podkladem do hl. 250 mm a šířky do 150 mm</t>
  </si>
  <si>
    <t>2,6+1,4</t>
  </si>
  <si>
    <t>58</t>
  </si>
  <si>
    <t>977151111</t>
  </si>
  <si>
    <t>Jádrové vrty diamantovými korunkami do D 35 mm do stavebních materiálů</t>
  </si>
  <si>
    <t>-1565881074</t>
  </si>
  <si>
    <t>Jádrové vrty diamantovými korunkami do stavebních materiálů (železobetonu, betonu, cihel, obkladů, dlažeb, kamene) průměru do 35 mm</t>
  </si>
  <si>
    <t>prostupy voda</t>
  </si>
  <si>
    <t>59</t>
  </si>
  <si>
    <t>977151122</t>
  </si>
  <si>
    <t>Jádrové vrty diamantovými korunkami do D 130 mm do stavebních materiálů</t>
  </si>
  <si>
    <t>394886732</t>
  </si>
  <si>
    <t>Jádrové vrty diamantovými korunkami do stavebních materiálů (železobetonu, betonu, cihel, obkladů, dlažeb, kamene) průměru přes 120 do 130 mm</t>
  </si>
  <si>
    <t xml:space="preserve">prostupy kanalizace </t>
  </si>
  <si>
    <t>13*0,3</t>
  </si>
  <si>
    <t>60</t>
  </si>
  <si>
    <t>977151126</t>
  </si>
  <si>
    <t>Jádrové vrty diamantovými korunkami do D 225 mm do stavebních materiálů</t>
  </si>
  <si>
    <t>1733995044</t>
  </si>
  <si>
    <t>Jádrové vrty diamantovými korunkami do stavebních materiálů (železobetonu, betonu, cihel, obkladů, dlažeb, kamene) průměru přes 200 do 225 mm</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</si>
  <si>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</si>
  <si>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viz. výkres bouracích prací 1pp</t>
  </si>
  <si>
    <t>0,17+0,46+0,53</t>
  </si>
  <si>
    <t>977312112</t>
  </si>
  <si>
    <t>Řezání stávajících betonových mazanin vyztužených hl do 100 mm</t>
  </si>
  <si>
    <t>-1782681513</t>
  </si>
  <si>
    <t>Řezání stávajících betonových mazanin s vyztužením hloubky přes 50 do 100 mm</t>
  </si>
  <si>
    <t>2*26,85+2*4</t>
  </si>
  <si>
    <t>62</t>
  </si>
  <si>
    <t>978011141</t>
  </si>
  <si>
    <t>Otlučení vnitřní vápenné nebo vápenocementové omítky stropů v rozsahu do 30 %</t>
  </si>
  <si>
    <t>-1152315855</t>
  </si>
  <si>
    <t>Otlučení vápenných nebo vápenocementových omítek vnitřních ploch stropů, v rozsahu přes 10 do 30 %</t>
  </si>
  <si>
    <t xml:space="preserve">Poznámka k souboru cen:_x000D_
1. Položky lze použít i pro ocenění otlučení sádrových, hliněných apod. vnitřních omítek. </t>
  </si>
  <si>
    <t>978013141</t>
  </si>
  <si>
    <t>Otlučení vnitřní vápenné nebo vápenocementové omítky stěn v rozsahu do 30 %</t>
  </si>
  <si>
    <t>307219546</t>
  </si>
  <si>
    <t>Otlučení vápenných nebo vápenocementových omítek vnitřních ploch stěn s vyškrabáním spar, s očištěním zdiva, v rozsahu přes 10 do 30 %</t>
  </si>
  <si>
    <t>978059541</t>
  </si>
  <si>
    <t>Odsekání a odebrání obkladů stěn z vnitřních obkládaček plochy přes 1 m2</t>
  </si>
  <si>
    <t>-395033395</t>
  </si>
  <si>
    <t>Odsekání obkladů stěn včetně otlučení podkladní omítky až na zdivo z obkládaček vnitřních, z jakýchkoliv materiálů, plochy přes 1 m2</t>
  </si>
  <si>
    <t>997</t>
  </si>
  <si>
    <t>Přesun sutě</t>
  </si>
  <si>
    <t>65</t>
  </si>
  <si>
    <t>997013213</t>
  </si>
  <si>
    <t>Vnitrostaveništní doprava suti a vybouraných hmot pro budovy v do 12 m ručně</t>
  </si>
  <si>
    <t>-683195534</t>
  </si>
  <si>
    <t>Vnitrostaveništní doprava suti a vybouraných hmot vodorovně do 50 m svisle ručně (nošením po schodech) pro budovy a haly výšky přes 9 do 12 m</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</si>
  <si>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t>
  </si>
  <si>
    <t>66</t>
  </si>
  <si>
    <t>997013501</t>
  </si>
  <si>
    <t>Odvoz suti a vybouraných hmot na skládku nebo meziskládku do 1 km se složením</t>
  </si>
  <si>
    <t>-2035191430</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</si>
  <si>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</si>
  <si>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</si>
  <si>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67</t>
  </si>
  <si>
    <t>997013509</t>
  </si>
  <si>
    <t>Příplatek k odvozu suti a vybouraných hmot na skládku ZKD 1 km přes 1 km</t>
  </si>
  <si>
    <t>308446113</t>
  </si>
  <si>
    <t>Odvoz suti a vybouraných hmot na skládku nebo meziskládku se složením, na vzdálenost Příplatek k ceně za každý další i započatý 1 km přes 1 km</t>
  </si>
  <si>
    <t>40,052*19 'Přepočtené koeficientem množství</t>
  </si>
  <si>
    <t>68</t>
  </si>
  <si>
    <t>997013821</t>
  </si>
  <si>
    <t>Poplatek za uložení stavebního odpadu s azbestem na skládce (skládkovné)</t>
  </si>
  <si>
    <t>-1597447862</t>
  </si>
  <si>
    <t>Poplatek za uložení stavebního odpadu na skládce (skládkovné) s azbestem</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</si>
  <si>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</si>
  <si>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69</t>
  </si>
  <si>
    <t>997013831</t>
  </si>
  <si>
    <t>Poplatek za uložení stavebního směsného odpadu na skládce (skládkovné)</t>
  </si>
  <si>
    <t>1263299197</t>
  </si>
  <si>
    <t>Poplatek za uložení stavebního odpadu na skládce (skládkovné) směsného</t>
  </si>
  <si>
    <t>40,052-0,421</t>
  </si>
  <si>
    <t>998</t>
  </si>
  <si>
    <t>Přesun hmot</t>
  </si>
  <si>
    <t>70</t>
  </si>
  <si>
    <t>998018002</t>
  </si>
  <si>
    <t>Přesun hmot ruční pro budovy v do 12 m</t>
  </si>
  <si>
    <t>1148847907</t>
  </si>
  <si>
    <t>Přesun hmot pro budovy občanské výstavby, bydlení, výrobu a služby ruční - bez užití mechanizace vodorovná dopravní vzdálenost do 100 m pro budovy s jakoukoliv nosnou konstrukcí výšky přes 6 do 12 m</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</si>
  <si>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</si>
  <si>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</si>
  <si>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</si>
  <si>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</si>
  <si>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</si>
  <si>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71</t>
  </si>
  <si>
    <t>711111052</t>
  </si>
  <si>
    <t>Provedení izolace proti zemní vlhkosti vodorovné za studena 2x nátěr tekutou lepenkou</t>
  </si>
  <si>
    <t>590896823</t>
  </si>
  <si>
    <t>Provedení izolace proti zemní vlhkosti natěradly a tmely za studena na ploše vodorovné V dvojnásobným nátěrem tekutou lepenkou</t>
  </si>
  <si>
    <t xml:space="preserve">oprava izolace v podlaze na terénu </t>
  </si>
  <si>
    <t>(2,6+1,4)*0,3</t>
  </si>
  <si>
    <t>72</t>
  </si>
  <si>
    <t>245510300</t>
  </si>
  <si>
    <t>nátěr hydroizolační - tekutá lepenka bal. 6 kg</t>
  </si>
  <si>
    <t>kg</t>
  </si>
  <si>
    <t>-1169264304</t>
  </si>
  <si>
    <t>Poznámka k položce:
Spotřeba: 1 vrstva 1,5 kg/m2</t>
  </si>
  <si>
    <t>1,2*3 'Přepočtené koeficientem množství</t>
  </si>
  <si>
    <t>73</t>
  </si>
  <si>
    <t>71149311R</t>
  </si>
  <si>
    <t xml:space="preserve">Hydroizolační stěrka pod keramickou dlažbu  </t>
  </si>
  <si>
    <t>-468478366</t>
  </si>
  <si>
    <t xml:space="preserve">Hydroizolační stěrka pod keramickou dlažbu </t>
  </si>
  <si>
    <t>2,19+1,29</t>
  </si>
  <si>
    <t>2,15+5,28</t>
  </si>
  <si>
    <t>5,85</t>
  </si>
  <si>
    <t>74</t>
  </si>
  <si>
    <t>71149312R</t>
  </si>
  <si>
    <t>Hydroizolační stěrka pod keramický obklad</t>
  </si>
  <si>
    <t>-2075499547</t>
  </si>
  <si>
    <t>013b</t>
  </si>
  <si>
    <t>6,58</t>
  </si>
  <si>
    <t>75</t>
  </si>
  <si>
    <t>998711102</t>
  </si>
  <si>
    <t>Přesun hmot tonážní pro izolace proti vodě, vlhkosti a plynům v objektech výšky do 12 m</t>
  </si>
  <si>
    <t>-1547309127</t>
  </si>
  <si>
    <t>Přesun hmot pro izolace proti vodě, vlhkosti a plynům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</si>
  <si>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</si>
  <si>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76</t>
  </si>
  <si>
    <t>998711181</t>
  </si>
  <si>
    <t>Příplatek k přesunu hmot tonážní 711 prováděný bez použití mechanizace</t>
  </si>
  <si>
    <t>-653542915</t>
  </si>
  <si>
    <t>Přesun hmot pro izolace proti vodě, vlhkosti a plynům stanovený z hmotnosti přesunovaného materiálu Příplatek k cenám za přesun prováděný bez použití mechanizace pro jakoukoliv výšku objektu</t>
  </si>
  <si>
    <t>721</t>
  </si>
  <si>
    <t>Zdravotechnika - vnitřní kanalizace</t>
  </si>
  <si>
    <t>77</t>
  </si>
  <si>
    <t>721140802</t>
  </si>
  <si>
    <t>Demontáž potrubí litinové do DN 100</t>
  </si>
  <si>
    <t>-72123218</t>
  </si>
  <si>
    <t>Demontáž potrubí z litinových trub odpadních nebo dešťových do DN 100</t>
  </si>
  <si>
    <t>90"odhad</t>
  </si>
  <si>
    <t>78</t>
  </si>
  <si>
    <t>721160806</t>
  </si>
  <si>
    <t>Demontáž potrubí vláknocementového DN 200</t>
  </si>
  <si>
    <t>-94105423</t>
  </si>
  <si>
    <t>Demontáž potrubí z vláknocementových trub odpadních nebo ventilačních přes 100 do DN 200</t>
  </si>
  <si>
    <t>1,26+11,575+8,563+4,570</t>
  </si>
  <si>
    <t>79</t>
  </si>
  <si>
    <t>721290822</t>
  </si>
  <si>
    <t>Přemístění vnitrostaveništní demontovaných hmot vnitřní kanalizace v objektech výšky do 12 m</t>
  </si>
  <si>
    <t>750447950</t>
  </si>
  <si>
    <t>Vnitrostaveništní přemístění vybouraných (demontovaných) hmot vnitřní kanalizace vodorovně do 100 m v objektech výšky přes 6 do 12 m</t>
  </si>
  <si>
    <t>722</t>
  </si>
  <si>
    <t>Zdravotechnika - vnitřní vodovod</t>
  </si>
  <si>
    <t>80</t>
  </si>
  <si>
    <t>722130802</t>
  </si>
  <si>
    <t>Demontáž potrubí ocelové pozinkované závitové do DN 40</t>
  </si>
  <si>
    <t>-201043966</t>
  </si>
  <si>
    <t>Demontáž potrubí z ocelových trubek pozinkovaných závitových přes 25 do DN 40</t>
  </si>
  <si>
    <t>250"odhad</t>
  </si>
  <si>
    <t>81</t>
  </si>
  <si>
    <t>722290822</t>
  </si>
  <si>
    <t>Přemístění vnitrostaveništní demontovaných hmot pro vnitřní vodovod v objektech výšky do 12 m</t>
  </si>
  <si>
    <t>-1368361087</t>
  </si>
  <si>
    <t>Vnitrostaveništní přemístění vybouraných (demontovaných) hmot vnitřní vodovod vodorovně do 100 m v objektech výšky přes 6 do 12 m</t>
  </si>
  <si>
    <t>725</t>
  </si>
  <si>
    <t>Zdravotechnika - zařizovací předměty</t>
  </si>
  <si>
    <t>82</t>
  </si>
  <si>
    <t>725110814</t>
  </si>
  <si>
    <t>Demontáž klozetu Kombi, odsávací</t>
  </si>
  <si>
    <t>321894892</t>
  </si>
  <si>
    <t>Demontáž klozetů odsávacích nebo kombinačních</t>
  </si>
  <si>
    <t>83</t>
  </si>
  <si>
    <t>725122817</t>
  </si>
  <si>
    <t>Demontáž pisoárových stání bez nádrže a jedním záchodkem</t>
  </si>
  <si>
    <t>-683650240</t>
  </si>
  <si>
    <t>Demontáž pisoárů bez nádrže s rohovým ventilem s 1 záchodkem</t>
  </si>
  <si>
    <t>84</t>
  </si>
  <si>
    <t>725210821</t>
  </si>
  <si>
    <t>Demontáž umyvadel bez výtokových armatur</t>
  </si>
  <si>
    <t>-1397514640</t>
  </si>
  <si>
    <t>Demontáž umyvadel bez výtokových armatur umyvadel</t>
  </si>
  <si>
    <t>85</t>
  </si>
  <si>
    <t>725330820</t>
  </si>
  <si>
    <t>Demontáž výlevka diturvitová</t>
  </si>
  <si>
    <t>-1917103948</t>
  </si>
  <si>
    <t>Demontáž výlevek bez výtokových armatur a bez nádrže a splachovacího potrubí diturvitových</t>
  </si>
  <si>
    <t>86</t>
  </si>
  <si>
    <t>72582080R</t>
  </si>
  <si>
    <t xml:space="preserve">Demontáž baterií bez rozlišení </t>
  </si>
  <si>
    <t>1610823335</t>
  </si>
  <si>
    <t>87</t>
  </si>
  <si>
    <t>725590812</t>
  </si>
  <si>
    <t>Přemístění vnitrostaveništní demontovaných pro zařizovací předměty v objektech výšky do 12 m</t>
  </si>
  <si>
    <t>1590694516</t>
  </si>
  <si>
    <t>Vnitrostaveništní přemístění vybouraných (demontovaných) hmot zařizovacích předmětů vodorovně do 100 m v objektech výšky přes 6 do 12 m</t>
  </si>
  <si>
    <t>751</t>
  </si>
  <si>
    <t>Vzduchotechnika</t>
  </si>
  <si>
    <t>88</t>
  </si>
  <si>
    <t>751322012</t>
  </si>
  <si>
    <t>Mtž talířového ventilu D do 200 mm</t>
  </si>
  <si>
    <t>1571864428</t>
  </si>
  <si>
    <t>Montáž talířových ventilů, anemostatů, dýz talířového ventilu, průměru přes 100 do 200 mm</t>
  </si>
  <si>
    <t>7"KO</t>
  </si>
  <si>
    <t>89</t>
  </si>
  <si>
    <t>KO</t>
  </si>
  <si>
    <t>talířový kovový bílý ventil odvodní KO 160 mm</t>
  </si>
  <si>
    <t>-1709043004</t>
  </si>
  <si>
    <t>90</t>
  </si>
  <si>
    <t>751398021</t>
  </si>
  <si>
    <t>Mtž větrací mřížky stěnové do 0,040 m2</t>
  </si>
  <si>
    <t>-67388688</t>
  </si>
  <si>
    <t>Montáž ostatních zařízení větrací mřížky stěnové, průřezu do 0,040 m2</t>
  </si>
  <si>
    <t>3"M3</t>
  </si>
  <si>
    <t>91</t>
  </si>
  <si>
    <t>M3</t>
  </si>
  <si>
    <t>větrací mřížka plastová bílá se sítí 200x200mm</t>
  </si>
  <si>
    <t>-413247875</t>
  </si>
  <si>
    <t>92</t>
  </si>
  <si>
    <t>751398031</t>
  </si>
  <si>
    <t>Mtž ventilační mřížky do dveří do 0,040 m2</t>
  </si>
  <si>
    <t>363941873</t>
  </si>
  <si>
    <t>Montáž ostatních zařízení ventilační mřížky do dveří nebo desek, průřezu do 0,040 m2</t>
  </si>
  <si>
    <t>M1,M2</t>
  </si>
  <si>
    <t>8+12</t>
  </si>
  <si>
    <t>93</t>
  </si>
  <si>
    <t>M1</t>
  </si>
  <si>
    <t>větrací mřížka hliníková, kartáčovaná do dveřního křídla cca 250x80 mm</t>
  </si>
  <si>
    <t>41932804</t>
  </si>
  <si>
    <t>M2</t>
  </si>
  <si>
    <t>větrací mřížka hliníková, kartáčovaná do dveřního křídla cca 400x80 mm</t>
  </si>
  <si>
    <t>-1281973859</t>
  </si>
  <si>
    <t>751398041</t>
  </si>
  <si>
    <t>Mtž protidešťové žaluzie potrubí D do 300 mm</t>
  </si>
  <si>
    <t>-1883722121</t>
  </si>
  <si>
    <t>Montáž ostatních zařízení protidešťové žaluzie nebo žaluziové klapky na kruhové potrubí, průměru do 300 mm</t>
  </si>
  <si>
    <t>1"M6</t>
  </si>
  <si>
    <t>M6</t>
  </si>
  <si>
    <t>samotížná plastová žaluziová klapka šedá (koncovka pro kruhové potrubí d= 200 mm)</t>
  </si>
  <si>
    <t>-1740424188</t>
  </si>
  <si>
    <t>75153R</t>
  </si>
  <si>
    <t xml:space="preserve">Mtž potrubí pr. 160 </t>
  </si>
  <si>
    <t>415763438</t>
  </si>
  <si>
    <t>98</t>
  </si>
  <si>
    <t>75153R1</t>
  </si>
  <si>
    <t xml:space="preserve">Mtž potrubí pr. 200 </t>
  </si>
  <si>
    <t>1496427613</t>
  </si>
  <si>
    <t>99</t>
  </si>
  <si>
    <t>75153R3</t>
  </si>
  <si>
    <t xml:space="preserve">Mtž potrubí pr. 250 </t>
  </si>
  <si>
    <t>1706201345</t>
  </si>
  <si>
    <t>vzduchotechnické potrubí d 160 mm - potrubí z Al. laminátové hadice s tepelnou a  zvukovou izolací tl. min. 25 mm a s parotěsnou zábranou (jako například potrubí Sonoflex)</t>
  </si>
  <si>
    <t>-252128273</t>
  </si>
  <si>
    <t>101</t>
  </si>
  <si>
    <t>16.1</t>
  </si>
  <si>
    <t>vzduchotechnické potrubí d 200 mm - potrubí z Al. laminátové hadice s tepelnou a  zvukovou izolací tl. min. 25 mm a s parotěsnou zábranou (jako například potrubí Sonoflex)</t>
  </si>
  <si>
    <t>-1016309955</t>
  </si>
  <si>
    <t>102</t>
  </si>
  <si>
    <t>vzduchotechnické potrubí o 200 mm ze stáčeného pozinkovaného pásu ( vzhled a parametry obdobné jako například potrubí Spiro 200), včetně tvarovek</t>
  </si>
  <si>
    <t>1129397489</t>
  </si>
  <si>
    <t>103</t>
  </si>
  <si>
    <t>17.1</t>
  </si>
  <si>
    <t>vzduchotechnické potrubí o 250 mm ze stáčeného pozinkovaného pásu ( vzhled a parametry obdobné jako například potrubí Spiro 250), včetně tvarovek</t>
  </si>
  <si>
    <t>1847434115</t>
  </si>
  <si>
    <t>104</t>
  </si>
  <si>
    <t>998751102</t>
  </si>
  <si>
    <t>Přesun hmot tonážní pro vzduchotechniku v objektech v do 24 m</t>
  </si>
  <si>
    <t>-533035611</t>
  </si>
  <si>
    <t>Přesun hmot pro vzduchotechniku stanovený z hmotnosti přesunovaného materiálu vodorovná dopravní vzdálenost do 100 m v objektech výšky přes 12 do 24 m</t>
  </si>
  <si>
    <t>105</t>
  </si>
  <si>
    <t>998751181</t>
  </si>
  <si>
    <t>Příplatek k přesunu hmot tonážní 751 prováděný bez použití mechanizace</t>
  </si>
  <si>
    <t>1043064971</t>
  </si>
  <si>
    <t>Přesun hmot pro vzduchotechniku stanovený z hmotnosti přesunovaného materiálu Příplatek k cenám za přesun prováděný bez použití mechanizace pro jakoukoliv výšku objektu</t>
  </si>
  <si>
    <t>762</t>
  </si>
  <si>
    <t>Konstrukce tesařské</t>
  </si>
  <si>
    <t>106</t>
  </si>
  <si>
    <t>762431014</t>
  </si>
  <si>
    <t>Obložení stěn z desek OSB tl 18 mm na sraz</t>
  </si>
  <si>
    <t>1107371389</t>
  </si>
  <si>
    <t>Obložení stěn z dřevoštěpkových desek OSB přibíjených na sraz, tloušťky desky 18 mm</t>
  </si>
  <si>
    <t>horní zakrytí předstěn</t>
  </si>
  <si>
    <t>0,15*(1,392+1,2)</t>
  </si>
  <si>
    <t>0,15*(1,9+1,49+1,0+1,1+1,9+1,1+1,15+0,9+0,962+1,1)</t>
  </si>
  <si>
    <t>0,15*(1,85+1,6+1,6+1,7+1,875)</t>
  </si>
  <si>
    <t>0,15*(2,15+1,6+1,6+1,415+1,0+2,22+1,05)</t>
  </si>
  <si>
    <t>0,15*(0,9+1,0)</t>
  </si>
  <si>
    <t>107</t>
  </si>
  <si>
    <t>998762102</t>
  </si>
  <si>
    <t>Přesun hmot tonážní pro kce tesařské v objektech v do 12 m</t>
  </si>
  <si>
    <t>-1990941818</t>
  </si>
  <si>
    <t>Přesun hmot pro konstrukce tesařské stanovený z hmotnosti přesunovaného materiálu vodorovná dopravní vzdálenost do 50 m v objektech výšky přes 6 do 12 m</t>
  </si>
  <si>
    <t>108</t>
  </si>
  <si>
    <t>998762181</t>
  </si>
  <si>
    <t>Příplatek k přesunu hmot tonážní 762 prováděný bez použití mechanizace</t>
  </si>
  <si>
    <t>1068056491</t>
  </si>
  <si>
    <t>Přesun hmot pro konstrukce tesařské stanovený z hmotnosti přesunovaného materiálu Příplatek k cenám za přesun prováděný bez použití mechanizace pro jakoukoliv výšku objektu</t>
  </si>
  <si>
    <t>763</t>
  </si>
  <si>
    <t>Konstrukce suché výstavby</t>
  </si>
  <si>
    <t>109</t>
  </si>
  <si>
    <t>763131752</t>
  </si>
  <si>
    <t>Montáž jedné vrstvy tepelné izolace do SDK podhledu</t>
  </si>
  <si>
    <t>526960823</t>
  </si>
  <si>
    <t>Podhled ze sádrokartonových desek ostatní práce a konstrukce na podhledech ze sádrokartonových desek montáž jedné vrstvy tepelné izolace</t>
  </si>
  <si>
    <t xml:space="preserve">vyplnění SDK zákrytů potrubí minerální vatou </t>
  </si>
  <si>
    <t>(3,352+1,148)*2</t>
  </si>
  <si>
    <t>110</t>
  </si>
  <si>
    <t>631512890</t>
  </si>
  <si>
    <t>deska příčková minerální tl.100 mm</t>
  </si>
  <si>
    <t>1322638287</t>
  </si>
  <si>
    <t>9*1,05</t>
  </si>
  <si>
    <t>111</t>
  </si>
  <si>
    <t>763131411</t>
  </si>
  <si>
    <t>SDK podhled desky 1xA 12,5 bez TI dvouvrstvá spodní kce profil CD+UD</t>
  </si>
  <si>
    <t>1162395155</t>
  </si>
  <si>
    <t>Podhled ze sádrokartonových desek dvouvrstvá zavěšená spodní konstrukce z ocelových profilů CD, UD jednoduše opláštěná deskou standardní A, tl. 12,5 mm, bez TI</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</si>
  <si>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</si>
  <si>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10,93</t>
  </si>
  <si>
    <t>112</t>
  </si>
  <si>
    <t>763131451</t>
  </si>
  <si>
    <t>SDK podhled deska 1xH2 12,5 bez TI dvouvrstvá spodní kce profil CD+UD</t>
  </si>
  <si>
    <t>-122748335</t>
  </si>
  <si>
    <t>Podhled ze sádrokartonových desek dvouvrstvá zavěšená spodní konstrukce z ocelových profilů CD, UD jednoduše opláštěná deskou impregnovanou H2, tl. 12,5 mm, bez TI</t>
  </si>
  <si>
    <t>1,44+5,99</t>
  </si>
  <si>
    <t>7,33+2,15+5,28</t>
  </si>
  <si>
    <t>5,23+5,0+2,32+1,98</t>
  </si>
  <si>
    <t>4,99+5,85+2,27+2,06</t>
  </si>
  <si>
    <t>113</t>
  </si>
  <si>
    <t>7631314R</t>
  </si>
  <si>
    <t>SDK zákryt VZT potrubí deska impregnovaná, kovová nosná konstrukce</t>
  </si>
  <si>
    <t>-1948858799</t>
  </si>
  <si>
    <t>V místnostech č. 004a-c bude zhotoven ještě SDK truhlíkový obklad větracího potrubí, které vede až pod podhledem.</t>
  </si>
  <si>
    <t>4,93*(0,43+0,25)</t>
  </si>
  <si>
    <t>114</t>
  </si>
  <si>
    <t>7631314R1</t>
  </si>
  <si>
    <t>SDK zákryt VZT potrubí deska impregnovaná, kovová nosná konstrukce, požární odolnost min. 30 minut</t>
  </si>
  <si>
    <t>-515715730</t>
  </si>
  <si>
    <t>mč 002</t>
  </si>
  <si>
    <t>3*0,25*1,53</t>
  </si>
  <si>
    <t>115</t>
  </si>
  <si>
    <t>998763302</t>
  </si>
  <si>
    <t>Přesun hmot tonážní pro sádrokartonové konstrukce v objektech v do 12 m</t>
  </si>
  <si>
    <t>-1815998034</t>
  </si>
  <si>
    <t>Přesun hmot pro konstrukce montované z desek sádrokartonových, sádrovláknitých, cementovláknitých nebo cementových stanovený z hmotnosti přesunovaného materiálu vodorovná dopravní vzdálenost do 50 m v objektech výšky přes 6 do 12 m</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</si>
  <si>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</si>
  <si>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116</t>
  </si>
  <si>
    <t>998763381</t>
  </si>
  <si>
    <t>Příplatek k přesunu hmot tonážní 763 SDK prováděný bez použití mechanizace</t>
  </si>
  <si>
    <t>-548079416</t>
  </si>
  <si>
    <t>Přesun hmot pro konstrukce montované z desek sádrokartonových, sádrovláknitých, cementovláknitých nebo cementových Příplatek k cenám za přesun prováděný bez použití mechanizace pro jakoukoliv výšku objektu</t>
  </si>
  <si>
    <t>764</t>
  </si>
  <si>
    <t>Konstrukce klempířské</t>
  </si>
  <si>
    <t>117</t>
  </si>
  <si>
    <t>764001821</t>
  </si>
  <si>
    <t>Demontáž krytiny ze svitků nebo tabulí do suti</t>
  </si>
  <si>
    <t>-1106246826</t>
  </si>
  <si>
    <t>Demontáž klempířských konstrukcí krytiny ze svitků nebo tabulí do suti</t>
  </si>
  <si>
    <t>118</t>
  </si>
  <si>
    <t>764141311</t>
  </si>
  <si>
    <t>Krytina střechy rovné drážkováním ze svitků z TiZn lesklého plechu rš 670 mm sklonu do 30°</t>
  </si>
  <si>
    <t>929413396</t>
  </si>
  <si>
    <t>Krytina ze svitků nebo tabulí z titanzinkového lesklého válcovaného plechu s úpravou u okapů, prostupů a výčnělků střechy rovné drážkováním ze svitků rš 670 mm, sklon střechy do 30 st.</t>
  </si>
  <si>
    <t xml:space="preserve">oprava střešní krytiny v místě prostupů </t>
  </si>
  <si>
    <t xml:space="preserve">rozsah bude upřesněn dle skutečné potřeby </t>
  </si>
  <si>
    <t>3*1,0+3*2,0</t>
  </si>
  <si>
    <t>119</t>
  </si>
  <si>
    <t>764345322</t>
  </si>
  <si>
    <t>Lemování trub, konzol, držáků z TiZn lesklého plechu střech s krytinou skládanou D do 100 mm</t>
  </si>
  <si>
    <t>741063134</t>
  </si>
  <si>
    <t>Lemování trub, konzol, držáků a ostatních kusových prvků z titanzinkového lesklého válcovaného plechu střech s krytinou skládanou mimo prejzovou nebo z plechu, průměr přes 75 do 100 mm</t>
  </si>
  <si>
    <t>3"ventilační hlavice kanalizace</t>
  </si>
  <si>
    <t>120</t>
  </si>
  <si>
    <t>764345323</t>
  </si>
  <si>
    <t>Lemování trub, konzol, držáků z TiZn lesklého plechu střech s krytinou skládanou D do 150 mm</t>
  </si>
  <si>
    <t>1246985631</t>
  </si>
  <si>
    <t>Lemování trub, konzol, držáků a ostatních kusových prvků z titanzinkového lesklého válcovaného plechu střech s krytinou skládanou mimo prejzovou nebo z plechu, průměr přes 100 do 150 mm</t>
  </si>
  <si>
    <t>3"VZT</t>
  </si>
  <si>
    <t>121</t>
  </si>
  <si>
    <t>7643463R</t>
  </si>
  <si>
    <t xml:space="preserve">Ventilační stříška v TiZn plechu pr. 150 mm </t>
  </si>
  <si>
    <t>558807113</t>
  </si>
  <si>
    <t>122</t>
  </si>
  <si>
    <t>998764102</t>
  </si>
  <si>
    <t>Přesun hmot tonážní pro konstrukce klempířské v objektech v do 12 m</t>
  </si>
  <si>
    <t>1355619512</t>
  </si>
  <si>
    <t>Přesun hmot pro konstrukce klempířské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</si>
  <si>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</si>
  <si>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123</t>
  </si>
  <si>
    <t>998764181</t>
  </si>
  <si>
    <t>Příplatek k přesunu hmot tonážní 764 prováděný bez použití mechanizace</t>
  </si>
  <si>
    <t>1923243693</t>
  </si>
  <si>
    <t>Přesun hmot pro konstrukce klempířské stanovený z hmotnosti přesunovaného materiálu Příplatek k cenám za přesun prováděný bez použití mechanizace pro jakoukoliv výšku objektu</t>
  </si>
  <si>
    <t>766</t>
  </si>
  <si>
    <t>Konstrukce truhlářské</t>
  </si>
  <si>
    <t>124</t>
  </si>
  <si>
    <t>766621011</t>
  </si>
  <si>
    <t>Montáž dřevěných oken plochy přes 1 m2 pevných výšky do 1,5 m s rámem do zdiva</t>
  </si>
  <si>
    <t>1043143275</t>
  </si>
  <si>
    <t>Montáž oken dřevěných včetně montáže rámu na polyuretanovou pěnu plochy přes 1 m2 pevných do zdiva, výšky do 1,5 m</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</si>
  <si>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V cenách 766 62 - 9 . . Příplatek k cenám za tepelnou izolaci mezi ostěním a rámem okna jsou započteny náklady na izolaci vnější i vnitřní. 3. Délka izolace se určuje v metrech délky rámu okna. </t>
  </si>
  <si>
    <t>O3,4,5,9,11</t>
  </si>
  <si>
    <t>1,61*1,52+1,92*1,52+0,895*1,52+2,585*1,21+2,585*1,12</t>
  </si>
  <si>
    <t>125</t>
  </si>
  <si>
    <t>O3</t>
  </si>
  <si>
    <t>okno na vnitřních příčkách sociálních zařízení 1610 x 1520 mm (1300 prosklená výplň  + 220 neprůhledná výplň)_viz. odkaz O3</t>
  </si>
  <si>
    <t>-1716912407</t>
  </si>
  <si>
    <t>126</t>
  </si>
  <si>
    <t>O4</t>
  </si>
  <si>
    <t>okno na vnitřních příčkách sociálních zařízení 1920 x 1520 mm (1300 prosklená výplň  + 220 neprůhledná výplň)_viz. odkaz O4</t>
  </si>
  <si>
    <t>1056346972</t>
  </si>
  <si>
    <t>127</t>
  </si>
  <si>
    <t>O5</t>
  </si>
  <si>
    <t>okno na vnitřních příčkách sociálních zařízení 895 x 1520 mm (1300 prosklená výplň  + 220 neprůhledná výplň)_viz. odkaz O5</t>
  </si>
  <si>
    <t>-1419561973</t>
  </si>
  <si>
    <t>128</t>
  </si>
  <si>
    <t>O9</t>
  </si>
  <si>
    <t>okno na vnitřních příčkách sociálních zařízení 2585 x 1210 mm (1000 prosklená výplň  + 210 neprůhledná výplň)_viz. odkaz O9</t>
  </si>
  <si>
    <t>-1500675013</t>
  </si>
  <si>
    <t>129</t>
  </si>
  <si>
    <t>O11</t>
  </si>
  <si>
    <t>okno na vnitřních příčkách sociálních zařízení 2585 x 1120 mm (900 prosklená výplň  + 220 neprůhledná výplň)_viz. odkaz O11</t>
  </si>
  <si>
    <t>-851614868</t>
  </si>
  <si>
    <t>130</t>
  </si>
  <si>
    <t>766660001</t>
  </si>
  <si>
    <t>Montáž dveřních křídel otvíravých 1křídlových š do 0,8 m do ocelové zárubně</t>
  </si>
  <si>
    <t>656005135</t>
  </si>
  <si>
    <t>Montáž dveřních křídel dřevěných nebo plastových otevíravých do ocelové zárubně povrchově upravených jednokřídlových, šířky do 800 mm</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</si>
  <si>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</si>
  <si>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D1,D2,D3,D8</t>
  </si>
  <si>
    <t>2+6+2+3</t>
  </si>
  <si>
    <t>131</t>
  </si>
  <si>
    <t>D1</t>
  </si>
  <si>
    <t>dveřní křídlo hladké, plné 600x1970 mm, v povrchové úpravě provedení laminát CPL  HQ 0,2</t>
  </si>
  <si>
    <t>1566068212</t>
  </si>
  <si>
    <t>132</t>
  </si>
  <si>
    <t>D2</t>
  </si>
  <si>
    <t>dveřní křídlo hladké, plné 700x1970 mm, v povrchové úpravě provedení laminát CPL  HQ 0,2</t>
  </si>
  <si>
    <t>-1943890434</t>
  </si>
  <si>
    <t>133</t>
  </si>
  <si>
    <t>D3</t>
  </si>
  <si>
    <t>dveřní křídlo hladké, plné 800x1970 mm, v povrchové úpravě provedení laminát CPL  HQ 0,2</t>
  </si>
  <si>
    <t>-1595126553</t>
  </si>
  <si>
    <t>134</t>
  </si>
  <si>
    <t>D8</t>
  </si>
  <si>
    <t>dveřní křídlo hladké, ze 3/4 prosklené 800x1970 mm, v povrchové úpravě provedení laminát CPL  HQ 0,2</t>
  </si>
  <si>
    <t>1745385412</t>
  </si>
  <si>
    <t>135</t>
  </si>
  <si>
    <t>766660002</t>
  </si>
  <si>
    <t>Montáž dveřních křídel otvíravých 1křídlových š přes 0,8 m do ocelové zárubně</t>
  </si>
  <si>
    <t>1125107048</t>
  </si>
  <si>
    <t>Montáž dveřních křídel dřevěných nebo plastových otevíravých do ocelové zárubně povrchově upravených jednokřídlových, šířky přes 800 mm</t>
  </si>
  <si>
    <t>D4</t>
  </si>
  <si>
    <t>136</t>
  </si>
  <si>
    <t>dveřní křídlo hladké, plné 900x1970 mm, v povrchové úpravě provedení laminát CPL  HQ 0,2</t>
  </si>
  <si>
    <t>1845298837</t>
  </si>
  <si>
    <t>137</t>
  </si>
  <si>
    <t>766660021</t>
  </si>
  <si>
    <t>Montáž dveřních křídel otvíravých 1křídlových š do 0,8 m požárních do ocelové zárubně</t>
  </si>
  <si>
    <t>847721840</t>
  </si>
  <si>
    <t>Montáž dveřních křídel dřevěných nebo plastových otevíravých do ocelové zárubně protipožárních jednokřídlových, šířky do 800 mm</t>
  </si>
  <si>
    <t>D5</t>
  </si>
  <si>
    <t>138</t>
  </si>
  <si>
    <t>dveřní křídlo hladké, plné 800x1970 mm, v povrchové úpravě provedení laminát CPL  HQ 0,2, dveřní křídlo (požární uzávěr) EI30 DP3 + C2</t>
  </si>
  <si>
    <t>-862823949</t>
  </si>
  <si>
    <t>139</t>
  </si>
  <si>
    <t>766660720</t>
  </si>
  <si>
    <t>Osazení větrací mřížky s vyříznutím otvoru</t>
  </si>
  <si>
    <t>1198024753</t>
  </si>
  <si>
    <t>Montáž dveřních křídel dřevěných nebo plastových ostatní práce větrací mřížky s vyříznutím otvoru</t>
  </si>
  <si>
    <t>2"M5</t>
  </si>
  <si>
    <t>140</t>
  </si>
  <si>
    <t>M5</t>
  </si>
  <si>
    <t>atypická větrací mřížka do dveří (vyříznout stávající 1. a 4. dveřní výplň - nahradit ji  děrovaným nerezovým plechem (u dveřního křídla bude olištováno)</t>
  </si>
  <si>
    <t>-1216638655</t>
  </si>
  <si>
    <t>141</t>
  </si>
  <si>
    <t>766691911</t>
  </si>
  <si>
    <t>Vyvěšení nebo zavěšení dřevěných křídel oken pl do 1,5 m2</t>
  </si>
  <si>
    <t>-410951785</t>
  </si>
  <si>
    <t>Ostatní práce vyvěšení nebo zavěšení křídel s případným uložením a opětovným zavěšením po provedení stavebních změn dřevěných okenních, plochy do 1,5 m2</t>
  </si>
  <si>
    <t xml:space="preserve">Poznámka k souboru cen:_x000D_
1. Ceny -1931 a -1932 lze užít jen pro křídlo mající současně obě jmenované funkce. </t>
  </si>
  <si>
    <t>142</t>
  </si>
  <si>
    <t>766691914</t>
  </si>
  <si>
    <t>Vyvěšení nebo zavěšení dřevěných křídel dveří pl do 2 m2</t>
  </si>
  <si>
    <t>555715967</t>
  </si>
  <si>
    <t>Ostatní práce vyvěšení nebo zavěšení křídel s případným uložením a opětovným zavěšením po provedení stavebních změn dřevěných dveřních, plochy do 2 m2</t>
  </si>
  <si>
    <t>143</t>
  </si>
  <si>
    <t>76666072R</t>
  </si>
  <si>
    <t xml:space="preserve">Montáž dveřního kování </t>
  </si>
  <si>
    <t>-1418823972</t>
  </si>
  <si>
    <t>5+9+1</t>
  </si>
  <si>
    <t>144</t>
  </si>
  <si>
    <t>rozetové kování s rovnou klikou a zámkem s WC kličkou s ukazatelem obsazenosti (vzhled obdobný jako např. kování na přiloženém prospektu Rostex Exlusive SNH s povrchem   matný nerez)</t>
  </si>
  <si>
    <t>1388376101</t>
  </si>
  <si>
    <t>145</t>
  </si>
  <si>
    <t>rozetové kování klika+klika s rozetou a zámkem pro FAB + vložka FAB  (vzhled obdobný např. kování Rostex Exklusive SNH na přiloženém prospektu s povrchem matný nerez)</t>
  </si>
  <si>
    <t>-1282060367</t>
  </si>
  <si>
    <t>146</t>
  </si>
  <si>
    <t>rozetové kování klika+klika s rozetou a zámkem pro FAB + vložka FAB celokovové  protipožární s povrchem matý nerez (EW 30)</t>
  </si>
  <si>
    <t>-1936601250</t>
  </si>
  <si>
    <t>147</t>
  </si>
  <si>
    <t>766660717</t>
  </si>
  <si>
    <t>Montáž dveřních křídel samozavírače na ocelovou zárubeň</t>
  </si>
  <si>
    <t>1360495413</t>
  </si>
  <si>
    <t>Montáž dveřních křídel dřevěných nebo plastových ostatní práce samozavírače na zárubeň ocelovou</t>
  </si>
  <si>
    <t>5+1+2</t>
  </si>
  <si>
    <t>148</t>
  </si>
  <si>
    <t>samozavírač k vnitřním dveřím (bez speciálních požadavků - vzhled podobný povrchu a odstínu kartáčovaná nerez)</t>
  </si>
  <si>
    <t>1614009750</t>
  </si>
  <si>
    <t>149</t>
  </si>
  <si>
    <t>samozavírač pro požární dveře v 1. PP pro požadovanou požární odolnost požárního uzávěru EI 30 DP3 (vzhled podobný povrchu kartáčovaná nerez)</t>
  </si>
  <si>
    <t>-322105373</t>
  </si>
  <si>
    <t>150</t>
  </si>
  <si>
    <t>samozavírač vhodný pro pohyb vozíků a osob tělesně postižených</t>
  </si>
  <si>
    <t>-1617392021</t>
  </si>
  <si>
    <t>151</t>
  </si>
  <si>
    <t>766695212</t>
  </si>
  <si>
    <t>Montáž truhlářských prahů dveří 1křídlových šířky do 10 cm</t>
  </si>
  <si>
    <t>-658416821</t>
  </si>
  <si>
    <t>Montáž ostatních truhlářských konstrukcí prahů dveří jednokřídlových, šířky do 100 mm</t>
  </si>
  <si>
    <t xml:space="preserve">Poznámka k souboru cen:_x000D_
1. Cenami -8111 a -8112 se oceňuje montáž vrat oboru JKPOV 611. 2. Cenami -97 . . nelze oceňovat venkovní krycí lišty balkónových dveří; tato montáž se oceňuje cenou -1610. </t>
  </si>
  <si>
    <t>2+3</t>
  </si>
  <si>
    <t>152</t>
  </si>
  <si>
    <t>dubový práh lakovaný pro zárubeň 700x100 mm</t>
  </si>
  <si>
    <t>-653192569</t>
  </si>
  <si>
    <t>153</t>
  </si>
  <si>
    <t>dubový práh lakovaný pro zárubeň 800x100 mm</t>
  </si>
  <si>
    <t>-903986626</t>
  </si>
  <si>
    <t>154</t>
  </si>
  <si>
    <t>766999R1</t>
  </si>
  <si>
    <t>Truhlářská úprava okenního křídla pro osazení ventilátoru viz. TZ</t>
  </si>
  <si>
    <t>1736602770</t>
  </si>
  <si>
    <t>155</t>
  </si>
  <si>
    <t>766999R3</t>
  </si>
  <si>
    <t>Doplnění protipožární pásky do zárubní, včetně dodávky pásky</t>
  </si>
  <si>
    <t>1453362794</t>
  </si>
  <si>
    <t>do dveří 018</t>
  </si>
  <si>
    <t>0,8+1,97+1,97</t>
  </si>
  <si>
    <t>156</t>
  </si>
  <si>
    <t>998766102</t>
  </si>
  <si>
    <t>Přesun hmot tonážní pro konstrukce truhlářské v objektech v do 12 m</t>
  </si>
  <si>
    <t>-1464005822</t>
  </si>
  <si>
    <t>Přesun hmot pro konstrukce truhlářské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</si>
  <si>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</si>
  <si>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157</t>
  </si>
  <si>
    <t>998766181</t>
  </si>
  <si>
    <t>Příplatek k přesunu hmot tonážní 766 prováděný bez použití mechanizace</t>
  </si>
  <si>
    <t>-1551275510</t>
  </si>
  <si>
    <t>Přesun hmot pro konstrukce truhlářské stanovený z hmotnosti přesunovaného materiálu Příplatek k ceně za přesun prováděný bez použití mechanizace pro jakoukoliv výšku objektu</t>
  </si>
  <si>
    <t>771</t>
  </si>
  <si>
    <t>Podlahy z dlaždic</t>
  </si>
  <si>
    <t>158</t>
  </si>
  <si>
    <t>771473113</t>
  </si>
  <si>
    <t>Montáž soklíků z dlaždic keramických lepených rovných v do 120 mm</t>
  </si>
  <si>
    <t>-1333059422</t>
  </si>
  <si>
    <t>Montáž soklíků z dlaždic keramických lepených standardním lepidlem rovných výšky přes 90 do 120 mm</t>
  </si>
  <si>
    <t>mč 018</t>
  </si>
  <si>
    <t>14-2,3</t>
  </si>
  <si>
    <t>159</t>
  </si>
  <si>
    <t>771573116</t>
  </si>
  <si>
    <t>Montáž podlah keramických režných hladkých lepených do 25 ks/m2</t>
  </si>
  <si>
    <t>333873740</t>
  </si>
  <si>
    <t>Montáž podlah z dlaždic keramických lepených standardním lepidlem režných nebo glazovaných hladkých přes 22 do 25 ks/ m2</t>
  </si>
  <si>
    <t xml:space="preserve">1pp - dle tabulky místností </t>
  </si>
  <si>
    <t>1,44+2,19+4+5,99+15,35+10,93</t>
  </si>
  <si>
    <t xml:space="preserve">1np - dle tabulky místností </t>
  </si>
  <si>
    <t xml:space="preserve">2np - dle tabulky místností </t>
  </si>
  <si>
    <t xml:space="preserve">3np - dle tabulky místností </t>
  </si>
  <si>
    <t>160</t>
  </si>
  <si>
    <t>5976140R</t>
  </si>
  <si>
    <t>dlaždice keramické slinuté neglazované mrazuvzdorné 200x200 mm protiskluznost R10</t>
  </si>
  <si>
    <t>1464460238</t>
  </si>
  <si>
    <t>1,44+2,19+5,99</t>
  </si>
  <si>
    <t>54,08*1,1 'Přepočtené koeficientem množství</t>
  </si>
  <si>
    <t>161</t>
  </si>
  <si>
    <t>5976140R1</t>
  </si>
  <si>
    <t>dlaždice keramické slinuté neglazované mrazuvzdorné 200x200 mm protiskluznost R9</t>
  </si>
  <si>
    <t>-1114792836</t>
  </si>
  <si>
    <t>4+15,35+10,93</t>
  </si>
  <si>
    <t>30,28*1,1 'Přepočtené koeficientem množství</t>
  </si>
  <si>
    <t>162</t>
  </si>
  <si>
    <t>771573916</t>
  </si>
  <si>
    <t>Oprava podlah z keramických dlaždic režných lepených do 25 ks/m2</t>
  </si>
  <si>
    <t>784388580</t>
  </si>
  <si>
    <t>Opravy podlah z dlaždic keramických lepených režných nebo glazovaných, při velikosti dlaždic přes 22 do 25 ks/ m2</t>
  </si>
  <si>
    <t>mč 003,006 - pro potřeby rozpočtu 10% plochy 50% provedeno v etapě I.</t>
  </si>
  <si>
    <t>(46,68+5,54)*25*0,1/2</t>
  </si>
  <si>
    <t>163</t>
  </si>
  <si>
    <t>771591111</t>
  </si>
  <si>
    <t>Podlahy penetrace podkladu</t>
  </si>
  <si>
    <t>1819166967</t>
  </si>
  <si>
    <t>Podlahy - ostatní práce penetrace podkladu</t>
  </si>
  <si>
    <t xml:space="preserve">Poznámka k souboru cen:_x000D_
1. Množství měrných jednotek u ceny -1185 se stanoví podle počtu řezaných dlaždic, nezávisle na jejich velikosti. 2. Položkou -1185 lze ocenit provádění více řezů na jednom kusu dlažby. </t>
  </si>
  <si>
    <t>164</t>
  </si>
  <si>
    <t>771591185</t>
  </si>
  <si>
    <t>Podlahy řezání keramických dlaždic rovné</t>
  </si>
  <si>
    <t>1565828252</t>
  </si>
  <si>
    <t>Podlahy - ostatní práce řezání dlaždic keramických rovné</t>
  </si>
  <si>
    <t>11,7/0,2"soklíky</t>
  </si>
  <si>
    <t>165</t>
  </si>
  <si>
    <t>771591191</t>
  </si>
  <si>
    <t>Příplatek k podlahám za diagonální kladení dlažby</t>
  </si>
  <si>
    <t>519901291</t>
  </si>
  <si>
    <t>Podlahy - ostatní práce Příplatek k cenám za diagonální kladení dlažby</t>
  </si>
  <si>
    <t>166</t>
  </si>
  <si>
    <t>771591171</t>
  </si>
  <si>
    <t>Montáž profilu ukončujícího pro plynulý přechod (dlažby s kobercem apod.)</t>
  </si>
  <si>
    <t>719152505</t>
  </si>
  <si>
    <t>Podlahy - ostatní práce montáž ukončujícího profilu pro plynulý přechod (dlažba-koberec apod.)</t>
  </si>
  <si>
    <t>1*0,9"odkaz 40</t>
  </si>
  <si>
    <t>1,82"odkaz 22</t>
  </si>
  <si>
    <t>167</t>
  </si>
  <si>
    <t>přechodová hliníková podlahová lišta do dveří š. 900 mm</t>
  </si>
  <si>
    <t>1939792289</t>
  </si>
  <si>
    <t>168</t>
  </si>
  <si>
    <t>podlahová hliníková lišta šedé barvy (ukončení keramické dlažby)</t>
  </si>
  <si>
    <t>-385734933</t>
  </si>
  <si>
    <t>169</t>
  </si>
  <si>
    <t>771990111</t>
  </si>
  <si>
    <t>Vyrovnání podkladu samonivelační stěrkou tl 4 mm pevnosti 15 Mpa</t>
  </si>
  <si>
    <t>1891306574</t>
  </si>
  <si>
    <t>Vyrovnání podkladní vrstvy samonivelační stěrkou tl. 4 mm, min. pevnosti 15 MPa</t>
  </si>
  <si>
    <t xml:space="preserve">Poznámka k souboru cen:_x000D_
1. V cenách souboru cen 771 99-01 jsou započteny i náklady na dodání samonivelační stěrky. </t>
  </si>
  <si>
    <t>170</t>
  </si>
  <si>
    <t>771990191</t>
  </si>
  <si>
    <t>Příplatek k vyrovnání podkladu dlažby samonivelační stěrkou pevnosti 15 Mpa ZKD 1 mm tloušťky</t>
  </si>
  <si>
    <t>-1664535953</t>
  </si>
  <si>
    <t>Vyrovnání podkladní vrstvy samonivelační stěrkou tl. 4 mm, min. pevnosti Příplatek k cenám za každý další 1 mm tloušťky, min. pevnosti 15 MPa</t>
  </si>
  <si>
    <t>171</t>
  </si>
  <si>
    <t>998771102</t>
  </si>
  <si>
    <t>Přesun hmot tonážní pro podlahy z dlaždic v objektech v do 12 m</t>
  </si>
  <si>
    <t>1017472944</t>
  </si>
  <si>
    <t>Přesun hmot pro podlahy z dlaždic stanovený z hmotnosti přesunovaného materiálu vodorovná dopravní vzdálenost do 50 m v objektech výšky přes 6 do 12 m</t>
  </si>
  <si>
    <t>172</t>
  </si>
  <si>
    <t>998771181</t>
  </si>
  <si>
    <t>Příplatek k přesunu hmot tonážní 771 prováděný bez použití mechanizace</t>
  </si>
  <si>
    <t>-939417623</t>
  </si>
  <si>
    <t>Přesun hmot pro podlahy z dlaždic stanovený z hmotnosti přesunovaného materiálu Příplatek k ceně za přesun prováděný bez použití mechanizace pro jakoukoliv výšku objektu</t>
  </si>
  <si>
    <t>781</t>
  </si>
  <si>
    <t>Dokončovací práce - obklady</t>
  </si>
  <si>
    <t>173</t>
  </si>
  <si>
    <t>781673113</t>
  </si>
  <si>
    <t>Montáž obkladů parapetů šířky do 200 mm z dlaždic keramických lepených standardním lepidlem</t>
  </si>
  <si>
    <t>1360342353</t>
  </si>
  <si>
    <t>Montáž obkladů parapetů z dlaždic keramických lepených standardním lepidlem, šířky parapetu přes 150 do 200 mm</t>
  </si>
  <si>
    <t>0,6*2*4</t>
  </si>
  <si>
    <t>174</t>
  </si>
  <si>
    <t>781413112</t>
  </si>
  <si>
    <t>Montáž obkladaček vnitřních pórovinových pravoúhlých do 25 ks/m2 lepených standardním lepidlem</t>
  </si>
  <si>
    <t>-515790498</t>
  </si>
  <si>
    <t>Montáž obkladů vnitřních stěn z obkladaček a dekorů (listel) pórovinových lepených standardním lepidlem z obkladaček pravoúhlých přes 22 do 25 ks/m2</t>
  </si>
  <si>
    <t>2,0*4,94</t>
  </si>
  <si>
    <t>2,0*6,04</t>
  </si>
  <si>
    <t>2,0*13,5</t>
  </si>
  <si>
    <t>mč 017</t>
  </si>
  <si>
    <t>2,0*1,742</t>
  </si>
  <si>
    <t>2,0*2,215</t>
  </si>
  <si>
    <t>2,0*13,110</t>
  </si>
  <si>
    <t>2,0*6,1</t>
  </si>
  <si>
    <t>2,0*10,020</t>
  </si>
  <si>
    <t>2,0*9,37</t>
  </si>
  <si>
    <t>2,0*9,32</t>
  </si>
  <si>
    <t>2,0*6,62</t>
  </si>
  <si>
    <t>2,0*6,45</t>
  </si>
  <si>
    <t>2,0*9,3</t>
  </si>
  <si>
    <t>2,0*9,92</t>
  </si>
  <si>
    <t>2,0*6,53</t>
  </si>
  <si>
    <t>175</t>
  </si>
  <si>
    <t>59761155R</t>
  </si>
  <si>
    <t xml:space="preserve">obklad porovinový 200x200 mm I. jakost </t>
  </si>
  <si>
    <t>660567775</t>
  </si>
  <si>
    <t>242,554*1,1 'Přepočtené koeficientem množství</t>
  </si>
  <si>
    <t>176</t>
  </si>
  <si>
    <t>781493111</t>
  </si>
  <si>
    <t>Plastové profily rohové lepené standardním lepidlem</t>
  </si>
  <si>
    <t>-1702837006</t>
  </si>
  <si>
    <t>Ostatní prvky plastové profily ukončovací a dilatační lepené standardním lepidlem rohové</t>
  </si>
  <si>
    <t xml:space="preserve">Poznámka k souboru cen:_x000D_
1. Množství měrných jednotek u ceny -5185 se stanoví podle počtu řezaných obkladaček, nezávisle na jejich velikosti. 2. Položkou -5185 lze ocenit provádění více řezů na jednom kusu obkladu. </t>
  </si>
  <si>
    <t>2,0*55</t>
  </si>
  <si>
    <t>177</t>
  </si>
  <si>
    <t>781493511</t>
  </si>
  <si>
    <t>Plastové profily ukončovací lepené standardním lepidlem</t>
  </si>
  <si>
    <t>-1345790015</t>
  </si>
  <si>
    <t>Ostatní prvky plastové profily ukončovací a dilatační lepené standardním lepidlem ukončovací</t>
  </si>
  <si>
    <t>1pp-3np</t>
  </si>
  <si>
    <t>4,94+6,04+13,5+1,742+2,215+13,11+6,1+10,02+9,37+9,32+6,62+6,45+9,3+9,92+6,53+6,1+0,15+1,31</t>
  </si>
  <si>
    <t>178</t>
  </si>
  <si>
    <t>781495111</t>
  </si>
  <si>
    <t>Penetrace podkladu vnitřních obkladů</t>
  </si>
  <si>
    <t>-695398155</t>
  </si>
  <si>
    <t>Ostatní prvky ostatní práce penetrace podkladu</t>
  </si>
  <si>
    <t>179</t>
  </si>
  <si>
    <t>998781102</t>
  </si>
  <si>
    <t>Přesun hmot tonážní pro obklady keramické v objektech v do 12 m</t>
  </si>
  <si>
    <t>-979943886</t>
  </si>
  <si>
    <t>Přesun hmot pro obklady keramické stanovený z hmotnosti přesunovaného materiálu vodorovná dopravní vzdálenost do 50 m v objektech výšky přes 6 do 12 m</t>
  </si>
  <si>
    <t>180</t>
  </si>
  <si>
    <t>998781181</t>
  </si>
  <si>
    <t>Příplatek k přesunu hmot tonážní 781 prováděný bez použití mechanizace</t>
  </si>
  <si>
    <t>135074924</t>
  </si>
  <si>
    <t>Přesun hmot pro obklady keramické stanovený z hmotnosti přesunovaného materiálu Příplatek k cenám za přesun prováděný bez použití mechanizace pro jakoukoliv výšku objektu</t>
  </si>
  <si>
    <t>783</t>
  </si>
  <si>
    <t>Dokončovací práce - nátěry</t>
  </si>
  <si>
    <t>181</t>
  </si>
  <si>
    <t>783222100</t>
  </si>
  <si>
    <t>Nátěry syntetické kovových doplňkových konstrukcí barva standardní dvojnásobné</t>
  </si>
  <si>
    <t>82634364</t>
  </si>
  <si>
    <t>Nátěry kovových stavebních doplňkových konstrukcí syntetické na vzduchu schnoucí standardními barvami (např. Tebas, …) dvojnásobné</t>
  </si>
  <si>
    <t xml:space="preserve">nátěr zárubní nových i stávajících v dotčených prostorách </t>
  </si>
  <si>
    <t>0,8*1,97*6</t>
  </si>
  <si>
    <t>0,7*1,97*6</t>
  </si>
  <si>
    <t>0,9*1,97*2</t>
  </si>
  <si>
    <t>0,6*1,97*2</t>
  </si>
  <si>
    <t>182</t>
  </si>
  <si>
    <t>783601812</t>
  </si>
  <si>
    <t>Odstranění nátěrů z dřevěných oken s dělenými křídly, kyvných a otočných oškrabáním s obroušením</t>
  </si>
  <si>
    <t>-945843009</t>
  </si>
  <si>
    <t>Odstranění starých nátěrů z truhlářských výrobků oškrabáním s obroušením oken s dělenými křídly, kyvných a otočných</t>
  </si>
  <si>
    <t xml:space="preserve">Poznámka k souboru cen:_x000D_
1. Odstranění nátěrů ze dveří s převažujícím historickým tvaroslovím (kazetové, ornamentální, s členitým povrchem…) doporučujeme oceňovat jako odstranění nátěrů ze dveří tří a vícevýplňových. </t>
  </si>
  <si>
    <t>V upravovaných prostorách budou okna vysazena a vnitřní rámy oken a vnitřní části okenních křídel budou opraveny zatmeleny, obroušeny a nově natřeny.</t>
  </si>
  <si>
    <t>0,6*1,8*2</t>
  </si>
  <si>
    <t>0,6*2,4*2</t>
  </si>
  <si>
    <t>183</t>
  </si>
  <si>
    <t>783621122</t>
  </si>
  <si>
    <t>Nátěry syntetické truhlářských konstrukcí barva dražší matný povrch dvojnásobné, 1x email a 2x tmel</t>
  </si>
  <si>
    <t>114299565</t>
  </si>
  <si>
    <t>Nátěry truhlářských výrobků syntetické na vzduchu schnoucí dražšími barvami (např. Düfa, …) matný povrch dvojnásobné a 1x email s 2x plným tmelením</t>
  </si>
  <si>
    <t>184</t>
  </si>
  <si>
    <t>7838421R</t>
  </si>
  <si>
    <t>Nátěry omítek stěn omyvatelný</t>
  </si>
  <si>
    <t>-434150743</t>
  </si>
  <si>
    <t>mč 013a</t>
  </si>
  <si>
    <t>10,74</t>
  </si>
  <si>
    <t>(14-2,3)*2,0</t>
  </si>
  <si>
    <t>784</t>
  </si>
  <si>
    <t>Dokončovací práce - malby a tapety</t>
  </si>
  <si>
    <t>185</t>
  </si>
  <si>
    <t>784121001</t>
  </si>
  <si>
    <t>Oškrabání malby v mísnostech výšky do 3,80 m</t>
  </si>
  <si>
    <t>732254823</t>
  </si>
  <si>
    <t>Oškrabání malby v místnostech výšky do 3,80 m</t>
  </si>
  <si>
    <t xml:space="preserve">Poznámka k souboru cen:_x000D_
1. Cenami souboru cen se oceňuje jakýkoli počet současně škrabaných vrstev barvy. </t>
  </si>
  <si>
    <t>stávající stěny v dotčených prostorech nad obklady</t>
  </si>
  <si>
    <t>186</t>
  </si>
  <si>
    <t>784171121</t>
  </si>
  <si>
    <t>Zakrytí vnitřních ploch  konstrukcí nebo prvků  v místnostech výšky do 3,80 m</t>
  </si>
  <si>
    <t>-468062335</t>
  </si>
  <si>
    <t>Zakrytí nemalovaných ploch (materiál ve specifikaci) včetně pozdějšího odkrytí konstrukcí nebo samostatných prvků např. schodišť, nábytku, radiátorů, zábradlí v místnostech výšky do 3,80</t>
  </si>
  <si>
    <t xml:space="preserve">Poznámka k souboru cen:_x000D_
1. V cenách nejsou započteny náklady na dodávku fólie, tyto se oceňují ve speifikaci.Ztratné lze stanovit ve výši 5%. </t>
  </si>
  <si>
    <t>187</t>
  </si>
  <si>
    <t>581248450</t>
  </si>
  <si>
    <t>fólie pro malířské potřeby zakrývací, PG 4022-20, 40µ,  4 x 5 m</t>
  </si>
  <si>
    <t>-1535358225</t>
  </si>
  <si>
    <t>149,57*1,05 'Přepočtené koeficientem množství</t>
  </si>
  <si>
    <t>188</t>
  </si>
  <si>
    <t>78418112R</t>
  </si>
  <si>
    <t>Jednonásobná penetrace podkladu v místnostech výšky do 3,80 m</t>
  </si>
  <si>
    <t>-1485194651</t>
  </si>
  <si>
    <t>86,75</t>
  </si>
  <si>
    <t>SDK podhledy+zákryty</t>
  </si>
  <si>
    <t>10,93+51,89+3,352+1,148</t>
  </si>
  <si>
    <t>189</t>
  </si>
  <si>
    <t>784221101</t>
  </si>
  <si>
    <t>Dvojnásobné bílé malby  ze směsí za sucha dobře otěruvzdorných v místnostech do 3,80 m</t>
  </si>
  <si>
    <t>1765392178</t>
  </si>
  <si>
    <t>Malby z malířských směsí otěruvzdorných za sucha dvojnásobné, bílé za sucha otěruvzdorné dobře v místnostech výšky do 3,80 m</t>
  </si>
  <si>
    <t>190</t>
  </si>
  <si>
    <t>784221141</t>
  </si>
  <si>
    <t>Příplatek k cenám 2x maleb za sucha otěruvzdorných za barevnou malbu tónovanou tónovacími přípravky</t>
  </si>
  <si>
    <t>998803811</t>
  </si>
  <si>
    <t>Malby z malířských směsí otěruvzdorných za sucha Příplatek k cenám dvojnásobných maleb za provádění barevné malby tónované tónovacími přípravky</t>
  </si>
  <si>
    <t>787</t>
  </si>
  <si>
    <t>Dokončovací práce - zasklívání</t>
  </si>
  <si>
    <t>191</t>
  </si>
  <si>
    <t>787600801</t>
  </si>
  <si>
    <t>Vysklívání oken a dveří plochy do 1 m2 skla plochého</t>
  </si>
  <si>
    <t>115405185</t>
  </si>
  <si>
    <t>Vysklívání oken a dveří skla plochého, plochy do 1 m2</t>
  </si>
  <si>
    <t>192</t>
  </si>
  <si>
    <t>787612224</t>
  </si>
  <si>
    <t>Zasklívání oken a dveří pevných s pod(za)tmelením sklem válcovaným tl do 4 mm</t>
  </si>
  <si>
    <t>1798126175</t>
  </si>
  <si>
    <t>Zasklívání oken a dveří deskami plochými plnými sklem plochým válcovaným bez drátěné vložky vzorovaným nebarevným s podtmelením a zatmelením, oken nebo dveří pevných, tl. od 3 do 4 mm</t>
  </si>
  <si>
    <t>HZS</t>
  </si>
  <si>
    <t>Hodinové zúčtovací sazby</t>
  </si>
  <si>
    <t>193</t>
  </si>
  <si>
    <t>HZS.01</t>
  </si>
  <si>
    <t xml:space="preserve">Stěhování stávajícího nábytku </t>
  </si>
  <si>
    <t>hzs</t>
  </si>
  <si>
    <t>512</t>
  </si>
  <si>
    <t>1169322837</t>
  </si>
  <si>
    <t>Poznámka k položce:
Z upravovaných místností (č. 04a, 009, část 010, část 017, 018, 110 a 320) bude přestěhován stávající nábytek do jiných místností objektu (které určí vedení školy).</t>
  </si>
  <si>
    <t>194</t>
  </si>
  <si>
    <t>HZS.02</t>
  </si>
  <si>
    <t>Montáž a kompletace nového nábytku (prvky N1, N2)</t>
  </si>
  <si>
    <t>508489820</t>
  </si>
  <si>
    <t>195</t>
  </si>
  <si>
    <t>HZS.03</t>
  </si>
  <si>
    <t>Montáž a kompletace prvků vybavení  (prvky 2, 3, 4, 5, 6, 7, 8, 9, 10, 11, 13, 14, 18, 19, 20, 32, 33)</t>
  </si>
  <si>
    <t>-1149637921</t>
  </si>
  <si>
    <t>Montáž a kompletace prvků vybavení (prvky 2, 3, 4, 5, 6, 7, 8, 9, 10, 11, 13, 14, 18, 19, 20, 32, 33)</t>
  </si>
  <si>
    <t>196</t>
  </si>
  <si>
    <t>HZS.04</t>
  </si>
  <si>
    <t>Montáž piktogramů P1 - P12 (19 kusů)</t>
  </si>
  <si>
    <t>-862397249</t>
  </si>
  <si>
    <t>Montáž piktogramů P1 - P11 (19 kusů)</t>
  </si>
  <si>
    <t>197</t>
  </si>
  <si>
    <t>HZS.05</t>
  </si>
  <si>
    <t>Demontáže všech ostatních prvků (např. dřev. obložení apod.)</t>
  </si>
  <si>
    <t>685600997</t>
  </si>
  <si>
    <t>198</t>
  </si>
  <si>
    <t>HZS.06</t>
  </si>
  <si>
    <t>Stavební přípomoce pro profese</t>
  </si>
  <si>
    <t>1026698833</t>
  </si>
  <si>
    <t>100"rezerva rozpočtu</t>
  </si>
  <si>
    <t>OST</t>
  </si>
  <si>
    <t>Ostatní</t>
  </si>
  <si>
    <t>199</t>
  </si>
  <si>
    <t>dávkovač tekutého mýdla plastový bílý velikost 400ml (vzhled a parametry obdobné jako například dávkovač Merida Top mini na přiloženém prospektu)</t>
  </si>
  <si>
    <t>-1460355305</t>
  </si>
  <si>
    <t>200</t>
  </si>
  <si>
    <t>zásobník nástěnný na toaletní papír v provedení bílý kov do průměru role max. 190 mm  (vzhled a parametry obdobné jako například zásobník Stella mini bílý na přiloženém   prospektu)</t>
  </si>
  <si>
    <t>1979996536</t>
  </si>
  <si>
    <t>201</t>
  </si>
  <si>
    <t>odpadkový koš s pedálem kovový, bílý 20 litrů, průměr do 300mm (vzhled a parametry  obdobné jako například koš Silent na přiloženém prospektu)</t>
  </si>
  <si>
    <t>880296058</t>
  </si>
  <si>
    <t>202</t>
  </si>
  <si>
    <t>rohová police malá, dvojitá, cca170x170x220 mm patrová v provedení drátěný program - chrom (vzhled a parametry obdobné jako například police na přiloženém prospektu)</t>
  </si>
  <si>
    <t>-1031370868</t>
  </si>
  <si>
    <t>203</t>
  </si>
  <si>
    <t>nerezový dvojháček (chromovaná mosaz) povrch matný (vzhled a parametry obdobné jako například jako například věšák na přiloženém prospektu)</t>
  </si>
  <si>
    <t>2131965877</t>
  </si>
  <si>
    <t>204</t>
  </si>
  <si>
    <t>zrcadlo v kovovém rámu nerez (mat) o rozměru min. 600x500 mm přilepené nebo zavěšené přímo na zeď (vzhled a parametry obdobné jako například zrcadlo na přiloženém prospektu)  osadit ve v. 1400-1900mm</t>
  </si>
  <si>
    <t>300764285</t>
  </si>
  <si>
    <t>205</t>
  </si>
  <si>
    <t>zrcadlo lepené sklopné 600x500 mm pro tělesně postižené s ovládací rukojetí v kovovém rámečku (matný nerez) ve v. 900 -1400mm. Typ, materiál a vzhled obdobný jako zrcadlo na  přiloženém prospektu.</t>
  </si>
  <si>
    <t>-194618245</t>
  </si>
  <si>
    <t>206</t>
  </si>
  <si>
    <t>madlo jednoduché, nerezové, matné kartáčované dl. 600 mm - osadit ve v. 800 mm</t>
  </si>
  <si>
    <t>-1546753071</t>
  </si>
  <si>
    <t>207</t>
  </si>
  <si>
    <t>madlo sklopné dl. 813 mm nerezové matné kartáčované, osadit ve v. 800 mm</t>
  </si>
  <si>
    <t>-1388074219</t>
  </si>
  <si>
    <t>208</t>
  </si>
  <si>
    <t>zvonek na WC pro přivolání obsluhy - osadit ve v. 150 mm a 1000 mm</t>
  </si>
  <si>
    <t>-1373981561</t>
  </si>
  <si>
    <t>209</t>
  </si>
  <si>
    <t>madlo jednoduché, nerezové, matné, dl. 700 mm osadit na dveře na straně opačné, než jsou závěsy vodorovně ve v. 850 mm</t>
  </si>
  <si>
    <t>2110447055</t>
  </si>
  <si>
    <t>210</t>
  </si>
  <si>
    <t>koš s víkem nástěnný na hygienické potřeby (bílý kov) rozměr cca 100x230x290 mm  (vzhled a parametry obdobné jako například koš Vencl V0006 na přiloženém prospektu)</t>
  </si>
  <si>
    <t>-328396105</t>
  </si>
  <si>
    <t>211</t>
  </si>
  <si>
    <t>madlo jednoduché, nerezové, matné kartáčované dl. 500 mm - osadit svisle ve v. 800-1300 mm</t>
  </si>
  <si>
    <t>-651744904</t>
  </si>
  <si>
    <t>212</t>
  </si>
  <si>
    <t>nade dveřmi nalepit reflexní tabulku "směr úniku rovně"</t>
  </si>
  <si>
    <t>-1310476132</t>
  </si>
  <si>
    <t>213</t>
  </si>
  <si>
    <t>nade dveřmi nalepit reflexní tabulku "směr úniku doprava"</t>
  </si>
  <si>
    <t>-1657942716</t>
  </si>
  <si>
    <t>214</t>
  </si>
  <si>
    <t>zádová opěrka pro WC pro tělesně postižené</t>
  </si>
  <si>
    <t>-1393814557</t>
  </si>
  <si>
    <t>215</t>
  </si>
  <si>
    <t>teleskopická kovová tyč + PE sprchový závěs</t>
  </si>
  <si>
    <t>-1465723446</t>
  </si>
  <si>
    <t>216</t>
  </si>
  <si>
    <t>P1</t>
  </si>
  <si>
    <t>piktogram na dveře P1 - chlapci</t>
  </si>
  <si>
    <t>1120362695</t>
  </si>
  <si>
    <t>217</t>
  </si>
  <si>
    <t>P3</t>
  </si>
  <si>
    <t>piktogram na dveře P3 - úklid</t>
  </si>
  <si>
    <t>295469490</t>
  </si>
  <si>
    <t>218</t>
  </si>
  <si>
    <t>P4</t>
  </si>
  <si>
    <t>piktogram na dveře P4 - WC</t>
  </si>
  <si>
    <t>-1119524777</t>
  </si>
  <si>
    <t>219</t>
  </si>
  <si>
    <t>P5</t>
  </si>
  <si>
    <t>piktogram na dveře P5 - muži</t>
  </si>
  <si>
    <t>-1870524499</t>
  </si>
  <si>
    <t>220</t>
  </si>
  <si>
    <t>P7</t>
  </si>
  <si>
    <t xml:space="preserve">piktogram na dveře P7 - WC tělesně postižení </t>
  </si>
  <si>
    <t>-647557774</t>
  </si>
  <si>
    <t>221</t>
  </si>
  <si>
    <t>P9</t>
  </si>
  <si>
    <t>piktogram na dveře P9 - šatna a umývárna - M</t>
  </si>
  <si>
    <t>1941192752</t>
  </si>
  <si>
    <t>222</t>
  </si>
  <si>
    <t>P12</t>
  </si>
  <si>
    <t>piktogram na dveře P12 - sprcha</t>
  </si>
  <si>
    <t>356134657</t>
  </si>
  <si>
    <t>223</t>
  </si>
  <si>
    <t>N1</t>
  </si>
  <si>
    <t>lavička šatní cca 420x1000x360 m (sedák lamino dub, nohy šedé) viz. odkaz N1</t>
  </si>
  <si>
    <t>-856149134</t>
  </si>
  <si>
    <t>224</t>
  </si>
  <si>
    <t>N2</t>
  </si>
  <si>
    <t>lavička šatní cca 420x1000x360 m (sedák lamino dub, nohy šedé) - lavička bude atypicky na míru zkrácena, aby se vešla do výklenku viz. odkaz N2</t>
  </si>
  <si>
    <t>-1580466494</t>
  </si>
  <si>
    <t>D1.4 - Technika prostředí staveb</t>
  </si>
  <si>
    <t>Soupis:</t>
  </si>
  <si>
    <t>D.1.4.a - Zařízení zdravotní instalace</t>
  </si>
  <si>
    <t xml:space="preserve">    713 - Izolace tepelné</t>
  </si>
  <si>
    <t xml:space="preserve">    726 - Zdravotechnika - předstěnové instalace</t>
  </si>
  <si>
    <t xml:space="preserve">    727 - Zdravotechnika - požární ochrana</t>
  </si>
  <si>
    <t xml:space="preserve">    767 - Konstrukce zámečnické</t>
  </si>
  <si>
    <t>713</t>
  </si>
  <si>
    <t>Izolace tepelné</t>
  </si>
  <si>
    <t>713463211</t>
  </si>
  <si>
    <t>Montáž izolace tepelné potrubí potrubními pouzdry s Al fólií staženými Al páskou 1x D do 50 mm</t>
  </si>
  <si>
    <t>-1898792766</t>
  </si>
  <si>
    <t>Montáž izolace tepelné potrubí a ohybů tvarovkami nebo deskami potrubními pouzdry s povrchovou úpravou hliníkovou fólií (izolační materiál ve specifikaci) přelepenými samolepící hliníkovou páskou potrubí D do 50 mm jednovrstvá</t>
  </si>
  <si>
    <t xml:space="preserve">chodba 1pp </t>
  </si>
  <si>
    <t>-26"odpočet I. etapa</t>
  </si>
  <si>
    <t>-12,75"odpočet III. etapa</t>
  </si>
  <si>
    <t>631545700</t>
  </si>
  <si>
    <t>pouzdro potrubní izolační (z minerální vaty) s povrchem kašírovaným hliníkovou folií  22/40 mm</t>
  </si>
  <si>
    <t>576670824</t>
  </si>
  <si>
    <t>15*1,05-4,463</t>
  </si>
  <si>
    <t>631545710</t>
  </si>
  <si>
    <t>pouzdro potrubní izolační (z minerální vaty) s povrchem kašírovaným hliníkovou folií  28/40 mm</t>
  </si>
  <si>
    <t>1353293191</t>
  </si>
  <si>
    <t>40*1,05-8,925-6,3</t>
  </si>
  <si>
    <t>631545720</t>
  </si>
  <si>
    <t>pouzdro potrubní izolační (z minerální vaty) s povrchem kašírovaným hliníkovou folií  35/40 mm</t>
  </si>
  <si>
    <t>-293002548</t>
  </si>
  <si>
    <t>50*1,05-8,4</t>
  </si>
  <si>
    <t>631545730</t>
  </si>
  <si>
    <t>pouzdro potrubní izolační (z minerální vaty) s povrchem kašírovaným hliníkovou folií  42/40 mm</t>
  </si>
  <si>
    <t>1098495243</t>
  </si>
  <si>
    <t>15*1,05-12,6</t>
  </si>
  <si>
    <t>998713102</t>
  </si>
  <si>
    <t>Přesun hmot tonážní pro izolace tepelné v objektech v do 12 m</t>
  </si>
  <si>
    <t>-2025227771</t>
  </si>
  <si>
    <t>Přesun hmot pro izolace tepelné stanovený z hmotnosti přesunovaného materiálu vodorovná dopravní vzdálenost do 50 m v objektech výšky přes 6 m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</si>
  <si>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</si>
  <si>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998713181</t>
  </si>
  <si>
    <t>Příplatek k přesunu hmot tonážní 713 prováděný bez použití mechanizace</t>
  </si>
  <si>
    <t>1252647902</t>
  </si>
  <si>
    <t>Přesun hmot pro izolace tepelné stanovený z hmotnosti přesunovaného materiálu Příplatek k cenám za přesun prováděný bez použití mechanizace pro jakoukoliv výšku objektu</t>
  </si>
  <si>
    <t>721171916</t>
  </si>
  <si>
    <t>Potrubí z PP propojení potrubí DN 125</t>
  </si>
  <si>
    <t>253359354</t>
  </si>
  <si>
    <t>Opravy odpadního potrubí plastového propojení dosavadního potrubí DN 125</t>
  </si>
  <si>
    <t>721173401</t>
  </si>
  <si>
    <t>Potrubí kanalizační plastové svodné systém KG DN 100</t>
  </si>
  <si>
    <t>-396466319</t>
  </si>
  <si>
    <t>Potrubí z plastových trub KG Systém (SN4) svodné (ležaté) DN 100</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</si>
  <si>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</si>
  <si>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721173402</t>
  </si>
  <si>
    <t>Potrubí kanalizační plastové svodné systém KG DN 125</t>
  </si>
  <si>
    <t>-1140086490</t>
  </si>
  <si>
    <t>Potrubí z plastových trub KG Systém (SN4) svodné (ležaté) DN 125</t>
  </si>
  <si>
    <t>721174025</t>
  </si>
  <si>
    <t>Potrubí kanalizační z PP odpadní systém HT DN 100</t>
  </si>
  <si>
    <t>37528171</t>
  </si>
  <si>
    <t>Potrubí z plastových trub HT Systém (polypropylenové PPs) odpadní (svislé) DN 100</t>
  </si>
  <si>
    <t>721174042</t>
  </si>
  <si>
    <t>Potrubí kanalizační z PP připojovací systém HT DN 40</t>
  </si>
  <si>
    <t>-1136169743</t>
  </si>
  <si>
    <t>Potrubí z plastových trub HT Systém (polypropylenové PPs) připojovací DN 40</t>
  </si>
  <si>
    <t>721174043</t>
  </si>
  <si>
    <t>Potrubí kanalizační z PP připojovací systém HT DN 50</t>
  </si>
  <si>
    <t>-932092792</t>
  </si>
  <si>
    <t>Potrubí z plastových trub HT Systém (polypropylenové PPs) připojovací DN 50</t>
  </si>
  <si>
    <t>721174044</t>
  </si>
  <si>
    <t>Potrubí kanalizační z PP připojovací systém HT DN 70</t>
  </si>
  <si>
    <t>-284694765</t>
  </si>
  <si>
    <t>Potrubí z plastových trub HT Systém (polypropylenové PPs) připojovací DN 70</t>
  </si>
  <si>
    <t>721174045</t>
  </si>
  <si>
    <t>Potrubí kanalizační z PP připojovací systém HT DN 100</t>
  </si>
  <si>
    <t>-380207486</t>
  </si>
  <si>
    <t>Potrubí z plastových trub polypropylenové připojovací DN 100</t>
  </si>
  <si>
    <t>721174063</t>
  </si>
  <si>
    <t>Potrubí kanalizační z PP větrací systém HT DN 110</t>
  </si>
  <si>
    <t>1190264631</t>
  </si>
  <si>
    <t>Potrubí z plastových trub HT Systém (polypropylenové PPs) větrací DN 110</t>
  </si>
  <si>
    <t>8+5,5</t>
  </si>
  <si>
    <t>286156020</t>
  </si>
  <si>
    <t>čistící tvarovka HTRE, DN 75</t>
  </si>
  <si>
    <t>-986919758</t>
  </si>
  <si>
    <t>trubky z polypropylénu a kombinované trubky a tvarovky kanalizační HT-Systém Plus PPs® čistící tvarovky HTRE, DN 75</t>
  </si>
  <si>
    <t>286156030</t>
  </si>
  <si>
    <t>čistící tvarovka HTRE, DN 100</t>
  </si>
  <si>
    <t>2082852798</t>
  </si>
  <si>
    <t>trubky z polypropylénu a kombinované trubky a tvarovky kanalizační HT-Systém Plus PPs® čistící tvarovky HTRE, DN 110</t>
  </si>
  <si>
    <t>721194104</t>
  </si>
  <si>
    <t>Vyvedení a upevnění odpadních výpustek DN 40</t>
  </si>
  <si>
    <t>88938185</t>
  </si>
  <si>
    <t>Vyměření přípojek na potrubí vyvedení a upevnění odpadních výpustek DN 40</t>
  </si>
  <si>
    <t xml:space="preserve">Poznámka k souboru cen:_x000D_
1. Cenami lze oceňovat i vyvedení a upevnění odpadních výpustek ke strojům a zařízením. 2. Potrubí odpadních výpustek se oceňují cenami souboru cen 721 17- . . Potrubí z plastových trub, části A 01. </t>
  </si>
  <si>
    <t>721194105</t>
  </si>
  <si>
    <t>Vyvedení a upevnění odpadních výpustek DN 50</t>
  </si>
  <si>
    <t>593663472</t>
  </si>
  <si>
    <t>Vyměření přípojek na potrubí vyvedení a upevnění odpadních výpustek DN 50</t>
  </si>
  <si>
    <t>8+5</t>
  </si>
  <si>
    <t>721194109</t>
  </si>
  <si>
    <t>Vyvedení a upevnění odpadních výpustek DN 100</t>
  </si>
  <si>
    <t>1854220267</t>
  </si>
  <si>
    <t>Vyměření přípojek na potrubí vyvedení a upevnění odpadních výpustek DN 100</t>
  </si>
  <si>
    <t>721211911</t>
  </si>
  <si>
    <t>Montáž vpustí podlahových DN 40/50</t>
  </si>
  <si>
    <t>1435896150</t>
  </si>
  <si>
    <t>Podlahové vpusti montáž podlahových vpustí DN 40/50</t>
  </si>
  <si>
    <t>PV</t>
  </si>
  <si>
    <t>podlahová vpusť DN 50 s límcem pro hydroizolaci a nerezovou mřížkou viz. odkaz PV</t>
  </si>
  <si>
    <t>-1222976003</t>
  </si>
  <si>
    <t>721219114</t>
  </si>
  <si>
    <t>Montáž odtokového sprchového žlabu délky do 1000 mm</t>
  </si>
  <si>
    <t>1362247404</t>
  </si>
  <si>
    <t>Odtokové sprchové žlaby montáž odtokových sprchových žlabů ostatních typů délky do 1000 mm</t>
  </si>
  <si>
    <t>3"OZ1</t>
  </si>
  <si>
    <t>OZ1</t>
  </si>
  <si>
    <t>nerezový odtokový podlahový žlab do sprchového koutu dl. 900mm viz. odkaz OZ1</t>
  </si>
  <si>
    <t>1886336274</t>
  </si>
  <si>
    <t>721273153</t>
  </si>
  <si>
    <t>Hlavice ventilační polypropylen PP DN 110</t>
  </si>
  <si>
    <t>-86354772</t>
  </si>
  <si>
    <t>Ventilační hlavice z polypropylenu (PP) DN 110 (HL 810)</t>
  </si>
  <si>
    <t>721290111</t>
  </si>
  <si>
    <t>Zkouška těsnosti potrubí kanalizace vodou do DN 125</t>
  </si>
  <si>
    <t>2068379391</t>
  </si>
  <si>
    <t>Zkouška těsnosti kanalizace v objektech vodou do DN 125</t>
  </si>
  <si>
    <t xml:space="preserve">Poznámka k souboru cen:_x000D_
1. V ceně -0123 není započteno dodání média; jeho dodávka se oceňuje ve specifikaci. </t>
  </si>
  <si>
    <t>2,7+1,5+31+5+17+3,5+16+13,5</t>
  </si>
  <si>
    <t>998721102</t>
  </si>
  <si>
    <t>Přesun hmot tonážní pro vnitřní kanalizace v objektech v do 12 m</t>
  </si>
  <si>
    <t>1805281107</t>
  </si>
  <si>
    <t>Přesun hmot pro vnitřní kanalizace stanovený z hmotnosti přesunovaného materiálu vodorovná dopravní vzdálenost do 50 m v objektech výšky přes 6 do 12 m</t>
  </si>
  <si>
    <t>998721181</t>
  </si>
  <si>
    <t>Příplatek k přesunu hmot tonážní 721 prováděný bez použití mechanizace</t>
  </si>
  <si>
    <t>-573642490</t>
  </si>
  <si>
    <t>Přesun hmot pro vnitřní kanalizace stanovený z hmotnosti přesunovaného materiálu Příplatek k ceně za přesun prováděný bez použití mechanizace pro jakoukoliv výšku objektu</t>
  </si>
  <si>
    <t>722174002</t>
  </si>
  <si>
    <t>Potrubí vodovodní plastové PPR svar polyfuze PN 16 D 20 x 2,8 mm</t>
  </si>
  <si>
    <t>-1927941771</t>
  </si>
  <si>
    <t>Potrubí z plastových trubek z polypropylenu (PPR) svařovaných polyfuzně PN 16 (SDR 7,4) D 20 x 2,8</t>
  </si>
  <si>
    <t xml:space="preserve">Poznámka k souboru cen:_x000D_
1. V cenách -4001 až -4088 jsou započteny náklady na montáž a dodávku potrubí a tvarovek. </t>
  </si>
  <si>
    <t>cirkulace</t>
  </si>
  <si>
    <t>TV</t>
  </si>
  <si>
    <t>SV</t>
  </si>
  <si>
    <t>722174003</t>
  </si>
  <si>
    <t>Potrubí vodovodní plastové PPR svar polyfuze PN 16 D 25 x 3,5 mm</t>
  </si>
  <si>
    <t>1371483660</t>
  </si>
  <si>
    <t>Potrubí z plastových trubek z polypropylenu (PPR) svařovaných polyfuzně PN 16 (SDR 7,4) D 25 x 3,5</t>
  </si>
  <si>
    <t>C</t>
  </si>
  <si>
    <t>722174004</t>
  </si>
  <si>
    <t>Potrubí vodovodní plastové PPR svar polyfuze PN 16 D 32 x 4,4 mm</t>
  </si>
  <si>
    <t>-1257520372</t>
  </si>
  <si>
    <t>Potrubí z plastových trubek z polypropylenu (PPR) svařovaných polyfuzně PN 16 (SDR 7,4) D 32 x 4,4</t>
  </si>
  <si>
    <t>722174005</t>
  </si>
  <si>
    <t>Potrubí vodovodní plastové PPR svar polyfuze PN 16 D 40 x 5,5 mm</t>
  </si>
  <si>
    <t>-1742773601</t>
  </si>
  <si>
    <t>Potrubí z plastových trubek z polypropylenu (PPR) svařovaných polyfuzně PN 16 (SDR 7,4) D 40 x 5,5</t>
  </si>
  <si>
    <t>722181221</t>
  </si>
  <si>
    <t>Ochrana vodovodního potrubí přilepenými tepelně izolačními trubicemi z PE tl do 10 mm DN do 22 mm</t>
  </si>
  <si>
    <t>-1348895107</t>
  </si>
  <si>
    <t>Ochrana potrubí tepelně izolačními trubicemi z pěnového polyetylenu PE přilepenými v příčných a podélných spojích, tloušťky izolace přes 6 do 10 mm, vnitřního průměru DN do 22 mm</t>
  </si>
  <si>
    <t xml:space="preserve">Poznámka k souboru cen:_x000D_
1. V cenách -1211 až -1255 jsou započteny i náklady na dodání tepelně izolačních trubic. </t>
  </si>
  <si>
    <t>722181222</t>
  </si>
  <si>
    <t>Ochrana vodovodního potrubí přilepenými tepelně izolačními trubicemi z PE tl do 10 mm DN do 42 mm</t>
  </si>
  <si>
    <t>1609167332</t>
  </si>
  <si>
    <t>Ochrana potrubí tepelně izolačními trubicemi z pěnového polyetylenu PE přilepenými v příčných a podélných spojích, tloušťky izolace přes 6 do 10 mm, vnitřního průměru DN přes 22 do 42 mm</t>
  </si>
  <si>
    <t>722181231</t>
  </si>
  <si>
    <t>Ochrana vodovodního potrubí přilepenými tepelně izolačními trubicemi z PE tl do 15 mm DN do 22 mm</t>
  </si>
  <si>
    <t>300315067</t>
  </si>
  <si>
    <t>Ochrana potrubí tepelně izolačními trubicemi z pěnového polyetylenu PE přilepenými v příčných a podélných spojích, tloušťky izolace přes 10 do 15 mm, vnitřního průměru DN do 22 mm</t>
  </si>
  <si>
    <t>722181232</t>
  </si>
  <si>
    <t>Ochrana vodovodního potrubí přilepenými tepelně izolačními trubicemi z PE tl do 15 mm DN do 42 mm</t>
  </si>
  <si>
    <t>-311804169</t>
  </si>
  <si>
    <t>Ochrana potrubí tepelně izolačními trubicemi z pěnového polyetylenu PE přilepenými v příčných a podélných spojích, tloušťky izolace přes 10 do 15 mm, vnitřního průměru DN přes 22 do 42 mm</t>
  </si>
  <si>
    <t>722190401</t>
  </si>
  <si>
    <t>Vyvedení a upevnění výpustku do DN 25</t>
  </si>
  <si>
    <t>-1654489372</t>
  </si>
  <si>
    <t>Zřízení přípojek na potrubí vyvedení a upevnění výpustek do DN 25</t>
  </si>
  <si>
    <t xml:space="preserve">Poznámka k souboru cen:_x000D_
1. Cenami -0401 až -0403 se oceňuje vyvedení a upevnění výpustek zařizovacích předmětů a výtokových armatur. 2. Potrubí vodovodních přípojek k zařizovacím předmětům, výtokovým armaturám, případně strojům a zařízením se oceňuje příslušnými cenami potrubí jako rozvod. </t>
  </si>
  <si>
    <t>722220121</t>
  </si>
  <si>
    <t>Nástěnka pro baterii G 1/2 s jedním závitem</t>
  </si>
  <si>
    <t>pár</t>
  </si>
  <si>
    <t>-673026750</t>
  </si>
  <si>
    <t>Armatury s jedním závitem nástěnky pro baterii G 1/2</t>
  </si>
  <si>
    <t xml:space="preserve">Poznámka k souboru cen:_x000D_
1. Cenami -9101 až -9106 nelze oceňovat montáž nástěnek. 2. V cenách –0111 až -0122 je započteno i vyvedení a upevnění výpustek. </t>
  </si>
  <si>
    <t>3+6+3+1</t>
  </si>
  <si>
    <t>72222415R</t>
  </si>
  <si>
    <t>Kulový rohový ventil se šroubením na hadici G1/2"</t>
  </si>
  <si>
    <t>-700571855</t>
  </si>
  <si>
    <t>Armatury s jedním závitem ventily kulové zahradní uzávěry (IVAR) PN 15 do 120 st. C G 1/2 - 3/4</t>
  </si>
  <si>
    <t>722232043</t>
  </si>
  <si>
    <t>Kohout kulový přímý G 1/2</t>
  </si>
  <si>
    <t>406153306</t>
  </si>
  <si>
    <t>Armatury se dvěma závity kulové kohouty PN 42 do 185 st.C přímé vnitřní závit (R 250 D Giacomini) G 1/2</t>
  </si>
  <si>
    <t>722232044</t>
  </si>
  <si>
    <t xml:space="preserve">Kohout kulový přímý G 3/4 </t>
  </si>
  <si>
    <t>705447345</t>
  </si>
  <si>
    <t>Armatury se dvěma závity kulové kohouty PN 42 do 185 st.C přímé vnitřní závit (R 250 D Giacomini) G 3/4</t>
  </si>
  <si>
    <t>722240123</t>
  </si>
  <si>
    <t>Kohout kulový plastový PPR DN 25</t>
  </si>
  <si>
    <t>1363063994</t>
  </si>
  <si>
    <t>Armatury z plastických hmot kohouty (PPR) kulové DN 25</t>
  </si>
  <si>
    <t>722240124</t>
  </si>
  <si>
    <t>Kohout kulový plastový PPR DN 32</t>
  </si>
  <si>
    <t>1708234118</t>
  </si>
  <si>
    <t>Armatury z plastických hmot kohouty (PPR) kulové DN 32</t>
  </si>
  <si>
    <t>722240125</t>
  </si>
  <si>
    <t>Kohout kulový plastový PPR DN 40</t>
  </si>
  <si>
    <t>-1099306879</t>
  </si>
  <si>
    <t>Armatury z plastických hmot kohouty (PPR) kulové DN 40</t>
  </si>
  <si>
    <t>722290226</t>
  </si>
  <si>
    <t>Zkouška těsnosti vodovodního potrubí závitového do DN 50</t>
  </si>
  <si>
    <t>-1430577070</t>
  </si>
  <si>
    <t>Zkoušky, proplach a desinfekce vodovodního potrubí zkoušky těsnosti vodovodního potrubí závitového do DN 50</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</si>
  <si>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</si>
  <si>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107+63+24+57</t>
  </si>
  <si>
    <t>722290234</t>
  </si>
  <si>
    <t>Proplach a dezinfekce vodovodního potrubí do DN 80</t>
  </si>
  <si>
    <t>-2145645854</t>
  </si>
  <si>
    <t>Zkoušky, proplach a desinfekce vodovodního potrubí proplach a desinfekce vodovodního potrubí do DN 80</t>
  </si>
  <si>
    <t>998722102</t>
  </si>
  <si>
    <t>Přesun hmot tonážní tonážní pro vnitřní vodovod v objektech v do 12 m</t>
  </si>
  <si>
    <t>1572052799</t>
  </si>
  <si>
    <t>Přesun hmot pro vnitřní vodovod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</si>
  <si>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</si>
  <si>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998722181</t>
  </si>
  <si>
    <t>Příplatek k přesunu hmot tonážní 722 prováděný bez použití mechanizace</t>
  </si>
  <si>
    <t>-1799387017</t>
  </si>
  <si>
    <t>Přesun hmot pro vnitřní vodovod stanovený z hmotnosti přesunovaného materiálu Příplatek k ceně za přesun prováděný bez použití mechanizace pro jakoukoliv výšku objektu</t>
  </si>
  <si>
    <t>72523R</t>
  </si>
  <si>
    <t>Montáž dělící stěny DS</t>
  </si>
  <si>
    <t>-521653723</t>
  </si>
  <si>
    <t>DS</t>
  </si>
  <si>
    <t>urinálová keramická dělící stěna viz. odkaz DS</t>
  </si>
  <si>
    <t>412800280</t>
  </si>
  <si>
    <t>725129101</t>
  </si>
  <si>
    <t>Montáž pisoáru keramického</t>
  </si>
  <si>
    <t>1506427234</t>
  </si>
  <si>
    <t>Pisoárové záchodky montáž ostatních typů keramických</t>
  </si>
  <si>
    <t xml:space="preserve">Poznámka k souboru cen:_x000D_
1. V cenách –1001, -1521, -1525, -1529, -2002 není započten napájecí zdroj. 2. V cenách -1501 a -1502 není započten ventil na oplach pisoáru. </t>
  </si>
  <si>
    <t>PS</t>
  </si>
  <si>
    <t>keramický pisoár s vnitřním přívodem vody + plastový sifon svislý viz. odkaz PS</t>
  </si>
  <si>
    <t>742373661</t>
  </si>
  <si>
    <t>725219102</t>
  </si>
  <si>
    <t>Montáž umyvadla připevněného na šrouby do zdiva</t>
  </si>
  <si>
    <t>243393706</t>
  </si>
  <si>
    <t>Umyvadla montáž umyvadel ostatních typů na šrouby do zdiva</t>
  </si>
  <si>
    <t xml:space="preserve">Poznámka k souboru cen:_x000D_
1. V cenách -2101 a -2102 je započteno i dodání zápachové uzávěrky. 2. V cenách –4112-14, -4141-43, -4151-56, -4161-63, -4211, 21, 31, není započten napájecí zdroj 3. V cenách -1651, -1656 a -1661, -1666 není započteno dodání skříňky. </t>
  </si>
  <si>
    <t>6+1+1+1</t>
  </si>
  <si>
    <t>U1</t>
  </si>
  <si>
    <t>umývadlo keramické bílé cca 550x430mm bez otvoru pro baterii + plastový sifon + keramický kryt sifonu viz. odkaz U1</t>
  </si>
  <si>
    <t>-1693489092</t>
  </si>
  <si>
    <t>U2</t>
  </si>
  <si>
    <t>umývadlo keramické bílé cca 640x550 mm s otvorem pro baterii + nerezový plochý podomítkový sifon pro tělesně postižené viz. odkaz U2</t>
  </si>
  <si>
    <t>-1759994520</t>
  </si>
  <si>
    <t>U3</t>
  </si>
  <si>
    <t>umývátko keramické bílé cca 450x360mm s otvorem pro baterii + nerezový sifon viz. odkaz U3</t>
  </si>
  <si>
    <t>1155834509</t>
  </si>
  <si>
    <t>U5</t>
  </si>
  <si>
    <t>umývadlo keramické bílé cca 550x430mm s otvorem pro baterii + nerezový  sifon + keramický kryt sifonu viz. odkaz U5</t>
  </si>
  <si>
    <t>200016018</t>
  </si>
  <si>
    <t>72524910R</t>
  </si>
  <si>
    <t xml:space="preserve">Montáž sprchových dveří </t>
  </si>
  <si>
    <t>-911944578</t>
  </si>
  <si>
    <t>D10</t>
  </si>
  <si>
    <t>dveře sprchové, skleněné, čiré, dvoukřídlové 1200x1950 mm_viz. odkaz D10</t>
  </si>
  <si>
    <t>248398168</t>
  </si>
  <si>
    <t>725339111</t>
  </si>
  <si>
    <t>Montáž výlevky</t>
  </si>
  <si>
    <t>2142605717</t>
  </si>
  <si>
    <t>Výlevky montáž výlevky</t>
  </si>
  <si>
    <t>VK</t>
  </si>
  <si>
    <t>výlevka keramická závěsná s mřížkou viz. odkaz VK</t>
  </si>
  <si>
    <t>840243178</t>
  </si>
  <si>
    <t>725119125</t>
  </si>
  <si>
    <t>Montáž klozetových mís závěsných na nosné stěny</t>
  </si>
  <si>
    <t>769791037</t>
  </si>
  <si>
    <t>Zařízení záchodů montáž klozetových mís závěsných na nosné stěny</t>
  </si>
  <si>
    <t xml:space="preserve">Poznámka k souboru cen:_x000D_
1. V cenách -1351, -1361, -3124 není započten napájecí zdroj. 2. V cenách jsou započtená klozetová sedátka. </t>
  </si>
  <si>
    <t>3+1</t>
  </si>
  <si>
    <t>WC1</t>
  </si>
  <si>
    <t>záchodová mísa závěsná keramická + prkénko z tvrdého plastu viz. odkaz WC1</t>
  </si>
  <si>
    <t>454297951</t>
  </si>
  <si>
    <t>WC2</t>
  </si>
  <si>
    <t>záchodová mísa závěsná keramická + prkénko z tvrdého plastu pro tělesně postižené viz. odkaz WC2</t>
  </si>
  <si>
    <t>-2139364696</t>
  </si>
  <si>
    <t>72586R</t>
  </si>
  <si>
    <t>Montáž automatického podomítkového splachovače</t>
  </si>
  <si>
    <t>1253980897</t>
  </si>
  <si>
    <t xml:space="preserve">Poznámka k souboru cen:_x000D_
1. Pro volbu cen zápachových uzávěrek je rozhodující vnější průměr připojovací trubky. 2. V 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 </t>
  </si>
  <si>
    <t>AS</t>
  </si>
  <si>
    <t>automatický podomítkový splachovač pisoáru (+ zdroj) viz. odkaz AS</t>
  </si>
  <si>
    <t>-1361061253</t>
  </si>
  <si>
    <t>725813111</t>
  </si>
  <si>
    <t>Ventil rohový bez připojovací trubičky nebo flexi hadičky G 1/2</t>
  </si>
  <si>
    <t>-12096729</t>
  </si>
  <si>
    <t>Ventily rohové bez připojovací trubičky nebo flexi hadičky G 1/2</t>
  </si>
  <si>
    <t>725829101</t>
  </si>
  <si>
    <t>Montáž baterie nástěnné dřezové pákové a klasické</t>
  </si>
  <si>
    <t>337129902</t>
  </si>
  <si>
    <t>Baterie dřezové montáž ostatních typů nástěnných pákových nebo klasických</t>
  </si>
  <si>
    <t xml:space="preserve">Poznámka k souboru cen:_x000D_
1. V ceně -1422 není započten napájecí zdroj. </t>
  </si>
  <si>
    <t>DN</t>
  </si>
  <si>
    <t>dřezová nástěnná baterie - chrom viz. odkaz DN</t>
  </si>
  <si>
    <t>1253986380</t>
  </si>
  <si>
    <t>725829121</t>
  </si>
  <si>
    <t>Montáž baterie umyvadlové nástěnné pákové a klasické ostatní typ</t>
  </si>
  <si>
    <t>-853836097</t>
  </si>
  <si>
    <t>Baterie umyvadlové montáž ostatních typů nástěnných pákových nebo klasických</t>
  </si>
  <si>
    <t xml:space="preserve">Poznámka k souboru cen:_x000D_
1. V cenách –2654, 56, -9101-9202 není započten napájecí zdroj. </t>
  </si>
  <si>
    <t>UN</t>
  </si>
  <si>
    <t>umývadlová nástěnná baterie - chrom viz. odkaz UN</t>
  </si>
  <si>
    <t>-256885295</t>
  </si>
  <si>
    <t>725829131</t>
  </si>
  <si>
    <t>Montáž baterie umyvadlové stojánkové G 1/2 ostatní typ</t>
  </si>
  <si>
    <t>310222679</t>
  </si>
  <si>
    <t>Baterie umyvadlové montáž ostatních typů stojánkových G 1/2</t>
  </si>
  <si>
    <t>2+1</t>
  </si>
  <si>
    <t>US</t>
  </si>
  <si>
    <t>umývadlová stojánková baterie s výpustí - chrom viz. odkaz US</t>
  </si>
  <si>
    <t>1862468561</t>
  </si>
  <si>
    <t>UST</t>
  </si>
  <si>
    <t>umývadlová stojánková páková baterie pro tělesně postižené - chrom viz. odkaz UST</t>
  </si>
  <si>
    <t>-2105558662</t>
  </si>
  <si>
    <t>725849412</t>
  </si>
  <si>
    <t>Montáž baterie sprchové nástěnné s pevnou výškou sprchy</t>
  </si>
  <si>
    <t>-2108317176</t>
  </si>
  <si>
    <t>Baterie sprchové montáž nástěnných baterií s pevnou výškou sprchy</t>
  </si>
  <si>
    <t xml:space="preserve">Poznámka k souboru cen:_x000D_
1. V cenách –1353-54, -1414 není započten napájecí zdroj. </t>
  </si>
  <si>
    <t>SN</t>
  </si>
  <si>
    <t>sprchová nástěnná baterie - chrom viz. odkaz SN</t>
  </si>
  <si>
    <t>-822355057</t>
  </si>
  <si>
    <t>72598012R</t>
  </si>
  <si>
    <t>Dvířka 25/25</t>
  </si>
  <si>
    <t>-94261592</t>
  </si>
  <si>
    <t>Dvířka 15/20</t>
  </si>
  <si>
    <t>998725102</t>
  </si>
  <si>
    <t>Přesun hmot tonážní pro zařizovací předměty v objektech v do 12 m</t>
  </si>
  <si>
    <t>1547489150</t>
  </si>
  <si>
    <t>Přesun hmot pro zařizovací předměty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</si>
  <si>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</si>
  <si>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998725181</t>
  </si>
  <si>
    <t>Příplatek k přesunu hmot tonážní 725 prováděný bez použití mechanizace</t>
  </si>
  <si>
    <t>-546615702</t>
  </si>
  <si>
    <t>Přesun hmot pro zařizovací předměty stanovený z hmotnosti přesunovaného materiálu Příplatek k cenám za přesun prováděný bez použití mechanizace pro jakoukoliv výšku objektu</t>
  </si>
  <si>
    <t>726</t>
  </si>
  <si>
    <t>Zdravotechnika - předstěnové instalace</t>
  </si>
  <si>
    <t>726111203</t>
  </si>
  <si>
    <t>Instalační předstěna - montáž pisoáru do masivní zděné kce</t>
  </si>
  <si>
    <t>-1324669160</t>
  </si>
  <si>
    <t>Předstěnové instalační systémy pro zazdění (GEBERIT) do masivních zděných konstrukcí montáž ostatních typů pisoárů</t>
  </si>
  <si>
    <t xml:space="preserve">Poznámka k souboru cen:_x000D_
1. V cenách -1031, -1032 jsou započteny náklady na dodání ovládacích tlačítek. 2. V cenách -1202 až -1204 nejsou započteny náklady na dodání ovládacích tlačítek. 3. V cenách nejsou započteny náklady na dodávku zařizovacích předmětů. </t>
  </si>
  <si>
    <t>MP</t>
  </si>
  <si>
    <t>podomítkový systém pro pisoáry viz. odkaz MP</t>
  </si>
  <si>
    <t>920632388</t>
  </si>
  <si>
    <t>726111204</t>
  </si>
  <si>
    <t>Instalační předstěna - montáž klozetu do masivní zděné kce</t>
  </si>
  <si>
    <t>-928399389</t>
  </si>
  <si>
    <t>Předstěnové instalační systémy pro zazdění (GEBERIT) do masivních zděných konstrukcí montáž ostatních typů klozetů</t>
  </si>
  <si>
    <t>3+1+3</t>
  </si>
  <si>
    <t>MO1</t>
  </si>
  <si>
    <t>podomítkový WC modul pro obezdění 120x450x870 mm + tlačítko matný chrom viz. odkaz MO1</t>
  </si>
  <si>
    <t>-257558085</t>
  </si>
  <si>
    <t>MO2</t>
  </si>
  <si>
    <t>podomítkový WC modul pro tělesně postižené pro obezdění 165x545x1155 mm + tlačítko matný chrom viz. odkaz MO2</t>
  </si>
  <si>
    <t>-1364133092</t>
  </si>
  <si>
    <t>MV</t>
  </si>
  <si>
    <t>podomítkový modul pro závěsnou keramickou výlevku viz. odkaz MV</t>
  </si>
  <si>
    <t>-1358500338</t>
  </si>
  <si>
    <t>726191001</t>
  </si>
  <si>
    <t>Zvukoizolační souprava pro klozet a bidet</t>
  </si>
  <si>
    <t>-618173531</t>
  </si>
  <si>
    <t>Ostatní příslušenství instalačních systémů zvukoizolační souprava pro WC a bidet</t>
  </si>
  <si>
    <t>726191002</t>
  </si>
  <si>
    <t>Souprava pro předstěnovou montáž</t>
  </si>
  <si>
    <t>2007832482</t>
  </si>
  <si>
    <t>Ostatní příslušenství instalačních systémů souprava pro předstěnovou montáž</t>
  </si>
  <si>
    <t>998726112</t>
  </si>
  <si>
    <t>Přesun hmot tonážní pro instalační prefabrikáty v objektech v do 12 m</t>
  </si>
  <si>
    <t>1673159896</t>
  </si>
  <si>
    <t>Přesun hmot pro instalační prefabrikáty stanovený z hmotnosti přesunovaného materiálu vodorovná dopravní vzdálenost do 50 m v objektech výšky přes 6 m do 12 m</t>
  </si>
  <si>
    <t>998726181</t>
  </si>
  <si>
    <t>Příplatek k přesunu hmot tonážní 726 prováděný bez použití mechanizace</t>
  </si>
  <si>
    <t>995924755</t>
  </si>
  <si>
    <t>Přesun hmot pro instalační prefabrikáty stanovený z hmotnosti přesunovaného materiálu Příplatek k cenám za přesun prováděný bez použití mechanizace pro jakoukoliv výšku objektu</t>
  </si>
  <si>
    <t>727</t>
  </si>
  <si>
    <t>Zdravotechnika - požární ochrana</t>
  </si>
  <si>
    <t>727121112</t>
  </si>
  <si>
    <t>Protipožární manžeta D 110 mm z jedné strany dělící konstrukce požární odolnost EI 90</t>
  </si>
  <si>
    <t>859598876</t>
  </si>
  <si>
    <t>Protipožární ochranné manžety z jedné strany dělící konstrukce požární odolnost EI 90 (PROMASTOP RI/30 501.35) D 110</t>
  </si>
  <si>
    <t>727121137</t>
  </si>
  <si>
    <t>Protipožární manžeta D 160 mm z jedné strany dělící konstrukce požární odolnost EI 120</t>
  </si>
  <si>
    <t>365005022</t>
  </si>
  <si>
    <t>Protipožární ochranné manžety z jedné strany dělící konstrukce požární odolnost EI 120 D 160</t>
  </si>
  <si>
    <t>767</t>
  </si>
  <si>
    <t>Konstrukce zámečnické</t>
  </si>
  <si>
    <t>767999R1</t>
  </si>
  <si>
    <t xml:space="preserve">Ocelové závěsy pro uložení potrubí pod stropem s plechvými podpůrnými žlábky, včetně dodání a kotevních prostředků </t>
  </si>
  <si>
    <t>-743962703</t>
  </si>
  <si>
    <t>25"1pp</t>
  </si>
  <si>
    <t>D.1.4.b - Zařízení silnoproudé elektroinstalace</t>
  </si>
  <si>
    <t>D1 - Rozvaděče</t>
  </si>
  <si>
    <t>D2 - Svítidla - dodávka včetně zdrojů a uchycení</t>
  </si>
  <si>
    <t>D3 - Kompletace</t>
  </si>
  <si>
    <t>D4 - Kabely - včetně ukončení a zapojení</t>
  </si>
  <si>
    <t>D5 - Pospojování</t>
  </si>
  <si>
    <t>D6 - SYSTÉM NOUZOVÉHO VOLÁNÍ</t>
  </si>
  <si>
    <t>D7 - OSTATNÍ</t>
  </si>
  <si>
    <t>Rozvaděče</t>
  </si>
  <si>
    <t>Pol1</t>
  </si>
  <si>
    <t>Úprava rozvaděče RH-01</t>
  </si>
  <si>
    <t>ks</t>
  </si>
  <si>
    <t>Pol2</t>
  </si>
  <si>
    <t>Úprava rozvaděče RP-02</t>
  </si>
  <si>
    <t>Pol3</t>
  </si>
  <si>
    <t>Úprava rozvaděče RP-03</t>
  </si>
  <si>
    <t>Pol4</t>
  </si>
  <si>
    <t>Úprava rozvaděče RP-04</t>
  </si>
  <si>
    <t>Svítidla - dodávka včetně zdrojů a uchycení</t>
  </si>
  <si>
    <t>Pol5</t>
  </si>
  <si>
    <t>Svítidlo A - 2x18w, IP20</t>
  </si>
  <si>
    <t>Poznámka k položce:
Referenční typ OSMONT TITAN</t>
  </si>
  <si>
    <t>Pol6</t>
  </si>
  <si>
    <t>Svítidlo B - 2x36W, IP20</t>
  </si>
  <si>
    <t>Pol7</t>
  </si>
  <si>
    <t>Příspěvek na recyklaci svítidla</t>
  </si>
  <si>
    <t>Pol8</t>
  </si>
  <si>
    <t>Příspěvek na recyklaci zdroje</t>
  </si>
  <si>
    <t>Kompletace</t>
  </si>
  <si>
    <t>Pol9</t>
  </si>
  <si>
    <t>Spínač jednopolový č.1 - IP20, komplet (strojek, rámeček, klapka..)</t>
  </si>
  <si>
    <t>Pol10</t>
  </si>
  <si>
    <t>Pohybové čidlo 180° - stropní, IP20</t>
  </si>
  <si>
    <t>Pol11</t>
  </si>
  <si>
    <t>Ventilátor s doběhem – typ V1 viz. PD VZT</t>
  </si>
  <si>
    <t>Poznámka k položce:
Ventilátor radiální do kruhového potrubí (průtok vzduchu min.1030m3/hod), Referenční typ RM 250 Ekowatt IP 44</t>
  </si>
  <si>
    <t>Pol14</t>
  </si>
  <si>
    <t>Ventilátor s doběhem – typ V4 viz. PD VZT</t>
  </si>
  <si>
    <t>Poznámka k položce:
Ventilátor okenní (průtok vzduchu min.295m3/hod), Referenční typ VENTS 150 MAO1</t>
  </si>
  <si>
    <t>Pol18</t>
  </si>
  <si>
    <t>Splachovač – typ viz. PD ZTI</t>
  </si>
  <si>
    <t>Poznámka k položce:
Automatický podomítkový splachovač</t>
  </si>
  <si>
    <t>Pol19</t>
  </si>
  <si>
    <t>Zdroj 24V DC / 230V AC</t>
  </si>
  <si>
    <t>Pol20</t>
  </si>
  <si>
    <t>Osoušeč 230V – typ viz. PD ZTI</t>
  </si>
  <si>
    <t>Poznámka k položce:
Elektrický osoušeč rukou 1640W, rozměr cca 255x300x140 mm, Referenční typ Optima</t>
  </si>
  <si>
    <t>Pol21</t>
  </si>
  <si>
    <t>Zásuvka dvojnásobná - 16A, IP20, komplet</t>
  </si>
  <si>
    <t>Pol23</t>
  </si>
  <si>
    <t>Krabice přístrojová</t>
  </si>
  <si>
    <t>Pol24</t>
  </si>
  <si>
    <t>Krabice rozvodná s svorkovnicí</t>
  </si>
  <si>
    <t>Kabely - včetně ukončení a zapojení</t>
  </si>
  <si>
    <t>Pol25</t>
  </si>
  <si>
    <t>CYKY-J 3x1,5mm</t>
  </si>
  <si>
    <t>Pol26</t>
  </si>
  <si>
    <t>CYKY-O 2x1,5mm</t>
  </si>
  <si>
    <t>Pol27</t>
  </si>
  <si>
    <t>CYKY-J 3x2,5mm</t>
  </si>
  <si>
    <t>Pol29</t>
  </si>
  <si>
    <t>Lišta 40x40 včetně tvarovek!</t>
  </si>
  <si>
    <t>Pospojování</t>
  </si>
  <si>
    <t>Pol30</t>
  </si>
  <si>
    <t>CYA 6mm ZŽ</t>
  </si>
  <si>
    <t>Pol31</t>
  </si>
  <si>
    <t>Bernard svorky Cu páskem</t>
  </si>
  <si>
    <t>D6</t>
  </si>
  <si>
    <t>SYSTÉM NOUZOVÉHO VOLÁNÍ</t>
  </si>
  <si>
    <t>Pol32</t>
  </si>
  <si>
    <t>Tlačítko s táhlem</t>
  </si>
  <si>
    <t>Pol33</t>
  </si>
  <si>
    <t>Akustická světelná siréna</t>
  </si>
  <si>
    <t>Pol34</t>
  </si>
  <si>
    <t>Řídící modul v rozvaděči</t>
  </si>
  <si>
    <t>Pol35</t>
  </si>
  <si>
    <t>Transformátor v rozvaděči</t>
  </si>
  <si>
    <t>Pol36</t>
  </si>
  <si>
    <t>CYKY 7x1,5mm</t>
  </si>
  <si>
    <t>Pol37</t>
  </si>
  <si>
    <t>CYKY 5x1,5mm</t>
  </si>
  <si>
    <t>D7</t>
  </si>
  <si>
    <t>OSTATNÍ</t>
  </si>
  <si>
    <t>Pol38</t>
  </si>
  <si>
    <t>Sekání, průrazy, začištění</t>
  </si>
  <si>
    <t>Pol39</t>
  </si>
  <si>
    <t>Hutní a spojovací materiál (oka, pásky, svorky, vruty..)</t>
  </si>
  <si>
    <t>Pol40</t>
  </si>
  <si>
    <t>Koordinace s ostatními řemesly</t>
  </si>
  <si>
    <t>hod</t>
  </si>
  <si>
    <t>Pol41</t>
  </si>
  <si>
    <t>Materiál pomocný</t>
  </si>
  <si>
    <t>%</t>
  </si>
  <si>
    <t>Pol42</t>
  </si>
  <si>
    <t>PPV pro elektromontáže</t>
  </si>
  <si>
    <t>Pol43</t>
  </si>
  <si>
    <t>Zařízení staveniště</t>
  </si>
  <si>
    <t>Pol44</t>
  </si>
  <si>
    <t>PV/ rušení provozem investora</t>
  </si>
  <si>
    <t>Pol45</t>
  </si>
  <si>
    <t>Doprava materiálu a osob, lešení, plošiny</t>
  </si>
  <si>
    <t>Pol46</t>
  </si>
  <si>
    <t>Kompletační činnost, koordinace</t>
  </si>
  <si>
    <t>Pol47</t>
  </si>
  <si>
    <t>Revize, měření intenzity, nastavení systému</t>
  </si>
  <si>
    <t>Pol48</t>
  </si>
  <si>
    <t>PD - DPS, DSPS, dokumentace</t>
  </si>
  <si>
    <t>Pol49</t>
  </si>
  <si>
    <t>Řízení zakázky</t>
  </si>
  <si>
    <t xml:space="preserve">D.1.4.c - Zařízení pro vytápění </t>
  </si>
  <si>
    <t xml:space="preserve">    733 - Ústřední vytápění - rozvodné potrubí</t>
  </si>
  <si>
    <t xml:space="preserve">    734 - Ústřední vytápění - armatury</t>
  </si>
  <si>
    <t xml:space="preserve">    735 - Ústřední vytápění - otopná tělesa</t>
  </si>
  <si>
    <t>0,451*19 'Přepočtené koeficientem množství</t>
  </si>
  <si>
    <t>722181241</t>
  </si>
  <si>
    <t>Ochrana vodovodního potrubí přilepenými tepelně izolačními trubicemi z PE tl do 20 mm DN do 22 mm</t>
  </si>
  <si>
    <t>722181243</t>
  </si>
  <si>
    <t>Ochrana vodovodního potrubí přilepenými termoizolačními trubicemi z PE tl do 20 mm DN do 63 mm</t>
  </si>
  <si>
    <t>998722203</t>
  </si>
  <si>
    <t>Přesun hmot procentní pro vnitřní vodovod v objektech v do 24 m</t>
  </si>
  <si>
    <t>733</t>
  </si>
  <si>
    <t>Ústřední vytápění - rozvodné potrubí</t>
  </si>
  <si>
    <t>733110806</t>
  </si>
  <si>
    <t>Demontáž potrubí ocelového závitového do DN 32</t>
  </si>
  <si>
    <t>733222102</t>
  </si>
  <si>
    <t>Potrubí měděné polotvrdé spojované měkkým pájením D 15x1</t>
  </si>
  <si>
    <t>733222103</t>
  </si>
  <si>
    <t>Potrubí měděné polotvrdé spojované měkkým pájením D 18x1</t>
  </si>
  <si>
    <t>733222104</t>
  </si>
  <si>
    <t>Potrubí měděné polotvrdé spojované měkkým pájením D 22x1</t>
  </si>
  <si>
    <t>733224225</t>
  </si>
  <si>
    <t>Příplatek k potrubí měděnému za zhotovení přípojky z trubek měděných D 28x1,5</t>
  </si>
  <si>
    <t>733291101</t>
  </si>
  <si>
    <t>Zkouška těsnosti potrubí měděné do D 35x1,5</t>
  </si>
  <si>
    <t>733890803</t>
  </si>
  <si>
    <t>Přemístění potrubí demontovaného vodorovně do 100 m v objektech výšky přes 6 do 24 m</t>
  </si>
  <si>
    <t>998733203</t>
  </si>
  <si>
    <t>Přesun hmot procentní pro rozvody potrubí v objektech v do 24 m</t>
  </si>
  <si>
    <t>734</t>
  </si>
  <si>
    <t>Ústřední vytápění - armatury</t>
  </si>
  <si>
    <t>734221413</t>
  </si>
  <si>
    <t>Ventil závitový regulační přímý G 1/2 PN 10 do 120°C s nastavitelnou regulací</t>
  </si>
  <si>
    <t>734221682</t>
  </si>
  <si>
    <t>Termostatická hlavice kapalinová PN 10 do 110°C otopných těles VK</t>
  </si>
  <si>
    <t>734261406</t>
  </si>
  <si>
    <t>Armatura připojovací přímá G 1/2x18 PN 10 do 110°C radiátorů typu VK</t>
  </si>
  <si>
    <t>734261712</t>
  </si>
  <si>
    <t>Šroubení regulační radiátorové přímé G 1/2 bez vypouštění</t>
  </si>
  <si>
    <t>734291123</t>
  </si>
  <si>
    <t>Kohout plnící a vypouštěcí G 1/2 PN 10 do 110°C závitový</t>
  </si>
  <si>
    <t>734292714</t>
  </si>
  <si>
    <t>Kohout kulový přímý G 3/4 PN 42 do 185°C vnitřní závit</t>
  </si>
  <si>
    <t>998734203</t>
  </si>
  <si>
    <t>Přesun hmot procentní pro armatury v objektech v do 24 m</t>
  </si>
  <si>
    <t>735</t>
  </si>
  <si>
    <t>Ústřední vytápění - otopná tělesa</t>
  </si>
  <si>
    <t>735121810</t>
  </si>
  <si>
    <t>Demontáž otopného tělesa ocelového článkového</t>
  </si>
  <si>
    <t>735151474</t>
  </si>
  <si>
    <t>Otopné těleso panelové dvoudeskové 1 přídavná přestupní plocha výška/délka 600/700 mm výkon 902 W</t>
  </si>
  <si>
    <t>735152271</t>
  </si>
  <si>
    <t>Otopné těleso panelové VK jednodeskové 1 přídavná přestupní plocha výška/délka 600/400mm výkon 401 W</t>
  </si>
  <si>
    <t>735152273</t>
  </si>
  <si>
    <t>Otopné těleso panelové VK jednodeskové 1 přídavná přestupní plocha výška/délka 600/600mm výkon 601 W</t>
  </si>
  <si>
    <t>735152471</t>
  </si>
  <si>
    <t>Otopné těleso panelové VK dvoudeskové 1 přídavná přestupní plocha výška/délka 600/400mm výkon 515 W</t>
  </si>
  <si>
    <t>735152474</t>
  </si>
  <si>
    <t>Otopné těleso panelové VK dvoudeskové 1 přídavná přestupní plocha výška/délka 600/700 mm výkon 902 W</t>
  </si>
  <si>
    <t>735152476</t>
  </si>
  <si>
    <t>Otopné těleso panelové VK dvoudeskové 1 přídavná přestupní plocha výška/délka 600/90 mm výkon 1159 W</t>
  </si>
  <si>
    <t>73516451 R 1</t>
  </si>
  <si>
    <t>Montáž otopného tělesa  na stěnu výšky tělesa přes 1500 mm</t>
  </si>
  <si>
    <t>Montáž otopného tělesa na stěnu výšky tělesa přes 1500 mm</t>
  </si>
  <si>
    <t>735  R 1</t>
  </si>
  <si>
    <t>žebříkové topné těleso  450 /1800</t>
  </si>
  <si>
    <t>735191910</t>
  </si>
  <si>
    <t>Napuštění vody do otopných těles</t>
  </si>
  <si>
    <t>735291800</t>
  </si>
  <si>
    <t>Demontáž konzoly nebo držáku otopných těles, registrů nebo konvektorů do odpadu</t>
  </si>
  <si>
    <t>735494811</t>
  </si>
  <si>
    <t>Vypuštění vody z otopných těles</t>
  </si>
  <si>
    <t>735890803</t>
  </si>
  <si>
    <t>Přemístění demontovaného otopného tělesa vodorovně 100 m v objektech výšky přes 12 do 24 m</t>
  </si>
  <si>
    <t>998735203</t>
  </si>
  <si>
    <t>Přesun hmot procentní pro otopná tělesa v objektech v do 24 m</t>
  </si>
  <si>
    <t>HZS  R1</t>
  </si>
  <si>
    <t>Zkouška topného zařízení</t>
  </si>
  <si>
    <t>262144</t>
  </si>
  <si>
    <t>HZS  R2</t>
  </si>
  <si>
    <t>Stavební výpomoce</t>
  </si>
  <si>
    <t>VON - Vedlejší a ostatní rozpočtové náklady</t>
  </si>
  <si>
    <t>VRN - Vedlejší rozpočtové náklady</t>
  </si>
  <si>
    <t xml:space="preserve">    VRN1 - Průzkumné, geodetické a projektové práce</t>
  </si>
  <si>
    <t xml:space="preserve">    VRN3 - Zařízení staveniště</t>
  </si>
  <si>
    <t>VRN</t>
  </si>
  <si>
    <t>Vedlejší rozpočtové náklady</t>
  </si>
  <si>
    <t>VRN1</t>
  </si>
  <si>
    <t>Průzkumné, geodetické a projektové práce</t>
  </si>
  <si>
    <t>013254000</t>
  </si>
  <si>
    <t>Dokumentace skutečného provedení stavby</t>
  </si>
  <si>
    <t>1024</t>
  </si>
  <si>
    <t>-85921553</t>
  </si>
  <si>
    <t>Průzkumné, geodetické a projektové práce projektové práce dokumentace stavby (výkresová a textová) skutečného provedení stavby</t>
  </si>
  <si>
    <t>VRN3</t>
  </si>
  <si>
    <t>030001000</t>
  </si>
  <si>
    <t>1078514373</t>
  </si>
  <si>
    <t>Základní rozdělení průvodních činností a nákladů zařízení staveniště</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</si>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</sst>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4">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name val="Trebuchet MS"/>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b/>
      <sz val="10"/>
      <color rgb="FF003366"/>
      <name val="Trebuchet MS"/>
    </font>
    <font>
      <sz val="10"/>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sz val="7"/>
      <name val="Trebuchet MS"/>
    </font>
    <font>
      <sz val="8"/>
      <color rgb="FF800080"/>
      <name val="Trebuchet MS"/>
    </font>
    <font>
      <sz val="8"/>
      <color rgb="FFFF0000"/>
      <name val="Trebuchet MS"/>
    </font>
    <font>
      <i/>
      <sz val="8"/>
      <color rgb="FF0000FF"/>
      <name val="Trebuchet MS"/>
    </font>
    <font>
      <i/>
      <sz val="7"/>
      <color rgb="FF969696"/>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2" fillId="0" borderId="0" applyNumberFormat="0" applyFill="0" applyBorder="0" applyAlignment="0" applyProtection="0"/>
  </cellStyleXfs>
  <cellXfs count="43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pplyProtection="1">
      <alignment horizontal="center" vertical="center"/>
      <protection locked="0"/>
    </xf>
    <xf numFmtId="0" fontId="14" fillId="3" borderId="0" xfId="0" applyFont="1" applyFill="1" applyAlignment="1" applyProtection="1">
      <alignment horizontal="left" vertical="center"/>
    </xf>
    <xf numFmtId="0" fontId="5"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52" fillId="3" borderId="0" xfId="1" applyFill="1"/>
    <xf numFmtId="0" fontId="0" fillId="3" borderId="0" xfId="0" applyFill="1"/>
    <xf numFmtId="0" fontId="14" fillId="3" borderId="0" xfId="0" applyFont="1" applyFill="1" applyAlignment="1">
      <alignment horizontal="lef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20"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4" fillId="0" borderId="5"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horizontal="center" vertical="center"/>
    </xf>
    <xf numFmtId="0" fontId="4" fillId="0" borderId="5" xfId="0" applyFont="1" applyBorder="1" applyAlignment="1">
      <alignment vertical="center"/>
    </xf>
    <xf numFmtId="4" fontId="31" fillId="0" borderId="18"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9" xfId="0" applyNumberFormat="1" applyFont="1" applyBorder="1" applyAlignment="1" applyProtection="1">
      <alignment vertical="center"/>
    </xf>
    <xf numFmtId="0" fontId="4" fillId="0" borderId="0" xfId="0" applyFont="1" applyAlignment="1">
      <alignment horizontal="left"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3" fillId="0" borderId="18" xfId="0" applyNumberFormat="1" applyFont="1" applyBorder="1" applyAlignment="1" applyProtection="1">
      <alignment vertical="center"/>
    </xf>
    <xf numFmtId="4" fontId="33" fillId="0" borderId="0" xfId="0" applyNumberFormat="1" applyFont="1" applyBorder="1" applyAlignment="1" applyProtection="1">
      <alignment vertical="center"/>
    </xf>
    <xf numFmtId="166" fontId="33" fillId="0" borderId="0" xfId="0" applyNumberFormat="1" applyFont="1" applyBorder="1" applyAlignment="1" applyProtection="1">
      <alignment vertical="center"/>
    </xf>
    <xf numFmtId="4" fontId="33" fillId="0" borderId="19" xfId="0" applyNumberFormat="1" applyFont="1" applyBorder="1" applyAlignment="1" applyProtection="1">
      <alignment vertical="center"/>
    </xf>
    <xf numFmtId="0" fontId="5" fillId="0" borderId="0" xfId="0" applyFont="1" applyAlignment="1">
      <alignment horizontal="left" vertical="center"/>
    </xf>
    <xf numFmtId="4"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166" fontId="31" fillId="0" borderId="24" xfId="0" applyNumberFormat="1" applyFont="1" applyBorder="1" applyAlignment="1" applyProtection="1">
      <alignment vertical="center"/>
    </xf>
    <xf numFmtId="4" fontId="31" fillId="0" borderId="25" xfId="0" applyNumberFormat="1" applyFont="1" applyBorder="1" applyAlignment="1" applyProtection="1">
      <alignment vertical="center"/>
    </xf>
    <xf numFmtId="0" fontId="0" fillId="0" borderId="0" xfId="0" applyProtection="1">
      <protection locked="0"/>
    </xf>
    <xf numFmtId="0" fontId="5" fillId="3" borderId="0" xfId="0" applyFont="1" applyFill="1" applyAlignment="1">
      <alignment vertical="center"/>
    </xf>
    <xf numFmtId="0" fontId="15" fillId="3" borderId="0" xfId="0" applyFont="1" applyFill="1" applyAlignment="1">
      <alignment horizontal="left" vertical="center"/>
    </xf>
    <xf numFmtId="0" fontId="34" fillId="3" borderId="0" xfId="1" applyFont="1" applyFill="1" applyAlignment="1">
      <alignment vertical="center"/>
    </xf>
    <xf numFmtId="0" fontId="5"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5"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6"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7" fillId="0" borderId="16" xfId="0" applyNumberFormat="1" applyFont="1" applyBorder="1" applyAlignment="1" applyProtection="1"/>
    <xf numFmtId="166" fontId="37" fillId="0" borderId="17" xfId="0" applyNumberFormat="1" applyFont="1" applyBorder="1" applyAlignment="1" applyProtection="1"/>
    <xf numFmtId="4" fontId="38"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8" fillId="0" borderId="0" xfId="0" applyFont="1" applyBorder="1" applyAlignment="1" applyProtection="1">
      <alignment horizontal="left"/>
    </xf>
    <xf numFmtId="0" fontId="7" fillId="0" borderId="0" xfId="0" applyFont="1" applyBorder="1" applyAlignment="1" applyProtection="1">
      <alignment horizontal="left"/>
    </xf>
    <xf numFmtId="4" fontId="7"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9" fillId="0" borderId="0" xfId="0" applyFont="1" applyAlignment="1" applyProtection="1">
      <alignment horizontal="left" vertical="center"/>
    </xf>
    <xf numFmtId="0" fontId="40" fillId="0" borderId="0" xfId="0" applyFont="1" applyAlignment="1" applyProtection="1">
      <alignment horizontal="left" vertical="center" wrapText="1"/>
    </xf>
    <xf numFmtId="0" fontId="0" fillId="0" borderId="18"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41" fillId="0" borderId="0" xfId="0" applyFont="1" applyAlignment="1" applyProtection="1">
      <alignment horizontal="left" vertical="center"/>
    </xf>
    <xf numFmtId="0" fontId="41" fillId="0" borderId="0" xfId="0" applyFont="1" applyAlignment="1" applyProtection="1">
      <alignment horizontal="left" vertical="center" wrapText="1"/>
    </xf>
    <xf numFmtId="0" fontId="9" fillId="0" borderId="0" xfId="0" applyFont="1" applyAlignment="1" applyProtection="1">
      <alignment horizontal="lef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39" fillId="0" borderId="0" xfId="0" applyFont="1" applyBorder="1" applyAlignment="1" applyProtection="1">
      <alignment horizontal="left" vertical="center"/>
    </xf>
    <xf numFmtId="0" fontId="42" fillId="0" borderId="0" xfId="0" applyFont="1" applyBorder="1" applyAlignment="1" applyProtection="1">
      <alignment horizontal="left" vertical="center"/>
    </xf>
    <xf numFmtId="0" fontId="42" fillId="0" borderId="0" xfId="0" applyFont="1" applyBorder="1" applyAlignment="1" applyProtection="1">
      <alignment horizontal="left" vertical="center" wrapText="1"/>
    </xf>
    <xf numFmtId="167" fontId="11" fillId="0" borderId="0" xfId="0" applyNumberFormat="1" applyFont="1" applyBorder="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40" fillId="0" borderId="0" xfId="0" applyFont="1" applyBorder="1" applyAlignment="1" applyProtection="1">
      <alignment horizontal="left" vertical="center" wrapText="1"/>
    </xf>
    <xf numFmtId="0" fontId="10" fillId="0" borderId="0" xfId="0" applyFont="1" applyBorder="1" applyAlignment="1" applyProtection="1">
      <alignment horizontal="left" vertical="center"/>
    </xf>
    <xf numFmtId="0" fontId="10"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43" fillId="0" borderId="28" xfId="0" applyFont="1" applyBorder="1" applyAlignment="1" applyProtection="1">
      <alignment horizontal="center" vertical="center"/>
    </xf>
    <xf numFmtId="49" fontId="43" fillId="0" borderId="28" xfId="0" applyNumberFormat="1"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28" xfId="0" applyFont="1" applyBorder="1" applyAlignment="1" applyProtection="1">
      <alignment horizontal="center" vertical="center" wrapText="1"/>
    </xf>
    <xf numFmtId="167" fontId="43" fillId="0" borderId="28" xfId="0" applyNumberFormat="1" applyFont="1" applyBorder="1" applyAlignment="1" applyProtection="1">
      <alignment vertical="center"/>
    </xf>
    <xf numFmtId="4" fontId="43" fillId="4" borderId="28" xfId="0" applyNumberFormat="1" applyFont="1" applyFill="1" applyBorder="1" applyAlignment="1" applyProtection="1">
      <alignment vertical="center"/>
      <protection locked="0"/>
    </xf>
    <xf numFmtId="4" fontId="43" fillId="0" borderId="28" xfId="0" applyNumberFormat="1" applyFont="1" applyBorder="1" applyAlignment="1" applyProtection="1">
      <alignment vertical="center"/>
    </xf>
    <xf numFmtId="0" fontId="43" fillId="0" borderId="5" xfId="0" applyFont="1" applyBorder="1" applyAlignment="1">
      <alignment vertical="center"/>
    </xf>
    <xf numFmtId="0" fontId="43" fillId="4" borderId="28" xfId="0" applyFont="1" applyFill="1" applyBorder="1" applyAlignment="1" applyProtection="1">
      <alignment horizontal="left" vertical="center"/>
      <protection locked="0"/>
    </xf>
    <xf numFmtId="0" fontId="43" fillId="0" borderId="0" xfId="0" applyFont="1" applyBorder="1" applyAlignment="1" applyProtection="1">
      <alignment horizontal="center" vertical="center"/>
    </xf>
    <xf numFmtId="0" fontId="44" fillId="0" borderId="0" xfId="0" applyFont="1" applyBorder="1" applyAlignment="1" applyProtection="1">
      <alignment vertical="center" wrapText="1"/>
    </xf>
    <xf numFmtId="0" fontId="44" fillId="0" borderId="0" xfId="0" applyFont="1" applyAlignment="1" applyProtection="1">
      <alignment vertical="center" wrapText="1"/>
    </xf>
    <xf numFmtId="0" fontId="42" fillId="0" borderId="0" xfId="0" applyFont="1" applyAlignment="1" applyProtection="1">
      <alignment horizontal="left" vertical="center"/>
    </xf>
    <xf numFmtId="0" fontId="42"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0" fontId="7" fillId="0" borderId="0" xfId="0" applyFont="1" applyAlignment="1" applyProtection="1">
      <alignment horizontal="left"/>
    </xf>
    <xf numFmtId="4" fontId="7" fillId="0" borderId="0" xfId="0" applyNumberFormat="1" applyFont="1" applyAlignment="1" applyProtection="1"/>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0" fillId="0" borderId="0" xfId="0" applyProtection="1"/>
    <xf numFmtId="0" fontId="0" fillId="0" borderId="5" xfId="0" applyBorder="1"/>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0" fillId="0" borderId="25" xfId="0" applyFont="1" applyBorder="1" applyAlignment="1" applyProtection="1">
      <alignment vertical="center"/>
    </xf>
    <xf numFmtId="167" fontId="0" fillId="4" borderId="28" xfId="0" applyNumberFormat="1" applyFont="1" applyFill="1" applyBorder="1" applyAlignment="1" applyProtection="1">
      <alignment vertical="center"/>
      <protection locked="0"/>
    </xf>
    <xf numFmtId="0" fontId="0" fillId="0" borderId="0" xfId="0" applyAlignment="1" applyProtection="1">
      <alignment vertical="top"/>
      <protection locked="0"/>
    </xf>
    <xf numFmtId="0" fontId="45" fillId="0" borderId="29" xfId="0" applyFont="1" applyBorder="1" applyAlignment="1" applyProtection="1">
      <alignment vertical="center" wrapText="1"/>
      <protection locked="0"/>
    </xf>
    <xf numFmtId="0" fontId="45" fillId="0" borderId="30" xfId="0" applyFont="1" applyBorder="1" applyAlignment="1" applyProtection="1">
      <alignment vertical="center" wrapText="1"/>
      <protection locked="0"/>
    </xf>
    <xf numFmtId="0" fontId="45" fillId="0" borderId="31" xfId="0" applyFont="1" applyBorder="1" applyAlignment="1" applyProtection="1">
      <alignment vertical="center" wrapText="1"/>
      <protection locked="0"/>
    </xf>
    <xf numFmtId="0" fontId="45" fillId="0" borderId="32" xfId="0" applyFont="1" applyBorder="1" applyAlignment="1" applyProtection="1">
      <alignment horizontal="center" vertical="center" wrapText="1"/>
      <protection locked="0"/>
    </xf>
    <xf numFmtId="0" fontId="45" fillId="0" borderId="33" xfId="0" applyFont="1" applyBorder="1" applyAlignment="1" applyProtection="1">
      <alignment horizontal="center" vertical="center" wrapText="1"/>
      <protection locked="0"/>
    </xf>
    <xf numFmtId="0" fontId="45" fillId="0" borderId="32" xfId="0" applyFont="1" applyBorder="1" applyAlignment="1" applyProtection="1">
      <alignment vertical="center" wrapText="1"/>
      <protection locked="0"/>
    </xf>
    <xf numFmtId="0" fontId="45" fillId="0" borderId="33" xfId="0" applyFont="1" applyBorder="1" applyAlignment="1" applyProtection="1">
      <alignment vertical="center" wrapText="1"/>
      <protection locked="0"/>
    </xf>
    <xf numFmtId="0" fontId="47" fillId="0" borderId="1" xfId="0" applyFont="1" applyBorder="1" applyAlignment="1" applyProtection="1">
      <alignment horizontal="left" vertical="center" wrapText="1"/>
      <protection locked="0"/>
    </xf>
    <xf numFmtId="0" fontId="48" fillId="0" borderId="1" xfId="0" applyFont="1" applyBorder="1" applyAlignment="1" applyProtection="1">
      <alignment horizontal="left" vertical="center" wrapText="1"/>
      <protection locked="0"/>
    </xf>
    <xf numFmtId="0" fontId="48" fillId="0" borderId="32" xfId="0" applyFont="1" applyBorder="1" applyAlignment="1" applyProtection="1">
      <alignment vertical="center" wrapText="1"/>
      <protection locked="0"/>
    </xf>
    <xf numFmtId="0" fontId="48" fillId="0" borderId="1" xfId="0" applyFont="1" applyBorder="1" applyAlignment="1" applyProtection="1">
      <alignment vertical="center" wrapText="1"/>
      <protection locked="0"/>
    </xf>
    <xf numFmtId="0" fontId="48" fillId="0" borderId="1" xfId="0" applyFont="1" applyBorder="1" applyAlignment="1" applyProtection="1">
      <alignment vertical="center"/>
      <protection locked="0"/>
    </xf>
    <xf numFmtId="0" fontId="48" fillId="0" borderId="1" xfId="0" applyFont="1" applyBorder="1" applyAlignment="1" applyProtection="1">
      <alignment horizontal="left" vertical="center"/>
      <protection locked="0"/>
    </xf>
    <xf numFmtId="49" fontId="48" fillId="0" borderId="1" xfId="0" applyNumberFormat="1" applyFont="1" applyBorder="1" applyAlignment="1" applyProtection="1">
      <alignment vertical="center" wrapText="1"/>
      <protection locked="0"/>
    </xf>
    <xf numFmtId="0" fontId="45" fillId="0" borderId="35" xfId="0" applyFont="1" applyBorder="1" applyAlignment="1" applyProtection="1">
      <alignment vertical="center" wrapText="1"/>
      <protection locked="0"/>
    </xf>
    <xf numFmtId="0" fontId="49" fillId="0" borderId="34" xfId="0" applyFont="1" applyBorder="1" applyAlignment="1" applyProtection="1">
      <alignment vertical="center" wrapText="1"/>
      <protection locked="0"/>
    </xf>
    <xf numFmtId="0" fontId="45" fillId="0" borderId="36" xfId="0" applyFont="1" applyBorder="1" applyAlignment="1" applyProtection="1">
      <alignment vertical="center" wrapText="1"/>
      <protection locked="0"/>
    </xf>
    <xf numFmtId="0" fontId="45" fillId="0" borderId="1" xfId="0" applyFont="1" applyBorder="1" applyAlignment="1" applyProtection="1">
      <alignment vertical="top"/>
      <protection locked="0"/>
    </xf>
    <xf numFmtId="0" fontId="45" fillId="0" borderId="0" xfId="0" applyFont="1" applyAlignment="1" applyProtection="1">
      <alignment vertical="top"/>
      <protection locked="0"/>
    </xf>
    <xf numFmtId="0" fontId="45" fillId="0" borderId="29" xfId="0" applyFont="1" applyBorder="1" applyAlignment="1" applyProtection="1">
      <alignment horizontal="left" vertical="center"/>
      <protection locked="0"/>
    </xf>
    <xf numFmtId="0" fontId="45" fillId="0" borderId="30" xfId="0" applyFont="1" applyBorder="1" applyAlignment="1" applyProtection="1">
      <alignment horizontal="left" vertical="center"/>
      <protection locked="0"/>
    </xf>
    <xf numFmtId="0" fontId="45" fillId="0" borderId="31" xfId="0" applyFont="1" applyBorder="1" applyAlignment="1" applyProtection="1">
      <alignment horizontal="left" vertical="center"/>
      <protection locked="0"/>
    </xf>
    <xf numFmtId="0" fontId="45" fillId="0" borderId="32" xfId="0" applyFont="1" applyBorder="1" applyAlignment="1" applyProtection="1">
      <alignment horizontal="left" vertical="center"/>
      <protection locked="0"/>
    </xf>
    <xf numFmtId="0" fontId="45" fillId="0" borderId="33"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50" fillId="0" borderId="0" xfId="0" applyFont="1" applyAlignment="1" applyProtection="1">
      <alignment horizontal="left" vertical="center"/>
      <protection locked="0"/>
    </xf>
    <xf numFmtId="0" fontId="47" fillId="0" borderId="34" xfId="0" applyFont="1" applyBorder="1" applyAlignment="1" applyProtection="1">
      <alignment horizontal="left" vertical="center"/>
      <protection locked="0"/>
    </xf>
    <xf numFmtId="0" fontId="47" fillId="0" borderId="34" xfId="0" applyFont="1" applyBorder="1" applyAlignment="1" applyProtection="1">
      <alignment horizontal="center" vertical="center"/>
      <protection locked="0"/>
    </xf>
    <xf numFmtId="0" fontId="50" fillId="0" borderId="34" xfId="0" applyFont="1" applyBorder="1" applyAlignment="1" applyProtection="1">
      <alignment horizontal="left" vertical="center"/>
      <protection locked="0"/>
    </xf>
    <xf numFmtId="0" fontId="51" fillId="0" borderId="1" xfId="0" applyFont="1" applyBorder="1" applyAlignment="1" applyProtection="1">
      <alignment horizontal="left" vertical="center"/>
      <protection locked="0"/>
    </xf>
    <xf numFmtId="0" fontId="48" fillId="0" borderId="0" xfId="0" applyFont="1" applyAlignment="1" applyProtection="1">
      <alignment horizontal="left" vertical="center"/>
      <protection locked="0"/>
    </xf>
    <xf numFmtId="0" fontId="48" fillId="0" borderId="1" xfId="0" applyFont="1" applyBorder="1" applyAlignment="1" applyProtection="1">
      <alignment horizontal="center" vertical="center"/>
      <protection locked="0"/>
    </xf>
    <xf numFmtId="0" fontId="48" fillId="0" borderId="32" xfId="0" applyFont="1" applyBorder="1" applyAlignment="1" applyProtection="1">
      <alignment horizontal="left" vertical="center"/>
      <protection locked="0"/>
    </xf>
    <xf numFmtId="0" fontId="48" fillId="2" borderId="1" xfId="0" applyFont="1" applyFill="1" applyBorder="1" applyAlignment="1" applyProtection="1">
      <alignment horizontal="left" vertical="center"/>
      <protection locked="0"/>
    </xf>
    <xf numFmtId="0" fontId="48" fillId="2" borderId="1" xfId="0" applyFont="1" applyFill="1" applyBorder="1" applyAlignment="1" applyProtection="1">
      <alignment horizontal="center" vertical="center"/>
      <protection locked="0"/>
    </xf>
    <xf numFmtId="0" fontId="45" fillId="0" borderId="35" xfId="0" applyFont="1" applyBorder="1" applyAlignment="1" applyProtection="1">
      <alignment horizontal="left" vertical="center"/>
      <protection locked="0"/>
    </xf>
    <xf numFmtId="0" fontId="49" fillId="0" borderId="34" xfId="0" applyFont="1" applyBorder="1" applyAlignment="1" applyProtection="1">
      <alignment horizontal="left" vertical="center"/>
      <protection locked="0"/>
    </xf>
    <xf numFmtId="0" fontId="45" fillId="0" borderId="36"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9" fillId="0" borderId="1" xfId="0" applyFont="1" applyBorder="1" applyAlignment="1" applyProtection="1">
      <alignment horizontal="left" vertical="center"/>
      <protection locked="0"/>
    </xf>
    <xf numFmtId="0" fontId="50" fillId="0" borderId="1" xfId="0" applyFont="1" applyBorder="1" applyAlignment="1" applyProtection="1">
      <alignment horizontal="left" vertical="center"/>
      <protection locked="0"/>
    </xf>
    <xf numFmtId="0" fontId="48" fillId="0" borderId="34" xfId="0" applyFont="1" applyBorder="1" applyAlignment="1" applyProtection="1">
      <alignment horizontal="left" vertical="center"/>
      <protection locked="0"/>
    </xf>
    <xf numFmtId="0" fontId="45" fillId="0" borderId="1" xfId="0" applyFont="1" applyBorder="1" applyAlignment="1" applyProtection="1">
      <alignment horizontal="left" vertical="center" wrapText="1"/>
      <protection locked="0"/>
    </xf>
    <xf numFmtId="0" fontId="48" fillId="0" borderId="1" xfId="0" applyFont="1" applyBorder="1" applyAlignment="1" applyProtection="1">
      <alignment horizontal="center" vertical="center" wrapText="1"/>
      <protection locked="0"/>
    </xf>
    <xf numFmtId="0" fontId="45" fillId="0" borderId="29" xfId="0" applyFont="1" applyBorder="1" applyAlignment="1" applyProtection="1">
      <alignment horizontal="left" vertical="center" wrapText="1"/>
      <protection locked="0"/>
    </xf>
    <xf numFmtId="0" fontId="45" fillId="0" borderId="30" xfId="0" applyFont="1" applyBorder="1" applyAlignment="1" applyProtection="1">
      <alignment horizontal="left" vertical="center" wrapText="1"/>
      <protection locked="0"/>
    </xf>
    <xf numFmtId="0" fontId="45" fillId="0" borderId="31" xfId="0" applyFont="1" applyBorder="1" applyAlignment="1" applyProtection="1">
      <alignment horizontal="left" vertical="center" wrapText="1"/>
      <protection locked="0"/>
    </xf>
    <xf numFmtId="0" fontId="45" fillId="0" borderId="32"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50" fillId="0" borderId="32" xfId="0" applyFont="1" applyBorder="1" applyAlignment="1" applyProtection="1">
      <alignment horizontal="left" vertical="center" wrapText="1"/>
      <protection locked="0"/>
    </xf>
    <xf numFmtId="0" fontId="50" fillId="0" borderId="33" xfId="0" applyFont="1" applyBorder="1" applyAlignment="1" applyProtection="1">
      <alignment horizontal="left" vertical="center" wrapText="1"/>
      <protection locked="0"/>
    </xf>
    <xf numFmtId="0" fontId="48" fillId="0" borderId="32" xfId="0" applyFont="1" applyBorder="1" applyAlignment="1" applyProtection="1">
      <alignment horizontal="left" vertical="center" wrapText="1"/>
      <protection locked="0"/>
    </xf>
    <xf numFmtId="0" fontId="48" fillId="0" borderId="33" xfId="0" applyFont="1" applyBorder="1" applyAlignment="1" applyProtection="1">
      <alignment horizontal="left" vertical="center" wrapText="1"/>
      <protection locked="0"/>
    </xf>
    <xf numFmtId="0" fontId="48" fillId="0" borderId="33" xfId="0" applyFont="1" applyBorder="1" applyAlignment="1" applyProtection="1">
      <alignment horizontal="left" vertical="center"/>
      <protection locked="0"/>
    </xf>
    <xf numFmtId="0" fontId="48" fillId="0" borderId="35" xfId="0" applyFont="1" applyBorder="1" applyAlignment="1" applyProtection="1">
      <alignment horizontal="left" vertical="center" wrapText="1"/>
      <protection locked="0"/>
    </xf>
    <xf numFmtId="0" fontId="48" fillId="0" borderId="34" xfId="0" applyFont="1" applyBorder="1" applyAlignment="1" applyProtection="1">
      <alignment horizontal="left" vertical="center" wrapText="1"/>
      <protection locked="0"/>
    </xf>
    <xf numFmtId="0" fontId="48" fillId="0" borderId="36" xfId="0" applyFont="1" applyBorder="1" applyAlignment="1" applyProtection="1">
      <alignment horizontal="left" vertical="center" wrapText="1"/>
      <protection locked="0"/>
    </xf>
    <xf numFmtId="0" fontId="48" fillId="0" borderId="1" xfId="0" applyFont="1" applyBorder="1" applyAlignment="1" applyProtection="1">
      <alignment horizontal="left" vertical="top"/>
      <protection locked="0"/>
    </xf>
    <xf numFmtId="0" fontId="48" fillId="0" borderId="1" xfId="0" applyFont="1" applyBorder="1" applyAlignment="1" applyProtection="1">
      <alignment horizontal="center" vertical="top"/>
      <protection locked="0"/>
    </xf>
    <xf numFmtId="0" fontId="48" fillId="0" borderId="35" xfId="0" applyFont="1" applyBorder="1" applyAlignment="1" applyProtection="1">
      <alignment horizontal="left" vertical="center"/>
      <protection locked="0"/>
    </xf>
    <xf numFmtId="0" fontId="48" fillId="0" borderId="36" xfId="0" applyFont="1" applyBorder="1" applyAlignment="1" applyProtection="1">
      <alignment horizontal="left" vertical="center"/>
      <protection locked="0"/>
    </xf>
    <xf numFmtId="0" fontId="50" fillId="0" borderId="0" xfId="0" applyFont="1" applyAlignment="1" applyProtection="1">
      <alignment vertical="center"/>
      <protection locked="0"/>
    </xf>
    <xf numFmtId="0" fontId="47" fillId="0" borderId="1" xfId="0" applyFont="1" applyBorder="1" applyAlignment="1" applyProtection="1">
      <alignment vertical="center"/>
      <protection locked="0"/>
    </xf>
    <xf numFmtId="0" fontId="50" fillId="0" borderId="34" xfId="0" applyFont="1" applyBorder="1" applyAlignment="1" applyProtection="1">
      <alignment vertical="center"/>
      <protection locked="0"/>
    </xf>
    <xf numFmtId="0" fontId="47"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8"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7" fillId="0" borderId="34" xfId="0" applyFont="1" applyBorder="1" applyAlignment="1" applyProtection="1">
      <alignment horizontal="left"/>
      <protection locked="0"/>
    </xf>
    <xf numFmtId="0" fontId="50" fillId="0" borderId="34" xfId="0" applyFont="1" applyBorder="1" applyAlignment="1" applyProtection="1">
      <protection locked="0"/>
    </xf>
    <xf numFmtId="0" fontId="45" fillId="0" borderId="32" xfId="0" applyFont="1" applyBorder="1" applyAlignment="1" applyProtection="1">
      <alignment vertical="top"/>
      <protection locked="0"/>
    </xf>
    <xf numFmtId="0" fontId="45" fillId="0" borderId="33" xfId="0" applyFont="1" applyBorder="1" applyAlignment="1" applyProtection="1">
      <alignment vertical="top"/>
      <protection locked="0"/>
    </xf>
    <xf numFmtId="0" fontId="45" fillId="0" borderId="1" xfId="0" applyFont="1" applyBorder="1" applyAlignment="1" applyProtection="1">
      <alignment horizontal="center" vertical="center"/>
      <protection locked="0"/>
    </xf>
    <xf numFmtId="0" fontId="45" fillId="0" borderId="1" xfId="0" applyFont="1" applyBorder="1" applyAlignment="1" applyProtection="1">
      <alignment horizontal="left" vertical="top"/>
      <protection locked="0"/>
    </xf>
    <xf numFmtId="0" fontId="45" fillId="0" borderId="35" xfId="0" applyFont="1" applyBorder="1" applyAlignment="1" applyProtection="1">
      <alignment vertical="top"/>
      <protection locked="0"/>
    </xf>
    <xf numFmtId="0" fontId="45" fillId="0" borderId="34" xfId="0" applyFont="1" applyBorder="1" applyAlignment="1" applyProtection="1">
      <alignment vertical="top"/>
      <protection locked="0"/>
    </xf>
    <xf numFmtId="0" fontId="45" fillId="0" borderId="36" xfId="0" applyFont="1" applyBorder="1" applyAlignment="1" applyProtection="1">
      <alignment vertical="top"/>
      <protection locked="0"/>
    </xf>
    <xf numFmtId="0" fontId="21" fillId="0" borderId="0" xfId="0" applyFont="1" applyAlignment="1">
      <alignment horizontal="left" vertical="top" wrapText="1"/>
    </xf>
    <xf numFmtId="0" fontId="21"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2"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1"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9" fillId="0" borderId="0" xfId="0" applyNumberFormat="1" applyFont="1" applyAlignment="1" applyProtection="1">
      <alignment vertical="center"/>
    </xf>
    <xf numFmtId="0" fontId="29" fillId="0" borderId="0" xfId="0" applyFont="1" applyAlignment="1" applyProtection="1">
      <alignment vertical="center"/>
    </xf>
    <xf numFmtId="0" fontId="28" fillId="0" borderId="0" xfId="0" applyFont="1" applyAlignment="1" applyProtection="1">
      <alignment horizontal="left" vertical="center" wrapText="1"/>
    </xf>
    <xf numFmtId="4" fontId="29"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0" fillId="0" borderId="0" xfId="0"/>
    <xf numFmtId="0" fontId="20"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20" fillId="0" borderId="0" xfId="0" applyFont="1" applyAlignment="1" applyProtection="1">
      <alignment horizontal="left" vertical="center" wrapText="1"/>
    </xf>
    <xf numFmtId="0" fontId="20" fillId="0" borderId="0" xfId="0" applyFont="1" applyAlignment="1" applyProtection="1">
      <alignment horizontal="left" vertical="center"/>
    </xf>
    <xf numFmtId="0" fontId="0" fillId="0" borderId="0" xfId="0" applyFont="1" applyAlignment="1" applyProtection="1">
      <alignment vertical="center"/>
    </xf>
    <xf numFmtId="0" fontId="34" fillId="3" borderId="0" xfId="1" applyFont="1" applyFill="1" applyAlignment="1">
      <alignment vertical="center"/>
    </xf>
    <xf numFmtId="0" fontId="48" fillId="0" borderId="1" xfId="0" applyFont="1" applyBorder="1" applyAlignment="1" applyProtection="1">
      <alignment horizontal="left" vertical="center"/>
      <protection locked="0"/>
    </xf>
    <xf numFmtId="0" fontId="48" fillId="0" borderId="1" xfId="0" applyFont="1" applyBorder="1" applyAlignment="1" applyProtection="1">
      <alignment horizontal="left" vertical="top"/>
      <protection locked="0"/>
    </xf>
    <xf numFmtId="0" fontId="47" fillId="0" borderId="34" xfId="0" applyFont="1" applyBorder="1" applyAlignment="1" applyProtection="1">
      <alignment horizontal="left"/>
      <protection locked="0"/>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horizontal="center" vertical="center"/>
      <protection locked="0"/>
    </xf>
    <xf numFmtId="49" fontId="48" fillId="0" borderId="1" xfId="0" applyNumberFormat="1" applyFont="1" applyBorder="1" applyAlignment="1" applyProtection="1">
      <alignment horizontal="left" vertical="center" wrapText="1"/>
      <protection locked="0"/>
    </xf>
    <xf numFmtId="0" fontId="48" fillId="0" borderId="1" xfId="0" applyFont="1" applyBorder="1" applyAlignment="1" applyProtection="1">
      <alignment horizontal="left" vertical="center" wrapText="1"/>
      <protection locked="0"/>
    </xf>
    <xf numFmtId="0" fontId="47"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CM59"/>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spans="1:74" ht="36.950000000000003" customHeight="1">
      <c r="AR2" s="414"/>
      <c r="AS2" s="414"/>
      <c r="AT2" s="414"/>
      <c r="AU2" s="414"/>
      <c r="AV2" s="414"/>
      <c r="AW2" s="414"/>
      <c r="AX2" s="414"/>
      <c r="AY2" s="414"/>
      <c r="AZ2" s="414"/>
      <c r="BA2" s="414"/>
      <c r="BB2" s="414"/>
      <c r="BC2" s="414"/>
      <c r="BD2" s="414"/>
      <c r="BE2" s="414"/>
      <c r="BS2" s="25" t="s">
        <v>8</v>
      </c>
      <c r="BT2" s="25" t="s">
        <v>9</v>
      </c>
    </row>
    <row r="3" spans="1:74" ht="6.95"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8</v>
      </c>
      <c r="BT3" s="25" t="s">
        <v>10</v>
      </c>
    </row>
    <row r="4" spans="1:74" ht="36.950000000000003" customHeight="1">
      <c r="B4" s="29"/>
      <c r="C4" s="30"/>
      <c r="D4" s="31" t="s">
        <v>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12</v>
      </c>
      <c r="BE4" s="34" t="s">
        <v>13</v>
      </c>
      <c r="BS4" s="25" t="s">
        <v>14</v>
      </c>
    </row>
    <row r="5" spans="1:74" ht="14.45" customHeight="1">
      <c r="B5" s="29"/>
      <c r="C5" s="30"/>
      <c r="D5" s="35" t="s">
        <v>15</v>
      </c>
      <c r="E5" s="30"/>
      <c r="F5" s="30"/>
      <c r="G5" s="30"/>
      <c r="H5" s="30"/>
      <c r="I5" s="30"/>
      <c r="J5" s="30"/>
      <c r="K5" s="375" t="s">
        <v>16</v>
      </c>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30"/>
      <c r="AQ5" s="32"/>
      <c r="BE5" s="373" t="s">
        <v>17</v>
      </c>
      <c r="BS5" s="25" t="s">
        <v>8</v>
      </c>
    </row>
    <row r="6" spans="1:74" ht="36.950000000000003" customHeight="1">
      <c r="B6" s="29"/>
      <c r="C6" s="30"/>
      <c r="D6" s="37" t="s">
        <v>18</v>
      </c>
      <c r="E6" s="30"/>
      <c r="F6" s="30"/>
      <c r="G6" s="30"/>
      <c r="H6" s="30"/>
      <c r="I6" s="30"/>
      <c r="J6" s="30"/>
      <c r="K6" s="377" t="s">
        <v>19</v>
      </c>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0"/>
      <c r="AQ6" s="32"/>
      <c r="BE6" s="374"/>
      <c r="BS6" s="25" t="s">
        <v>20</v>
      </c>
    </row>
    <row r="7" spans="1:74" ht="14.45" customHeight="1">
      <c r="B7" s="29"/>
      <c r="C7" s="30"/>
      <c r="D7" s="38" t="s">
        <v>21</v>
      </c>
      <c r="E7" s="30"/>
      <c r="F7" s="30"/>
      <c r="G7" s="30"/>
      <c r="H7" s="30"/>
      <c r="I7" s="30"/>
      <c r="J7" s="30"/>
      <c r="K7" s="36" t="s">
        <v>22</v>
      </c>
      <c r="L7" s="30"/>
      <c r="M7" s="30"/>
      <c r="N7" s="30"/>
      <c r="O7" s="30"/>
      <c r="P7" s="30"/>
      <c r="Q7" s="30"/>
      <c r="R7" s="30"/>
      <c r="S7" s="30"/>
      <c r="T7" s="30"/>
      <c r="U7" s="30"/>
      <c r="V7" s="30"/>
      <c r="W7" s="30"/>
      <c r="X7" s="30"/>
      <c r="Y7" s="30"/>
      <c r="Z7" s="30"/>
      <c r="AA7" s="30"/>
      <c r="AB7" s="30"/>
      <c r="AC7" s="30"/>
      <c r="AD7" s="30"/>
      <c r="AE7" s="30"/>
      <c r="AF7" s="30"/>
      <c r="AG7" s="30"/>
      <c r="AH7" s="30"/>
      <c r="AI7" s="30"/>
      <c r="AJ7" s="30"/>
      <c r="AK7" s="38" t="s">
        <v>23</v>
      </c>
      <c r="AL7" s="30"/>
      <c r="AM7" s="30"/>
      <c r="AN7" s="36" t="s">
        <v>24</v>
      </c>
      <c r="AO7" s="30"/>
      <c r="AP7" s="30"/>
      <c r="AQ7" s="32"/>
      <c r="BE7" s="374"/>
      <c r="BS7" s="25" t="s">
        <v>25</v>
      </c>
    </row>
    <row r="8" spans="1:74" ht="14.45" customHeight="1">
      <c r="B8" s="29"/>
      <c r="C8" s="30"/>
      <c r="D8" s="38" t="s">
        <v>26</v>
      </c>
      <c r="E8" s="30"/>
      <c r="F8" s="30"/>
      <c r="G8" s="30"/>
      <c r="H8" s="30"/>
      <c r="I8" s="30"/>
      <c r="J8" s="30"/>
      <c r="K8" s="36" t="s">
        <v>27</v>
      </c>
      <c r="L8" s="30"/>
      <c r="M8" s="30"/>
      <c r="N8" s="30"/>
      <c r="O8" s="30"/>
      <c r="P8" s="30"/>
      <c r="Q8" s="30"/>
      <c r="R8" s="30"/>
      <c r="S8" s="30"/>
      <c r="T8" s="30"/>
      <c r="U8" s="30"/>
      <c r="V8" s="30"/>
      <c r="W8" s="30"/>
      <c r="X8" s="30"/>
      <c r="Y8" s="30"/>
      <c r="Z8" s="30"/>
      <c r="AA8" s="30"/>
      <c r="AB8" s="30"/>
      <c r="AC8" s="30"/>
      <c r="AD8" s="30"/>
      <c r="AE8" s="30"/>
      <c r="AF8" s="30"/>
      <c r="AG8" s="30"/>
      <c r="AH8" s="30"/>
      <c r="AI8" s="30"/>
      <c r="AJ8" s="30"/>
      <c r="AK8" s="38" t="s">
        <v>28</v>
      </c>
      <c r="AL8" s="30"/>
      <c r="AM8" s="30"/>
      <c r="AN8" s="39" t="s">
        <v>29</v>
      </c>
      <c r="AO8" s="30"/>
      <c r="AP8" s="30"/>
      <c r="AQ8" s="32"/>
      <c r="BE8" s="374"/>
      <c r="BS8" s="25" t="s">
        <v>30</v>
      </c>
    </row>
    <row r="9" spans="1:74" ht="14.45"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2"/>
      <c r="BE9" s="374"/>
      <c r="BS9" s="25" t="s">
        <v>31</v>
      </c>
    </row>
    <row r="10" spans="1:74" ht="14.45" customHeight="1">
      <c r="B10" s="29"/>
      <c r="C10" s="30"/>
      <c r="D10" s="38" t="s">
        <v>32</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8" t="s">
        <v>33</v>
      </c>
      <c r="AL10" s="30"/>
      <c r="AM10" s="30"/>
      <c r="AN10" s="36" t="s">
        <v>24</v>
      </c>
      <c r="AO10" s="30"/>
      <c r="AP10" s="30"/>
      <c r="AQ10" s="32"/>
      <c r="BE10" s="374"/>
      <c r="BS10" s="25" t="s">
        <v>20</v>
      </c>
    </row>
    <row r="11" spans="1:74" ht="18.399999999999999" customHeight="1">
      <c r="B11" s="29"/>
      <c r="C11" s="30"/>
      <c r="D11" s="30"/>
      <c r="E11" s="36" t="s">
        <v>34</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8" t="s">
        <v>35</v>
      </c>
      <c r="AL11" s="30"/>
      <c r="AM11" s="30"/>
      <c r="AN11" s="36" t="s">
        <v>24</v>
      </c>
      <c r="AO11" s="30"/>
      <c r="AP11" s="30"/>
      <c r="AQ11" s="32"/>
      <c r="BE11" s="374"/>
      <c r="BS11" s="25" t="s">
        <v>20</v>
      </c>
    </row>
    <row r="12" spans="1:74" ht="6.95"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374"/>
      <c r="BS12" s="25" t="s">
        <v>20</v>
      </c>
    </row>
    <row r="13" spans="1:74" ht="14.45" customHeight="1">
      <c r="B13" s="29"/>
      <c r="C13" s="30"/>
      <c r="D13" s="38" t="s">
        <v>36</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8" t="s">
        <v>33</v>
      </c>
      <c r="AL13" s="30"/>
      <c r="AM13" s="30"/>
      <c r="AN13" s="40" t="s">
        <v>37</v>
      </c>
      <c r="AO13" s="30"/>
      <c r="AP13" s="30"/>
      <c r="AQ13" s="32"/>
      <c r="BE13" s="374"/>
      <c r="BS13" s="25" t="s">
        <v>20</v>
      </c>
    </row>
    <row r="14" spans="1:74">
      <c r="B14" s="29"/>
      <c r="C14" s="30"/>
      <c r="D14" s="30"/>
      <c r="E14" s="378" t="s">
        <v>37</v>
      </c>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8" t="s">
        <v>35</v>
      </c>
      <c r="AL14" s="30"/>
      <c r="AM14" s="30"/>
      <c r="AN14" s="40" t="s">
        <v>37</v>
      </c>
      <c r="AO14" s="30"/>
      <c r="AP14" s="30"/>
      <c r="AQ14" s="32"/>
      <c r="BE14" s="374"/>
      <c r="BS14" s="25" t="s">
        <v>20</v>
      </c>
    </row>
    <row r="15" spans="1:74" ht="6.95"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374"/>
      <c r="BS15" s="25" t="s">
        <v>6</v>
      </c>
    </row>
    <row r="16" spans="1:74" ht="14.45" customHeight="1">
      <c r="B16" s="29"/>
      <c r="C16" s="30"/>
      <c r="D16" s="38" t="s">
        <v>38</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8" t="s">
        <v>33</v>
      </c>
      <c r="AL16" s="30"/>
      <c r="AM16" s="30"/>
      <c r="AN16" s="36" t="s">
        <v>24</v>
      </c>
      <c r="AO16" s="30"/>
      <c r="AP16" s="30"/>
      <c r="AQ16" s="32"/>
      <c r="BE16" s="374"/>
      <c r="BS16" s="25" t="s">
        <v>6</v>
      </c>
    </row>
    <row r="17" spans="2:71" ht="18.399999999999999" customHeight="1">
      <c r="B17" s="29"/>
      <c r="C17" s="30"/>
      <c r="D17" s="30"/>
      <c r="E17" s="36" t="s">
        <v>39</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8" t="s">
        <v>35</v>
      </c>
      <c r="AL17" s="30"/>
      <c r="AM17" s="30"/>
      <c r="AN17" s="36" t="s">
        <v>24</v>
      </c>
      <c r="AO17" s="30"/>
      <c r="AP17" s="30"/>
      <c r="AQ17" s="32"/>
      <c r="BE17" s="374"/>
      <c r="BS17" s="25" t="s">
        <v>40</v>
      </c>
    </row>
    <row r="18" spans="2:71" ht="6.95"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374"/>
      <c r="BS18" s="25" t="s">
        <v>8</v>
      </c>
    </row>
    <row r="19" spans="2:71" ht="14.45" customHeight="1">
      <c r="B19" s="29"/>
      <c r="C19" s="30"/>
      <c r="D19" s="38" t="s">
        <v>41</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374"/>
      <c r="BS19" s="25" t="s">
        <v>8</v>
      </c>
    </row>
    <row r="20" spans="2:71" ht="63" customHeight="1">
      <c r="B20" s="29"/>
      <c r="C20" s="30"/>
      <c r="D20" s="30"/>
      <c r="E20" s="380" t="s">
        <v>42</v>
      </c>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K20" s="380"/>
      <c r="AL20" s="380"/>
      <c r="AM20" s="380"/>
      <c r="AN20" s="380"/>
      <c r="AO20" s="30"/>
      <c r="AP20" s="30"/>
      <c r="AQ20" s="32"/>
      <c r="BE20" s="374"/>
      <c r="BS20" s="25" t="s">
        <v>6</v>
      </c>
    </row>
    <row r="21" spans="2:71" ht="6.95"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374"/>
    </row>
    <row r="22" spans="2:71" ht="6.95" customHeight="1">
      <c r="B22" s="29"/>
      <c r="C22" s="30"/>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30"/>
      <c r="AQ22" s="32"/>
      <c r="BE22" s="374"/>
    </row>
    <row r="23" spans="2:71" s="1" customFormat="1" ht="25.9" customHeight="1">
      <c r="B23" s="42"/>
      <c r="C23" s="43"/>
      <c r="D23" s="44" t="s">
        <v>43</v>
      </c>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381">
        <f>ROUND(AG51,2)</f>
        <v>0</v>
      </c>
      <c r="AL23" s="382"/>
      <c r="AM23" s="382"/>
      <c r="AN23" s="382"/>
      <c r="AO23" s="382"/>
      <c r="AP23" s="43"/>
      <c r="AQ23" s="46"/>
      <c r="BE23" s="374"/>
    </row>
    <row r="24" spans="2:71" s="1" customFormat="1" ht="6.95" customHeight="1">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6"/>
      <c r="BE24" s="374"/>
    </row>
    <row r="25" spans="2:71" s="1" customFormat="1" ht="13.5">
      <c r="B25" s="42"/>
      <c r="C25" s="43"/>
      <c r="D25" s="43"/>
      <c r="E25" s="43"/>
      <c r="F25" s="43"/>
      <c r="G25" s="43"/>
      <c r="H25" s="43"/>
      <c r="I25" s="43"/>
      <c r="J25" s="43"/>
      <c r="K25" s="43"/>
      <c r="L25" s="383" t="s">
        <v>44</v>
      </c>
      <c r="M25" s="383"/>
      <c r="N25" s="383"/>
      <c r="O25" s="383"/>
      <c r="P25" s="43"/>
      <c r="Q25" s="43"/>
      <c r="R25" s="43"/>
      <c r="S25" s="43"/>
      <c r="T25" s="43"/>
      <c r="U25" s="43"/>
      <c r="V25" s="43"/>
      <c r="W25" s="383" t="s">
        <v>45</v>
      </c>
      <c r="X25" s="383"/>
      <c r="Y25" s="383"/>
      <c r="Z25" s="383"/>
      <c r="AA25" s="383"/>
      <c r="AB25" s="383"/>
      <c r="AC25" s="383"/>
      <c r="AD25" s="383"/>
      <c r="AE25" s="383"/>
      <c r="AF25" s="43"/>
      <c r="AG25" s="43"/>
      <c r="AH25" s="43"/>
      <c r="AI25" s="43"/>
      <c r="AJ25" s="43"/>
      <c r="AK25" s="383" t="s">
        <v>46</v>
      </c>
      <c r="AL25" s="383"/>
      <c r="AM25" s="383"/>
      <c r="AN25" s="383"/>
      <c r="AO25" s="383"/>
      <c r="AP25" s="43"/>
      <c r="AQ25" s="46"/>
      <c r="BE25" s="374"/>
    </row>
    <row r="26" spans="2:71" s="2" customFormat="1" ht="14.45" customHeight="1">
      <c r="B26" s="48"/>
      <c r="C26" s="49"/>
      <c r="D26" s="50" t="s">
        <v>47</v>
      </c>
      <c r="E26" s="49"/>
      <c r="F26" s="50" t="s">
        <v>48</v>
      </c>
      <c r="G26" s="49"/>
      <c r="H26" s="49"/>
      <c r="I26" s="49"/>
      <c r="J26" s="49"/>
      <c r="K26" s="49"/>
      <c r="L26" s="384">
        <v>0.21</v>
      </c>
      <c r="M26" s="385"/>
      <c r="N26" s="385"/>
      <c r="O26" s="385"/>
      <c r="P26" s="49"/>
      <c r="Q26" s="49"/>
      <c r="R26" s="49"/>
      <c r="S26" s="49"/>
      <c r="T26" s="49"/>
      <c r="U26" s="49"/>
      <c r="V26" s="49"/>
      <c r="W26" s="386">
        <f>ROUND(AZ51,2)</f>
        <v>0</v>
      </c>
      <c r="X26" s="385"/>
      <c r="Y26" s="385"/>
      <c r="Z26" s="385"/>
      <c r="AA26" s="385"/>
      <c r="AB26" s="385"/>
      <c r="AC26" s="385"/>
      <c r="AD26" s="385"/>
      <c r="AE26" s="385"/>
      <c r="AF26" s="49"/>
      <c r="AG26" s="49"/>
      <c r="AH26" s="49"/>
      <c r="AI26" s="49"/>
      <c r="AJ26" s="49"/>
      <c r="AK26" s="386">
        <f>ROUND(AV51,2)</f>
        <v>0</v>
      </c>
      <c r="AL26" s="385"/>
      <c r="AM26" s="385"/>
      <c r="AN26" s="385"/>
      <c r="AO26" s="385"/>
      <c r="AP26" s="49"/>
      <c r="AQ26" s="51"/>
      <c r="BE26" s="374"/>
    </row>
    <row r="27" spans="2:71" s="2" customFormat="1" ht="14.45" customHeight="1">
      <c r="B27" s="48"/>
      <c r="C27" s="49"/>
      <c r="D27" s="49"/>
      <c r="E27" s="49"/>
      <c r="F27" s="50" t="s">
        <v>49</v>
      </c>
      <c r="G27" s="49"/>
      <c r="H27" s="49"/>
      <c r="I27" s="49"/>
      <c r="J27" s="49"/>
      <c r="K27" s="49"/>
      <c r="L27" s="384">
        <v>0.15</v>
      </c>
      <c r="M27" s="385"/>
      <c r="N27" s="385"/>
      <c r="O27" s="385"/>
      <c r="P27" s="49"/>
      <c r="Q27" s="49"/>
      <c r="R27" s="49"/>
      <c r="S27" s="49"/>
      <c r="T27" s="49"/>
      <c r="U27" s="49"/>
      <c r="V27" s="49"/>
      <c r="W27" s="386">
        <f>ROUND(BA51,2)</f>
        <v>0</v>
      </c>
      <c r="X27" s="385"/>
      <c r="Y27" s="385"/>
      <c r="Z27" s="385"/>
      <c r="AA27" s="385"/>
      <c r="AB27" s="385"/>
      <c r="AC27" s="385"/>
      <c r="AD27" s="385"/>
      <c r="AE27" s="385"/>
      <c r="AF27" s="49"/>
      <c r="AG27" s="49"/>
      <c r="AH27" s="49"/>
      <c r="AI27" s="49"/>
      <c r="AJ27" s="49"/>
      <c r="AK27" s="386">
        <f>ROUND(AW51,2)</f>
        <v>0</v>
      </c>
      <c r="AL27" s="385"/>
      <c r="AM27" s="385"/>
      <c r="AN27" s="385"/>
      <c r="AO27" s="385"/>
      <c r="AP27" s="49"/>
      <c r="AQ27" s="51"/>
      <c r="BE27" s="374"/>
    </row>
    <row r="28" spans="2:71" s="2" customFormat="1" ht="14.45" hidden="1" customHeight="1">
      <c r="B28" s="48"/>
      <c r="C28" s="49"/>
      <c r="D28" s="49"/>
      <c r="E28" s="49"/>
      <c r="F28" s="50" t="s">
        <v>50</v>
      </c>
      <c r="G28" s="49"/>
      <c r="H28" s="49"/>
      <c r="I28" s="49"/>
      <c r="J28" s="49"/>
      <c r="K28" s="49"/>
      <c r="L28" s="384">
        <v>0.21</v>
      </c>
      <c r="M28" s="385"/>
      <c r="N28" s="385"/>
      <c r="O28" s="385"/>
      <c r="P28" s="49"/>
      <c r="Q28" s="49"/>
      <c r="R28" s="49"/>
      <c r="S28" s="49"/>
      <c r="T28" s="49"/>
      <c r="U28" s="49"/>
      <c r="V28" s="49"/>
      <c r="W28" s="386">
        <f>ROUND(BB51,2)</f>
        <v>0</v>
      </c>
      <c r="X28" s="385"/>
      <c r="Y28" s="385"/>
      <c r="Z28" s="385"/>
      <c r="AA28" s="385"/>
      <c r="AB28" s="385"/>
      <c r="AC28" s="385"/>
      <c r="AD28" s="385"/>
      <c r="AE28" s="385"/>
      <c r="AF28" s="49"/>
      <c r="AG28" s="49"/>
      <c r="AH28" s="49"/>
      <c r="AI28" s="49"/>
      <c r="AJ28" s="49"/>
      <c r="AK28" s="386">
        <v>0</v>
      </c>
      <c r="AL28" s="385"/>
      <c r="AM28" s="385"/>
      <c r="AN28" s="385"/>
      <c r="AO28" s="385"/>
      <c r="AP28" s="49"/>
      <c r="AQ28" s="51"/>
      <c r="BE28" s="374"/>
    </row>
    <row r="29" spans="2:71" s="2" customFormat="1" ht="14.45" hidden="1" customHeight="1">
      <c r="B29" s="48"/>
      <c r="C29" s="49"/>
      <c r="D29" s="49"/>
      <c r="E29" s="49"/>
      <c r="F29" s="50" t="s">
        <v>51</v>
      </c>
      <c r="G29" s="49"/>
      <c r="H29" s="49"/>
      <c r="I29" s="49"/>
      <c r="J29" s="49"/>
      <c r="K29" s="49"/>
      <c r="L29" s="384">
        <v>0.15</v>
      </c>
      <c r="M29" s="385"/>
      <c r="N29" s="385"/>
      <c r="O29" s="385"/>
      <c r="P29" s="49"/>
      <c r="Q29" s="49"/>
      <c r="R29" s="49"/>
      <c r="S29" s="49"/>
      <c r="T29" s="49"/>
      <c r="U29" s="49"/>
      <c r="V29" s="49"/>
      <c r="W29" s="386">
        <f>ROUND(BC51,2)</f>
        <v>0</v>
      </c>
      <c r="X29" s="385"/>
      <c r="Y29" s="385"/>
      <c r="Z29" s="385"/>
      <c r="AA29" s="385"/>
      <c r="AB29" s="385"/>
      <c r="AC29" s="385"/>
      <c r="AD29" s="385"/>
      <c r="AE29" s="385"/>
      <c r="AF29" s="49"/>
      <c r="AG29" s="49"/>
      <c r="AH29" s="49"/>
      <c r="AI29" s="49"/>
      <c r="AJ29" s="49"/>
      <c r="AK29" s="386">
        <v>0</v>
      </c>
      <c r="AL29" s="385"/>
      <c r="AM29" s="385"/>
      <c r="AN29" s="385"/>
      <c r="AO29" s="385"/>
      <c r="AP29" s="49"/>
      <c r="AQ29" s="51"/>
      <c r="BE29" s="374"/>
    </row>
    <row r="30" spans="2:71" s="2" customFormat="1" ht="14.45" hidden="1" customHeight="1">
      <c r="B30" s="48"/>
      <c r="C30" s="49"/>
      <c r="D30" s="49"/>
      <c r="E30" s="49"/>
      <c r="F30" s="50" t="s">
        <v>52</v>
      </c>
      <c r="G30" s="49"/>
      <c r="H30" s="49"/>
      <c r="I30" s="49"/>
      <c r="J30" s="49"/>
      <c r="K30" s="49"/>
      <c r="L30" s="384">
        <v>0</v>
      </c>
      <c r="M30" s="385"/>
      <c r="N30" s="385"/>
      <c r="O30" s="385"/>
      <c r="P30" s="49"/>
      <c r="Q30" s="49"/>
      <c r="R30" s="49"/>
      <c r="S30" s="49"/>
      <c r="T30" s="49"/>
      <c r="U30" s="49"/>
      <c r="V30" s="49"/>
      <c r="W30" s="386">
        <f>ROUND(BD51,2)</f>
        <v>0</v>
      </c>
      <c r="X30" s="385"/>
      <c r="Y30" s="385"/>
      <c r="Z30" s="385"/>
      <c r="AA30" s="385"/>
      <c r="AB30" s="385"/>
      <c r="AC30" s="385"/>
      <c r="AD30" s="385"/>
      <c r="AE30" s="385"/>
      <c r="AF30" s="49"/>
      <c r="AG30" s="49"/>
      <c r="AH30" s="49"/>
      <c r="AI30" s="49"/>
      <c r="AJ30" s="49"/>
      <c r="AK30" s="386">
        <v>0</v>
      </c>
      <c r="AL30" s="385"/>
      <c r="AM30" s="385"/>
      <c r="AN30" s="385"/>
      <c r="AO30" s="385"/>
      <c r="AP30" s="49"/>
      <c r="AQ30" s="51"/>
      <c r="BE30" s="374"/>
    </row>
    <row r="31" spans="2:71" s="1" customFormat="1" ht="6.95" customHeight="1">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6"/>
      <c r="BE31" s="374"/>
    </row>
    <row r="32" spans="2:71" s="1" customFormat="1" ht="25.9" customHeight="1">
      <c r="B32" s="42"/>
      <c r="C32" s="52"/>
      <c r="D32" s="53" t="s">
        <v>53</v>
      </c>
      <c r="E32" s="54"/>
      <c r="F32" s="54"/>
      <c r="G32" s="54"/>
      <c r="H32" s="54"/>
      <c r="I32" s="54"/>
      <c r="J32" s="54"/>
      <c r="K32" s="54"/>
      <c r="L32" s="54"/>
      <c r="M32" s="54"/>
      <c r="N32" s="54"/>
      <c r="O32" s="54"/>
      <c r="P32" s="54"/>
      <c r="Q32" s="54"/>
      <c r="R32" s="54"/>
      <c r="S32" s="54"/>
      <c r="T32" s="55" t="s">
        <v>54</v>
      </c>
      <c r="U32" s="54"/>
      <c r="V32" s="54"/>
      <c r="W32" s="54"/>
      <c r="X32" s="387" t="s">
        <v>55</v>
      </c>
      <c r="Y32" s="388"/>
      <c r="Z32" s="388"/>
      <c r="AA32" s="388"/>
      <c r="AB32" s="388"/>
      <c r="AC32" s="54"/>
      <c r="AD32" s="54"/>
      <c r="AE32" s="54"/>
      <c r="AF32" s="54"/>
      <c r="AG32" s="54"/>
      <c r="AH32" s="54"/>
      <c r="AI32" s="54"/>
      <c r="AJ32" s="54"/>
      <c r="AK32" s="389">
        <f>SUM(AK23:AK30)</f>
        <v>0</v>
      </c>
      <c r="AL32" s="388"/>
      <c r="AM32" s="388"/>
      <c r="AN32" s="388"/>
      <c r="AO32" s="390"/>
      <c r="AP32" s="52"/>
      <c r="AQ32" s="56"/>
      <c r="BE32" s="374"/>
    </row>
    <row r="33" spans="2:56" s="1" customFormat="1" ht="6.95" customHeight="1">
      <c r="B33" s="4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6"/>
    </row>
    <row r="34" spans="2:56" s="1" customFormat="1" ht="6.95" customHeight="1">
      <c r="B34" s="57"/>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9"/>
    </row>
    <row r="38" spans="2:56" s="1" customFormat="1" ht="6.95" customHeight="1">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2"/>
    </row>
    <row r="39" spans="2:56" s="1" customFormat="1" ht="36.950000000000003" customHeight="1">
      <c r="B39" s="42"/>
      <c r="C39" s="63" t="s">
        <v>56</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2"/>
    </row>
    <row r="40" spans="2:56" s="1" customFormat="1" ht="6.95" customHeight="1">
      <c r="B40" s="42"/>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2"/>
    </row>
    <row r="41" spans="2:56" s="3" customFormat="1" ht="14.45" customHeight="1">
      <c r="B41" s="65"/>
      <c r="C41" s="66" t="s">
        <v>15</v>
      </c>
      <c r="D41" s="67"/>
      <c r="E41" s="67"/>
      <c r="F41" s="67"/>
      <c r="G41" s="67"/>
      <c r="H41" s="67"/>
      <c r="I41" s="67"/>
      <c r="J41" s="67"/>
      <c r="K41" s="67"/>
      <c r="L41" s="67" t="str">
        <f>K5</f>
        <v>201724-I</v>
      </c>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8"/>
    </row>
    <row r="42" spans="2:56" s="4" customFormat="1" ht="36.950000000000003" customHeight="1">
      <c r="B42" s="69"/>
      <c r="C42" s="70" t="s">
        <v>18</v>
      </c>
      <c r="D42" s="71"/>
      <c r="E42" s="71"/>
      <c r="F42" s="71"/>
      <c r="G42" s="71"/>
      <c r="H42" s="71"/>
      <c r="I42" s="71"/>
      <c r="J42" s="71"/>
      <c r="K42" s="71"/>
      <c r="L42" s="391" t="str">
        <f>K6</f>
        <v>SOŠ a SOU Nejdek, objekt č. 1 - I. ETAPA</v>
      </c>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71"/>
      <c r="AQ42" s="71"/>
      <c r="AR42" s="72"/>
    </row>
    <row r="43" spans="2:56" s="1" customFormat="1" ht="6.95" customHeight="1">
      <c r="B43" s="42"/>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2"/>
    </row>
    <row r="44" spans="2:56" s="1" customFormat="1">
      <c r="B44" s="42"/>
      <c r="C44" s="66" t="s">
        <v>26</v>
      </c>
      <c r="D44" s="64"/>
      <c r="E44" s="64"/>
      <c r="F44" s="64"/>
      <c r="G44" s="64"/>
      <c r="H44" s="64"/>
      <c r="I44" s="64"/>
      <c r="J44" s="64"/>
      <c r="K44" s="64"/>
      <c r="L44" s="73" t="str">
        <f>IF(K8="","",K8)</f>
        <v>ul. Rooseveltova 600, Nejdek</v>
      </c>
      <c r="M44" s="64"/>
      <c r="N44" s="64"/>
      <c r="O44" s="64"/>
      <c r="P44" s="64"/>
      <c r="Q44" s="64"/>
      <c r="R44" s="64"/>
      <c r="S44" s="64"/>
      <c r="T44" s="64"/>
      <c r="U44" s="64"/>
      <c r="V44" s="64"/>
      <c r="W44" s="64"/>
      <c r="X44" s="64"/>
      <c r="Y44" s="64"/>
      <c r="Z44" s="64"/>
      <c r="AA44" s="64"/>
      <c r="AB44" s="64"/>
      <c r="AC44" s="64"/>
      <c r="AD44" s="64"/>
      <c r="AE44" s="64"/>
      <c r="AF44" s="64"/>
      <c r="AG44" s="64"/>
      <c r="AH44" s="64"/>
      <c r="AI44" s="66" t="s">
        <v>28</v>
      </c>
      <c r="AJ44" s="64"/>
      <c r="AK44" s="64"/>
      <c r="AL44" s="64"/>
      <c r="AM44" s="393" t="str">
        <f>IF(AN8= "","",AN8)</f>
        <v>25. 4. 2017</v>
      </c>
      <c r="AN44" s="393"/>
      <c r="AO44" s="64"/>
      <c r="AP44" s="64"/>
      <c r="AQ44" s="64"/>
      <c r="AR44" s="62"/>
    </row>
    <row r="45" spans="2:56" s="1" customFormat="1" ht="6.95" customHeight="1">
      <c r="B45" s="42"/>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2"/>
    </row>
    <row r="46" spans="2:56" s="1" customFormat="1">
      <c r="B46" s="42"/>
      <c r="C46" s="66" t="s">
        <v>32</v>
      </c>
      <c r="D46" s="64"/>
      <c r="E46" s="64"/>
      <c r="F46" s="64"/>
      <c r="G46" s="64"/>
      <c r="H46" s="64"/>
      <c r="I46" s="64"/>
      <c r="J46" s="64"/>
      <c r="K46" s="64"/>
      <c r="L46" s="67" t="str">
        <f>IF(E11= "","",E11)</f>
        <v xml:space="preserve"> </v>
      </c>
      <c r="M46" s="64"/>
      <c r="N46" s="64"/>
      <c r="O46" s="64"/>
      <c r="P46" s="64"/>
      <c r="Q46" s="64"/>
      <c r="R46" s="64"/>
      <c r="S46" s="64"/>
      <c r="T46" s="64"/>
      <c r="U46" s="64"/>
      <c r="V46" s="64"/>
      <c r="W46" s="64"/>
      <c r="X46" s="64"/>
      <c r="Y46" s="64"/>
      <c r="Z46" s="64"/>
      <c r="AA46" s="64"/>
      <c r="AB46" s="64"/>
      <c r="AC46" s="64"/>
      <c r="AD46" s="64"/>
      <c r="AE46" s="64"/>
      <c r="AF46" s="64"/>
      <c r="AG46" s="64"/>
      <c r="AH46" s="64"/>
      <c r="AI46" s="66" t="s">
        <v>38</v>
      </c>
      <c r="AJ46" s="64"/>
      <c r="AK46" s="64"/>
      <c r="AL46" s="64"/>
      <c r="AM46" s="394" t="str">
        <f>IF(E17="","",E17)</f>
        <v>AD STUDIO Kadaň s.r.o.</v>
      </c>
      <c r="AN46" s="394"/>
      <c r="AO46" s="394"/>
      <c r="AP46" s="394"/>
      <c r="AQ46" s="64"/>
      <c r="AR46" s="62"/>
      <c r="AS46" s="395" t="s">
        <v>57</v>
      </c>
      <c r="AT46" s="396"/>
      <c r="AU46" s="75"/>
      <c r="AV46" s="75"/>
      <c r="AW46" s="75"/>
      <c r="AX46" s="75"/>
      <c r="AY46" s="75"/>
      <c r="AZ46" s="75"/>
      <c r="BA46" s="75"/>
      <c r="BB46" s="75"/>
      <c r="BC46" s="75"/>
      <c r="BD46" s="76"/>
    </row>
    <row r="47" spans="2:56" s="1" customFormat="1">
      <c r="B47" s="42"/>
      <c r="C47" s="66" t="s">
        <v>36</v>
      </c>
      <c r="D47" s="64"/>
      <c r="E47" s="64"/>
      <c r="F47" s="64"/>
      <c r="G47" s="64"/>
      <c r="H47" s="64"/>
      <c r="I47" s="64"/>
      <c r="J47" s="64"/>
      <c r="K47" s="64"/>
      <c r="L47" s="67" t="str">
        <f>IF(E14= "Vyplň údaj","",E14)</f>
        <v/>
      </c>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2"/>
      <c r="AS47" s="397"/>
      <c r="AT47" s="398"/>
      <c r="AU47" s="77"/>
      <c r="AV47" s="77"/>
      <c r="AW47" s="77"/>
      <c r="AX47" s="77"/>
      <c r="AY47" s="77"/>
      <c r="AZ47" s="77"/>
      <c r="BA47" s="77"/>
      <c r="BB47" s="77"/>
      <c r="BC47" s="77"/>
      <c r="BD47" s="78"/>
    </row>
    <row r="48" spans="2:56" s="1" customFormat="1" ht="10.9" customHeight="1">
      <c r="B48" s="42"/>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2"/>
      <c r="AS48" s="399"/>
      <c r="AT48" s="400"/>
      <c r="AU48" s="43"/>
      <c r="AV48" s="43"/>
      <c r="AW48" s="43"/>
      <c r="AX48" s="43"/>
      <c r="AY48" s="43"/>
      <c r="AZ48" s="43"/>
      <c r="BA48" s="43"/>
      <c r="BB48" s="43"/>
      <c r="BC48" s="43"/>
      <c r="BD48" s="79"/>
    </row>
    <row r="49" spans="1:91" s="1" customFormat="1" ht="29.25" customHeight="1">
      <c r="B49" s="42"/>
      <c r="C49" s="401" t="s">
        <v>58</v>
      </c>
      <c r="D49" s="402"/>
      <c r="E49" s="402"/>
      <c r="F49" s="402"/>
      <c r="G49" s="402"/>
      <c r="H49" s="80"/>
      <c r="I49" s="403" t="s">
        <v>59</v>
      </c>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4" t="s">
        <v>60</v>
      </c>
      <c r="AH49" s="402"/>
      <c r="AI49" s="402"/>
      <c r="AJ49" s="402"/>
      <c r="AK49" s="402"/>
      <c r="AL49" s="402"/>
      <c r="AM49" s="402"/>
      <c r="AN49" s="403" t="s">
        <v>61</v>
      </c>
      <c r="AO49" s="402"/>
      <c r="AP49" s="402"/>
      <c r="AQ49" s="81" t="s">
        <v>62</v>
      </c>
      <c r="AR49" s="62"/>
      <c r="AS49" s="82" t="s">
        <v>63</v>
      </c>
      <c r="AT49" s="83" t="s">
        <v>64</v>
      </c>
      <c r="AU49" s="83" t="s">
        <v>65</v>
      </c>
      <c r="AV49" s="83" t="s">
        <v>66</v>
      </c>
      <c r="AW49" s="83" t="s">
        <v>67</v>
      </c>
      <c r="AX49" s="83" t="s">
        <v>68</v>
      </c>
      <c r="AY49" s="83" t="s">
        <v>69</v>
      </c>
      <c r="AZ49" s="83" t="s">
        <v>70</v>
      </c>
      <c r="BA49" s="83" t="s">
        <v>71</v>
      </c>
      <c r="BB49" s="83" t="s">
        <v>72</v>
      </c>
      <c r="BC49" s="83" t="s">
        <v>73</v>
      </c>
      <c r="BD49" s="84" t="s">
        <v>74</v>
      </c>
    </row>
    <row r="50" spans="1:91" s="1" customFormat="1" ht="10.9" customHeight="1">
      <c r="B50" s="42"/>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2"/>
      <c r="AS50" s="85"/>
      <c r="AT50" s="86"/>
      <c r="AU50" s="86"/>
      <c r="AV50" s="86"/>
      <c r="AW50" s="86"/>
      <c r="AX50" s="86"/>
      <c r="AY50" s="86"/>
      <c r="AZ50" s="86"/>
      <c r="BA50" s="86"/>
      <c r="BB50" s="86"/>
      <c r="BC50" s="86"/>
      <c r="BD50" s="87"/>
    </row>
    <row r="51" spans="1:91" s="4" customFormat="1" ht="32.450000000000003" customHeight="1">
      <c r="B51" s="69"/>
      <c r="C51" s="88" t="s">
        <v>75</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412">
        <f>ROUND(AG52+AG53+AG57,2)</f>
        <v>0</v>
      </c>
      <c r="AH51" s="412"/>
      <c r="AI51" s="412"/>
      <c r="AJ51" s="412"/>
      <c r="AK51" s="412"/>
      <c r="AL51" s="412"/>
      <c r="AM51" s="412"/>
      <c r="AN51" s="413">
        <f t="shared" ref="AN51:AN57" si="0">SUM(AG51,AT51)</f>
        <v>0</v>
      </c>
      <c r="AO51" s="413"/>
      <c r="AP51" s="413"/>
      <c r="AQ51" s="90" t="s">
        <v>24</v>
      </c>
      <c r="AR51" s="72"/>
      <c r="AS51" s="91">
        <f>ROUND(AS52+AS53+AS57,2)</f>
        <v>0</v>
      </c>
      <c r="AT51" s="92">
        <f t="shared" ref="AT51:AT57" si="1">ROUND(SUM(AV51:AW51),2)</f>
        <v>0</v>
      </c>
      <c r="AU51" s="93">
        <f>ROUND(AU52+AU53+AU57,5)</f>
        <v>0</v>
      </c>
      <c r="AV51" s="92">
        <f>ROUND(AZ51*L26,2)</f>
        <v>0</v>
      </c>
      <c r="AW51" s="92">
        <f>ROUND(BA51*L27,2)</f>
        <v>0</v>
      </c>
      <c r="AX51" s="92">
        <f>ROUND(BB51*L26,2)</f>
        <v>0</v>
      </c>
      <c r="AY51" s="92">
        <f>ROUND(BC51*L27,2)</f>
        <v>0</v>
      </c>
      <c r="AZ51" s="92">
        <f>ROUND(AZ52+AZ53+AZ57,2)</f>
        <v>0</v>
      </c>
      <c r="BA51" s="92">
        <f>ROUND(BA52+BA53+BA57,2)</f>
        <v>0</v>
      </c>
      <c r="BB51" s="92">
        <f>ROUND(BB52+BB53+BB57,2)</f>
        <v>0</v>
      </c>
      <c r="BC51" s="92">
        <f>ROUND(BC52+BC53+BC57,2)</f>
        <v>0</v>
      </c>
      <c r="BD51" s="94">
        <f>ROUND(BD52+BD53+BD57,2)</f>
        <v>0</v>
      </c>
      <c r="BS51" s="95" t="s">
        <v>76</v>
      </c>
      <c r="BT51" s="95" t="s">
        <v>77</v>
      </c>
      <c r="BU51" s="96" t="s">
        <v>78</v>
      </c>
      <c r="BV51" s="95" t="s">
        <v>79</v>
      </c>
      <c r="BW51" s="95" t="s">
        <v>7</v>
      </c>
      <c r="BX51" s="95" t="s">
        <v>80</v>
      </c>
      <c r="CL51" s="95" t="s">
        <v>22</v>
      </c>
    </row>
    <row r="52" spans="1:91" s="5" customFormat="1" ht="22.5" customHeight="1">
      <c r="A52" s="97" t="s">
        <v>81</v>
      </c>
      <c r="B52" s="98"/>
      <c r="C52" s="99"/>
      <c r="D52" s="407" t="s">
        <v>82</v>
      </c>
      <c r="E52" s="407"/>
      <c r="F52" s="407"/>
      <c r="G52" s="407"/>
      <c r="H52" s="407"/>
      <c r="I52" s="100"/>
      <c r="J52" s="407" t="s">
        <v>83</v>
      </c>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5">
        <f>'D1.1 - Architektonicko-st...'!J27</f>
        <v>0</v>
      </c>
      <c r="AH52" s="406"/>
      <c r="AI52" s="406"/>
      <c r="AJ52" s="406"/>
      <c r="AK52" s="406"/>
      <c r="AL52" s="406"/>
      <c r="AM52" s="406"/>
      <c r="AN52" s="405">
        <f t="shared" si="0"/>
        <v>0</v>
      </c>
      <c r="AO52" s="406"/>
      <c r="AP52" s="406"/>
      <c r="AQ52" s="101" t="s">
        <v>84</v>
      </c>
      <c r="AR52" s="102"/>
      <c r="AS52" s="103">
        <v>0</v>
      </c>
      <c r="AT52" s="104">
        <f t="shared" si="1"/>
        <v>0</v>
      </c>
      <c r="AU52" s="105">
        <f>'D1.1 - Architektonicko-st...'!P108</f>
        <v>0</v>
      </c>
      <c r="AV52" s="104">
        <f>'D1.1 - Architektonicko-st...'!J30</f>
        <v>0</v>
      </c>
      <c r="AW52" s="104">
        <f>'D1.1 - Architektonicko-st...'!J31</f>
        <v>0</v>
      </c>
      <c r="AX52" s="104">
        <f>'D1.1 - Architektonicko-st...'!J32</f>
        <v>0</v>
      </c>
      <c r="AY52" s="104">
        <f>'D1.1 - Architektonicko-st...'!J33</f>
        <v>0</v>
      </c>
      <c r="AZ52" s="104">
        <f>'D1.1 - Architektonicko-st...'!F30</f>
        <v>0</v>
      </c>
      <c r="BA52" s="104">
        <f>'D1.1 - Architektonicko-st...'!F31</f>
        <v>0</v>
      </c>
      <c r="BB52" s="104">
        <f>'D1.1 - Architektonicko-st...'!F32</f>
        <v>0</v>
      </c>
      <c r="BC52" s="104">
        <f>'D1.1 - Architektonicko-st...'!F33</f>
        <v>0</v>
      </c>
      <c r="BD52" s="106">
        <f>'D1.1 - Architektonicko-st...'!F34</f>
        <v>0</v>
      </c>
      <c r="BT52" s="107" t="s">
        <v>25</v>
      </c>
      <c r="BV52" s="107" t="s">
        <v>79</v>
      </c>
      <c r="BW52" s="107" t="s">
        <v>85</v>
      </c>
      <c r="BX52" s="107" t="s">
        <v>7</v>
      </c>
      <c r="CL52" s="107" t="s">
        <v>22</v>
      </c>
      <c r="CM52" s="107" t="s">
        <v>86</v>
      </c>
    </row>
    <row r="53" spans="1:91" s="5" customFormat="1" ht="22.5" customHeight="1">
      <c r="B53" s="98"/>
      <c r="C53" s="99"/>
      <c r="D53" s="407" t="s">
        <v>87</v>
      </c>
      <c r="E53" s="407"/>
      <c r="F53" s="407"/>
      <c r="G53" s="407"/>
      <c r="H53" s="407"/>
      <c r="I53" s="100"/>
      <c r="J53" s="407" t="s">
        <v>88</v>
      </c>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8">
        <f>ROUND(SUM(AG54:AG56),2)</f>
        <v>0</v>
      </c>
      <c r="AH53" s="406"/>
      <c r="AI53" s="406"/>
      <c r="AJ53" s="406"/>
      <c r="AK53" s="406"/>
      <c r="AL53" s="406"/>
      <c r="AM53" s="406"/>
      <c r="AN53" s="405">
        <f t="shared" si="0"/>
        <v>0</v>
      </c>
      <c r="AO53" s="406"/>
      <c r="AP53" s="406"/>
      <c r="AQ53" s="101" t="s">
        <v>84</v>
      </c>
      <c r="AR53" s="102"/>
      <c r="AS53" s="103">
        <f>ROUND(SUM(AS54:AS56),2)</f>
        <v>0</v>
      </c>
      <c r="AT53" s="104">
        <f t="shared" si="1"/>
        <v>0</v>
      </c>
      <c r="AU53" s="105">
        <f>ROUND(SUM(AU54:AU56),5)</f>
        <v>0</v>
      </c>
      <c r="AV53" s="104">
        <f>ROUND(AZ53*L26,2)</f>
        <v>0</v>
      </c>
      <c r="AW53" s="104">
        <f>ROUND(BA53*L27,2)</f>
        <v>0</v>
      </c>
      <c r="AX53" s="104">
        <f>ROUND(BB53*L26,2)</f>
        <v>0</v>
      </c>
      <c r="AY53" s="104">
        <f>ROUND(BC53*L27,2)</f>
        <v>0</v>
      </c>
      <c r="AZ53" s="104">
        <f>ROUND(SUM(AZ54:AZ56),2)</f>
        <v>0</v>
      </c>
      <c r="BA53" s="104">
        <f>ROUND(SUM(BA54:BA56),2)</f>
        <v>0</v>
      </c>
      <c r="BB53" s="104">
        <f>ROUND(SUM(BB54:BB56),2)</f>
        <v>0</v>
      </c>
      <c r="BC53" s="104">
        <f>ROUND(SUM(BC54:BC56),2)</f>
        <v>0</v>
      </c>
      <c r="BD53" s="106">
        <f>ROUND(SUM(BD54:BD56),2)</f>
        <v>0</v>
      </c>
      <c r="BS53" s="107" t="s">
        <v>76</v>
      </c>
      <c r="BT53" s="107" t="s">
        <v>25</v>
      </c>
      <c r="BU53" s="107" t="s">
        <v>78</v>
      </c>
      <c r="BV53" s="107" t="s">
        <v>79</v>
      </c>
      <c r="BW53" s="107" t="s">
        <v>89</v>
      </c>
      <c r="BX53" s="107" t="s">
        <v>7</v>
      </c>
      <c r="CL53" s="107" t="s">
        <v>22</v>
      </c>
      <c r="CM53" s="107" t="s">
        <v>86</v>
      </c>
    </row>
    <row r="54" spans="1:91" s="6" customFormat="1" ht="22.5" customHeight="1">
      <c r="A54" s="97" t="s">
        <v>81</v>
      </c>
      <c r="B54" s="108"/>
      <c r="C54" s="109"/>
      <c r="D54" s="109"/>
      <c r="E54" s="411" t="s">
        <v>90</v>
      </c>
      <c r="F54" s="411"/>
      <c r="G54" s="411"/>
      <c r="H54" s="411"/>
      <c r="I54" s="411"/>
      <c r="J54" s="109"/>
      <c r="K54" s="411" t="s">
        <v>91</v>
      </c>
      <c r="L54" s="411"/>
      <c r="M54" s="411"/>
      <c r="N54" s="411"/>
      <c r="O54" s="411"/>
      <c r="P54" s="411"/>
      <c r="Q54" s="411"/>
      <c r="R54" s="411"/>
      <c r="S54" s="411"/>
      <c r="T54" s="411"/>
      <c r="U54" s="411"/>
      <c r="V54" s="411"/>
      <c r="W54" s="411"/>
      <c r="X54" s="411"/>
      <c r="Y54" s="411"/>
      <c r="Z54" s="411"/>
      <c r="AA54" s="411"/>
      <c r="AB54" s="411"/>
      <c r="AC54" s="411"/>
      <c r="AD54" s="411"/>
      <c r="AE54" s="411"/>
      <c r="AF54" s="411"/>
      <c r="AG54" s="409">
        <f>'D.1.4.a - Zařízení zdravo...'!J29</f>
        <v>0</v>
      </c>
      <c r="AH54" s="410"/>
      <c r="AI54" s="410"/>
      <c r="AJ54" s="410"/>
      <c r="AK54" s="410"/>
      <c r="AL54" s="410"/>
      <c r="AM54" s="410"/>
      <c r="AN54" s="409">
        <f t="shared" si="0"/>
        <v>0</v>
      </c>
      <c r="AO54" s="410"/>
      <c r="AP54" s="410"/>
      <c r="AQ54" s="110" t="s">
        <v>92</v>
      </c>
      <c r="AR54" s="111"/>
      <c r="AS54" s="112">
        <v>0</v>
      </c>
      <c r="AT54" s="113">
        <f t="shared" si="1"/>
        <v>0</v>
      </c>
      <c r="AU54" s="114">
        <f>'D.1.4.a - Zařízení zdravo...'!P90</f>
        <v>0</v>
      </c>
      <c r="AV54" s="113">
        <f>'D.1.4.a - Zařízení zdravo...'!J32</f>
        <v>0</v>
      </c>
      <c r="AW54" s="113">
        <f>'D.1.4.a - Zařízení zdravo...'!J33</f>
        <v>0</v>
      </c>
      <c r="AX54" s="113">
        <f>'D.1.4.a - Zařízení zdravo...'!J34</f>
        <v>0</v>
      </c>
      <c r="AY54" s="113">
        <f>'D.1.4.a - Zařízení zdravo...'!J35</f>
        <v>0</v>
      </c>
      <c r="AZ54" s="113">
        <f>'D.1.4.a - Zařízení zdravo...'!F32</f>
        <v>0</v>
      </c>
      <c r="BA54" s="113">
        <f>'D.1.4.a - Zařízení zdravo...'!F33</f>
        <v>0</v>
      </c>
      <c r="BB54" s="113">
        <f>'D.1.4.a - Zařízení zdravo...'!F34</f>
        <v>0</v>
      </c>
      <c r="BC54" s="113">
        <f>'D.1.4.a - Zařízení zdravo...'!F35</f>
        <v>0</v>
      </c>
      <c r="BD54" s="115">
        <f>'D.1.4.a - Zařízení zdravo...'!F36</f>
        <v>0</v>
      </c>
      <c r="BT54" s="116" t="s">
        <v>86</v>
      </c>
      <c r="BV54" s="116" t="s">
        <v>79</v>
      </c>
      <c r="BW54" s="116" t="s">
        <v>93</v>
      </c>
      <c r="BX54" s="116" t="s">
        <v>89</v>
      </c>
      <c r="CL54" s="116" t="s">
        <v>22</v>
      </c>
    </row>
    <row r="55" spans="1:91" s="6" customFormat="1" ht="22.5" customHeight="1">
      <c r="A55" s="97" t="s">
        <v>81</v>
      </c>
      <c r="B55" s="108"/>
      <c r="C55" s="109"/>
      <c r="D55" s="109"/>
      <c r="E55" s="411" t="s">
        <v>94</v>
      </c>
      <c r="F55" s="411"/>
      <c r="G55" s="411"/>
      <c r="H55" s="411"/>
      <c r="I55" s="411"/>
      <c r="J55" s="109"/>
      <c r="K55" s="411" t="s">
        <v>95</v>
      </c>
      <c r="L55" s="411"/>
      <c r="M55" s="411"/>
      <c r="N55" s="411"/>
      <c r="O55" s="411"/>
      <c r="P55" s="411"/>
      <c r="Q55" s="411"/>
      <c r="R55" s="411"/>
      <c r="S55" s="411"/>
      <c r="T55" s="411"/>
      <c r="U55" s="411"/>
      <c r="V55" s="411"/>
      <c r="W55" s="411"/>
      <c r="X55" s="411"/>
      <c r="Y55" s="411"/>
      <c r="Z55" s="411"/>
      <c r="AA55" s="411"/>
      <c r="AB55" s="411"/>
      <c r="AC55" s="411"/>
      <c r="AD55" s="411"/>
      <c r="AE55" s="411"/>
      <c r="AF55" s="411"/>
      <c r="AG55" s="409">
        <f>'D.1.4.b - Zařízení silnop...'!J29</f>
        <v>0</v>
      </c>
      <c r="AH55" s="410"/>
      <c r="AI55" s="410"/>
      <c r="AJ55" s="410"/>
      <c r="AK55" s="410"/>
      <c r="AL55" s="410"/>
      <c r="AM55" s="410"/>
      <c r="AN55" s="409">
        <f t="shared" si="0"/>
        <v>0</v>
      </c>
      <c r="AO55" s="410"/>
      <c r="AP55" s="410"/>
      <c r="AQ55" s="110" t="s">
        <v>92</v>
      </c>
      <c r="AR55" s="111"/>
      <c r="AS55" s="112">
        <v>0</v>
      </c>
      <c r="AT55" s="113">
        <f t="shared" si="1"/>
        <v>0</v>
      </c>
      <c r="AU55" s="114">
        <f>'D.1.4.b - Zařízení silnop...'!P89</f>
        <v>0</v>
      </c>
      <c r="AV55" s="113">
        <f>'D.1.4.b - Zařízení silnop...'!J32</f>
        <v>0</v>
      </c>
      <c r="AW55" s="113">
        <f>'D.1.4.b - Zařízení silnop...'!J33</f>
        <v>0</v>
      </c>
      <c r="AX55" s="113">
        <f>'D.1.4.b - Zařízení silnop...'!J34</f>
        <v>0</v>
      </c>
      <c r="AY55" s="113">
        <f>'D.1.4.b - Zařízení silnop...'!J35</f>
        <v>0</v>
      </c>
      <c r="AZ55" s="113">
        <f>'D.1.4.b - Zařízení silnop...'!F32</f>
        <v>0</v>
      </c>
      <c r="BA55" s="113">
        <f>'D.1.4.b - Zařízení silnop...'!F33</f>
        <v>0</v>
      </c>
      <c r="BB55" s="113">
        <f>'D.1.4.b - Zařízení silnop...'!F34</f>
        <v>0</v>
      </c>
      <c r="BC55" s="113">
        <f>'D.1.4.b - Zařízení silnop...'!F35</f>
        <v>0</v>
      </c>
      <c r="BD55" s="115">
        <f>'D.1.4.b - Zařízení silnop...'!F36</f>
        <v>0</v>
      </c>
      <c r="BT55" s="116" t="s">
        <v>86</v>
      </c>
      <c r="BV55" s="116" t="s">
        <v>79</v>
      </c>
      <c r="BW55" s="116" t="s">
        <v>96</v>
      </c>
      <c r="BX55" s="116" t="s">
        <v>89</v>
      </c>
      <c r="CL55" s="116" t="s">
        <v>24</v>
      </c>
    </row>
    <row r="56" spans="1:91" s="6" customFormat="1" ht="22.5" customHeight="1">
      <c r="A56" s="97" t="s">
        <v>81</v>
      </c>
      <c r="B56" s="108"/>
      <c r="C56" s="109"/>
      <c r="D56" s="109"/>
      <c r="E56" s="411" t="s">
        <v>97</v>
      </c>
      <c r="F56" s="411"/>
      <c r="G56" s="411"/>
      <c r="H56" s="411"/>
      <c r="I56" s="411"/>
      <c r="J56" s="109"/>
      <c r="K56" s="411" t="s">
        <v>98</v>
      </c>
      <c r="L56" s="411"/>
      <c r="M56" s="411"/>
      <c r="N56" s="411"/>
      <c r="O56" s="411"/>
      <c r="P56" s="411"/>
      <c r="Q56" s="411"/>
      <c r="R56" s="411"/>
      <c r="S56" s="411"/>
      <c r="T56" s="411"/>
      <c r="U56" s="411"/>
      <c r="V56" s="411"/>
      <c r="W56" s="411"/>
      <c r="X56" s="411"/>
      <c r="Y56" s="411"/>
      <c r="Z56" s="411"/>
      <c r="AA56" s="411"/>
      <c r="AB56" s="411"/>
      <c r="AC56" s="411"/>
      <c r="AD56" s="411"/>
      <c r="AE56" s="411"/>
      <c r="AF56" s="411"/>
      <c r="AG56" s="409">
        <f>'D.1.4.c - Zařízení pro vy...'!J29</f>
        <v>0</v>
      </c>
      <c r="AH56" s="410"/>
      <c r="AI56" s="410"/>
      <c r="AJ56" s="410"/>
      <c r="AK56" s="410"/>
      <c r="AL56" s="410"/>
      <c r="AM56" s="410"/>
      <c r="AN56" s="409">
        <f t="shared" si="0"/>
        <v>0</v>
      </c>
      <c r="AO56" s="410"/>
      <c r="AP56" s="410"/>
      <c r="AQ56" s="110" t="s">
        <v>92</v>
      </c>
      <c r="AR56" s="111"/>
      <c r="AS56" s="112">
        <v>0</v>
      </c>
      <c r="AT56" s="113">
        <f t="shared" si="1"/>
        <v>0</v>
      </c>
      <c r="AU56" s="114">
        <f>'D.1.4.c - Zařízení pro vy...'!P90</f>
        <v>0</v>
      </c>
      <c r="AV56" s="113">
        <f>'D.1.4.c - Zařízení pro vy...'!J32</f>
        <v>0</v>
      </c>
      <c r="AW56" s="113">
        <f>'D.1.4.c - Zařízení pro vy...'!J33</f>
        <v>0</v>
      </c>
      <c r="AX56" s="113">
        <f>'D.1.4.c - Zařízení pro vy...'!J34</f>
        <v>0</v>
      </c>
      <c r="AY56" s="113">
        <f>'D.1.4.c - Zařízení pro vy...'!J35</f>
        <v>0</v>
      </c>
      <c r="AZ56" s="113">
        <f>'D.1.4.c - Zařízení pro vy...'!F32</f>
        <v>0</v>
      </c>
      <c r="BA56" s="113">
        <f>'D.1.4.c - Zařízení pro vy...'!F33</f>
        <v>0</v>
      </c>
      <c r="BB56" s="113">
        <f>'D.1.4.c - Zařízení pro vy...'!F34</f>
        <v>0</v>
      </c>
      <c r="BC56" s="113">
        <f>'D.1.4.c - Zařízení pro vy...'!F35</f>
        <v>0</v>
      </c>
      <c r="BD56" s="115">
        <f>'D.1.4.c - Zařízení pro vy...'!F36</f>
        <v>0</v>
      </c>
      <c r="BT56" s="116" t="s">
        <v>86</v>
      </c>
      <c r="BV56" s="116" t="s">
        <v>79</v>
      </c>
      <c r="BW56" s="116" t="s">
        <v>99</v>
      </c>
      <c r="BX56" s="116" t="s">
        <v>89</v>
      </c>
      <c r="CL56" s="116" t="s">
        <v>24</v>
      </c>
    </row>
    <row r="57" spans="1:91" s="5" customFormat="1" ht="22.5" customHeight="1">
      <c r="A57" s="97" t="s">
        <v>81</v>
      </c>
      <c r="B57" s="98"/>
      <c r="C57" s="99"/>
      <c r="D57" s="407" t="s">
        <v>100</v>
      </c>
      <c r="E57" s="407"/>
      <c r="F57" s="407"/>
      <c r="G57" s="407"/>
      <c r="H57" s="407"/>
      <c r="I57" s="100"/>
      <c r="J57" s="407" t="s">
        <v>101</v>
      </c>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5">
        <f>'VON - Vedlejší a ostatní ...'!J27</f>
        <v>0</v>
      </c>
      <c r="AH57" s="406"/>
      <c r="AI57" s="406"/>
      <c r="AJ57" s="406"/>
      <c r="AK57" s="406"/>
      <c r="AL57" s="406"/>
      <c r="AM57" s="406"/>
      <c r="AN57" s="405">
        <f t="shared" si="0"/>
        <v>0</v>
      </c>
      <c r="AO57" s="406"/>
      <c r="AP57" s="406"/>
      <c r="AQ57" s="101" t="s">
        <v>100</v>
      </c>
      <c r="AR57" s="102"/>
      <c r="AS57" s="117">
        <v>0</v>
      </c>
      <c r="AT57" s="118">
        <f t="shared" si="1"/>
        <v>0</v>
      </c>
      <c r="AU57" s="119">
        <f>'VON - Vedlejší a ostatní ...'!P79</f>
        <v>0</v>
      </c>
      <c r="AV57" s="118">
        <f>'VON - Vedlejší a ostatní ...'!J30</f>
        <v>0</v>
      </c>
      <c r="AW57" s="118">
        <f>'VON - Vedlejší a ostatní ...'!J31</f>
        <v>0</v>
      </c>
      <c r="AX57" s="118">
        <f>'VON - Vedlejší a ostatní ...'!J32</f>
        <v>0</v>
      </c>
      <c r="AY57" s="118">
        <f>'VON - Vedlejší a ostatní ...'!J33</f>
        <v>0</v>
      </c>
      <c r="AZ57" s="118">
        <f>'VON - Vedlejší a ostatní ...'!F30</f>
        <v>0</v>
      </c>
      <c r="BA57" s="118">
        <f>'VON - Vedlejší a ostatní ...'!F31</f>
        <v>0</v>
      </c>
      <c r="BB57" s="118">
        <f>'VON - Vedlejší a ostatní ...'!F32</f>
        <v>0</v>
      </c>
      <c r="BC57" s="118">
        <f>'VON - Vedlejší a ostatní ...'!F33</f>
        <v>0</v>
      </c>
      <c r="BD57" s="120">
        <f>'VON - Vedlejší a ostatní ...'!F34</f>
        <v>0</v>
      </c>
      <c r="BT57" s="107" t="s">
        <v>25</v>
      </c>
      <c r="BV57" s="107" t="s">
        <v>79</v>
      </c>
      <c r="BW57" s="107" t="s">
        <v>102</v>
      </c>
      <c r="BX57" s="107" t="s">
        <v>7</v>
      </c>
      <c r="CL57" s="107" t="s">
        <v>22</v>
      </c>
      <c r="CM57" s="107" t="s">
        <v>86</v>
      </c>
    </row>
    <row r="58" spans="1:91" s="1" customFormat="1" ht="30" customHeight="1">
      <c r="B58" s="42"/>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2"/>
    </row>
    <row r="59" spans="1:91" s="1" customFormat="1" ht="6.95" customHeight="1">
      <c r="B59" s="57"/>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62"/>
    </row>
  </sheetData>
  <sheetProtection password="CC35" sheet="1" objects="1" scenarios="1" formatCells="0" formatColumns="0" formatRows="0" sort="0" autoFilter="0"/>
  <mergeCells count="61">
    <mergeCell ref="AG51:AM51"/>
    <mergeCell ref="AN51:AP51"/>
    <mergeCell ref="AR2:BE2"/>
    <mergeCell ref="AN56:AP56"/>
    <mergeCell ref="AG56:AM56"/>
    <mergeCell ref="E56:I56"/>
    <mergeCell ref="K56:AF56"/>
    <mergeCell ref="AN57:AP57"/>
    <mergeCell ref="AG57:AM57"/>
    <mergeCell ref="D57:H57"/>
    <mergeCell ref="J57:AF57"/>
    <mergeCell ref="AN54:AP54"/>
    <mergeCell ref="AG54:AM54"/>
    <mergeCell ref="E54:I54"/>
    <mergeCell ref="K54:AF54"/>
    <mergeCell ref="AN55:AP55"/>
    <mergeCell ref="AG55:AM55"/>
    <mergeCell ref="E55:I55"/>
    <mergeCell ref="K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D1.1 - Architektonicko-st...'!C2" display="/"/>
    <hyperlink ref="A54" location="'D.1.4.a - Zařízení zdravo...'!C2" display="/"/>
    <hyperlink ref="A55" location="'D.1.4.b - Zařízení silnop...'!C2" display="/"/>
    <hyperlink ref="A56" location="'D.1.4.c - Zařízení pro vy...'!C2" display="/"/>
    <hyperlink ref="A57" location="'VON - Vedlejší a ostatní ...'!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BR1204"/>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103</v>
      </c>
      <c r="G1" s="422" t="s">
        <v>104</v>
      </c>
      <c r="H1" s="422"/>
      <c r="I1" s="125"/>
      <c r="J1" s="124" t="s">
        <v>105</v>
      </c>
      <c r="K1" s="123" t="s">
        <v>106</v>
      </c>
      <c r="L1" s="124" t="s">
        <v>107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4"/>
      <c r="M2" s="414"/>
      <c r="N2" s="414"/>
      <c r="O2" s="414"/>
      <c r="P2" s="414"/>
      <c r="Q2" s="414"/>
      <c r="R2" s="414"/>
      <c r="S2" s="414"/>
      <c r="T2" s="414"/>
      <c r="U2" s="414"/>
      <c r="V2" s="414"/>
      <c r="AT2" s="25" t="s">
        <v>85</v>
      </c>
    </row>
    <row r="3" spans="1:70" ht="6.95" customHeight="1">
      <c r="B3" s="26"/>
      <c r="C3" s="27"/>
      <c r="D3" s="27"/>
      <c r="E3" s="27"/>
      <c r="F3" s="27"/>
      <c r="G3" s="27"/>
      <c r="H3" s="27"/>
      <c r="I3" s="126"/>
      <c r="J3" s="27"/>
      <c r="K3" s="28"/>
      <c r="AT3" s="25" t="s">
        <v>86</v>
      </c>
    </row>
    <row r="4" spans="1:70" ht="36.950000000000003" customHeight="1">
      <c r="B4" s="29"/>
      <c r="C4" s="30"/>
      <c r="D4" s="31" t="s">
        <v>108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15" t="str">
        <f>'Rekapitulace stavby'!K6</f>
        <v>SOŠ a SOU Nejdek, objekt č. 1 - I. ETAPA</v>
      </c>
      <c r="F7" s="416"/>
      <c r="G7" s="416"/>
      <c r="H7" s="416"/>
      <c r="I7" s="127"/>
      <c r="J7" s="30"/>
      <c r="K7" s="32"/>
    </row>
    <row r="8" spans="1:70" s="1" customFormat="1">
      <c r="B8" s="42"/>
      <c r="C8" s="43"/>
      <c r="D8" s="38" t="s">
        <v>109</v>
      </c>
      <c r="E8" s="43"/>
      <c r="F8" s="43"/>
      <c r="G8" s="43"/>
      <c r="H8" s="43"/>
      <c r="I8" s="128"/>
      <c r="J8" s="43"/>
      <c r="K8" s="46"/>
    </row>
    <row r="9" spans="1:70" s="1" customFormat="1" ht="36.950000000000003" customHeight="1">
      <c r="B9" s="42"/>
      <c r="C9" s="43"/>
      <c r="D9" s="43"/>
      <c r="E9" s="417" t="s">
        <v>110</v>
      </c>
      <c r="F9" s="418"/>
      <c r="G9" s="418"/>
      <c r="H9" s="418"/>
      <c r="I9" s="128"/>
      <c r="J9" s="43"/>
      <c r="K9" s="46"/>
    </row>
    <row r="10" spans="1:70" s="1" customFormat="1" ht="13.5">
      <c r="B10" s="42"/>
      <c r="C10" s="43"/>
      <c r="D10" s="43"/>
      <c r="E10" s="43"/>
      <c r="F10" s="43"/>
      <c r="G10" s="43"/>
      <c r="H10" s="43"/>
      <c r="I10" s="128"/>
      <c r="J10" s="43"/>
      <c r="K10" s="46"/>
    </row>
    <row r="11" spans="1:70" s="1" customFormat="1" ht="14.45" customHeight="1">
      <c r="B11" s="42"/>
      <c r="C11" s="43"/>
      <c r="D11" s="38" t="s">
        <v>21</v>
      </c>
      <c r="E11" s="43"/>
      <c r="F11" s="36" t="s">
        <v>22</v>
      </c>
      <c r="G11" s="43"/>
      <c r="H11" s="43"/>
      <c r="I11" s="129" t="s">
        <v>23</v>
      </c>
      <c r="J11" s="36" t="s">
        <v>24</v>
      </c>
      <c r="K11" s="46"/>
    </row>
    <row r="12" spans="1:70" s="1" customFormat="1" ht="14.45" customHeight="1">
      <c r="B12" s="42"/>
      <c r="C12" s="43"/>
      <c r="D12" s="38" t="s">
        <v>26</v>
      </c>
      <c r="E12" s="43"/>
      <c r="F12" s="36" t="s">
        <v>27</v>
      </c>
      <c r="G12" s="43"/>
      <c r="H12" s="43"/>
      <c r="I12" s="129" t="s">
        <v>28</v>
      </c>
      <c r="J12" s="130" t="str">
        <f>'Rekapitulace stavby'!AN8</f>
        <v>25. 4. 2017</v>
      </c>
      <c r="K12" s="46"/>
    </row>
    <row r="13" spans="1:70" s="1" customFormat="1" ht="10.9" customHeight="1">
      <c r="B13" s="42"/>
      <c r="C13" s="43"/>
      <c r="D13" s="43"/>
      <c r="E13" s="43"/>
      <c r="F13" s="43"/>
      <c r="G13" s="43"/>
      <c r="H13" s="43"/>
      <c r="I13" s="128"/>
      <c r="J13" s="43"/>
      <c r="K13" s="46"/>
    </row>
    <row r="14" spans="1:70" s="1" customFormat="1" ht="14.45" customHeight="1">
      <c r="B14" s="42"/>
      <c r="C14" s="43"/>
      <c r="D14" s="38" t="s">
        <v>32</v>
      </c>
      <c r="E14" s="43"/>
      <c r="F14" s="43"/>
      <c r="G14" s="43"/>
      <c r="H14" s="43"/>
      <c r="I14" s="129" t="s">
        <v>33</v>
      </c>
      <c r="J14" s="36" t="str">
        <f>IF('Rekapitulace stavby'!AN10="","",'Rekapitulace stavby'!AN10)</f>
        <v/>
      </c>
      <c r="K14" s="46"/>
    </row>
    <row r="15" spans="1:70" s="1" customFormat="1" ht="18" customHeight="1">
      <c r="B15" s="42"/>
      <c r="C15" s="43"/>
      <c r="D15" s="43"/>
      <c r="E15" s="36" t="str">
        <f>IF('Rekapitulace stavby'!E11="","",'Rekapitulace stavby'!E11)</f>
        <v xml:space="preserve"> </v>
      </c>
      <c r="F15" s="43"/>
      <c r="G15" s="43"/>
      <c r="H15" s="43"/>
      <c r="I15" s="129" t="s">
        <v>35</v>
      </c>
      <c r="J15" s="36" t="str">
        <f>IF('Rekapitulace stavby'!AN11="","",'Rekapitulace stavby'!AN11)</f>
        <v/>
      </c>
      <c r="K15" s="46"/>
    </row>
    <row r="16" spans="1:70" s="1" customFormat="1" ht="6.95" customHeight="1">
      <c r="B16" s="42"/>
      <c r="C16" s="43"/>
      <c r="D16" s="43"/>
      <c r="E16" s="43"/>
      <c r="F16" s="43"/>
      <c r="G16" s="43"/>
      <c r="H16" s="43"/>
      <c r="I16" s="128"/>
      <c r="J16" s="43"/>
      <c r="K16" s="46"/>
    </row>
    <row r="17" spans="2:11" s="1" customFormat="1" ht="14.45" customHeight="1">
      <c r="B17" s="42"/>
      <c r="C17" s="43"/>
      <c r="D17" s="38" t="s">
        <v>36</v>
      </c>
      <c r="E17" s="43"/>
      <c r="F17" s="43"/>
      <c r="G17" s="43"/>
      <c r="H17" s="43"/>
      <c r="I17" s="129" t="s">
        <v>33</v>
      </c>
      <c r="J17" s="36" t="str">
        <f>IF('Rekapitulace stavby'!AN13="Vyplň údaj","",IF('Rekapitulace stavby'!AN13="","",'Rekapitulace stavby'!AN13))</f>
        <v/>
      </c>
      <c r="K17" s="46"/>
    </row>
    <row r="18" spans="2:11" s="1" customFormat="1" ht="18" customHeight="1">
      <c r="B18" s="42"/>
      <c r="C18" s="43"/>
      <c r="D18" s="43"/>
      <c r="E18" s="36" t="str">
        <f>IF('Rekapitulace stavby'!E14="Vyplň údaj","",IF('Rekapitulace stavby'!E14="","",'Rekapitulace stavby'!E14))</f>
        <v/>
      </c>
      <c r="F18" s="43"/>
      <c r="G18" s="43"/>
      <c r="H18" s="43"/>
      <c r="I18" s="129" t="s">
        <v>35</v>
      </c>
      <c r="J18" s="36" t="str">
        <f>IF('Rekapitulace stavby'!AN14="Vyplň údaj","",IF('Rekapitulace stavby'!AN14="","",'Rekapitulace stavby'!AN14))</f>
        <v/>
      </c>
      <c r="K18" s="46"/>
    </row>
    <row r="19" spans="2:11" s="1" customFormat="1" ht="6.95" customHeight="1">
      <c r="B19" s="42"/>
      <c r="C19" s="43"/>
      <c r="D19" s="43"/>
      <c r="E19" s="43"/>
      <c r="F19" s="43"/>
      <c r="G19" s="43"/>
      <c r="H19" s="43"/>
      <c r="I19" s="128"/>
      <c r="J19" s="43"/>
      <c r="K19" s="46"/>
    </row>
    <row r="20" spans="2:11" s="1" customFormat="1" ht="14.45" customHeight="1">
      <c r="B20" s="42"/>
      <c r="C20" s="43"/>
      <c r="D20" s="38" t="s">
        <v>38</v>
      </c>
      <c r="E20" s="43"/>
      <c r="F20" s="43"/>
      <c r="G20" s="43"/>
      <c r="H20" s="43"/>
      <c r="I20" s="129" t="s">
        <v>33</v>
      </c>
      <c r="J20" s="36" t="s">
        <v>24</v>
      </c>
      <c r="K20" s="46"/>
    </row>
    <row r="21" spans="2:11" s="1" customFormat="1" ht="18" customHeight="1">
      <c r="B21" s="42"/>
      <c r="C21" s="43"/>
      <c r="D21" s="43"/>
      <c r="E21" s="36" t="s">
        <v>39</v>
      </c>
      <c r="F21" s="43"/>
      <c r="G21" s="43"/>
      <c r="H21" s="43"/>
      <c r="I21" s="129" t="s">
        <v>35</v>
      </c>
      <c r="J21" s="36" t="s">
        <v>24</v>
      </c>
      <c r="K21" s="46"/>
    </row>
    <row r="22" spans="2:11" s="1" customFormat="1" ht="6.95" customHeight="1">
      <c r="B22" s="42"/>
      <c r="C22" s="43"/>
      <c r="D22" s="43"/>
      <c r="E22" s="43"/>
      <c r="F22" s="43"/>
      <c r="G22" s="43"/>
      <c r="H22" s="43"/>
      <c r="I22" s="128"/>
      <c r="J22" s="43"/>
      <c r="K22" s="46"/>
    </row>
    <row r="23" spans="2:11" s="1" customFormat="1" ht="14.45" customHeight="1">
      <c r="B23" s="42"/>
      <c r="C23" s="43"/>
      <c r="D23" s="38" t="s">
        <v>41</v>
      </c>
      <c r="E23" s="43"/>
      <c r="F23" s="43"/>
      <c r="G23" s="43"/>
      <c r="H23" s="43"/>
      <c r="I23" s="128"/>
      <c r="J23" s="43"/>
      <c r="K23" s="46"/>
    </row>
    <row r="24" spans="2:11" s="7" customFormat="1" ht="22.5" customHeight="1">
      <c r="B24" s="131"/>
      <c r="C24" s="132"/>
      <c r="D24" s="132"/>
      <c r="E24" s="380" t="s">
        <v>24</v>
      </c>
      <c r="F24" s="380"/>
      <c r="G24" s="380"/>
      <c r="H24" s="380"/>
      <c r="I24" s="133"/>
      <c r="J24" s="132"/>
      <c r="K24" s="134"/>
    </row>
    <row r="25" spans="2:11" s="1" customFormat="1" ht="6.95" customHeight="1">
      <c r="B25" s="42"/>
      <c r="C25" s="43"/>
      <c r="D25" s="43"/>
      <c r="E25" s="43"/>
      <c r="F25" s="43"/>
      <c r="G25" s="43"/>
      <c r="H25" s="43"/>
      <c r="I25" s="128"/>
      <c r="J25" s="43"/>
      <c r="K25" s="46"/>
    </row>
    <row r="26" spans="2:11" s="1" customFormat="1" ht="6.95" customHeight="1">
      <c r="B26" s="42"/>
      <c r="C26" s="43"/>
      <c r="D26" s="86"/>
      <c r="E26" s="86"/>
      <c r="F26" s="86"/>
      <c r="G26" s="86"/>
      <c r="H26" s="86"/>
      <c r="I26" s="135"/>
      <c r="J26" s="86"/>
      <c r="K26" s="136"/>
    </row>
    <row r="27" spans="2:11" s="1" customFormat="1" ht="25.35" customHeight="1">
      <c r="B27" s="42"/>
      <c r="C27" s="43"/>
      <c r="D27" s="137" t="s">
        <v>43</v>
      </c>
      <c r="E27" s="43"/>
      <c r="F27" s="43"/>
      <c r="G27" s="43"/>
      <c r="H27" s="43"/>
      <c r="I27" s="128"/>
      <c r="J27" s="138">
        <f>ROUND(J108,2)</f>
        <v>0</v>
      </c>
      <c r="K27" s="46"/>
    </row>
    <row r="28" spans="2:11" s="1" customFormat="1" ht="6.95" customHeight="1">
      <c r="B28" s="42"/>
      <c r="C28" s="43"/>
      <c r="D28" s="86"/>
      <c r="E28" s="86"/>
      <c r="F28" s="86"/>
      <c r="G28" s="86"/>
      <c r="H28" s="86"/>
      <c r="I28" s="135"/>
      <c r="J28" s="86"/>
      <c r="K28" s="136"/>
    </row>
    <row r="29" spans="2:11" s="1" customFormat="1" ht="14.45" customHeight="1">
      <c r="B29" s="42"/>
      <c r="C29" s="43"/>
      <c r="D29" s="43"/>
      <c r="E29" s="43"/>
      <c r="F29" s="47" t="s">
        <v>45</v>
      </c>
      <c r="G29" s="43"/>
      <c r="H29" s="43"/>
      <c r="I29" s="139" t="s">
        <v>44</v>
      </c>
      <c r="J29" s="47" t="s">
        <v>46</v>
      </c>
      <c r="K29" s="46"/>
    </row>
    <row r="30" spans="2:11" s="1" customFormat="1" ht="14.45" customHeight="1">
      <c r="B30" s="42"/>
      <c r="C30" s="43"/>
      <c r="D30" s="50" t="s">
        <v>47</v>
      </c>
      <c r="E30" s="50" t="s">
        <v>48</v>
      </c>
      <c r="F30" s="140">
        <f>ROUND(SUM(BE108:BE1203), 2)</f>
        <v>0</v>
      </c>
      <c r="G30" s="43"/>
      <c r="H30" s="43"/>
      <c r="I30" s="141">
        <v>0.21</v>
      </c>
      <c r="J30" s="140">
        <f>ROUND(ROUND((SUM(BE108:BE1203)), 2)*I30, 2)</f>
        <v>0</v>
      </c>
      <c r="K30" s="46"/>
    </row>
    <row r="31" spans="2:11" s="1" customFormat="1" ht="14.45" customHeight="1">
      <c r="B31" s="42"/>
      <c r="C31" s="43"/>
      <c r="D31" s="43"/>
      <c r="E31" s="50" t="s">
        <v>49</v>
      </c>
      <c r="F31" s="140">
        <f>ROUND(SUM(BF108:BF1203), 2)</f>
        <v>0</v>
      </c>
      <c r="G31" s="43"/>
      <c r="H31" s="43"/>
      <c r="I31" s="141">
        <v>0.15</v>
      </c>
      <c r="J31" s="140">
        <f>ROUND(ROUND((SUM(BF108:BF1203)), 2)*I31, 2)</f>
        <v>0</v>
      </c>
      <c r="K31" s="46"/>
    </row>
    <row r="32" spans="2:11" s="1" customFormat="1" ht="14.45" hidden="1" customHeight="1">
      <c r="B32" s="42"/>
      <c r="C32" s="43"/>
      <c r="D32" s="43"/>
      <c r="E32" s="50" t="s">
        <v>50</v>
      </c>
      <c r="F32" s="140">
        <f>ROUND(SUM(BG108:BG1203), 2)</f>
        <v>0</v>
      </c>
      <c r="G32" s="43"/>
      <c r="H32" s="43"/>
      <c r="I32" s="141">
        <v>0.21</v>
      </c>
      <c r="J32" s="140">
        <v>0</v>
      </c>
      <c r="K32" s="46"/>
    </row>
    <row r="33" spans="2:11" s="1" customFormat="1" ht="14.45" hidden="1" customHeight="1">
      <c r="B33" s="42"/>
      <c r="C33" s="43"/>
      <c r="D33" s="43"/>
      <c r="E33" s="50" t="s">
        <v>51</v>
      </c>
      <c r="F33" s="140">
        <f>ROUND(SUM(BH108:BH1203), 2)</f>
        <v>0</v>
      </c>
      <c r="G33" s="43"/>
      <c r="H33" s="43"/>
      <c r="I33" s="141">
        <v>0.15</v>
      </c>
      <c r="J33" s="140">
        <v>0</v>
      </c>
      <c r="K33" s="46"/>
    </row>
    <row r="34" spans="2:11" s="1" customFormat="1" ht="14.45" hidden="1" customHeight="1">
      <c r="B34" s="42"/>
      <c r="C34" s="43"/>
      <c r="D34" s="43"/>
      <c r="E34" s="50" t="s">
        <v>52</v>
      </c>
      <c r="F34" s="140">
        <f>ROUND(SUM(BI108:BI1203), 2)</f>
        <v>0</v>
      </c>
      <c r="G34" s="43"/>
      <c r="H34" s="43"/>
      <c r="I34" s="141">
        <v>0</v>
      </c>
      <c r="J34" s="140">
        <v>0</v>
      </c>
      <c r="K34" s="46"/>
    </row>
    <row r="35" spans="2:11" s="1" customFormat="1" ht="6.95" customHeight="1">
      <c r="B35" s="42"/>
      <c r="C35" s="43"/>
      <c r="D35" s="43"/>
      <c r="E35" s="43"/>
      <c r="F35" s="43"/>
      <c r="G35" s="43"/>
      <c r="H35" s="43"/>
      <c r="I35" s="128"/>
      <c r="J35" s="43"/>
      <c r="K35" s="46"/>
    </row>
    <row r="36" spans="2:11" s="1" customFormat="1" ht="25.35" customHeight="1">
      <c r="B36" s="42"/>
      <c r="C36" s="142"/>
      <c r="D36" s="143" t="s">
        <v>53</v>
      </c>
      <c r="E36" s="80"/>
      <c r="F36" s="80"/>
      <c r="G36" s="144" t="s">
        <v>54</v>
      </c>
      <c r="H36" s="145" t="s">
        <v>55</v>
      </c>
      <c r="I36" s="146"/>
      <c r="J36" s="147">
        <f>SUM(J27:J34)</f>
        <v>0</v>
      </c>
      <c r="K36" s="148"/>
    </row>
    <row r="37" spans="2:11" s="1" customFormat="1" ht="14.45" customHeight="1">
      <c r="B37" s="57"/>
      <c r="C37" s="58"/>
      <c r="D37" s="58"/>
      <c r="E37" s="58"/>
      <c r="F37" s="58"/>
      <c r="G37" s="58"/>
      <c r="H37" s="58"/>
      <c r="I37" s="149"/>
      <c r="J37" s="58"/>
      <c r="K37" s="59"/>
    </row>
    <row r="41" spans="2:11" s="1" customFormat="1" ht="6.95" customHeight="1">
      <c r="B41" s="150"/>
      <c r="C41" s="151"/>
      <c r="D41" s="151"/>
      <c r="E41" s="151"/>
      <c r="F41" s="151"/>
      <c r="G41" s="151"/>
      <c r="H41" s="151"/>
      <c r="I41" s="152"/>
      <c r="J41" s="151"/>
      <c r="K41" s="153"/>
    </row>
    <row r="42" spans="2:11" s="1" customFormat="1" ht="36.950000000000003" customHeight="1">
      <c r="B42" s="42"/>
      <c r="C42" s="31" t="s">
        <v>111</v>
      </c>
      <c r="D42" s="43"/>
      <c r="E42" s="43"/>
      <c r="F42" s="43"/>
      <c r="G42" s="43"/>
      <c r="H42" s="43"/>
      <c r="I42" s="128"/>
      <c r="J42" s="43"/>
      <c r="K42" s="46"/>
    </row>
    <row r="43" spans="2:11" s="1" customFormat="1" ht="6.95" customHeight="1">
      <c r="B43" s="42"/>
      <c r="C43" s="43"/>
      <c r="D43" s="43"/>
      <c r="E43" s="43"/>
      <c r="F43" s="43"/>
      <c r="G43" s="43"/>
      <c r="H43" s="43"/>
      <c r="I43" s="128"/>
      <c r="J43" s="43"/>
      <c r="K43" s="46"/>
    </row>
    <row r="44" spans="2:11" s="1" customFormat="1" ht="14.45" customHeight="1">
      <c r="B44" s="42"/>
      <c r="C44" s="38" t="s">
        <v>18</v>
      </c>
      <c r="D44" s="43"/>
      <c r="E44" s="43"/>
      <c r="F44" s="43"/>
      <c r="G44" s="43"/>
      <c r="H44" s="43"/>
      <c r="I44" s="128"/>
      <c r="J44" s="43"/>
      <c r="K44" s="46"/>
    </row>
    <row r="45" spans="2:11" s="1" customFormat="1" ht="22.5" customHeight="1">
      <c r="B45" s="42"/>
      <c r="C45" s="43"/>
      <c r="D45" s="43"/>
      <c r="E45" s="415" t="str">
        <f>E7</f>
        <v>SOŠ a SOU Nejdek, objekt č. 1 - I. ETAPA</v>
      </c>
      <c r="F45" s="416"/>
      <c r="G45" s="416"/>
      <c r="H45" s="416"/>
      <c r="I45" s="128"/>
      <c r="J45" s="43"/>
      <c r="K45" s="46"/>
    </row>
    <row r="46" spans="2:11" s="1" customFormat="1" ht="14.45" customHeight="1">
      <c r="B46" s="42"/>
      <c r="C46" s="38" t="s">
        <v>109</v>
      </c>
      <c r="D46" s="43"/>
      <c r="E46" s="43"/>
      <c r="F46" s="43"/>
      <c r="G46" s="43"/>
      <c r="H46" s="43"/>
      <c r="I46" s="128"/>
      <c r="J46" s="43"/>
      <c r="K46" s="46"/>
    </row>
    <row r="47" spans="2:11" s="1" customFormat="1" ht="23.25" customHeight="1">
      <c r="B47" s="42"/>
      <c r="C47" s="43"/>
      <c r="D47" s="43"/>
      <c r="E47" s="417" t="str">
        <f>E9</f>
        <v>D1.1 - Architektonicko-stavební část</v>
      </c>
      <c r="F47" s="418"/>
      <c r="G47" s="418"/>
      <c r="H47" s="418"/>
      <c r="I47" s="128"/>
      <c r="J47" s="43"/>
      <c r="K47" s="46"/>
    </row>
    <row r="48" spans="2:11" s="1" customFormat="1" ht="6.95" customHeight="1">
      <c r="B48" s="42"/>
      <c r="C48" s="43"/>
      <c r="D48" s="43"/>
      <c r="E48" s="43"/>
      <c r="F48" s="43"/>
      <c r="G48" s="43"/>
      <c r="H48" s="43"/>
      <c r="I48" s="128"/>
      <c r="J48" s="43"/>
      <c r="K48" s="46"/>
    </row>
    <row r="49" spans="2:47" s="1" customFormat="1" ht="18" customHeight="1">
      <c r="B49" s="42"/>
      <c r="C49" s="38" t="s">
        <v>26</v>
      </c>
      <c r="D49" s="43"/>
      <c r="E49" s="43"/>
      <c r="F49" s="36" t="str">
        <f>F12</f>
        <v>ul. Rooseveltova 600, Nejdek</v>
      </c>
      <c r="G49" s="43"/>
      <c r="H49" s="43"/>
      <c r="I49" s="129" t="s">
        <v>28</v>
      </c>
      <c r="J49" s="130" t="str">
        <f>IF(J12="","",J12)</f>
        <v>25. 4. 2017</v>
      </c>
      <c r="K49" s="46"/>
    </row>
    <row r="50" spans="2:47" s="1" customFormat="1" ht="6.95" customHeight="1">
      <c r="B50" s="42"/>
      <c r="C50" s="43"/>
      <c r="D50" s="43"/>
      <c r="E50" s="43"/>
      <c r="F50" s="43"/>
      <c r="G50" s="43"/>
      <c r="H50" s="43"/>
      <c r="I50" s="128"/>
      <c r="J50" s="43"/>
      <c r="K50" s="46"/>
    </row>
    <row r="51" spans="2:47" s="1" customFormat="1">
      <c r="B51" s="42"/>
      <c r="C51" s="38" t="s">
        <v>32</v>
      </c>
      <c r="D51" s="43"/>
      <c r="E51" s="43"/>
      <c r="F51" s="36" t="str">
        <f>E15</f>
        <v xml:space="preserve"> </v>
      </c>
      <c r="G51" s="43"/>
      <c r="H51" s="43"/>
      <c r="I51" s="129" t="s">
        <v>38</v>
      </c>
      <c r="J51" s="36" t="str">
        <f>E21</f>
        <v>AD STUDIO Kadaň s.r.o.</v>
      </c>
      <c r="K51" s="46"/>
    </row>
    <row r="52" spans="2:47" s="1" customFormat="1" ht="14.45" customHeight="1">
      <c r="B52" s="42"/>
      <c r="C52" s="38" t="s">
        <v>36</v>
      </c>
      <c r="D52" s="43"/>
      <c r="E52" s="43"/>
      <c r="F52" s="36" t="str">
        <f>IF(E18="","",E18)</f>
        <v/>
      </c>
      <c r="G52" s="43"/>
      <c r="H52" s="43"/>
      <c r="I52" s="128"/>
      <c r="J52" s="43"/>
      <c r="K52" s="46"/>
    </row>
    <row r="53" spans="2:47" s="1" customFormat="1" ht="10.35" customHeight="1">
      <c r="B53" s="42"/>
      <c r="C53" s="43"/>
      <c r="D53" s="43"/>
      <c r="E53" s="43"/>
      <c r="F53" s="43"/>
      <c r="G53" s="43"/>
      <c r="H53" s="43"/>
      <c r="I53" s="128"/>
      <c r="J53" s="43"/>
      <c r="K53" s="46"/>
    </row>
    <row r="54" spans="2:47" s="1" customFormat="1" ht="29.25" customHeight="1">
      <c r="B54" s="42"/>
      <c r="C54" s="154" t="s">
        <v>112</v>
      </c>
      <c r="D54" s="142"/>
      <c r="E54" s="142"/>
      <c r="F54" s="142"/>
      <c r="G54" s="142"/>
      <c r="H54" s="142"/>
      <c r="I54" s="155"/>
      <c r="J54" s="156" t="s">
        <v>113</v>
      </c>
      <c r="K54" s="157"/>
    </row>
    <row r="55" spans="2:47" s="1" customFormat="1" ht="10.35" customHeight="1">
      <c r="B55" s="42"/>
      <c r="C55" s="43"/>
      <c r="D55" s="43"/>
      <c r="E55" s="43"/>
      <c r="F55" s="43"/>
      <c r="G55" s="43"/>
      <c r="H55" s="43"/>
      <c r="I55" s="128"/>
      <c r="J55" s="43"/>
      <c r="K55" s="46"/>
    </row>
    <row r="56" spans="2:47" s="1" customFormat="1" ht="29.25" customHeight="1">
      <c r="B56" s="42"/>
      <c r="C56" s="158" t="s">
        <v>114</v>
      </c>
      <c r="D56" s="43"/>
      <c r="E56" s="43"/>
      <c r="F56" s="43"/>
      <c r="G56" s="43"/>
      <c r="H56" s="43"/>
      <c r="I56" s="128"/>
      <c r="J56" s="138">
        <f>J108</f>
        <v>0</v>
      </c>
      <c r="K56" s="46"/>
      <c r="AU56" s="25" t="s">
        <v>115</v>
      </c>
    </row>
    <row r="57" spans="2:47" s="8" customFormat="1" ht="24.95" customHeight="1">
      <c r="B57" s="159"/>
      <c r="C57" s="160"/>
      <c r="D57" s="161" t="s">
        <v>116</v>
      </c>
      <c r="E57" s="162"/>
      <c r="F57" s="162"/>
      <c r="G57" s="162"/>
      <c r="H57" s="162"/>
      <c r="I57" s="163"/>
      <c r="J57" s="164">
        <f>J109</f>
        <v>0</v>
      </c>
      <c r="K57" s="165"/>
    </row>
    <row r="58" spans="2:47" s="9" customFormat="1" ht="19.899999999999999" customHeight="1">
      <c r="B58" s="166"/>
      <c r="C58" s="167"/>
      <c r="D58" s="168" t="s">
        <v>117</v>
      </c>
      <c r="E58" s="169"/>
      <c r="F58" s="169"/>
      <c r="G58" s="169"/>
      <c r="H58" s="169"/>
      <c r="I58" s="170"/>
      <c r="J58" s="171">
        <f>J110</f>
        <v>0</v>
      </c>
      <c r="K58" s="172"/>
    </row>
    <row r="59" spans="2:47" s="9" customFormat="1" ht="19.899999999999999" customHeight="1">
      <c r="B59" s="166"/>
      <c r="C59" s="167"/>
      <c r="D59" s="168" t="s">
        <v>118</v>
      </c>
      <c r="E59" s="169"/>
      <c r="F59" s="169"/>
      <c r="G59" s="169"/>
      <c r="H59" s="169"/>
      <c r="I59" s="170"/>
      <c r="J59" s="171">
        <f>J136</f>
        <v>0</v>
      </c>
      <c r="K59" s="172"/>
    </row>
    <row r="60" spans="2:47" s="9" customFormat="1" ht="19.899999999999999" customHeight="1">
      <c r="B60" s="166"/>
      <c r="C60" s="167"/>
      <c r="D60" s="168" t="s">
        <v>119</v>
      </c>
      <c r="E60" s="169"/>
      <c r="F60" s="169"/>
      <c r="G60" s="169"/>
      <c r="H60" s="169"/>
      <c r="I60" s="170"/>
      <c r="J60" s="171">
        <f>J225</f>
        <v>0</v>
      </c>
      <c r="K60" s="172"/>
    </row>
    <row r="61" spans="2:47" s="9" customFormat="1" ht="19.899999999999999" customHeight="1">
      <c r="B61" s="166"/>
      <c r="C61" s="167"/>
      <c r="D61" s="168" t="s">
        <v>120</v>
      </c>
      <c r="E61" s="169"/>
      <c r="F61" s="169"/>
      <c r="G61" s="169"/>
      <c r="H61" s="169"/>
      <c r="I61" s="170"/>
      <c r="J61" s="171">
        <f>J295</f>
        <v>0</v>
      </c>
      <c r="K61" s="172"/>
    </row>
    <row r="62" spans="2:47" s="9" customFormat="1" ht="14.85" customHeight="1">
      <c r="B62" s="166"/>
      <c r="C62" s="167"/>
      <c r="D62" s="168" t="s">
        <v>121</v>
      </c>
      <c r="E62" s="169"/>
      <c r="F62" s="169"/>
      <c r="G62" s="169"/>
      <c r="H62" s="169"/>
      <c r="I62" s="170"/>
      <c r="J62" s="171">
        <f>J297</f>
        <v>0</v>
      </c>
      <c r="K62" s="172"/>
    </row>
    <row r="63" spans="2:47" s="9" customFormat="1" ht="14.85" customHeight="1">
      <c r="B63" s="166"/>
      <c r="C63" s="167"/>
      <c r="D63" s="168" t="s">
        <v>122</v>
      </c>
      <c r="E63" s="169"/>
      <c r="F63" s="169"/>
      <c r="G63" s="169"/>
      <c r="H63" s="169"/>
      <c r="I63" s="170"/>
      <c r="J63" s="171">
        <f>J393</f>
        <v>0</v>
      </c>
      <c r="K63" s="172"/>
    </row>
    <row r="64" spans="2:47" s="9" customFormat="1" ht="14.85" customHeight="1">
      <c r="B64" s="166"/>
      <c r="C64" s="167"/>
      <c r="D64" s="168" t="s">
        <v>123</v>
      </c>
      <c r="E64" s="169"/>
      <c r="F64" s="169"/>
      <c r="G64" s="169"/>
      <c r="H64" s="169"/>
      <c r="I64" s="170"/>
      <c r="J64" s="171">
        <f>J399</f>
        <v>0</v>
      </c>
      <c r="K64" s="172"/>
    </row>
    <row r="65" spans="2:11" s="9" customFormat="1" ht="19.899999999999999" customHeight="1">
      <c r="B65" s="166"/>
      <c r="C65" s="167"/>
      <c r="D65" s="168" t="s">
        <v>124</v>
      </c>
      <c r="E65" s="169"/>
      <c r="F65" s="169"/>
      <c r="G65" s="169"/>
      <c r="H65" s="169"/>
      <c r="I65" s="170"/>
      <c r="J65" s="171">
        <f>J420</f>
        <v>0</v>
      </c>
      <c r="K65" s="172"/>
    </row>
    <row r="66" spans="2:11" s="9" customFormat="1" ht="14.85" customHeight="1">
      <c r="B66" s="166"/>
      <c r="C66" s="167"/>
      <c r="D66" s="168" t="s">
        <v>125</v>
      </c>
      <c r="E66" s="169"/>
      <c r="F66" s="169"/>
      <c r="G66" s="169"/>
      <c r="H66" s="169"/>
      <c r="I66" s="170"/>
      <c r="J66" s="171">
        <f>J421</f>
        <v>0</v>
      </c>
      <c r="K66" s="172"/>
    </row>
    <row r="67" spans="2:11" s="9" customFormat="1" ht="14.85" customHeight="1">
      <c r="B67" s="166"/>
      <c r="C67" s="167"/>
      <c r="D67" s="168" t="s">
        <v>126</v>
      </c>
      <c r="E67" s="169"/>
      <c r="F67" s="169"/>
      <c r="G67" s="169"/>
      <c r="H67" s="169"/>
      <c r="I67" s="170"/>
      <c r="J67" s="171">
        <f>J430</f>
        <v>0</v>
      </c>
      <c r="K67" s="172"/>
    </row>
    <row r="68" spans="2:11" s="9" customFormat="1" ht="14.85" customHeight="1">
      <c r="B68" s="166"/>
      <c r="C68" s="167"/>
      <c r="D68" s="168" t="s">
        <v>127</v>
      </c>
      <c r="E68" s="169"/>
      <c r="F68" s="169"/>
      <c r="G68" s="169"/>
      <c r="H68" s="169"/>
      <c r="I68" s="170"/>
      <c r="J68" s="171">
        <f>J444</f>
        <v>0</v>
      </c>
      <c r="K68" s="172"/>
    </row>
    <row r="69" spans="2:11" s="9" customFormat="1" ht="14.85" customHeight="1">
      <c r="B69" s="166"/>
      <c r="C69" s="167"/>
      <c r="D69" s="168" t="s">
        <v>128</v>
      </c>
      <c r="E69" s="169"/>
      <c r="F69" s="169"/>
      <c r="G69" s="169"/>
      <c r="H69" s="169"/>
      <c r="I69" s="170"/>
      <c r="J69" s="171">
        <f>J486</f>
        <v>0</v>
      </c>
      <c r="K69" s="172"/>
    </row>
    <row r="70" spans="2:11" s="9" customFormat="1" ht="19.899999999999999" customHeight="1">
      <c r="B70" s="166"/>
      <c r="C70" s="167"/>
      <c r="D70" s="168" t="s">
        <v>129</v>
      </c>
      <c r="E70" s="169"/>
      <c r="F70" s="169"/>
      <c r="G70" s="169"/>
      <c r="H70" s="169"/>
      <c r="I70" s="170"/>
      <c r="J70" s="171">
        <f>J558</f>
        <v>0</v>
      </c>
      <c r="K70" s="172"/>
    </row>
    <row r="71" spans="2:11" s="9" customFormat="1" ht="19.899999999999999" customHeight="1">
      <c r="B71" s="166"/>
      <c r="C71" s="167"/>
      <c r="D71" s="168" t="s">
        <v>130</v>
      </c>
      <c r="E71" s="169"/>
      <c r="F71" s="169"/>
      <c r="G71" s="169"/>
      <c r="H71" s="169"/>
      <c r="I71" s="170"/>
      <c r="J71" s="171">
        <f>J576</f>
        <v>0</v>
      </c>
      <c r="K71" s="172"/>
    </row>
    <row r="72" spans="2:11" s="8" customFormat="1" ht="24.95" customHeight="1">
      <c r="B72" s="159"/>
      <c r="C72" s="160"/>
      <c r="D72" s="161" t="s">
        <v>131</v>
      </c>
      <c r="E72" s="162"/>
      <c r="F72" s="162"/>
      <c r="G72" s="162"/>
      <c r="H72" s="162"/>
      <c r="I72" s="163"/>
      <c r="J72" s="164">
        <f>J580</f>
        <v>0</v>
      </c>
      <c r="K72" s="165"/>
    </row>
    <row r="73" spans="2:11" s="9" customFormat="1" ht="19.899999999999999" customHeight="1">
      <c r="B73" s="166"/>
      <c r="C73" s="167"/>
      <c r="D73" s="168" t="s">
        <v>132</v>
      </c>
      <c r="E73" s="169"/>
      <c r="F73" s="169"/>
      <c r="G73" s="169"/>
      <c r="H73" s="169"/>
      <c r="I73" s="170"/>
      <c r="J73" s="171">
        <f>J581</f>
        <v>0</v>
      </c>
      <c r="K73" s="172"/>
    </row>
    <row r="74" spans="2:11" s="9" customFormat="1" ht="19.899999999999999" customHeight="1">
      <c r="B74" s="166"/>
      <c r="C74" s="167"/>
      <c r="D74" s="168" t="s">
        <v>133</v>
      </c>
      <c r="E74" s="169"/>
      <c r="F74" s="169"/>
      <c r="G74" s="169"/>
      <c r="H74" s="169"/>
      <c r="I74" s="170"/>
      <c r="J74" s="171">
        <f>J612</f>
        <v>0</v>
      </c>
      <c r="K74" s="172"/>
    </row>
    <row r="75" spans="2:11" s="9" customFormat="1" ht="19.899999999999999" customHeight="1">
      <c r="B75" s="166"/>
      <c r="C75" s="167"/>
      <c r="D75" s="168" t="s">
        <v>134</v>
      </c>
      <c r="E75" s="169"/>
      <c r="F75" s="169"/>
      <c r="G75" s="169"/>
      <c r="H75" s="169"/>
      <c r="I75" s="170"/>
      <c r="J75" s="171">
        <f>J621</f>
        <v>0</v>
      </c>
      <c r="K75" s="172"/>
    </row>
    <row r="76" spans="2:11" s="9" customFormat="1" ht="19.899999999999999" customHeight="1">
      <c r="B76" s="166"/>
      <c r="C76" s="167"/>
      <c r="D76" s="168" t="s">
        <v>135</v>
      </c>
      <c r="E76" s="169"/>
      <c r="F76" s="169"/>
      <c r="G76" s="169"/>
      <c r="H76" s="169"/>
      <c r="I76" s="170"/>
      <c r="J76" s="171">
        <f>J627</f>
        <v>0</v>
      </c>
      <c r="K76" s="172"/>
    </row>
    <row r="77" spans="2:11" s="9" customFormat="1" ht="19.899999999999999" customHeight="1">
      <c r="B77" s="166"/>
      <c r="C77" s="167"/>
      <c r="D77" s="168" t="s">
        <v>136</v>
      </c>
      <c r="E77" s="169"/>
      <c r="F77" s="169"/>
      <c r="G77" s="169"/>
      <c r="H77" s="169"/>
      <c r="I77" s="170"/>
      <c r="J77" s="171">
        <f>J640</f>
        <v>0</v>
      </c>
      <c r="K77" s="172"/>
    </row>
    <row r="78" spans="2:11" s="9" customFormat="1" ht="19.899999999999999" customHeight="1">
      <c r="B78" s="166"/>
      <c r="C78" s="167"/>
      <c r="D78" s="168" t="s">
        <v>137</v>
      </c>
      <c r="E78" s="169"/>
      <c r="F78" s="169"/>
      <c r="G78" s="169"/>
      <c r="H78" s="169"/>
      <c r="I78" s="170"/>
      <c r="J78" s="171">
        <f>J681</f>
        <v>0</v>
      </c>
      <c r="K78" s="172"/>
    </row>
    <row r="79" spans="2:11" s="9" customFormat="1" ht="19.899999999999999" customHeight="1">
      <c r="B79" s="166"/>
      <c r="C79" s="167"/>
      <c r="D79" s="168" t="s">
        <v>138</v>
      </c>
      <c r="E79" s="169"/>
      <c r="F79" s="169"/>
      <c r="G79" s="169"/>
      <c r="H79" s="169"/>
      <c r="I79" s="170"/>
      <c r="J79" s="171">
        <f>J699</f>
        <v>0</v>
      </c>
      <c r="K79" s="172"/>
    </row>
    <row r="80" spans="2:11" s="9" customFormat="1" ht="19.899999999999999" customHeight="1">
      <c r="B80" s="166"/>
      <c r="C80" s="167"/>
      <c r="D80" s="168" t="s">
        <v>139</v>
      </c>
      <c r="E80" s="169"/>
      <c r="F80" s="169"/>
      <c r="G80" s="169"/>
      <c r="H80" s="169"/>
      <c r="I80" s="170"/>
      <c r="J80" s="171">
        <f>J741</f>
        <v>0</v>
      </c>
      <c r="K80" s="172"/>
    </row>
    <row r="81" spans="2:12" s="9" customFormat="1" ht="19.899999999999999" customHeight="1">
      <c r="B81" s="166"/>
      <c r="C81" s="167"/>
      <c r="D81" s="168" t="s">
        <v>140</v>
      </c>
      <c r="E81" s="169"/>
      <c r="F81" s="169"/>
      <c r="G81" s="169"/>
      <c r="H81" s="169"/>
      <c r="I81" s="170"/>
      <c r="J81" s="171">
        <f>J763</f>
        <v>0</v>
      </c>
      <c r="K81" s="172"/>
    </row>
    <row r="82" spans="2:12" s="9" customFormat="1" ht="19.899999999999999" customHeight="1">
      <c r="B82" s="166"/>
      <c r="C82" s="167"/>
      <c r="D82" s="168" t="s">
        <v>141</v>
      </c>
      <c r="E82" s="169"/>
      <c r="F82" s="169"/>
      <c r="G82" s="169"/>
      <c r="H82" s="169"/>
      <c r="I82" s="170"/>
      <c r="J82" s="171">
        <f>J864</f>
        <v>0</v>
      </c>
      <c r="K82" s="172"/>
    </row>
    <row r="83" spans="2:12" s="9" customFormat="1" ht="19.899999999999999" customHeight="1">
      <c r="B83" s="166"/>
      <c r="C83" s="167"/>
      <c r="D83" s="168" t="s">
        <v>142</v>
      </c>
      <c r="E83" s="169"/>
      <c r="F83" s="169"/>
      <c r="G83" s="169"/>
      <c r="H83" s="169"/>
      <c r="I83" s="170"/>
      <c r="J83" s="171">
        <f>J938</f>
        <v>0</v>
      </c>
      <c r="K83" s="172"/>
    </row>
    <row r="84" spans="2:12" s="9" customFormat="1" ht="19.899999999999999" customHeight="1">
      <c r="B84" s="166"/>
      <c r="C84" s="167"/>
      <c r="D84" s="168" t="s">
        <v>143</v>
      </c>
      <c r="E84" s="169"/>
      <c r="F84" s="169"/>
      <c r="G84" s="169"/>
      <c r="H84" s="169"/>
      <c r="I84" s="170"/>
      <c r="J84" s="171">
        <f>J1006</f>
        <v>0</v>
      </c>
      <c r="K84" s="172"/>
    </row>
    <row r="85" spans="2:12" s="9" customFormat="1" ht="19.899999999999999" customHeight="1">
      <c r="B85" s="166"/>
      <c r="C85" s="167"/>
      <c r="D85" s="168" t="s">
        <v>144</v>
      </c>
      <c r="E85" s="169"/>
      <c r="F85" s="169"/>
      <c r="G85" s="169"/>
      <c r="H85" s="169"/>
      <c r="I85" s="170"/>
      <c r="J85" s="171">
        <f>J1033</f>
        <v>0</v>
      </c>
      <c r="K85" s="172"/>
    </row>
    <row r="86" spans="2:12" s="9" customFormat="1" ht="19.899999999999999" customHeight="1">
      <c r="B86" s="166"/>
      <c r="C86" s="167"/>
      <c r="D86" s="168" t="s">
        <v>145</v>
      </c>
      <c r="E86" s="169"/>
      <c r="F86" s="169"/>
      <c r="G86" s="169"/>
      <c r="H86" s="169"/>
      <c r="I86" s="170"/>
      <c r="J86" s="171">
        <f>J1114</f>
        <v>0</v>
      </c>
      <c r="K86" s="172"/>
    </row>
    <row r="87" spans="2:12" s="8" customFormat="1" ht="24.95" customHeight="1">
      <c r="B87" s="159"/>
      <c r="C87" s="160"/>
      <c r="D87" s="161" t="s">
        <v>146</v>
      </c>
      <c r="E87" s="162"/>
      <c r="F87" s="162"/>
      <c r="G87" s="162"/>
      <c r="H87" s="162"/>
      <c r="I87" s="163"/>
      <c r="J87" s="164">
        <f>J1125</f>
        <v>0</v>
      </c>
      <c r="K87" s="165"/>
    </row>
    <row r="88" spans="2:12" s="8" customFormat="1" ht="24.95" customHeight="1">
      <c r="B88" s="159"/>
      <c r="C88" s="160"/>
      <c r="D88" s="161" t="s">
        <v>147</v>
      </c>
      <c r="E88" s="162"/>
      <c r="F88" s="162"/>
      <c r="G88" s="162"/>
      <c r="H88" s="162"/>
      <c r="I88" s="163"/>
      <c r="J88" s="164">
        <f>J1151</f>
        <v>0</v>
      </c>
      <c r="K88" s="165"/>
    </row>
    <row r="89" spans="2:12" s="1" customFormat="1" ht="21.75" customHeight="1">
      <c r="B89" s="42"/>
      <c r="C89" s="43"/>
      <c r="D89" s="43"/>
      <c r="E89" s="43"/>
      <c r="F89" s="43"/>
      <c r="G89" s="43"/>
      <c r="H89" s="43"/>
      <c r="I89" s="128"/>
      <c r="J89" s="43"/>
      <c r="K89" s="46"/>
    </row>
    <row r="90" spans="2:12" s="1" customFormat="1" ht="6.95" customHeight="1">
      <c r="B90" s="57"/>
      <c r="C90" s="58"/>
      <c r="D90" s="58"/>
      <c r="E90" s="58"/>
      <c r="F90" s="58"/>
      <c r="G90" s="58"/>
      <c r="H90" s="58"/>
      <c r="I90" s="149"/>
      <c r="J90" s="58"/>
      <c r="K90" s="59"/>
    </row>
    <row r="94" spans="2:12" s="1" customFormat="1" ht="6.95" customHeight="1">
      <c r="B94" s="60"/>
      <c r="C94" s="61"/>
      <c r="D94" s="61"/>
      <c r="E94" s="61"/>
      <c r="F94" s="61"/>
      <c r="G94" s="61"/>
      <c r="H94" s="61"/>
      <c r="I94" s="152"/>
      <c r="J94" s="61"/>
      <c r="K94" s="61"/>
      <c r="L94" s="62"/>
    </row>
    <row r="95" spans="2:12" s="1" customFormat="1" ht="36.950000000000003" customHeight="1">
      <c r="B95" s="42"/>
      <c r="C95" s="63" t="s">
        <v>148</v>
      </c>
      <c r="D95" s="64"/>
      <c r="E95" s="64"/>
      <c r="F95" s="64"/>
      <c r="G95" s="64"/>
      <c r="H95" s="64"/>
      <c r="I95" s="173"/>
      <c r="J95" s="64"/>
      <c r="K95" s="64"/>
      <c r="L95" s="62"/>
    </row>
    <row r="96" spans="2:12" s="1" customFormat="1" ht="6.95" customHeight="1">
      <c r="B96" s="42"/>
      <c r="C96" s="64"/>
      <c r="D96" s="64"/>
      <c r="E96" s="64"/>
      <c r="F96" s="64"/>
      <c r="G96" s="64"/>
      <c r="H96" s="64"/>
      <c r="I96" s="173"/>
      <c r="J96" s="64"/>
      <c r="K96" s="64"/>
      <c r="L96" s="62"/>
    </row>
    <row r="97" spans="2:65" s="1" customFormat="1" ht="14.45" customHeight="1">
      <c r="B97" s="42"/>
      <c r="C97" s="66" t="s">
        <v>18</v>
      </c>
      <c r="D97" s="64"/>
      <c r="E97" s="64"/>
      <c r="F97" s="64"/>
      <c r="G97" s="64"/>
      <c r="H97" s="64"/>
      <c r="I97" s="173"/>
      <c r="J97" s="64"/>
      <c r="K97" s="64"/>
      <c r="L97" s="62"/>
    </row>
    <row r="98" spans="2:65" s="1" customFormat="1" ht="22.5" customHeight="1">
      <c r="B98" s="42"/>
      <c r="C98" s="64"/>
      <c r="D98" s="64"/>
      <c r="E98" s="419" t="str">
        <f>E7</f>
        <v>SOŠ a SOU Nejdek, objekt č. 1 - I. ETAPA</v>
      </c>
      <c r="F98" s="420"/>
      <c r="G98" s="420"/>
      <c r="H98" s="420"/>
      <c r="I98" s="173"/>
      <c r="J98" s="64"/>
      <c r="K98" s="64"/>
      <c r="L98" s="62"/>
    </row>
    <row r="99" spans="2:65" s="1" customFormat="1" ht="14.45" customHeight="1">
      <c r="B99" s="42"/>
      <c r="C99" s="66" t="s">
        <v>109</v>
      </c>
      <c r="D99" s="64"/>
      <c r="E99" s="64"/>
      <c r="F99" s="64"/>
      <c r="G99" s="64"/>
      <c r="H99" s="64"/>
      <c r="I99" s="173"/>
      <c r="J99" s="64"/>
      <c r="K99" s="64"/>
      <c r="L99" s="62"/>
    </row>
    <row r="100" spans="2:65" s="1" customFormat="1" ht="23.25" customHeight="1">
      <c r="B100" s="42"/>
      <c r="C100" s="64"/>
      <c r="D100" s="64"/>
      <c r="E100" s="391" t="str">
        <f>E9</f>
        <v>D1.1 - Architektonicko-stavební část</v>
      </c>
      <c r="F100" s="421"/>
      <c r="G100" s="421"/>
      <c r="H100" s="421"/>
      <c r="I100" s="173"/>
      <c r="J100" s="64"/>
      <c r="K100" s="64"/>
      <c r="L100" s="62"/>
    </row>
    <row r="101" spans="2:65" s="1" customFormat="1" ht="6.95" customHeight="1">
      <c r="B101" s="42"/>
      <c r="C101" s="64"/>
      <c r="D101" s="64"/>
      <c r="E101" s="64"/>
      <c r="F101" s="64"/>
      <c r="G101" s="64"/>
      <c r="H101" s="64"/>
      <c r="I101" s="173"/>
      <c r="J101" s="64"/>
      <c r="K101" s="64"/>
      <c r="L101" s="62"/>
    </row>
    <row r="102" spans="2:65" s="1" customFormat="1" ht="18" customHeight="1">
      <c r="B102" s="42"/>
      <c r="C102" s="66" t="s">
        <v>26</v>
      </c>
      <c r="D102" s="64"/>
      <c r="E102" s="64"/>
      <c r="F102" s="174" t="str">
        <f>F12</f>
        <v>ul. Rooseveltova 600, Nejdek</v>
      </c>
      <c r="G102" s="64"/>
      <c r="H102" s="64"/>
      <c r="I102" s="175" t="s">
        <v>28</v>
      </c>
      <c r="J102" s="74" t="str">
        <f>IF(J12="","",J12)</f>
        <v>25. 4. 2017</v>
      </c>
      <c r="K102" s="64"/>
      <c r="L102" s="62"/>
    </row>
    <row r="103" spans="2:65" s="1" customFormat="1" ht="6.95" customHeight="1">
      <c r="B103" s="42"/>
      <c r="C103" s="64"/>
      <c r="D103" s="64"/>
      <c r="E103" s="64"/>
      <c r="F103" s="64"/>
      <c r="G103" s="64"/>
      <c r="H103" s="64"/>
      <c r="I103" s="173"/>
      <c r="J103" s="64"/>
      <c r="K103" s="64"/>
      <c r="L103" s="62"/>
    </row>
    <row r="104" spans="2:65" s="1" customFormat="1">
      <c r="B104" s="42"/>
      <c r="C104" s="66" t="s">
        <v>32</v>
      </c>
      <c r="D104" s="64"/>
      <c r="E104" s="64"/>
      <c r="F104" s="174" t="str">
        <f>E15</f>
        <v xml:space="preserve"> </v>
      </c>
      <c r="G104" s="64"/>
      <c r="H104" s="64"/>
      <c r="I104" s="175" t="s">
        <v>38</v>
      </c>
      <c r="J104" s="174" t="str">
        <f>E21</f>
        <v>AD STUDIO Kadaň s.r.o.</v>
      </c>
      <c r="K104" s="64"/>
      <c r="L104" s="62"/>
    </row>
    <row r="105" spans="2:65" s="1" customFormat="1" ht="14.45" customHeight="1">
      <c r="B105" s="42"/>
      <c r="C105" s="66" t="s">
        <v>36</v>
      </c>
      <c r="D105" s="64"/>
      <c r="E105" s="64"/>
      <c r="F105" s="174" t="str">
        <f>IF(E18="","",E18)</f>
        <v/>
      </c>
      <c r="G105" s="64"/>
      <c r="H105" s="64"/>
      <c r="I105" s="173"/>
      <c r="J105" s="64"/>
      <c r="K105" s="64"/>
      <c r="L105" s="62"/>
    </row>
    <row r="106" spans="2:65" s="1" customFormat="1" ht="10.35" customHeight="1">
      <c r="B106" s="42"/>
      <c r="C106" s="64"/>
      <c r="D106" s="64"/>
      <c r="E106" s="64"/>
      <c r="F106" s="64"/>
      <c r="G106" s="64"/>
      <c r="H106" s="64"/>
      <c r="I106" s="173"/>
      <c r="J106" s="64"/>
      <c r="K106" s="64"/>
      <c r="L106" s="62"/>
    </row>
    <row r="107" spans="2:65" s="10" customFormat="1" ht="29.25" customHeight="1">
      <c r="B107" s="176"/>
      <c r="C107" s="177" t="s">
        <v>149</v>
      </c>
      <c r="D107" s="178" t="s">
        <v>62</v>
      </c>
      <c r="E107" s="178" t="s">
        <v>58</v>
      </c>
      <c r="F107" s="178" t="s">
        <v>150</v>
      </c>
      <c r="G107" s="178" t="s">
        <v>151</v>
      </c>
      <c r="H107" s="178" t="s">
        <v>152</v>
      </c>
      <c r="I107" s="179" t="s">
        <v>153</v>
      </c>
      <c r="J107" s="178" t="s">
        <v>113</v>
      </c>
      <c r="K107" s="180" t="s">
        <v>154</v>
      </c>
      <c r="L107" s="181"/>
      <c r="M107" s="82" t="s">
        <v>155</v>
      </c>
      <c r="N107" s="83" t="s">
        <v>47</v>
      </c>
      <c r="O107" s="83" t="s">
        <v>156</v>
      </c>
      <c r="P107" s="83" t="s">
        <v>157</v>
      </c>
      <c r="Q107" s="83" t="s">
        <v>158</v>
      </c>
      <c r="R107" s="83" t="s">
        <v>159</v>
      </c>
      <c r="S107" s="83" t="s">
        <v>160</v>
      </c>
      <c r="T107" s="84" t="s">
        <v>161</v>
      </c>
    </row>
    <row r="108" spans="2:65" s="1" customFormat="1" ht="29.25" customHeight="1">
      <c r="B108" s="42"/>
      <c r="C108" s="88" t="s">
        <v>114</v>
      </c>
      <c r="D108" s="64"/>
      <c r="E108" s="64"/>
      <c r="F108" s="64"/>
      <c r="G108" s="64"/>
      <c r="H108" s="64"/>
      <c r="I108" s="173"/>
      <c r="J108" s="182">
        <f>BK108</f>
        <v>0</v>
      </c>
      <c r="K108" s="64"/>
      <c r="L108" s="62"/>
      <c r="M108" s="85"/>
      <c r="N108" s="86"/>
      <c r="O108" s="86"/>
      <c r="P108" s="183">
        <f>P109+P580+P1125+P1151</f>
        <v>0</v>
      </c>
      <c r="Q108" s="86"/>
      <c r="R108" s="183">
        <f>R109+R580+R1125+R1151</f>
        <v>33.475351330000002</v>
      </c>
      <c r="S108" s="86"/>
      <c r="T108" s="184">
        <f>T109+T580+T1125+T1151</f>
        <v>40.051501900000005</v>
      </c>
      <c r="AT108" s="25" t="s">
        <v>76</v>
      </c>
      <c r="AU108" s="25" t="s">
        <v>115</v>
      </c>
      <c r="BK108" s="185">
        <f>BK109+BK580+BK1125+BK1151</f>
        <v>0</v>
      </c>
    </row>
    <row r="109" spans="2:65" s="11" customFormat="1" ht="37.35" customHeight="1">
      <c r="B109" s="186"/>
      <c r="C109" s="187"/>
      <c r="D109" s="188" t="s">
        <v>76</v>
      </c>
      <c r="E109" s="189" t="s">
        <v>162</v>
      </c>
      <c r="F109" s="189" t="s">
        <v>163</v>
      </c>
      <c r="G109" s="187"/>
      <c r="H109" s="187"/>
      <c r="I109" s="190"/>
      <c r="J109" s="191">
        <f>BK109</f>
        <v>0</v>
      </c>
      <c r="K109" s="187"/>
      <c r="L109" s="192"/>
      <c r="M109" s="193"/>
      <c r="N109" s="194"/>
      <c r="O109" s="194"/>
      <c r="P109" s="195">
        <f>P110+P136+P225+P295+P420+P558+P576</f>
        <v>0</v>
      </c>
      <c r="Q109" s="194"/>
      <c r="R109" s="195">
        <f>R110+R136+R225+R295+R420+R558+R576</f>
        <v>23.756208539999999</v>
      </c>
      <c r="S109" s="194"/>
      <c r="T109" s="196">
        <f>T110+T136+T225+T295+T420+T558+T576</f>
        <v>35.517924000000008</v>
      </c>
      <c r="AR109" s="197" t="s">
        <v>25</v>
      </c>
      <c r="AT109" s="198" t="s">
        <v>76</v>
      </c>
      <c r="AU109" s="198" t="s">
        <v>77</v>
      </c>
      <c r="AY109" s="197" t="s">
        <v>164</v>
      </c>
      <c r="BK109" s="199">
        <f>BK110+BK136+BK225+BK295+BK420+BK558+BK576</f>
        <v>0</v>
      </c>
    </row>
    <row r="110" spans="2:65" s="11" customFormat="1" ht="19.899999999999999" customHeight="1">
      <c r="B110" s="186"/>
      <c r="C110" s="187"/>
      <c r="D110" s="200" t="s">
        <v>76</v>
      </c>
      <c r="E110" s="201" t="s">
        <v>25</v>
      </c>
      <c r="F110" s="201" t="s">
        <v>165</v>
      </c>
      <c r="G110" s="187"/>
      <c r="H110" s="187"/>
      <c r="I110" s="190"/>
      <c r="J110" s="202">
        <f>BK110</f>
        <v>0</v>
      </c>
      <c r="K110" s="187"/>
      <c r="L110" s="192"/>
      <c r="M110" s="193"/>
      <c r="N110" s="194"/>
      <c r="O110" s="194"/>
      <c r="P110" s="195">
        <f>SUM(P111:P135)</f>
        <v>0</v>
      </c>
      <c r="Q110" s="194"/>
      <c r="R110" s="195">
        <f>SUM(R111:R135)</f>
        <v>0.6</v>
      </c>
      <c r="S110" s="194"/>
      <c r="T110" s="196">
        <f>SUM(T111:T135)</f>
        <v>0</v>
      </c>
      <c r="AR110" s="197" t="s">
        <v>25</v>
      </c>
      <c r="AT110" s="198" t="s">
        <v>76</v>
      </c>
      <c r="AU110" s="198" t="s">
        <v>25</v>
      </c>
      <c r="AY110" s="197" t="s">
        <v>164</v>
      </c>
      <c r="BK110" s="199">
        <f>SUM(BK111:BK135)</f>
        <v>0</v>
      </c>
    </row>
    <row r="111" spans="2:65" s="1" customFormat="1" ht="22.5" customHeight="1">
      <c r="B111" s="42"/>
      <c r="C111" s="203" t="s">
        <v>25</v>
      </c>
      <c r="D111" s="203" t="s">
        <v>166</v>
      </c>
      <c r="E111" s="204" t="s">
        <v>167</v>
      </c>
      <c r="F111" s="205" t="s">
        <v>168</v>
      </c>
      <c r="G111" s="206" t="s">
        <v>169</v>
      </c>
      <c r="H111" s="207">
        <v>0.6</v>
      </c>
      <c r="I111" s="208"/>
      <c r="J111" s="209">
        <f>ROUND(I111*H111,2)</f>
        <v>0</v>
      </c>
      <c r="K111" s="205" t="s">
        <v>170</v>
      </c>
      <c r="L111" s="62"/>
      <c r="M111" s="210" t="s">
        <v>24</v>
      </c>
      <c r="N111" s="211" t="s">
        <v>48</v>
      </c>
      <c r="O111" s="43"/>
      <c r="P111" s="212">
        <f>O111*H111</f>
        <v>0</v>
      </c>
      <c r="Q111" s="212">
        <v>0</v>
      </c>
      <c r="R111" s="212">
        <f>Q111*H111</f>
        <v>0</v>
      </c>
      <c r="S111" s="212">
        <v>0</v>
      </c>
      <c r="T111" s="213">
        <f>S111*H111</f>
        <v>0</v>
      </c>
      <c r="AR111" s="25" t="s">
        <v>171</v>
      </c>
      <c r="AT111" s="25" t="s">
        <v>166</v>
      </c>
      <c r="AU111" s="25" t="s">
        <v>86</v>
      </c>
      <c r="AY111" s="25" t="s">
        <v>164</v>
      </c>
      <c r="BE111" s="214">
        <f>IF(N111="základní",J111,0)</f>
        <v>0</v>
      </c>
      <c r="BF111" s="214">
        <f>IF(N111="snížená",J111,0)</f>
        <v>0</v>
      </c>
      <c r="BG111" s="214">
        <f>IF(N111="zákl. přenesená",J111,0)</f>
        <v>0</v>
      </c>
      <c r="BH111" s="214">
        <f>IF(N111="sníž. přenesená",J111,0)</f>
        <v>0</v>
      </c>
      <c r="BI111" s="214">
        <f>IF(N111="nulová",J111,0)</f>
        <v>0</v>
      </c>
      <c r="BJ111" s="25" t="s">
        <v>25</v>
      </c>
      <c r="BK111" s="214">
        <f>ROUND(I111*H111,2)</f>
        <v>0</v>
      </c>
      <c r="BL111" s="25" t="s">
        <v>171</v>
      </c>
      <c r="BM111" s="25" t="s">
        <v>172</v>
      </c>
    </row>
    <row r="112" spans="2:65" s="1" customFormat="1" ht="27">
      <c r="B112" s="42"/>
      <c r="C112" s="64"/>
      <c r="D112" s="215" t="s">
        <v>173</v>
      </c>
      <c r="E112" s="64"/>
      <c r="F112" s="216" t="s">
        <v>174</v>
      </c>
      <c r="G112" s="64"/>
      <c r="H112" s="64"/>
      <c r="I112" s="173"/>
      <c r="J112" s="64"/>
      <c r="K112" s="64"/>
      <c r="L112" s="62"/>
      <c r="M112" s="217"/>
      <c r="N112" s="43"/>
      <c r="O112" s="43"/>
      <c r="P112" s="43"/>
      <c r="Q112" s="43"/>
      <c r="R112" s="43"/>
      <c r="S112" s="43"/>
      <c r="T112" s="79"/>
      <c r="AT112" s="25" t="s">
        <v>173</v>
      </c>
      <c r="AU112" s="25" t="s">
        <v>86</v>
      </c>
    </row>
    <row r="113" spans="2:65" s="12" customFormat="1" ht="13.5">
      <c r="B113" s="218"/>
      <c r="C113" s="219"/>
      <c r="D113" s="215" t="s">
        <v>175</v>
      </c>
      <c r="E113" s="220" t="s">
        <v>24</v>
      </c>
      <c r="F113" s="221" t="s">
        <v>176</v>
      </c>
      <c r="G113" s="219"/>
      <c r="H113" s="222" t="s">
        <v>24</v>
      </c>
      <c r="I113" s="223"/>
      <c r="J113" s="219"/>
      <c r="K113" s="219"/>
      <c r="L113" s="224"/>
      <c r="M113" s="225"/>
      <c r="N113" s="226"/>
      <c r="O113" s="226"/>
      <c r="P113" s="226"/>
      <c r="Q113" s="226"/>
      <c r="R113" s="226"/>
      <c r="S113" s="226"/>
      <c r="T113" s="227"/>
      <c r="AT113" s="228" t="s">
        <v>175</v>
      </c>
      <c r="AU113" s="228" t="s">
        <v>86</v>
      </c>
      <c r="AV113" s="12" t="s">
        <v>25</v>
      </c>
      <c r="AW113" s="12" t="s">
        <v>40</v>
      </c>
      <c r="AX113" s="12" t="s">
        <v>77</v>
      </c>
      <c r="AY113" s="228" t="s">
        <v>164</v>
      </c>
    </row>
    <row r="114" spans="2:65" s="13" customFormat="1" ht="13.5">
      <c r="B114" s="229"/>
      <c r="C114" s="230"/>
      <c r="D114" s="215" t="s">
        <v>175</v>
      </c>
      <c r="E114" s="231" t="s">
        <v>24</v>
      </c>
      <c r="F114" s="232" t="s">
        <v>177</v>
      </c>
      <c r="G114" s="230"/>
      <c r="H114" s="233">
        <v>0.6</v>
      </c>
      <c r="I114" s="234"/>
      <c r="J114" s="230"/>
      <c r="K114" s="230"/>
      <c r="L114" s="235"/>
      <c r="M114" s="236"/>
      <c r="N114" s="237"/>
      <c r="O114" s="237"/>
      <c r="P114" s="237"/>
      <c r="Q114" s="237"/>
      <c r="R114" s="237"/>
      <c r="S114" s="237"/>
      <c r="T114" s="238"/>
      <c r="AT114" s="239" t="s">
        <v>175</v>
      </c>
      <c r="AU114" s="239" t="s">
        <v>86</v>
      </c>
      <c r="AV114" s="13" t="s">
        <v>86</v>
      </c>
      <c r="AW114" s="13" t="s">
        <v>40</v>
      </c>
      <c r="AX114" s="13" t="s">
        <v>77</v>
      </c>
      <c r="AY114" s="239" t="s">
        <v>164</v>
      </c>
    </row>
    <row r="115" spans="2:65" s="14" customFormat="1" ht="13.5">
      <c r="B115" s="240"/>
      <c r="C115" s="241"/>
      <c r="D115" s="242" t="s">
        <v>175</v>
      </c>
      <c r="E115" s="243" t="s">
        <v>24</v>
      </c>
      <c r="F115" s="244" t="s">
        <v>178</v>
      </c>
      <c r="G115" s="241"/>
      <c r="H115" s="245">
        <v>0.6</v>
      </c>
      <c r="I115" s="246"/>
      <c r="J115" s="241"/>
      <c r="K115" s="241"/>
      <c r="L115" s="247"/>
      <c r="M115" s="248"/>
      <c r="N115" s="249"/>
      <c r="O115" s="249"/>
      <c r="P115" s="249"/>
      <c r="Q115" s="249"/>
      <c r="R115" s="249"/>
      <c r="S115" s="249"/>
      <c r="T115" s="250"/>
      <c r="AT115" s="251" t="s">
        <v>175</v>
      </c>
      <c r="AU115" s="251" t="s">
        <v>86</v>
      </c>
      <c r="AV115" s="14" t="s">
        <v>171</v>
      </c>
      <c r="AW115" s="14" t="s">
        <v>40</v>
      </c>
      <c r="AX115" s="14" t="s">
        <v>25</v>
      </c>
      <c r="AY115" s="251" t="s">
        <v>164</v>
      </c>
    </row>
    <row r="116" spans="2:65" s="1" customFormat="1" ht="31.5" customHeight="1">
      <c r="B116" s="42"/>
      <c r="C116" s="203" t="s">
        <v>86</v>
      </c>
      <c r="D116" s="203" t="s">
        <v>166</v>
      </c>
      <c r="E116" s="204" t="s">
        <v>179</v>
      </c>
      <c r="F116" s="205" t="s">
        <v>180</v>
      </c>
      <c r="G116" s="206" t="s">
        <v>169</v>
      </c>
      <c r="H116" s="207">
        <v>0.6</v>
      </c>
      <c r="I116" s="208"/>
      <c r="J116" s="209">
        <f>ROUND(I116*H116,2)</f>
        <v>0</v>
      </c>
      <c r="K116" s="205" t="s">
        <v>170</v>
      </c>
      <c r="L116" s="62"/>
      <c r="M116" s="210" t="s">
        <v>24</v>
      </c>
      <c r="N116" s="211" t="s">
        <v>48</v>
      </c>
      <c r="O116" s="43"/>
      <c r="P116" s="212">
        <f>O116*H116</f>
        <v>0</v>
      </c>
      <c r="Q116" s="212">
        <v>0</v>
      </c>
      <c r="R116" s="212">
        <f>Q116*H116</f>
        <v>0</v>
      </c>
      <c r="S116" s="212">
        <v>0</v>
      </c>
      <c r="T116" s="213">
        <f>S116*H116</f>
        <v>0</v>
      </c>
      <c r="AR116" s="25" t="s">
        <v>171</v>
      </c>
      <c r="AT116" s="25" t="s">
        <v>166</v>
      </c>
      <c r="AU116" s="25" t="s">
        <v>86</v>
      </c>
      <c r="AY116" s="25" t="s">
        <v>164</v>
      </c>
      <c r="BE116" s="214">
        <f>IF(N116="základní",J116,0)</f>
        <v>0</v>
      </c>
      <c r="BF116" s="214">
        <f>IF(N116="snížená",J116,0)</f>
        <v>0</v>
      </c>
      <c r="BG116" s="214">
        <f>IF(N116="zákl. přenesená",J116,0)</f>
        <v>0</v>
      </c>
      <c r="BH116" s="214">
        <f>IF(N116="sníž. přenesená",J116,0)</f>
        <v>0</v>
      </c>
      <c r="BI116" s="214">
        <f>IF(N116="nulová",J116,0)</f>
        <v>0</v>
      </c>
      <c r="BJ116" s="25" t="s">
        <v>25</v>
      </c>
      <c r="BK116" s="214">
        <f>ROUND(I116*H116,2)</f>
        <v>0</v>
      </c>
      <c r="BL116" s="25" t="s">
        <v>171</v>
      </c>
      <c r="BM116" s="25" t="s">
        <v>181</v>
      </c>
    </row>
    <row r="117" spans="2:65" s="1" customFormat="1" ht="40.5">
      <c r="B117" s="42"/>
      <c r="C117" s="64"/>
      <c r="D117" s="242" t="s">
        <v>173</v>
      </c>
      <c r="E117" s="64"/>
      <c r="F117" s="252" t="s">
        <v>182</v>
      </c>
      <c r="G117" s="64"/>
      <c r="H117" s="64"/>
      <c r="I117" s="173"/>
      <c r="J117" s="64"/>
      <c r="K117" s="64"/>
      <c r="L117" s="62"/>
      <c r="M117" s="217"/>
      <c r="N117" s="43"/>
      <c r="O117" s="43"/>
      <c r="P117" s="43"/>
      <c r="Q117" s="43"/>
      <c r="R117" s="43"/>
      <c r="S117" s="43"/>
      <c r="T117" s="79"/>
      <c r="AT117" s="25" t="s">
        <v>173</v>
      </c>
      <c r="AU117" s="25" t="s">
        <v>86</v>
      </c>
    </row>
    <row r="118" spans="2:65" s="1" customFormat="1" ht="22.5" customHeight="1">
      <c r="B118" s="42"/>
      <c r="C118" s="203" t="s">
        <v>183</v>
      </c>
      <c r="D118" s="203" t="s">
        <v>166</v>
      </c>
      <c r="E118" s="204" t="s">
        <v>184</v>
      </c>
      <c r="F118" s="205" t="s">
        <v>185</v>
      </c>
      <c r="G118" s="206" t="s">
        <v>169</v>
      </c>
      <c r="H118" s="207">
        <v>0.6</v>
      </c>
      <c r="I118" s="208"/>
      <c r="J118" s="209">
        <f>ROUND(I118*H118,2)</f>
        <v>0</v>
      </c>
      <c r="K118" s="205" t="s">
        <v>170</v>
      </c>
      <c r="L118" s="62"/>
      <c r="M118" s="210" t="s">
        <v>24</v>
      </c>
      <c r="N118" s="211" t="s">
        <v>48</v>
      </c>
      <c r="O118" s="43"/>
      <c r="P118" s="212">
        <f>O118*H118</f>
        <v>0</v>
      </c>
      <c r="Q118" s="212">
        <v>0</v>
      </c>
      <c r="R118" s="212">
        <f>Q118*H118</f>
        <v>0</v>
      </c>
      <c r="S118" s="212">
        <v>0</v>
      </c>
      <c r="T118" s="213">
        <f>S118*H118</f>
        <v>0</v>
      </c>
      <c r="AR118" s="25" t="s">
        <v>171</v>
      </c>
      <c r="AT118" s="25" t="s">
        <v>166</v>
      </c>
      <c r="AU118" s="25" t="s">
        <v>86</v>
      </c>
      <c r="AY118" s="25" t="s">
        <v>164</v>
      </c>
      <c r="BE118" s="214">
        <f>IF(N118="základní",J118,0)</f>
        <v>0</v>
      </c>
      <c r="BF118" s="214">
        <f>IF(N118="snížená",J118,0)</f>
        <v>0</v>
      </c>
      <c r="BG118" s="214">
        <f>IF(N118="zákl. přenesená",J118,0)</f>
        <v>0</v>
      </c>
      <c r="BH118" s="214">
        <f>IF(N118="sníž. přenesená",J118,0)</f>
        <v>0</v>
      </c>
      <c r="BI118" s="214">
        <f>IF(N118="nulová",J118,0)</f>
        <v>0</v>
      </c>
      <c r="BJ118" s="25" t="s">
        <v>25</v>
      </c>
      <c r="BK118" s="214">
        <f>ROUND(I118*H118,2)</f>
        <v>0</v>
      </c>
      <c r="BL118" s="25" t="s">
        <v>171</v>
      </c>
      <c r="BM118" s="25" t="s">
        <v>186</v>
      </c>
    </row>
    <row r="119" spans="2:65" s="1" customFormat="1" ht="27">
      <c r="B119" s="42"/>
      <c r="C119" s="64"/>
      <c r="D119" s="242" t="s">
        <v>173</v>
      </c>
      <c r="E119" s="64"/>
      <c r="F119" s="252" t="s">
        <v>187</v>
      </c>
      <c r="G119" s="64"/>
      <c r="H119" s="64"/>
      <c r="I119" s="173"/>
      <c r="J119" s="64"/>
      <c r="K119" s="64"/>
      <c r="L119" s="62"/>
      <c r="M119" s="217"/>
      <c r="N119" s="43"/>
      <c r="O119" s="43"/>
      <c r="P119" s="43"/>
      <c r="Q119" s="43"/>
      <c r="R119" s="43"/>
      <c r="S119" s="43"/>
      <c r="T119" s="79"/>
      <c r="AT119" s="25" t="s">
        <v>173</v>
      </c>
      <c r="AU119" s="25" t="s">
        <v>86</v>
      </c>
    </row>
    <row r="120" spans="2:65" s="1" customFormat="1" ht="31.5" customHeight="1">
      <c r="B120" s="42"/>
      <c r="C120" s="203" t="s">
        <v>171</v>
      </c>
      <c r="D120" s="203" t="s">
        <v>166</v>
      </c>
      <c r="E120" s="204" t="s">
        <v>188</v>
      </c>
      <c r="F120" s="205" t="s">
        <v>189</v>
      </c>
      <c r="G120" s="206" t="s">
        <v>169</v>
      </c>
      <c r="H120" s="207">
        <v>1.2</v>
      </c>
      <c r="I120" s="208"/>
      <c r="J120" s="209">
        <f>ROUND(I120*H120,2)</f>
        <v>0</v>
      </c>
      <c r="K120" s="205" t="s">
        <v>170</v>
      </c>
      <c r="L120" s="62"/>
      <c r="M120" s="210" t="s">
        <v>24</v>
      </c>
      <c r="N120" s="211" t="s">
        <v>48</v>
      </c>
      <c r="O120" s="43"/>
      <c r="P120" s="212">
        <f>O120*H120</f>
        <v>0</v>
      </c>
      <c r="Q120" s="212">
        <v>0</v>
      </c>
      <c r="R120" s="212">
        <f>Q120*H120</f>
        <v>0</v>
      </c>
      <c r="S120" s="212">
        <v>0</v>
      </c>
      <c r="T120" s="213">
        <f>S120*H120</f>
        <v>0</v>
      </c>
      <c r="AR120" s="25" t="s">
        <v>171</v>
      </c>
      <c r="AT120" s="25" t="s">
        <v>166</v>
      </c>
      <c r="AU120" s="25" t="s">
        <v>86</v>
      </c>
      <c r="AY120" s="25" t="s">
        <v>164</v>
      </c>
      <c r="BE120" s="214">
        <f>IF(N120="základní",J120,0)</f>
        <v>0</v>
      </c>
      <c r="BF120" s="214">
        <f>IF(N120="snížená",J120,0)</f>
        <v>0</v>
      </c>
      <c r="BG120" s="214">
        <f>IF(N120="zákl. přenesená",J120,0)</f>
        <v>0</v>
      </c>
      <c r="BH120" s="214">
        <f>IF(N120="sníž. přenesená",J120,0)</f>
        <v>0</v>
      </c>
      <c r="BI120" s="214">
        <f>IF(N120="nulová",J120,0)</f>
        <v>0</v>
      </c>
      <c r="BJ120" s="25" t="s">
        <v>25</v>
      </c>
      <c r="BK120" s="214">
        <f>ROUND(I120*H120,2)</f>
        <v>0</v>
      </c>
      <c r="BL120" s="25" t="s">
        <v>171</v>
      </c>
      <c r="BM120" s="25" t="s">
        <v>190</v>
      </c>
    </row>
    <row r="121" spans="2:65" s="1" customFormat="1" ht="27">
      <c r="B121" s="42"/>
      <c r="C121" s="64"/>
      <c r="D121" s="215" t="s">
        <v>173</v>
      </c>
      <c r="E121" s="64"/>
      <c r="F121" s="216" t="s">
        <v>191</v>
      </c>
      <c r="G121" s="64"/>
      <c r="H121" s="64"/>
      <c r="I121" s="173"/>
      <c r="J121" s="64"/>
      <c r="K121" s="64"/>
      <c r="L121" s="62"/>
      <c r="M121" s="217"/>
      <c r="N121" s="43"/>
      <c r="O121" s="43"/>
      <c r="P121" s="43"/>
      <c r="Q121" s="43"/>
      <c r="R121" s="43"/>
      <c r="S121" s="43"/>
      <c r="T121" s="79"/>
      <c r="AT121" s="25" t="s">
        <v>173</v>
      </c>
      <c r="AU121" s="25" t="s">
        <v>86</v>
      </c>
    </row>
    <row r="122" spans="2:65" s="13" customFormat="1" ht="13.5">
      <c r="B122" s="229"/>
      <c r="C122" s="230"/>
      <c r="D122" s="242" t="s">
        <v>175</v>
      </c>
      <c r="E122" s="253" t="s">
        <v>24</v>
      </c>
      <c r="F122" s="254" t="s">
        <v>192</v>
      </c>
      <c r="G122" s="230"/>
      <c r="H122" s="255">
        <v>1.2</v>
      </c>
      <c r="I122" s="234"/>
      <c r="J122" s="230"/>
      <c r="K122" s="230"/>
      <c r="L122" s="235"/>
      <c r="M122" s="236"/>
      <c r="N122" s="237"/>
      <c r="O122" s="237"/>
      <c r="P122" s="237"/>
      <c r="Q122" s="237"/>
      <c r="R122" s="237"/>
      <c r="S122" s="237"/>
      <c r="T122" s="238"/>
      <c r="AT122" s="239" t="s">
        <v>175</v>
      </c>
      <c r="AU122" s="239" t="s">
        <v>86</v>
      </c>
      <c r="AV122" s="13" t="s">
        <v>86</v>
      </c>
      <c r="AW122" s="13" t="s">
        <v>40</v>
      </c>
      <c r="AX122" s="13" t="s">
        <v>25</v>
      </c>
      <c r="AY122" s="239" t="s">
        <v>164</v>
      </c>
    </row>
    <row r="123" spans="2:65" s="1" customFormat="1" ht="22.5" customHeight="1">
      <c r="B123" s="42"/>
      <c r="C123" s="203" t="s">
        <v>193</v>
      </c>
      <c r="D123" s="203" t="s">
        <v>166</v>
      </c>
      <c r="E123" s="204" t="s">
        <v>194</v>
      </c>
      <c r="F123" s="205" t="s">
        <v>195</v>
      </c>
      <c r="G123" s="206" t="s">
        <v>169</v>
      </c>
      <c r="H123" s="207">
        <v>0.3</v>
      </c>
      <c r="I123" s="208"/>
      <c r="J123" s="209">
        <f>ROUND(I123*H123,2)</f>
        <v>0</v>
      </c>
      <c r="K123" s="205" t="s">
        <v>170</v>
      </c>
      <c r="L123" s="62"/>
      <c r="M123" s="210" t="s">
        <v>24</v>
      </c>
      <c r="N123" s="211" t="s">
        <v>48</v>
      </c>
      <c r="O123" s="43"/>
      <c r="P123" s="212">
        <f>O123*H123</f>
        <v>0</v>
      </c>
      <c r="Q123" s="212">
        <v>0</v>
      </c>
      <c r="R123" s="212">
        <f>Q123*H123</f>
        <v>0</v>
      </c>
      <c r="S123" s="212">
        <v>0</v>
      </c>
      <c r="T123" s="213">
        <f>S123*H123</f>
        <v>0</v>
      </c>
      <c r="AR123" s="25" t="s">
        <v>171</v>
      </c>
      <c r="AT123" s="25" t="s">
        <v>166</v>
      </c>
      <c r="AU123" s="25" t="s">
        <v>86</v>
      </c>
      <c r="AY123" s="25" t="s">
        <v>164</v>
      </c>
      <c r="BE123" s="214">
        <f>IF(N123="základní",J123,0)</f>
        <v>0</v>
      </c>
      <c r="BF123" s="214">
        <f>IF(N123="snížená",J123,0)</f>
        <v>0</v>
      </c>
      <c r="BG123" s="214">
        <f>IF(N123="zákl. přenesená",J123,0)</f>
        <v>0</v>
      </c>
      <c r="BH123" s="214">
        <f>IF(N123="sníž. přenesená",J123,0)</f>
        <v>0</v>
      </c>
      <c r="BI123" s="214">
        <f>IF(N123="nulová",J123,0)</f>
        <v>0</v>
      </c>
      <c r="BJ123" s="25" t="s">
        <v>25</v>
      </c>
      <c r="BK123" s="214">
        <f>ROUND(I123*H123,2)</f>
        <v>0</v>
      </c>
      <c r="BL123" s="25" t="s">
        <v>171</v>
      </c>
      <c r="BM123" s="25" t="s">
        <v>196</v>
      </c>
    </row>
    <row r="124" spans="2:65" s="1" customFormat="1" ht="40.5">
      <c r="B124" s="42"/>
      <c r="C124" s="64"/>
      <c r="D124" s="242" t="s">
        <v>173</v>
      </c>
      <c r="E124" s="64"/>
      <c r="F124" s="252" t="s">
        <v>197</v>
      </c>
      <c r="G124" s="64"/>
      <c r="H124" s="64"/>
      <c r="I124" s="173"/>
      <c r="J124" s="64"/>
      <c r="K124" s="64"/>
      <c r="L124" s="62"/>
      <c r="M124" s="217"/>
      <c r="N124" s="43"/>
      <c r="O124" s="43"/>
      <c r="P124" s="43"/>
      <c r="Q124" s="43"/>
      <c r="R124" s="43"/>
      <c r="S124" s="43"/>
      <c r="T124" s="79"/>
      <c r="AT124" s="25" t="s">
        <v>173</v>
      </c>
      <c r="AU124" s="25" t="s">
        <v>86</v>
      </c>
    </row>
    <row r="125" spans="2:65" s="1" customFormat="1" ht="31.5" customHeight="1">
      <c r="B125" s="42"/>
      <c r="C125" s="203" t="s">
        <v>198</v>
      </c>
      <c r="D125" s="203" t="s">
        <v>166</v>
      </c>
      <c r="E125" s="204" t="s">
        <v>199</v>
      </c>
      <c r="F125" s="205" t="s">
        <v>200</v>
      </c>
      <c r="G125" s="206" t="s">
        <v>169</v>
      </c>
      <c r="H125" s="207">
        <v>3</v>
      </c>
      <c r="I125" s="208"/>
      <c r="J125" s="209">
        <f>ROUND(I125*H125,2)</f>
        <v>0</v>
      </c>
      <c r="K125" s="205" t="s">
        <v>170</v>
      </c>
      <c r="L125" s="62"/>
      <c r="M125" s="210" t="s">
        <v>24</v>
      </c>
      <c r="N125" s="211" t="s">
        <v>48</v>
      </c>
      <c r="O125" s="43"/>
      <c r="P125" s="212">
        <f>O125*H125</f>
        <v>0</v>
      </c>
      <c r="Q125" s="212">
        <v>0</v>
      </c>
      <c r="R125" s="212">
        <f>Q125*H125</f>
        <v>0</v>
      </c>
      <c r="S125" s="212">
        <v>0</v>
      </c>
      <c r="T125" s="213">
        <f>S125*H125</f>
        <v>0</v>
      </c>
      <c r="AR125" s="25" t="s">
        <v>171</v>
      </c>
      <c r="AT125" s="25" t="s">
        <v>166</v>
      </c>
      <c r="AU125" s="25" t="s">
        <v>86</v>
      </c>
      <c r="AY125" s="25" t="s">
        <v>164</v>
      </c>
      <c r="BE125" s="214">
        <f>IF(N125="základní",J125,0)</f>
        <v>0</v>
      </c>
      <c r="BF125" s="214">
        <f>IF(N125="snížená",J125,0)</f>
        <v>0</v>
      </c>
      <c r="BG125" s="214">
        <f>IF(N125="zákl. přenesená",J125,0)</f>
        <v>0</v>
      </c>
      <c r="BH125" s="214">
        <f>IF(N125="sníž. přenesená",J125,0)</f>
        <v>0</v>
      </c>
      <c r="BI125" s="214">
        <f>IF(N125="nulová",J125,0)</f>
        <v>0</v>
      </c>
      <c r="BJ125" s="25" t="s">
        <v>25</v>
      </c>
      <c r="BK125" s="214">
        <f>ROUND(I125*H125,2)</f>
        <v>0</v>
      </c>
      <c r="BL125" s="25" t="s">
        <v>171</v>
      </c>
      <c r="BM125" s="25" t="s">
        <v>201</v>
      </c>
    </row>
    <row r="126" spans="2:65" s="1" customFormat="1" ht="40.5">
      <c r="B126" s="42"/>
      <c r="C126" s="64"/>
      <c r="D126" s="215" t="s">
        <v>173</v>
      </c>
      <c r="E126" s="64"/>
      <c r="F126" s="216" t="s">
        <v>202</v>
      </c>
      <c r="G126" s="64"/>
      <c r="H126" s="64"/>
      <c r="I126" s="173"/>
      <c r="J126" s="64"/>
      <c r="K126" s="64"/>
      <c r="L126" s="62"/>
      <c r="M126" s="217"/>
      <c r="N126" s="43"/>
      <c r="O126" s="43"/>
      <c r="P126" s="43"/>
      <c r="Q126" s="43"/>
      <c r="R126" s="43"/>
      <c r="S126" s="43"/>
      <c r="T126" s="79"/>
      <c r="AT126" s="25" t="s">
        <v>173</v>
      </c>
      <c r="AU126" s="25" t="s">
        <v>86</v>
      </c>
    </row>
    <row r="127" spans="2:65" s="13" customFormat="1" ht="13.5">
      <c r="B127" s="229"/>
      <c r="C127" s="230"/>
      <c r="D127" s="242" t="s">
        <v>175</v>
      </c>
      <c r="E127" s="253" t="s">
        <v>24</v>
      </c>
      <c r="F127" s="254" t="s">
        <v>203</v>
      </c>
      <c r="G127" s="230"/>
      <c r="H127" s="255">
        <v>3</v>
      </c>
      <c r="I127" s="234"/>
      <c r="J127" s="230"/>
      <c r="K127" s="230"/>
      <c r="L127" s="235"/>
      <c r="M127" s="236"/>
      <c r="N127" s="237"/>
      <c r="O127" s="237"/>
      <c r="P127" s="237"/>
      <c r="Q127" s="237"/>
      <c r="R127" s="237"/>
      <c r="S127" s="237"/>
      <c r="T127" s="238"/>
      <c r="AT127" s="239" t="s">
        <v>175</v>
      </c>
      <c r="AU127" s="239" t="s">
        <v>86</v>
      </c>
      <c r="AV127" s="13" t="s">
        <v>86</v>
      </c>
      <c r="AW127" s="13" t="s">
        <v>40</v>
      </c>
      <c r="AX127" s="13" t="s">
        <v>25</v>
      </c>
      <c r="AY127" s="239" t="s">
        <v>164</v>
      </c>
    </row>
    <row r="128" spans="2:65" s="1" customFormat="1" ht="22.5" customHeight="1">
      <c r="B128" s="42"/>
      <c r="C128" s="203" t="s">
        <v>204</v>
      </c>
      <c r="D128" s="203" t="s">
        <v>166</v>
      </c>
      <c r="E128" s="204" t="s">
        <v>205</v>
      </c>
      <c r="F128" s="205" t="s">
        <v>206</v>
      </c>
      <c r="G128" s="206" t="s">
        <v>207</v>
      </c>
      <c r="H128" s="207">
        <v>0.54</v>
      </c>
      <c r="I128" s="208"/>
      <c r="J128" s="209">
        <f>ROUND(I128*H128,2)</f>
        <v>0</v>
      </c>
      <c r="K128" s="205" t="s">
        <v>170</v>
      </c>
      <c r="L128" s="62"/>
      <c r="M128" s="210" t="s">
        <v>24</v>
      </c>
      <c r="N128" s="211" t="s">
        <v>48</v>
      </c>
      <c r="O128" s="43"/>
      <c r="P128" s="212">
        <f>O128*H128</f>
        <v>0</v>
      </c>
      <c r="Q128" s="212">
        <v>0</v>
      </c>
      <c r="R128" s="212">
        <f>Q128*H128</f>
        <v>0</v>
      </c>
      <c r="S128" s="212">
        <v>0</v>
      </c>
      <c r="T128" s="213">
        <f>S128*H128</f>
        <v>0</v>
      </c>
      <c r="AR128" s="25" t="s">
        <v>171</v>
      </c>
      <c r="AT128" s="25" t="s">
        <v>166</v>
      </c>
      <c r="AU128" s="25" t="s">
        <v>86</v>
      </c>
      <c r="AY128" s="25" t="s">
        <v>164</v>
      </c>
      <c r="BE128" s="214">
        <f>IF(N128="základní",J128,0)</f>
        <v>0</v>
      </c>
      <c r="BF128" s="214">
        <f>IF(N128="snížená",J128,0)</f>
        <v>0</v>
      </c>
      <c r="BG128" s="214">
        <f>IF(N128="zákl. přenesená",J128,0)</f>
        <v>0</v>
      </c>
      <c r="BH128" s="214">
        <f>IF(N128="sníž. přenesená",J128,0)</f>
        <v>0</v>
      </c>
      <c r="BI128" s="214">
        <f>IF(N128="nulová",J128,0)</f>
        <v>0</v>
      </c>
      <c r="BJ128" s="25" t="s">
        <v>25</v>
      </c>
      <c r="BK128" s="214">
        <f>ROUND(I128*H128,2)</f>
        <v>0</v>
      </c>
      <c r="BL128" s="25" t="s">
        <v>171</v>
      </c>
      <c r="BM128" s="25" t="s">
        <v>208</v>
      </c>
    </row>
    <row r="129" spans="2:65" s="1" customFormat="1" ht="13.5">
      <c r="B129" s="42"/>
      <c r="C129" s="64"/>
      <c r="D129" s="215" t="s">
        <v>173</v>
      </c>
      <c r="E129" s="64"/>
      <c r="F129" s="216" t="s">
        <v>209</v>
      </c>
      <c r="G129" s="64"/>
      <c r="H129" s="64"/>
      <c r="I129" s="173"/>
      <c r="J129" s="64"/>
      <c r="K129" s="64"/>
      <c r="L129" s="62"/>
      <c r="M129" s="217"/>
      <c r="N129" s="43"/>
      <c r="O129" s="43"/>
      <c r="P129" s="43"/>
      <c r="Q129" s="43"/>
      <c r="R129" s="43"/>
      <c r="S129" s="43"/>
      <c r="T129" s="79"/>
      <c r="AT129" s="25" t="s">
        <v>173</v>
      </c>
      <c r="AU129" s="25" t="s">
        <v>86</v>
      </c>
    </row>
    <row r="130" spans="2:65" s="13" customFormat="1" ht="13.5">
      <c r="B130" s="229"/>
      <c r="C130" s="230"/>
      <c r="D130" s="242" t="s">
        <v>175</v>
      </c>
      <c r="E130" s="253" t="s">
        <v>24</v>
      </c>
      <c r="F130" s="254" t="s">
        <v>210</v>
      </c>
      <c r="G130" s="230"/>
      <c r="H130" s="255">
        <v>0.54</v>
      </c>
      <c r="I130" s="234"/>
      <c r="J130" s="230"/>
      <c r="K130" s="230"/>
      <c r="L130" s="235"/>
      <c r="M130" s="236"/>
      <c r="N130" s="237"/>
      <c r="O130" s="237"/>
      <c r="P130" s="237"/>
      <c r="Q130" s="237"/>
      <c r="R130" s="237"/>
      <c r="S130" s="237"/>
      <c r="T130" s="238"/>
      <c r="AT130" s="239" t="s">
        <v>175</v>
      </c>
      <c r="AU130" s="239" t="s">
        <v>86</v>
      </c>
      <c r="AV130" s="13" t="s">
        <v>86</v>
      </c>
      <c r="AW130" s="13" t="s">
        <v>40</v>
      </c>
      <c r="AX130" s="13" t="s">
        <v>25</v>
      </c>
      <c r="AY130" s="239" t="s">
        <v>164</v>
      </c>
    </row>
    <row r="131" spans="2:65" s="1" customFormat="1" ht="31.5" customHeight="1">
      <c r="B131" s="42"/>
      <c r="C131" s="203" t="s">
        <v>211</v>
      </c>
      <c r="D131" s="203" t="s">
        <v>166</v>
      </c>
      <c r="E131" s="204" t="s">
        <v>212</v>
      </c>
      <c r="F131" s="205" t="s">
        <v>213</v>
      </c>
      <c r="G131" s="206" t="s">
        <v>169</v>
      </c>
      <c r="H131" s="207">
        <v>0.3</v>
      </c>
      <c r="I131" s="208"/>
      <c r="J131" s="209">
        <f>ROUND(I131*H131,2)</f>
        <v>0</v>
      </c>
      <c r="K131" s="205" t="s">
        <v>170</v>
      </c>
      <c r="L131" s="62"/>
      <c r="M131" s="210" t="s">
        <v>24</v>
      </c>
      <c r="N131" s="211" t="s">
        <v>48</v>
      </c>
      <c r="O131" s="43"/>
      <c r="P131" s="212">
        <f>O131*H131</f>
        <v>0</v>
      </c>
      <c r="Q131" s="212">
        <v>0</v>
      </c>
      <c r="R131" s="212">
        <f>Q131*H131</f>
        <v>0</v>
      </c>
      <c r="S131" s="212">
        <v>0</v>
      </c>
      <c r="T131" s="213">
        <f>S131*H131</f>
        <v>0</v>
      </c>
      <c r="AR131" s="25" t="s">
        <v>171</v>
      </c>
      <c r="AT131" s="25" t="s">
        <v>166</v>
      </c>
      <c r="AU131" s="25" t="s">
        <v>86</v>
      </c>
      <c r="AY131" s="25" t="s">
        <v>164</v>
      </c>
      <c r="BE131" s="214">
        <f>IF(N131="základní",J131,0)</f>
        <v>0</v>
      </c>
      <c r="BF131" s="214">
        <f>IF(N131="snížená",J131,0)</f>
        <v>0</v>
      </c>
      <c r="BG131" s="214">
        <f>IF(N131="zákl. přenesená",J131,0)</f>
        <v>0</v>
      </c>
      <c r="BH131" s="214">
        <f>IF(N131="sníž. přenesená",J131,0)</f>
        <v>0</v>
      </c>
      <c r="BI131" s="214">
        <f>IF(N131="nulová",J131,0)</f>
        <v>0</v>
      </c>
      <c r="BJ131" s="25" t="s">
        <v>25</v>
      </c>
      <c r="BK131" s="214">
        <f>ROUND(I131*H131,2)</f>
        <v>0</v>
      </c>
      <c r="BL131" s="25" t="s">
        <v>171</v>
      </c>
      <c r="BM131" s="25" t="s">
        <v>214</v>
      </c>
    </row>
    <row r="132" spans="2:65" s="1" customFormat="1" ht="40.5">
      <c r="B132" s="42"/>
      <c r="C132" s="64"/>
      <c r="D132" s="242" t="s">
        <v>173</v>
      </c>
      <c r="E132" s="64"/>
      <c r="F132" s="252" t="s">
        <v>215</v>
      </c>
      <c r="G132" s="64"/>
      <c r="H132" s="64"/>
      <c r="I132" s="173"/>
      <c r="J132" s="64"/>
      <c r="K132" s="64"/>
      <c r="L132" s="62"/>
      <c r="M132" s="217"/>
      <c r="N132" s="43"/>
      <c r="O132" s="43"/>
      <c r="P132" s="43"/>
      <c r="Q132" s="43"/>
      <c r="R132" s="43"/>
      <c r="S132" s="43"/>
      <c r="T132" s="79"/>
      <c r="AT132" s="25" t="s">
        <v>173</v>
      </c>
      <c r="AU132" s="25" t="s">
        <v>86</v>
      </c>
    </row>
    <row r="133" spans="2:65" s="1" customFormat="1" ht="22.5" customHeight="1">
      <c r="B133" s="42"/>
      <c r="C133" s="256" t="s">
        <v>216</v>
      </c>
      <c r="D133" s="256" t="s">
        <v>217</v>
      </c>
      <c r="E133" s="257" t="s">
        <v>218</v>
      </c>
      <c r="F133" s="258" t="s">
        <v>219</v>
      </c>
      <c r="G133" s="259" t="s">
        <v>207</v>
      </c>
      <c r="H133" s="260">
        <v>0.6</v>
      </c>
      <c r="I133" s="261"/>
      <c r="J133" s="262">
        <f>ROUND(I133*H133,2)</f>
        <v>0</v>
      </c>
      <c r="K133" s="258" t="s">
        <v>170</v>
      </c>
      <c r="L133" s="263"/>
      <c r="M133" s="264" t="s">
        <v>24</v>
      </c>
      <c r="N133" s="265" t="s">
        <v>48</v>
      </c>
      <c r="O133" s="43"/>
      <c r="P133" s="212">
        <f>O133*H133</f>
        <v>0</v>
      </c>
      <c r="Q133" s="212">
        <v>1</v>
      </c>
      <c r="R133" s="212">
        <f>Q133*H133</f>
        <v>0.6</v>
      </c>
      <c r="S133" s="212">
        <v>0</v>
      </c>
      <c r="T133" s="213">
        <f>S133*H133</f>
        <v>0</v>
      </c>
      <c r="AR133" s="25" t="s">
        <v>211</v>
      </c>
      <c r="AT133" s="25" t="s">
        <v>217</v>
      </c>
      <c r="AU133" s="25" t="s">
        <v>86</v>
      </c>
      <c r="AY133" s="25" t="s">
        <v>164</v>
      </c>
      <c r="BE133" s="214">
        <f>IF(N133="základní",J133,0)</f>
        <v>0</v>
      </c>
      <c r="BF133" s="214">
        <f>IF(N133="snížená",J133,0)</f>
        <v>0</v>
      </c>
      <c r="BG133" s="214">
        <f>IF(N133="zákl. přenesená",J133,0)</f>
        <v>0</v>
      </c>
      <c r="BH133" s="214">
        <f>IF(N133="sníž. přenesená",J133,0)</f>
        <v>0</v>
      </c>
      <c r="BI133" s="214">
        <f>IF(N133="nulová",J133,0)</f>
        <v>0</v>
      </c>
      <c r="BJ133" s="25" t="s">
        <v>25</v>
      </c>
      <c r="BK133" s="214">
        <f>ROUND(I133*H133,2)</f>
        <v>0</v>
      </c>
      <c r="BL133" s="25" t="s">
        <v>171</v>
      </c>
      <c r="BM133" s="25" t="s">
        <v>220</v>
      </c>
    </row>
    <row r="134" spans="2:65" s="1" customFormat="1" ht="40.5">
      <c r="B134" s="42"/>
      <c r="C134" s="64"/>
      <c r="D134" s="215" t="s">
        <v>173</v>
      </c>
      <c r="E134" s="64"/>
      <c r="F134" s="216" t="s">
        <v>221</v>
      </c>
      <c r="G134" s="64"/>
      <c r="H134" s="64"/>
      <c r="I134" s="173"/>
      <c r="J134" s="64"/>
      <c r="K134" s="64"/>
      <c r="L134" s="62"/>
      <c r="M134" s="217"/>
      <c r="N134" s="43"/>
      <c r="O134" s="43"/>
      <c r="P134" s="43"/>
      <c r="Q134" s="43"/>
      <c r="R134" s="43"/>
      <c r="S134" s="43"/>
      <c r="T134" s="79"/>
      <c r="AT134" s="25" t="s">
        <v>173</v>
      </c>
      <c r="AU134" s="25" t="s">
        <v>86</v>
      </c>
    </row>
    <row r="135" spans="2:65" s="13" customFormat="1" ht="13.5">
      <c r="B135" s="229"/>
      <c r="C135" s="230"/>
      <c r="D135" s="215" t="s">
        <v>175</v>
      </c>
      <c r="E135" s="230"/>
      <c r="F135" s="232" t="s">
        <v>222</v>
      </c>
      <c r="G135" s="230"/>
      <c r="H135" s="233">
        <v>0.6</v>
      </c>
      <c r="I135" s="234"/>
      <c r="J135" s="230"/>
      <c r="K135" s="230"/>
      <c r="L135" s="235"/>
      <c r="M135" s="236"/>
      <c r="N135" s="237"/>
      <c r="O135" s="237"/>
      <c r="P135" s="237"/>
      <c r="Q135" s="237"/>
      <c r="R135" s="237"/>
      <c r="S135" s="237"/>
      <c r="T135" s="238"/>
      <c r="AT135" s="239" t="s">
        <v>175</v>
      </c>
      <c r="AU135" s="239" t="s">
        <v>86</v>
      </c>
      <c r="AV135" s="13" t="s">
        <v>86</v>
      </c>
      <c r="AW135" s="13" t="s">
        <v>6</v>
      </c>
      <c r="AX135" s="13" t="s">
        <v>25</v>
      </c>
      <c r="AY135" s="239" t="s">
        <v>164</v>
      </c>
    </row>
    <row r="136" spans="2:65" s="11" customFormat="1" ht="29.85" customHeight="1">
      <c r="B136" s="186"/>
      <c r="C136" s="187"/>
      <c r="D136" s="200" t="s">
        <v>76</v>
      </c>
      <c r="E136" s="201" t="s">
        <v>183</v>
      </c>
      <c r="F136" s="201" t="s">
        <v>223</v>
      </c>
      <c r="G136" s="187"/>
      <c r="H136" s="187"/>
      <c r="I136" s="190"/>
      <c r="J136" s="202">
        <f>BK136</f>
        <v>0</v>
      </c>
      <c r="K136" s="187"/>
      <c r="L136" s="192"/>
      <c r="M136" s="193"/>
      <c r="N136" s="194"/>
      <c r="O136" s="194"/>
      <c r="P136" s="195">
        <f>SUM(P137:P224)</f>
        <v>0</v>
      </c>
      <c r="Q136" s="194"/>
      <c r="R136" s="195">
        <f>SUM(R137:R224)</f>
        <v>10.12214492</v>
      </c>
      <c r="S136" s="194"/>
      <c r="T136" s="196">
        <f>SUM(T137:T224)</f>
        <v>0</v>
      </c>
      <c r="AR136" s="197" t="s">
        <v>25</v>
      </c>
      <c r="AT136" s="198" t="s">
        <v>76</v>
      </c>
      <c r="AU136" s="198" t="s">
        <v>25</v>
      </c>
      <c r="AY136" s="197" t="s">
        <v>164</v>
      </c>
      <c r="BK136" s="199">
        <f>SUM(BK137:BK224)</f>
        <v>0</v>
      </c>
    </row>
    <row r="137" spans="2:65" s="1" customFormat="1" ht="31.5" customHeight="1">
      <c r="B137" s="42"/>
      <c r="C137" s="203" t="s">
        <v>30</v>
      </c>
      <c r="D137" s="203" t="s">
        <v>166</v>
      </c>
      <c r="E137" s="204" t="s">
        <v>224</v>
      </c>
      <c r="F137" s="205" t="s">
        <v>225</v>
      </c>
      <c r="G137" s="206" t="s">
        <v>226</v>
      </c>
      <c r="H137" s="207">
        <v>14</v>
      </c>
      <c r="I137" s="208"/>
      <c r="J137" s="209">
        <f>ROUND(I137*H137,2)</f>
        <v>0</v>
      </c>
      <c r="K137" s="205" t="s">
        <v>170</v>
      </c>
      <c r="L137" s="62"/>
      <c r="M137" s="210" t="s">
        <v>24</v>
      </c>
      <c r="N137" s="211" t="s">
        <v>48</v>
      </c>
      <c r="O137" s="43"/>
      <c r="P137" s="212">
        <f>O137*H137</f>
        <v>0</v>
      </c>
      <c r="Q137" s="212">
        <v>2.6839999999999999E-2</v>
      </c>
      <c r="R137" s="212">
        <f>Q137*H137</f>
        <v>0.37575999999999998</v>
      </c>
      <c r="S137" s="212">
        <v>0</v>
      </c>
      <c r="T137" s="213">
        <f>S137*H137</f>
        <v>0</v>
      </c>
      <c r="AR137" s="25" t="s">
        <v>171</v>
      </c>
      <c r="AT137" s="25" t="s">
        <v>166</v>
      </c>
      <c r="AU137" s="25" t="s">
        <v>86</v>
      </c>
      <c r="AY137" s="25" t="s">
        <v>164</v>
      </c>
      <c r="BE137" s="214">
        <f>IF(N137="základní",J137,0)</f>
        <v>0</v>
      </c>
      <c r="BF137" s="214">
        <f>IF(N137="snížená",J137,0)</f>
        <v>0</v>
      </c>
      <c r="BG137" s="214">
        <f>IF(N137="zákl. přenesená",J137,0)</f>
        <v>0</v>
      </c>
      <c r="BH137" s="214">
        <f>IF(N137="sníž. přenesená",J137,0)</f>
        <v>0</v>
      </c>
      <c r="BI137" s="214">
        <f>IF(N137="nulová",J137,0)</f>
        <v>0</v>
      </c>
      <c r="BJ137" s="25" t="s">
        <v>25</v>
      </c>
      <c r="BK137" s="214">
        <f>ROUND(I137*H137,2)</f>
        <v>0</v>
      </c>
      <c r="BL137" s="25" t="s">
        <v>171</v>
      </c>
      <c r="BM137" s="25" t="s">
        <v>227</v>
      </c>
    </row>
    <row r="138" spans="2:65" s="1" customFormat="1" ht="27">
      <c r="B138" s="42"/>
      <c r="C138" s="64"/>
      <c r="D138" s="215" t="s">
        <v>173</v>
      </c>
      <c r="E138" s="64"/>
      <c r="F138" s="216" t="s">
        <v>228</v>
      </c>
      <c r="G138" s="64"/>
      <c r="H138" s="64"/>
      <c r="I138" s="173"/>
      <c r="J138" s="64"/>
      <c r="K138" s="64"/>
      <c r="L138" s="62"/>
      <c r="M138" s="217"/>
      <c r="N138" s="43"/>
      <c r="O138" s="43"/>
      <c r="P138" s="43"/>
      <c r="Q138" s="43"/>
      <c r="R138" s="43"/>
      <c r="S138" s="43"/>
      <c r="T138" s="79"/>
      <c r="AT138" s="25" t="s">
        <v>173</v>
      </c>
      <c r="AU138" s="25" t="s">
        <v>86</v>
      </c>
    </row>
    <row r="139" spans="2:65" s="1" customFormat="1" ht="40.5">
      <c r="B139" s="42"/>
      <c r="C139" s="64"/>
      <c r="D139" s="242" t="s">
        <v>229</v>
      </c>
      <c r="E139" s="64"/>
      <c r="F139" s="266" t="s">
        <v>230</v>
      </c>
      <c r="G139" s="64"/>
      <c r="H139" s="64"/>
      <c r="I139" s="173"/>
      <c r="J139" s="64"/>
      <c r="K139" s="64"/>
      <c r="L139" s="62"/>
      <c r="M139" s="217"/>
      <c r="N139" s="43"/>
      <c r="O139" s="43"/>
      <c r="P139" s="43"/>
      <c r="Q139" s="43"/>
      <c r="R139" s="43"/>
      <c r="S139" s="43"/>
      <c r="T139" s="79"/>
      <c r="AT139" s="25" t="s">
        <v>229</v>
      </c>
      <c r="AU139" s="25" t="s">
        <v>86</v>
      </c>
    </row>
    <row r="140" spans="2:65" s="1" customFormat="1" ht="31.5" customHeight="1">
      <c r="B140" s="42"/>
      <c r="C140" s="203" t="s">
        <v>231</v>
      </c>
      <c r="D140" s="203" t="s">
        <v>166</v>
      </c>
      <c r="E140" s="204" t="s">
        <v>232</v>
      </c>
      <c r="F140" s="205" t="s">
        <v>233</v>
      </c>
      <c r="G140" s="206" t="s">
        <v>234</v>
      </c>
      <c r="H140" s="207">
        <v>10.242000000000001</v>
      </c>
      <c r="I140" s="208"/>
      <c r="J140" s="209">
        <f>ROUND(I140*H140,2)</f>
        <v>0</v>
      </c>
      <c r="K140" s="205" t="s">
        <v>170</v>
      </c>
      <c r="L140" s="62"/>
      <c r="M140" s="210" t="s">
        <v>24</v>
      </c>
      <c r="N140" s="211" t="s">
        <v>48</v>
      </c>
      <c r="O140" s="43"/>
      <c r="P140" s="212">
        <f>O140*H140</f>
        <v>0</v>
      </c>
      <c r="Q140" s="212">
        <v>4.0169999999999997E-2</v>
      </c>
      <c r="R140" s="212">
        <f>Q140*H140</f>
        <v>0.41142114000000002</v>
      </c>
      <c r="S140" s="212">
        <v>0</v>
      </c>
      <c r="T140" s="213">
        <f>S140*H140</f>
        <v>0</v>
      </c>
      <c r="AR140" s="25" t="s">
        <v>171</v>
      </c>
      <c r="AT140" s="25" t="s">
        <v>166</v>
      </c>
      <c r="AU140" s="25" t="s">
        <v>86</v>
      </c>
      <c r="AY140" s="25" t="s">
        <v>164</v>
      </c>
      <c r="BE140" s="214">
        <f>IF(N140="základní",J140,0)</f>
        <v>0</v>
      </c>
      <c r="BF140" s="214">
        <f>IF(N140="snížená",J140,0)</f>
        <v>0</v>
      </c>
      <c r="BG140" s="214">
        <f>IF(N140="zákl. přenesená",J140,0)</f>
        <v>0</v>
      </c>
      <c r="BH140" s="214">
        <f>IF(N140="sníž. přenesená",J140,0)</f>
        <v>0</v>
      </c>
      <c r="BI140" s="214">
        <f>IF(N140="nulová",J140,0)</f>
        <v>0</v>
      </c>
      <c r="BJ140" s="25" t="s">
        <v>25</v>
      </c>
      <c r="BK140" s="214">
        <f>ROUND(I140*H140,2)</f>
        <v>0</v>
      </c>
      <c r="BL140" s="25" t="s">
        <v>171</v>
      </c>
      <c r="BM140" s="25" t="s">
        <v>235</v>
      </c>
    </row>
    <row r="141" spans="2:65" s="1" customFormat="1" ht="27">
      <c r="B141" s="42"/>
      <c r="C141" s="64"/>
      <c r="D141" s="215" t="s">
        <v>173</v>
      </c>
      <c r="E141" s="64"/>
      <c r="F141" s="216" t="s">
        <v>236</v>
      </c>
      <c r="G141" s="64"/>
      <c r="H141" s="64"/>
      <c r="I141" s="173"/>
      <c r="J141" s="64"/>
      <c r="K141" s="64"/>
      <c r="L141" s="62"/>
      <c r="M141" s="217"/>
      <c r="N141" s="43"/>
      <c r="O141" s="43"/>
      <c r="P141" s="43"/>
      <c r="Q141" s="43"/>
      <c r="R141" s="43"/>
      <c r="S141" s="43"/>
      <c r="T141" s="79"/>
      <c r="AT141" s="25" t="s">
        <v>173</v>
      </c>
      <c r="AU141" s="25" t="s">
        <v>86</v>
      </c>
    </row>
    <row r="142" spans="2:65" s="12" customFormat="1" ht="13.5">
      <c r="B142" s="218"/>
      <c r="C142" s="219"/>
      <c r="D142" s="215" t="s">
        <v>175</v>
      </c>
      <c r="E142" s="220" t="s">
        <v>24</v>
      </c>
      <c r="F142" s="221" t="s">
        <v>237</v>
      </c>
      <c r="G142" s="219"/>
      <c r="H142" s="222" t="s">
        <v>24</v>
      </c>
      <c r="I142" s="223"/>
      <c r="J142" s="219"/>
      <c r="K142" s="219"/>
      <c r="L142" s="224"/>
      <c r="M142" s="225"/>
      <c r="N142" s="226"/>
      <c r="O142" s="226"/>
      <c r="P142" s="226"/>
      <c r="Q142" s="226"/>
      <c r="R142" s="226"/>
      <c r="S142" s="226"/>
      <c r="T142" s="227"/>
      <c r="AT142" s="228" t="s">
        <v>175</v>
      </c>
      <c r="AU142" s="228" t="s">
        <v>86</v>
      </c>
      <c r="AV142" s="12" t="s">
        <v>25</v>
      </c>
      <c r="AW142" s="12" t="s">
        <v>40</v>
      </c>
      <c r="AX142" s="12" t="s">
        <v>77</v>
      </c>
      <c r="AY142" s="228" t="s">
        <v>164</v>
      </c>
    </row>
    <row r="143" spans="2:65" s="13" customFormat="1" ht="13.5">
      <c r="B143" s="229"/>
      <c r="C143" s="230"/>
      <c r="D143" s="215" t="s">
        <v>175</v>
      </c>
      <c r="E143" s="231" t="s">
        <v>24</v>
      </c>
      <c r="F143" s="232" t="s">
        <v>238</v>
      </c>
      <c r="G143" s="230"/>
      <c r="H143" s="233">
        <v>1.6919999999999999</v>
      </c>
      <c r="I143" s="234"/>
      <c r="J143" s="230"/>
      <c r="K143" s="230"/>
      <c r="L143" s="235"/>
      <c r="M143" s="236"/>
      <c r="N143" s="237"/>
      <c r="O143" s="237"/>
      <c r="P143" s="237"/>
      <c r="Q143" s="237"/>
      <c r="R143" s="237"/>
      <c r="S143" s="237"/>
      <c r="T143" s="238"/>
      <c r="AT143" s="239" t="s">
        <v>175</v>
      </c>
      <c r="AU143" s="239" t="s">
        <v>86</v>
      </c>
      <c r="AV143" s="13" t="s">
        <v>86</v>
      </c>
      <c r="AW143" s="13" t="s">
        <v>40</v>
      </c>
      <c r="AX143" s="13" t="s">
        <v>77</v>
      </c>
      <c r="AY143" s="239" t="s">
        <v>164</v>
      </c>
    </row>
    <row r="144" spans="2:65" s="13" customFormat="1" ht="13.5">
      <c r="B144" s="229"/>
      <c r="C144" s="230"/>
      <c r="D144" s="215" t="s">
        <v>175</v>
      </c>
      <c r="E144" s="231" t="s">
        <v>24</v>
      </c>
      <c r="F144" s="232" t="s">
        <v>239</v>
      </c>
      <c r="G144" s="230"/>
      <c r="H144" s="233">
        <v>1.974</v>
      </c>
      <c r="I144" s="234"/>
      <c r="J144" s="230"/>
      <c r="K144" s="230"/>
      <c r="L144" s="235"/>
      <c r="M144" s="236"/>
      <c r="N144" s="237"/>
      <c r="O144" s="237"/>
      <c r="P144" s="237"/>
      <c r="Q144" s="237"/>
      <c r="R144" s="237"/>
      <c r="S144" s="237"/>
      <c r="T144" s="238"/>
      <c r="AT144" s="239" t="s">
        <v>175</v>
      </c>
      <c r="AU144" s="239" t="s">
        <v>86</v>
      </c>
      <c r="AV144" s="13" t="s">
        <v>86</v>
      </c>
      <c r="AW144" s="13" t="s">
        <v>40</v>
      </c>
      <c r="AX144" s="13" t="s">
        <v>77</v>
      </c>
      <c r="AY144" s="239" t="s">
        <v>164</v>
      </c>
    </row>
    <row r="145" spans="2:65" s="12" customFormat="1" ht="13.5">
      <c r="B145" s="218"/>
      <c r="C145" s="219"/>
      <c r="D145" s="215" t="s">
        <v>175</v>
      </c>
      <c r="E145" s="220" t="s">
        <v>24</v>
      </c>
      <c r="F145" s="221" t="s">
        <v>240</v>
      </c>
      <c r="G145" s="219"/>
      <c r="H145" s="222" t="s">
        <v>24</v>
      </c>
      <c r="I145" s="223"/>
      <c r="J145" s="219"/>
      <c r="K145" s="219"/>
      <c r="L145" s="224"/>
      <c r="M145" s="225"/>
      <c r="N145" s="226"/>
      <c r="O145" s="226"/>
      <c r="P145" s="226"/>
      <c r="Q145" s="226"/>
      <c r="R145" s="226"/>
      <c r="S145" s="226"/>
      <c r="T145" s="227"/>
      <c r="AT145" s="228" t="s">
        <v>175</v>
      </c>
      <c r="AU145" s="228" t="s">
        <v>86</v>
      </c>
      <c r="AV145" s="12" t="s">
        <v>25</v>
      </c>
      <c r="AW145" s="12" t="s">
        <v>40</v>
      </c>
      <c r="AX145" s="12" t="s">
        <v>77</v>
      </c>
      <c r="AY145" s="228" t="s">
        <v>164</v>
      </c>
    </row>
    <row r="146" spans="2:65" s="13" customFormat="1" ht="13.5">
      <c r="B146" s="229"/>
      <c r="C146" s="230"/>
      <c r="D146" s="215" t="s">
        <v>175</v>
      </c>
      <c r="E146" s="231" t="s">
        <v>24</v>
      </c>
      <c r="F146" s="232" t="s">
        <v>241</v>
      </c>
      <c r="G146" s="230"/>
      <c r="H146" s="233">
        <v>2.1629999999999998</v>
      </c>
      <c r="I146" s="234"/>
      <c r="J146" s="230"/>
      <c r="K146" s="230"/>
      <c r="L146" s="235"/>
      <c r="M146" s="236"/>
      <c r="N146" s="237"/>
      <c r="O146" s="237"/>
      <c r="P146" s="237"/>
      <c r="Q146" s="237"/>
      <c r="R146" s="237"/>
      <c r="S146" s="237"/>
      <c r="T146" s="238"/>
      <c r="AT146" s="239" t="s">
        <v>175</v>
      </c>
      <c r="AU146" s="239" t="s">
        <v>86</v>
      </c>
      <c r="AV146" s="13" t="s">
        <v>86</v>
      </c>
      <c r="AW146" s="13" t="s">
        <v>40</v>
      </c>
      <c r="AX146" s="13" t="s">
        <v>77</v>
      </c>
      <c r="AY146" s="239" t="s">
        <v>164</v>
      </c>
    </row>
    <row r="147" spans="2:65" s="13" customFormat="1" ht="13.5">
      <c r="B147" s="229"/>
      <c r="C147" s="230"/>
      <c r="D147" s="215" t="s">
        <v>175</v>
      </c>
      <c r="E147" s="231" t="s">
        <v>24</v>
      </c>
      <c r="F147" s="232" t="s">
        <v>242</v>
      </c>
      <c r="G147" s="230"/>
      <c r="H147" s="233">
        <v>1.8169999999999999</v>
      </c>
      <c r="I147" s="234"/>
      <c r="J147" s="230"/>
      <c r="K147" s="230"/>
      <c r="L147" s="235"/>
      <c r="M147" s="236"/>
      <c r="N147" s="237"/>
      <c r="O147" s="237"/>
      <c r="P147" s="237"/>
      <c r="Q147" s="237"/>
      <c r="R147" s="237"/>
      <c r="S147" s="237"/>
      <c r="T147" s="238"/>
      <c r="AT147" s="239" t="s">
        <v>175</v>
      </c>
      <c r="AU147" s="239" t="s">
        <v>86</v>
      </c>
      <c r="AV147" s="13" t="s">
        <v>86</v>
      </c>
      <c r="AW147" s="13" t="s">
        <v>40</v>
      </c>
      <c r="AX147" s="13" t="s">
        <v>77</v>
      </c>
      <c r="AY147" s="239" t="s">
        <v>164</v>
      </c>
    </row>
    <row r="148" spans="2:65" s="12" customFormat="1" ht="13.5">
      <c r="B148" s="218"/>
      <c r="C148" s="219"/>
      <c r="D148" s="215" t="s">
        <v>175</v>
      </c>
      <c r="E148" s="220" t="s">
        <v>24</v>
      </c>
      <c r="F148" s="221" t="s">
        <v>243</v>
      </c>
      <c r="G148" s="219"/>
      <c r="H148" s="222" t="s">
        <v>24</v>
      </c>
      <c r="I148" s="223"/>
      <c r="J148" s="219"/>
      <c r="K148" s="219"/>
      <c r="L148" s="224"/>
      <c r="M148" s="225"/>
      <c r="N148" s="226"/>
      <c r="O148" s="226"/>
      <c r="P148" s="226"/>
      <c r="Q148" s="226"/>
      <c r="R148" s="226"/>
      <c r="S148" s="226"/>
      <c r="T148" s="227"/>
      <c r="AT148" s="228" t="s">
        <v>175</v>
      </c>
      <c r="AU148" s="228" t="s">
        <v>86</v>
      </c>
      <c r="AV148" s="12" t="s">
        <v>25</v>
      </c>
      <c r="AW148" s="12" t="s">
        <v>40</v>
      </c>
      <c r="AX148" s="12" t="s">
        <v>77</v>
      </c>
      <c r="AY148" s="228" t="s">
        <v>164</v>
      </c>
    </row>
    <row r="149" spans="2:65" s="13" customFormat="1" ht="13.5">
      <c r="B149" s="229"/>
      <c r="C149" s="230"/>
      <c r="D149" s="215" t="s">
        <v>175</v>
      </c>
      <c r="E149" s="231" t="s">
        <v>24</v>
      </c>
      <c r="F149" s="232" t="s">
        <v>244</v>
      </c>
      <c r="G149" s="230"/>
      <c r="H149" s="233">
        <v>2.5960000000000001</v>
      </c>
      <c r="I149" s="234"/>
      <c r="J149" s="230"/>
      <c r="K149" s="230"/>
      <c r="L149" s="235"/>
      <c r="M149" s="236"/>
      <c r="N149" s="237"/>
      <c r="O149" s="237"/>
      <c r="P149" s="237"/>
      <c r="Q149" s="237"/>
      <c r="R149" s="237"/>
      <c r="S149" s="237"/>
      <c r="T149" s="238"/>
      <c r="AT149" s="239" t="s">
        <v>175</v>
      </c>
      <c r="AU149" s="239" t="s">
        <v>86</v>
      </c>
      <c r="AV149" s="13" t="s">
        <v>86</v>
      </c>
      <c r="AW149" s="13" t="s">
        <v>40</v>
      </c>
      <c r="AX149" s="13" t="s">
        <v>77</v>
      </c>
      <c r="AY149" s="239" t="s">
        <v>164</v>
      </c>
    </row>
    <row r="150" spans="2:65" s="14" customFormat="1" ht="13.5">
      <c r="B150" s="240"/>
      <c r="C150" s="241"/>
      <c r="D150" s="242" t="s">
        <v>175</v>
      </c>
      <c r="E150" s="243" t="s">
        <v>24</v>
      </c>
      <c r="F150" s="244" t="s">
        <v>178</v>
      </c>
      <c r="G150" s="241"/>
      <c r="H150" s="245">
        <v>10.242000000000001</v>
      </c>
      <c r="I150" s="246"/>
      <c r="J150" s="241"/>
      <c r="K150" s="241"/>
      <c r="L150" s="247"/>
      <c r="M150" s="248"/>
      <c r="N150" s="249"/>
      <c r="O150" s="249"/>
      <c r="P150" s="249"/>
      <c r="Q150" s="249"/>
      <c r="R150" s="249"/>
      <c r="S150" s="249"/>
      <c r="T150" s="250"/>
      <c r="AT150" s="251" t="s">
        <v>175</v>
      </c>
      <c r="AU150" s="251" t="s">
        <v>86</v>
      </c>
      <c r="AV150" s="14" t="s">
        <v>171</v>
      </c>
      <c r="AW150" s="14" t="s">
        <v>40</v>
      </c>
      <c r="AX150" s="14" t="s">
        <v>25</v>
      </c>
      <c r="AY150" s="251" t="s">
        <v>164</v>
      </c>
    </row>
    <row r="151" spans="2:65" s="1" customFormat="1" ht="31.5" customHeight="1">
      <c r="B151" s="42"/>
      <c r="C151" s="203" t="s">
        <v>245</v>
      </c>
      <c r="D151" s="203" t="s">
        <v>166</v>
      </c>
      <c r="E151" s="204" t="s">
        <v>246</v>
      </c>
      <c r="F151" s="205" t="s">
        <v>247</v>
      </c>
      <c r="G151" s="206" t="s">
        <v>234</v>
      </c>
      <c r="H151" s="207">
        <v>47.177999999999997</v>
      </c>
      <c r="I151" s="208"/>
      <c r="J151" s="209">
        <f>ROUND(I151*H151,2)</f>
        <v>0</v>
      </c>
      <c r="K151" s="205" t="s">
        <v>170</v>
      </c>
      <c r="L151" s="62"/>
      <c r="M151" s="210" t="s">
        <v>24</v>
      </c>
      <c r="N151" s="211" t="s">
        <v>48</v>
      </c>
      <c r="O151" s="43"/>
      <c r="P151" s="212">
        <f>O151*H151</f>
        <v>0</v>
      </c>
      <c r="Q151" s="212">
        <v>5.2170000000000001E-2</v>
      </c>
      <c r="R151" s="212">
        <f>Q151*H151</f>
        <v>2.46127626</v>
      </c>
      <c r="S151" s="212">
        <v>0</v>
      </c>
      <c r="T151" s="213">
        <f>S151*H151</f>
        <v>0</v>
      </c>
      <c r="AR151" s="25" t="s">
        <v>171</v>
      </c>
      <c r="AT151" s="25" t="s">
        <v>166</v>
      </c>
      <c r="AU151" s="25" t="s">
        <v>86</v>
      </c>
      <c r="AY151" s="25" t="s">
        <v>164</v>
      </c>
      <c r="BE151" s="214">
        <f>IF(N151="základní",J151,0)</f>
        <v>0</v>
      </c>
      <c r="BF151" s="214">
        <f>IF(N151="snížená",J151,0)</f>
        <v>0</v>
      </c>
      <c r="BG151" s="214">
        <f>IF(N151="zákl. přenesená",J151,0)</f>
        <v>0</v>
      </c>
      <c r="BH151" s="214">
        <f>IF(N151="sníž. přenesená",J151,0)</f>
        <v>0</v>
      </c>
      <c r="BI151" s="214">
        <f>IF(N151="nulová",J151,0)</f>
        <v>0</v>
      </c>
      <c r="BJ151" s="25" t="s">
        <v>25</v>
      </c>
      <c r="BK151" s="214">
        <f>ROUND(I151*H151,2)</f>
        <v>0</v>
      </c>
      <c r="BL151" s="25" t="s">
        <v>171</v>
      </c>
      <c r="BM151" s="25" t="s">
        <v>248</v>
      </c>
    </row>
    <row r="152" spans="2:65" s="1" customFormat="1" ht="27">
      <c r="B152" s="42"/>
      <c r="C152" s="64"/>
      <c r="D152" s="215" t="s">
        <v>173</v>
      </c>
      <c r="E152" s="64"/>
      <c r="F152" s="216" t="s">
        <v>249</v>
      </c>
      <c r="G152" s="64"/>
      <c r="H152" s="64"/>
      <c r="I152" s="173"/>
      <c r="J152" s="64"/>
      <c r="K152" s="64"/>
      <c r="L152" s="62"/>
      <c r="M152" s="217"/>
      <c r="N152" s="43"/>
      <c r="O152" s="43"/>
      <c r="P152" s="43"/>
      <c r="Q152" s="43"/>
      <c r="R152" s="43"/>
      <c r="S152" s="43"/>
      <c r="T152" s="79"/>
      <c r="AT152" s="25" t="s">
        <v>173</v>
      </c>
      <c r="AU152" s="25" t="s">
        <v>86</v>
      </c>
    </row>
    <row r="153" spans="2:65" s="12" customFormat="1" ht="13.5">
      <c r="B153" s="218"/>
      <c r="C153" s="219"/>
      <c r="D153" s="215" t="s">
        <v>175</v>
      </c>
      <c r="E153" s="220" t="s">
        <v>24</v>
      </c>
      <c r="F153" s="221" t="s">
        <v>237</v>
      </c>
      <c r="G153" s="219"/>
      <c r="H153" s="222" t="s">
        <v>24</v>
      </c>
      <c r="I153" s="223"/>
      <c r="J153" s="219"/>
      <c r="K153" s="219"/>
      <c r="L153" s="224"/>
      <c r="M153" s="225"/>
      <c r="N153" s="226"/>
      <c r="O153" s="226"/>
      <c r="P153" s="226"/>
      <c r="Q153" s="226"/>
      <c r="R153" s="226"/>
      <c r="S153" s="226"/>
      <c r="T153" s="227"/>
      <c r="AT153" s="228" t="s">
        <v>175</v>
      </c>
      <c r="AU153" s="228" t="s">
        <v>86</v>
      </c>
      <c r="AV153" s="12" t="s">
        <v>25</v>
      </c>
      <c r="AW153" s="12" t="s">
        <v>40</v>
      </c>
      <c r="AX153" s="12" t="s">
        <v>77</v>
      </c>
      <c r="AY153" s="228" t="s">
        <v>164</v>
      </c>
    </row>
    <row r="154" spans="2:65" s="13" customFormat="1" ht="13.5">
      <c r="B154" s="229"/>
      <c r="C154" s="230"/>
      <c r="D154" s="215" t="s">
        <v>175</v>
      </c>
      <c r="E154" s="231" t="s">
        <v>24</v>
      </c>
      <c r="F154" s="232" t="s">
        <v>250</v>
      </c>
      <c r="G154" s="230"/>
      <c r="H154" s="233">
        <v>5.58</v>
      </c>
      <c r="I154" s="234"/>
      <c r="J154" s="230"/>
      <c r="K154" s="230"/>
      <c r="L154" s="235"/>
      <c r="M154" s="236"/>
      <c r="N154" s="237"/>
      <c r="O154" s="237"/>
      <c r="P154" s="237"/>
      <c r="Q154" s="237"/>
      <c r="R154" s="237"/>
      <c r="S154" s="237"/>
      <c r="T154" s="238"/>
      <c r="AT154" s="239" t="s">
        <v>175</v>
      </c>
      <c r="AU154" s="239" t="s">
        <v>86</v>
      </c>
      <c r="AV154" s="13" t="s">
        <v>86</v>
      </c>
      <c r="AW154" s="13" t="s">
        <v>40</v>
      </c>
      <c r="AX154" s="13" t="s">
        <v>77</v>
      </c>
      <c r="AY154" s="239" t="s">
        <v>164</v>
      </c>
    </row>
    <row r="155" spans="2:65" s="13" customFormat="1" ht="13.5">
      <c r="B155" s="229"/>
      <c r="C155" s="230"/>
      <c r="D155" s="215" t="s">
        <v>175</v>
      </c>
      <c r="E155" s="231" t="s">
        <v>24</v>
      </c>
      <c r="F155" s="232" t="s">
        <v>251</v>
      </c>
      <c r="G155" s="230"/>
      <c r="H155" s="233">
        <v>1.54</v>
      </c>
      <c r="I155" s="234"/>
      <c r="J155" s="230"/>
      <c r="K155" s="230"/>
      <c r="L155" s="235"/>
      <c r="M155" s="236"/>
      <c r="N155" s="237"/>
      <c r="O155" s="237"/>
      <c r="P155" s="237"/>
      <c r="Q155" s="237"/>
      <c r="R155" s="237"/>
      <c r="S155" s="237"/>
      <c r="T155" s="238"/>
      <c r="AT155" s="239" t="s">
        <v>175</v>
      </c>
      <c r="AU155" s="239" t="s">
        <v>86</v>
      </c>
      <c r="AV155" s="13" t="s">
        <v>86</v>
      </c>
      <c r="AW155" s="13" t="s">
        <v>40</v>
      </c>
      <c r="AX155" s="13" t="s">
        <v>77</v>
      </c>
      <c r="AY155" s="239" t="s">
        <v>164</v>
      </c>
    </row>
    <row r="156" spans="2:65" s="13" customFormat="1" ht="13.5">
      <c r="B156" s="229"/>
      <c r="C156" s="230"/>
      <c r="D156" s="215" t="s">
        <v>175</v>
      </c>
      <c r="E156" s="231" t="s">
        <v>24</v>
      </c>
      <c r="F156" s="232" t="s">
        <v>252</v>
      </c>
      <c r="G156" s="230"/>
      <c r="H156" s="233">
        <v>2.66</v>
      </c>
      <c r="I156" s="234"/>
      <c r="J156" s="230"/>
      <c r="K156" s="230"/>
      <c r="L156" s="235"/>
      <c r="M156" s="236"/>
      <c r="N156" s="237"/>
      <c r="O156" s="237"/>
      <c r="P156" s="237"/>
      <c r="Q156" s="237"/>
      <c r="R156" s="237"/>
      <c r="S156" s="237"/>
      <c r="T156" s="238"/>
      <c r="AT156" s="239" t="s">
        <v>175</v>
      </c>
      <c r="AU156" s="239" t="s">
        <v>86</v>
      </c>
      <c r="AV156" s="13" t="s">
        <v>86</v>
      </c>
      <c r="AW156" s="13" t="s">
        <v>40</v>
      </c>
      <c r="AX156" s="13" t="s">
        <v>77</v>
      </c>
      <c r="AY156" s="239" t="s">
        <v>164</v>
      </c>
    </row>
    <row r="157" spans="2:65" s="13" customFormat="1" ht="13.5">
      <c r="B157" s="229"/>
      <c r="C157" s="230"/>
      <c r="D157" s="215" t="s">
        <v>175</v>
      </c>
      <c r="E157" s="231" t="s">
        <v>24</v>
      </c>
      <c r="F157" s="232" t="s">
        <v>253</v>
      </c>
      <c r="G157" s="230"/>
      <c r="H157" s="233">
        <v>2.0299999999999998</v>
      </c>
      <c r="I157" s="234"/>
      <c r="J157" s="230"/>
      <c r="K157" s="230"/>
      <c r="L157" s="235"/>
      <c r="M157" s="236"/>
      <c r="N157" s="237"/>
      <c r="O157" s="237"/>
      <c r="P157" s="237"/>
      <c r="Q157" s="237"/>
      <c r="R157" s="237"/>
      <c r="S157" s="237"/>
      <c r="T157" s="238"/>
      <c r="AT157" s="239" t="s">
        <v>175</v>
      </c>
      <c r="AU157" s="239" t="s">
        <v>86</v>
      </c>
      <c r="AV157" s="13" t="s">
        <v>86</v>
      </c>
      <c r="AW157" s="13" t="s">
        <v>40</v>
      </c>
      <c r="AX157" s="13" t="s">
        <v>77</v>
      </c>
      <c r="AY157" s="239" t="s">
        <v>164</v>
      </c>
    </row>
    <row r="158" spans="2:65" s="12" customFormat="1" ht="13.5">
      <c r="B158" s="218"/>
      <c r="C158" s="219"/>
      <c r="D158" s="215" t="s">
        <v>175</v>
      </c>
      <c r="E158" s="220" t="s">
        <v>24</v>
      </c>
      <c r="F158" s="221" t="s">
        <v>240</v>
      </c>
      <c r="G158" s="219"/>
      <c r="H158" s="222" t="s">
        <v>24</v>
      </c>
      <c r="I158" s="223"/>
      <c r="J158" s="219"/>
      <c r="K158" s="219"/>
      <c r="L158" s="224"/>
      <c r="M158" s="225"/>
      <c r="N158" s="226"/>
      <c r="O158" s="226"/>
      <c r="P158" s="226"/>
      <c r="Q158" s="226"/>
      <c r="R158" s="226"/>
      <c r="S158" s="226"/>
      <c r="T158" s="227"/>
      <c r="AT158" s="228" t="s">
        <v>175</v>
      </c>
      <c r="AU158" s="228" t="s">
        <v>86</v>
      </c>
      <c r="AV158" s="12" t="s">
        <v>25</v>
      </c>
      <c r="AW158" s="12" t="s">
        <v>40</v>
      </c>
      <c r="AX158" s="12" t="s">
        <v>77</v>
      </c>
      <c r="AY158" s="228" t="s">
        <v>164</v>
      </c>
    </row>
    <row r="159" spans="2:65" s="13" customFormat="1" ht="13.5">
      <c r="B159" s="229"/>
      <c r="C159" s="230"/>
      <c r="D159" s="215" t="s">
        <v>175</v>
      </c>
      <c r="E159" s="231" t="s">
        <v>24</v>
      </c>
      <c r="F159" s="232" t="s">
        <v>254</v>
      </c>
      <c r="G159" s="230"/>
      <c r="H159" s="233">
        <v>6.2279999999999998</v>
      </c>
      <c r="I159" s="234"/>
      <c r="J159" s="230"/>
      <c r="K159" s="230"/>
      <c r="L159" s="235"/>
      <c r="M159" s="236"/>
      <c r="N159" s="237"/>
      <c r="O159" s="237"/>
      <c r="P159" s="237"/>
      <c r="Q159" s="237"/>
      <c r="R159" s="237"/>
      <c r="S159" s="237"/>
      <c r="T159" s="238"/>
      <c r="AT159" s="239" t="s">
        <v>175</v>
      </c>
      <c r="AU159" s="239" t="s">
        <v>86</v>
      </c>
      <c r="AV159" s="13" t="s">
        <v>86</v>
      </c>
      <c r="AW159" s="13" t="s">
        <v>40</v>
      </c>
      <c r="AX159" s="13" t="s">
        <v>77</v>
      </c>
      <c r="AY159" s="239" t="s">
        <v>164</v>
      </c>
    </row>
    <row r="160" spans="2:65" s="13" customFormat="1" ht="13.5">
      <c r="B160" s="229"/>
      <c r="C160" s="230"/>
      <c r="D160" s="215" t="s">
        <v>175</v>
      </c>
      <c r="E160" s="231" t="s">
        <v>24</v>
      </c>
      <c r="F160" s="232" t="s">
        <v>255</v>
      </c>
      <c r="G160" s="230"/>
      <c r="H160" s="233">
        <v>4.2750000000000004</v>
      </c>
      <c r="I160" s="234"/>
      <c r="J160" s="230"/>
      <c r="K160" s="230"/>
      <c r="L160" s="235"/>
      <c r="M160" s="236"/>
      <c r="N160" s="237"/>
      <c r="O160" s="237"/>
      <c r="P160" s="237"/>
      <c r="Q160" s="237"/>
      <c r="R160" s="237"/>
      <c r="S160" s="237"/>
      <c r="T160" s="238"/>
      <c r="AT160" s="239" t="s">
        <v>175</v>
      </c>
      <c r="AU160" s="239" t="s">
        <v>86</v>
      </c>
      <c r="AV160" s="13" t="s">
        <v>86</v>
      </c>
      <c r="AW160" s="13" t="s">
        <v>40</v>
      </c>
      <c r="AX160" s="13" t="s">
        <v>77</v>
      </c>
      <c r="AY160" s="239" t="s">
        <v>164</v>
      </c>
    </row>
    <row r="161" spans="2:65" s="13" customFormat="1" ht="13.5">
      <c r="B161" s="229"/>
      <c r="C161" s="230"/>
      <c r="D161" s="215" t="s">
        <v>175</v>
      </c>
      <c r="E161" s="231" t="s">
        <v>24</v>
      </c>
      <c r="F161" s="232" t="s">
        <v>256</v>
      </c>
      <c r="G161" s="230"/>
      <c r="H161" s="233">
        <v>7.07</v>
      </c>
      <c r="I161" s="234"/>
      <c r="J161" s="230"/>
      <c r="K161" s="230"/>
      <c r="L161" s="235"/>
      <c r="M161" s="236"/>
      <c r="N161" s="237"/>
      <c r="O161" s="237"/>
      <c r="P161" s="237"/>
      <c r="Q161" s="237"/>
      <c r="R161" s="237"/>
      <c r="S161" s="237"/>
      <c r="T161" s="238"/>
      <c r="AT161" s="239" t="s">
        <v>175</v>
      </c>
      <c r="AU161" s="239" t="s">
        <v>86</v>
      </c>
      <c r="AV161" s="13" t="s">
        <v>86</v>
      </c>
      <c r="AW161" s="13" t="s">
        <v>40</v>
      </c>
      <c r="AX161" s="13" t="s">
        <v>77</v>
      </c>
      <c r="AY161" s="239" t="s">
        <v>164</v>
      </c>
    </row>
    <row r="162" spans="2:65" s="12" customFormat="1" ht="13.5">
      <c r="B162" s="218"/>
      <c r="C162" s="219"/>
      <c r="D162" s="215" t="s">
        <v>175</v>
      </c>
      <c r="E162" s="220" t="s">
        <v>24</v>
      </c>
      <c r="F162" s="221" t="s">
        <v>243</v>
      </c>
      <c r="G162" s="219"/>
      <c r="H162" s="222" t="s">
        <v>24</v>
      </c>
      <c r="I162" s="223"/>
      <c r="J162" s="219"/>
      <c r="K162" s="219"/>
      <c r="L162" s="224"/>
      <c r="M162" s="225"/>
      <c r="N162" s="226"/>
      <c r="O162" s="226"/>
      <c r="P162" s="226"/>
      <c r="Q162" s="226"/>
      <c r="R162" s="226"/>
      <c r="S162" s="226"/>
      <c r="T162" s="227"/>
      <c r="AT162" s="228" t="s">
        <v>175</v>
      </c>
      <c r="AU162" s="228" t="s">
        <v>86</v>
      </c>
      <c r="AV162" s="12" t="s">
        <v>25</v>
      </c>
      <c r="AW162" s="12" t="s">
        <v>40</v>
      </c>
      <c r="AX162" s="12" t="s">
        <v>77</v>
      </c>
      <c r="AY162" s="228" t="s">
        <v>164</v>
      </c>
    </row>
    <row r="163" spans="2:65" s="13" customFormat="1" ht="13.5">
      <c r="B163" s="229"/>
      <c r="C163" s="230"/>
      <c r="D163" s="215" t="s">
        <v>175</v>
      </c>
      <c r="E163" s="231" t="s">
        <v>24</v>
      </c>
      <c r="F163" s="232" t="s">
        <v>257</v>
      </c>
      <c r="G163" s="230"/>
      <c r="H163" s="233">
        <v>6.03</v>
      </c>
      <c r="I163" s="234"/>
      <c r="J163" s="230"/>
      <c r="K163" s="230"/>
      <c r="L163" s="235"/>
      <c r="M163" s="236"/>
      <c r="N163" s="237"/>
      <c r="O163" s="237"/>
      <c r="P163" s="237"/>
      <c r="Q163" s="237"/>
      <c r="R163" s="237"/>
      <c r="S163" s="237"/>
      <c r="T163" s="238"/>
      <c r="AT163" s="239" t="s">
        <v>175</v>
      </c>
      <c r="AU163" s="239" t="s">
        <v>86</v>
      </c>
      <c r="AV163" s="13" t="s">
        <v>86</v>
      </c>
      <c r="AW163" s="13" t="s">
        <v>40</v>
      </c>
      <c r="AX163" s="13" t="s">
        <v>77</v>
      </c>
      <c r="AY163" s="239" t="s">
        <v>164</v>
      </c>
    </row>
    <row r="164" spans="2:65" s="13" customFormat="1" ht="13.5">
      <c r="B164" s="229"/>
      <c r="C164" s="230"/>
      <c r="D164" s="215" t="s">
        <v>175</v>
      </c>
      <c r="E164" s="231" t="s">
        <v>24</v>
      </c>
      <c r="F164" s="232" t="s">
        <v>255</v>
      </c>
      <c r="G164" s="230"/>
      <c r="H164" s="233">
        <v>4.2750000000000004</v>
      </c>
      <c r="I164" s="234"/>
      <c r="J164" s="230"/>
      <c r="K164" s="230"/>
      <c r="L164" s="235"/>
      <c r="M164" s="236"/>
      <c r="N164" s="237"/>
      <c r="O164" s="237"/>
      <c r="P164" s="237"/>
      <c r="Q164" s="237"/>
      <c r="R164" s="237"/>
      <c r="S164" s="237"/>
      <c r="T164" s="238"/>
      <c r="AT164" s="239" t="s">
        <v>175</v>
      </c>
      <c r="AU164" s="239" t="s">
        <v>86</v>
      </c>
      <c r="AV164" s="13" t="s">
        <v>86</v>
      </c>
      <c r="AW164" s="13" t="s">
        <v>40</v>
      </c>
      <c r="AX164" s="13" t="s">
        <v>77</v>
      </c>
      <c r="AY164" s="239" t="s">
        <v>164</v>
      </c>
    </row>
    <row r="165" spans="2:65" s="13" customFormat="1" ht="13.5">
      <c r="B165" s="229"/>
      <c r="C165" s="230"/>
      <c r="D165" s="215" t="s">
        <v>175</v>
      </c>
      <c r="E165" s="231" t="s">
        <v>24</v>
      </c>
      <c r="F165" s="232" t="s">
        <v>258</v>
      </c>
      <c r="G165" s="230"/>
      <c r="H165" s="233">
        <v>7.49</v>
      </c>
      <c r="I165" s="234"/>
      <c r="J165" s="230"/>
      <c r="K165" s="230"/>
      <c r="L165" s="235"/>
      <c r="M165" s="236"/>
      <c r="N165" s="237"/>
      <c r="O165" s="237"/>
      <c r="P165" s="237"/>
      <c r="Q165" s="237"/>
      <c r="R165" s="237"/>
      <c r="S165" s="237"/>
      <c r="T165" s="238"/>
      <c r="AT165" s="239" t="s">
        <v>175</v>
      </c>
      <c r="AU165" s="239" t="s">
        <v>86</v>
      </c>
      <c r="AV165" s="13" t="s">
        <v>86</v>
      </c>
      <c r="AW165" s="13" t="s">
        <v>40</v>
      </c>
      <c r="AX165" s="13" t="s">
        <v>77</v>
      </c>
      <c r="AY165" s="239" t="s">
        <v>164</v>
      </c>
    </row>
    <row r="166" spans="2:65" s="14" customFormat="1" ht="13.5">
      <c r="B166" s="240"/>
      <c r="C166" s="241"/>
      <c r="D166" s="242" t="s">
        <v>175</v>
      </c>
      <c r="E166" s="243" t="s">
        <v>24</v>
      </c>
      <c r="F166" s="244" t="s">
        <v>178</v>
      </c>
      <c r="G166" s="241"/>
      <c r="H166" s="245">
        <v>47.177999999999997</v>
      </c>
      <c r="I166" s="246"/>
      <c r="J166" s="241"/>
      <c r="K166" s="241"/>
      <c r="L166" s="247"/>
      <c r="M166" s="248"/>
      <c r="N166" s="249"/>
      <c r="O166" s="249"/>
      <c r="P166" s="249"/>
      <c r="Q166" s="249"/>
      <c r="R166" s="249"/>
      <c r="S166" s="249"/>
      <c r="T166" s="250"/>
      <c r="AT166" s="251" t="s">
        <v>175</v>
      </c>
      <c r="AU166" s="251" t="s">
        <v>86</v>
      </c>
      <c r="AV166" s="14" t="s">
        <v>171</v>
      </c>
      <c r="AW166" s="14" t="s">
        <v>40</v>
      </c>
      <c r="AX166" s="14" t="s">
        <v>25</v>
      </c>
      <c r="AY166" s="251" t="s">
        <v>164</v>
      </c>
    </row>
    <row r="167" spans="2:65" s="1" customFormat="1" ht="31.5" customHeight="1">
      <c r="B167" s="42"/>
      <c r="C167" s="203" t="s">
        <v>259</v>
      </c>
      <c r="D167" s="203" t="s">
        <v>166</v>
      </c>
      <c r="E167" s="204" t="s">
        <v>260</v>
      </c>
      <c r="F167" s="205" t="s">
        <v>261</v>
      </c>
      <c r="G167" s="206" t="s">
        <v>234</v>
      </c>
      <c r="H167" s="207">
        <v>67.019000000000005</v>
      </c>
      <c r="I167" s="208"/>
      <c r="J167" s="209">
        <f>ROUND(I167*H167,2)</f>
        <v>0</v>
      </c>
      <c r="K167" s="205" t="s">
        <v>170</v>
      </c>
      <c r="L167" s="62"/>
      <c r="M167" s="210" t="s">
        <v>24</v>
      </c>
      <c r="N167" s="211" t="s">
        <v>48</v>
      </c>
      <c r="O167" s="43"/>
      <c r="P167" s="212">
        <f>O167*H167</f>
        <v>0</v>
      </c>
      <c r="Q167" s="212">
        <v>6.9819999999999993E-2</v>
      </c>
      <c r="R167" s="212">
        <f>Q167*H167</f>
        <v>4.6792665800000002</v>
      </c>
      <c r="S167" s="212">
        <v>0</v>
      </c>
      <c r="T167" s="213">
        <f>S167*H167</f>
        <v>0</v>
      </c>
      <c r="AR167" s="25" t="s">
        <v>171</v>
      </c>
      <c r="AT167" s="25" t="s">
        <v>166</v>
      </c>
      <c r="AU167" s="25" t="s">
        <v>86</v>
      </c>
      <c r="AY167" s="25" t="s">
        <v>164</v>
      </c>
      <c r="BE167" s="214">
        <f>IF(N167="základní",J167,0)</f>
        <v>0</v>
      </c>
      <c r="BF167" s="214">
        <f>IF(N167="snížená",J167,0)</f>
        <v>0</v>
      </c>
      <c r="BG167" s="214">
        <f>IF(N167="zákl. přenesená",J167,0)</f>
        <v>0</v>
      </c>
      <c r="BH167" s="214">
        <f>IF(N167="sníž. přenesená",J167,0)</f>
        <v>0</v>
      </c>
      <c r="BI167" s="214">
        <f>IF(N167="nulová",J167,0)</f>
        <v>0</v>
      </c>
      <c r="BJ167" s="25" t="s">
        <v>25</v>
      </c>
      <c r="BK167" s="214">
        <f>ROUND(I167*H167,2)</f>
        <v>0</v>
      </c>
      <c r="BL167" s="25" t="s">
        <v>171</v>
      </c>
      <c r="BM167" s="25" t="s">
        <v>262</v>
      </c>
    </row>
    <row r="168" spans="2:65" s="1" customFormat="1" ht="27">
      <c r="B168" s="42"/>
      <c r="C168" s="64"/>
      <c r="D168" s="215" t="s">
        <v>173</v>
      </c>
      <c r="E168" s="64"/>
      <c r="F168" s="216" t="s">
        <v>263</v>
      </c>
      <c r="G168" s="64"/>
      <c r="H168" s="64"/>
      <c r="I168" s="173"/>
      <c r="J168" s="64"/>
      <c r="K168" s="64"/>
      <c r="L168" s="62"/>
      <c r="M168" s="217"/>
      <c r="N168" s="43"/>
      <c r="O168" s="43"/>
      <c r="P168" s="43"/>
      <c r="Q168" s="43"/>
      <c r="R168" s="43"/>
      <c r="S168" s="43"/>
      <c r="T168" s="79"/>
      <c r="AT168" s="25" t="s">
        <v>173</v>
      </c>
      <c r="AU168" s="25" t="s">
        <v>86</v>
      </c>
    </row>
    <row r="169" spans="2:65" s="12" customFormat="1" ht="13.5">
      <c r="B169" s="218"/>
      <c r="C169" s="219"/>
      <c r="D169" s="215" t="s">
        <v>175</v>
      </c>
      <c r="E169" s="220" t="s">
        <v>24</v>
      </c>
      <c r="F169" s="221" t="s">
        <v>264</v>
      </c>
      <c r="G169" s="219"/>
      <c r="H169" s="222" t="s">
        <v>24</v>
      </c>
      <c r="I169" s="223"/>
      <c r="J169" s="219"/>
      <c r="K169" s="219"/>
      <c r="L169" s="224"/>
      <c r="M169" s="225"/>
      <c r="N169" s="226"/>
      <c r="O169" s="226"/>
      <c r="P169" s="226"/>
      <c r="Q169" s="226"/>
      <c r="R169" s="226"/>
      <c r="S169" s="226"/>
      <c r="T169" s="227"/>
      <c r="AT169" s="228" t="s">
        <v>175</v>
      </c>
      <c r="AU169" s="228" t="s">
        <v>86</v>
      </c>
      <c r="AV169" s="12" t="s">
        <v>25</v>
      </c>
      <c r="AW169" s="12" t="s">
        <v>40</v>
      </c>
      <c r="AX169" s="12" t="s">
        <v>77</v>
      </c>
      <c r="AY169" s="228" t="s">
        <v>164</v>
      </c>
    </row>
    <row r="170" spans="2:65" s="13" customFormat="1" ht="13.5">
      <c r="B170" s="229"/>
      <c r="C170" s="230"/>
      <c r="D170" s="215" t="s">
        <v>175</v>
      </c>
      <c r="E170" s="231" t="s">
        <v>24</v>
      </c>
      <c r="F170" s="232" t="s">
        <v>265</v>
      </c>
      <c r="G170" s="230"/>
      <c r="H170" s="233">
        <v>13.332000000000001</v>
      </c>
      <c r="I170" s="234"/>
      <c r="J170" s="230"/>
      <c r="K170" s="230"/>
      <c r="L170" s="235"/>
      <c r="M170" s="236"/>
      <c r="N170" s="237"/>
      <c r="O170" s="237"/>
      <c r="P170" s="237"/>
      <c r="Q170" s="237"/>
      <c r="R170" s="237"/>
      <c r="S170" s="237"/>
      <c r="T170" s="238"/>
      <c r="AT170" s="239" t="s">
        <v>175</v>
      </c>
      <c r="AU170" s="239" t="s">
        <v>86</v>
      </c>
      <c r="AV170" s="13" t="s">
        <v>86</v>
      </c>
      <c r="AW170" s="13" t="s">
        <v>40</v>
      </c>
      <c r="AX170" s="13" t="s">
        <v>77</v>
      </c>
      <c r="AY170" s="239" t="s">
        <v>164</v>
      </c>
    </row>
    <row r="171" spans="2:65" s="12" customFormat="1" ht="13.5">
      <c r="B171" s="218"/>
      <c r="C171" s="219"/>
      <c r="D171" s="215" t="s">
        <v>175</v>
      </c>
      <c r="E171" s="220" t="s">
        <v>24</v>
      </c>
      <c r="F171" s="221" t="s">
        <v>237</v>
      </c>
      <c r="G171" s="219"/>
      <c r="H171" s="222" t="s">
        <v>24</v>
      </c>
      <c r="I171" s="223"/>
      <c r="J171" s="219"/>
      <c r="K171" s="219"/>
      <c r="L171" s="224"/>
      <c r="M171" s="225"/>
      <c r="N171" s="226"/>
      <c r="O171" s="226"/>
      <c r="P171" s="226"/>
      <c r="Q171" s="226"/>
      <c r="R171" s="226"/>
      <c r="S171" s="226"/>
      <c r="T171" s="227"/>
      <c r="AT171" s="228" t="s">
        <v>175</v>
      </c>
      <c r="AU171" s="228" t="s">
        <v>86</v>
      </c>
      <c r="AV171" s="12" t="s">
        <v>25</v>
      </c>
      <c r="AW171" s="12" t="s">
        <v>40</v>
      </c>
      <c r="AX171" s="12" t="s">
        <v>77</v>
      </c>
      <c r="AY171" s="228" t="s">
        <v>164</v>
      </c>
    </row>
    <row r="172" spans="2:65" s="13" customFormat="1" ht="13.5">
      <c r="B172" s="229"/>
      <c r="C172" s="230"/>
      <c r="D172" s="215" t="s">
        <v>175</v>
      </c>
      <c r="E172" s="231" t="s">
        <v>24</v>
      </c>
      <c r="F172" s="232" t="s">
        <v>266</v>
      </c>
      <c r="G172" s="230"/>
      <c r="H172" s="233">
        <v>21.904</v>
      </c>
      <c r="I172" s="234"/>
      <c r="J172" s="230"/>
      <c r="K172" s="230"/>
      <c r="L172" s="235"/>
      <c r="M172" s="236"/>
      <c r="N172" s="237"/>
      <c r="O172" s="237"/>
      <c r="P172" s="237"/>
      <c r="Q172" s="237"/>
      <c r="R172" s="237"/>
      <c r="S172" s="237"/>
      <c r="T172" s="238"/>
      <c r="AT172" s="239" t="s">
        <v>175</v>
      </c>
      <c r="AU172" s="239" t="s">
        <v>86</v>
      </c>
      <c r="AV172" s="13" t="s">
        <v>86</v>
      </c>
      <c r="AW172" s="13" t="s">
        <v>40</v>
      </c>
      <c r="AX172" s="13" t="s">
        <v>77</v>
      </c>
      <c r="AY172" s="239" t="s">
        <v>164</v>
      </c>
    </row>
    <row r="173" spans="2:65" s="12" customFormat="1" ht="13.5">
      <c r="B173" s="218"/>
      <c r="C173" s="219"/>
      <c r="D173" s="215" t="s">
        <v>175</v>
      </c>
      <c r="E173" s="220" t="s">
        <v>24</v>
      </c>
      <c r="F173" s="221" t="s">
        <v>240</v>
      </c>
      <c r="G173" s="219"/>
      <c r="H173" s="222" t="s">
        <v>24</v>
      </c>
      <c r="I173" s="223"/>
      <c r="J173" s="219"/>
      <c r="K173" s="219"/>
      <c r="L173" s="224"/>
      <c r="M173" s="225"/>
      <c r="N173" s="226"/>
      <c r="O173" s="226"/>
      <c r="P173" s="226"/>
      <c r="Q173" s="226"/>
      <c r="R173" s="226"/>
      <c r="S173" s="226"/>
      <c r="T173" s="227"/>
      <c r="AT173" s="228" t="s">
        <v>175</v>
      </c>
      <c r="AU173" s="228" t="s">
        <v>86</v>
      </c>
      <c r="AV173" s="12" t="s">
        <v>25</v>
      </c>
      <c r="AW173" s="12" t="s">
        <v>40</v>
      </c>
      <c r="AX173" s="12" t="s">
        <v>77</v>
      </c>
      <c r="AY173" s="228" t="s">
        <v>164</v>
      </c>
    </row>
    <row r="174" spans="2:65" s="13" customFormat="1" ht="13.5">
      <c r="B174" s="229"/>
      <c r="C174" s="230"/>
      <c r="D174" s="215" t="s">
        <v>175</v>
      </c>
      <c r="E174" s="231" t="s">
        <v>24</v>
      </c>
      <c r="F174" s="232" t="s">
        <v>267</v>
      </c>
      <c r="G174" s="230"/>
      <c r="H174" s="233">
        <v>9.7230000000000008</v>
      </c>
      <c r="I174" s="234"/>
      <c r="J174" s="230"/>
      <c r="K174" s="230"/>
      <c r="L174" s="235"/>
      <c r="M174" s="236"/>
      <c r="N174" s="237"/>
      <c r="O174" s="237"/>
      <c r="P174" s="237"/>
      <c r="Q174" s="237"/>
      <c r="R174" s="237"/>
      <c r="S174" s="237"/>
      <c r="T174" s="238"/>
      <c r="AT174" s="239" t="s">
        <v>175</v>
      </c>
      <c r="AU174" s="239" t="s">
        <v>86</v>
      </c>
      <c r="AV174" s="13" t="s">
        <v>86</v>
      </c>
      <c r="AW174" s="13" t="s">
        <v>40</v>
      </c>
      <c r="AX174" s="13" t="s">
        <v>77</v>
      </c>
      <c r="AY174" s="239" t="s">
        <v>164</v>
      </c>
    </row>
    <row r="175" spans="2:65" s="13" customFormat="1" ht="13.5">
      <c r="B175" s="229"/>
      <c r="C175" s="230"/>
      <c r="D175" s="215" t="s">
        <v>175</v>
      </c>
      <c r="E175" s="231" t="s">
        <v>24</v>
      </c>
      <c r="F175" s="232" t="s">
        <v>268</v>
      </c>
      <c r="G175" s="230"/>
      <c r="H175" s="233">
        <v>6.3230000000000004</v>
      </c>
      <c r="I175" s="234"/>
      <c r="J175" s="230"/>
      <c r="K175" s="230"/>
      <c r="L175" s="235"/>
      <c r="M175" s="236"/>
      <c r="N175" s="237"/>
      <c r="O175" s="237"/>
      <c r="P175" s="237"/>
      <c r="Q175" s="237"/>
      <c r="R175" s="237"/>
      <c r="S175" s="237"/>
      <c r="T175" s="238"/>
      <c r="AT175" s="239" t="s">
        <v>175</v>
      </c>
      <c r="AU175" s="239" t="s">
        <v>86</v>
      </c>
      <c r="AV175" s="13" t="s">
        <v>86</v>
      </c>
      <c r="AW175" s="13" t="s">
        <v>40</v>
      </c>
      <c r="AX175" s="13" t="s">
        <v>77</v>
      </c>
      <c r="AY175" s="239" t="s">
        <v>164</v>
      </c>
    </row>
    <row r="176" spans="2:65" s="12" customFormat="1" ht="13.5">
      <c r="B176" s="218"/>
      <c r="C176" s="219"/>
      <c r="D176" s="215" t="s">
        <v>175</v>
      </c>
      <c r="E176" s="220" t="s">
        <v>24</v>
      </c>
      <c r="F176" s="221" t="s">
        <v>243</v>
      </c>
      <c r="G176" s="219"/>
      <c r="H176" s="222" t="s">
        <v>24</v>
      </c>
      <c r="I176" s="223"/>
      <c r="J176" s="219"/>
      <c r="K176" s="219"/>
      <c r="L176" s="224"/>
      <c r="M176" s="225"/>
      <c r="N176" s="226"/>
      <c r="O176" s="226"/>
      <c r="P176" s="226"/>
      <c r="Q176" s="226"/>
      <c r="R176" s="226"/>
      <c r="S176" s="226"/>
      <c r="T176" s="227"/>
      <c r="AT176" s="228" t="s">
        <v>175</v>
      </c>
      <c r="AU176" s="228" t="s">
        <v>86</v>
      </c>
      <c r="AV176" s="12" t="s">
        <v>25</v>
      </c>
      <c r="AW176" s="12" t="s">
        <v>40</v>
      </c>
      <c r="AX176" s="12" t="s">
        <v>77</v>
      </c>
      <c r="AY176" s="228" t="s">
        <v>164</v>
      </c>
    </row>
    <row r="177" spans="2:65" s="13" customFormat="1" ht="13.5">
      <c r="B177" s="229"/>
      <c r="C177" s="230"/>
      <c r="D177" s="215" t="s">
        <v>175</v>
      </c>
      <c r="E177" s="231" t="s">
        <v>24</v>
      </c>
      <c r="F177" s="232" t="s">
        <v>269</v>
      </c>
      <c r="G177" s="230"/>
      <c r="H177" s="233">
        <v>9.4139999999999997</v>
      </c>
      <c r="I177" s="234"/>
      <c r="J177" s="230"/>
      <c r="K177" s="230"/>
      <c r="L177" s="235"/>
      <c r="M177" s="236"/>
      <c r="N177" s="237"/>
      <c r="O177" s="237"/>
      <c r="P177" s="237"/>
      <c r="Q177" s="237"/>
      <c r="R177" s="237"/>
      <c r="S177" s="237"/>
      <c r="T177" s="238"/>
      <c r="AT177" s="239" t="s">
        <v>175</v>
      </c>
      <c r="AU177" s="239" t="s">
        <v>86</v>
      </c>
      <c r="AV177" s="13" t="s">
        <v>86</v>
      </c>
      <c r="AW177" s="13" t="s">
        <v>40</v>
      </c>
      <c r="AX177" s="13" t="s">
        <v>77</v>
      </c>
      <c r="AY177" s="239" t="s">
        <v>164</v>
      </c>
    </row>
    <row r="178" spans="2:65" s="13" customFormat="1" ht="13.5">
      <c r="B178" s="229"/>
      <c r="C178" s="230"/>
      <c r="D178" s="215" t="s">
        <v>175</v>
      </c>
      <c r="E178" s="231" t="s">
        <v>24</v>
      </c>
      <c r="F178" s="232" t="s">
        <v>268</v>
      </c>
      <c r="G178" s="230"/>
      <c r="H178" s="233">
        <v>6.3230000000000004</v>
      </c>
      <c r="I178" s="234"/>
      <c r="J178" s="230"/>
      <c r="K178" s="230"/>
      <c r="L178" s="235"/>
      <c r="M178" s="236"/>
      <c r="N178" s="237"/>
      <c r="O178" s="237"/>
      <c r="P178" s="237"/>
      <c r="Q178" s="237"/>
      <c r="R178" s="237"/>
      <c r="S178" s="237"/>
      <c r="T178" s="238"/>
      <c r="AT178" s="239" t="s">
        <v>175</v>
      </c>
      <c r="AU178" s="239" t="s">
        <v>86</v>
      </c>
      <c r="AV178" s="13" t="s">
        <v>86</v>
      </c>
      <c r="AW178" s="13" t="s">
        <v>40</v>
      </c>
      <c r="AX178" s="13" t="s">
        <v>77</v>
      </c>
      <c r="AY178" s="239" t="s">
        <v>164</v>
      </c>
    </row>
    <row r="179" spans="2:65" s="14" customFormat="1" ht="13.5">
      <c r="B179" s="240"/>
      <c r="C179" s="241"/>
      <c r="D179" s="242" t="s">
        <v>175</v>
      </c>
      <c r="E179" s="243" t="s">
        <v>24</v>
      </c>
      <c r="F179" s="244" t="s">
        <v>178</v>
      </c>
      <c r="G179" s="241"/>
      <c r="H179" s="245">
        <v>67.019000000000005</v>
      </c>
      <c r="I179" s="246"/>
      <c r="J179" s="241"/>
      <c r="K179" s="241"/>
      <c r="L179" s="247"/>
      <c r="M179" s="248"/>
      <c r="N179" s="249"/>
      <c r="O179" s="249"/>
      <c r="P179" s="249"/>
      <c r="Q179" s="249"/>
      <c r="R179" s="249"/>
      <c r="S179" s="249"/>
      <c r="T179" s="250"/>
      <c r="AT179" s="251" t="s">
        <v>175</v>
      </c>
      <c r="AU179" s="251" t="s">
        <v>86</v>
      </c>
      <c r="AV179" s="14" t="s">
        <v>171</v>
      </c>
      <c r="AW179" s="14" t="s">
        <v>40</v>
      </c>
      <c r="AX179" s="14" t="s">
        <v>25</v>
      </c>
      <c r="AY179" s="251" t="s">
        <v>164</v>
      </c>
    </row>
    <row r="180" spans="2:65" s="1" customFormat="1" ht="31.5" customHeight="1">
      <c r="B180" s="42"/>
      <c r="C180" s="203" t="s">
        <v>270</v>
      </c>
      <c r="D180" s="203" t="s">
        <v>166</v>
      </c>
      <c r="E180" s="204" t="s">
        <v>271</v>
      </c>
      <c r="F180" s="205" t="s">
        <v>272</v>
      </c>
      <c r="G180" s="206" t="s">
        <v>234</v>
      </c>
      <c r="H180" s="207">
        <v>17.754000000000001</v>
      </c>
      <c r="I180" s="208"/>
      <c r="J180" s="209">
        <f>ROUND(I180*H180,2)</f>
        <v>0</v>
      </c>
      <c r="K180" s="205" t="s">
        <v>273</v>
      </c>
      <c r="L180" s="62"/>
      <c r="M180" s="210" t="s">
        <v>24</v>
      </c>
      <c r="N180" s="211" t="s">
        <v>48</v>
      </c>
      <c r="O180" s="43"/>
      <c r="P180" s="212">
        <f>O180*H180</f>
        <v>0</v>
      </c>
      <c r="Q180" s="212">
        <v>8.7069999999999995E-2</v>
      </c>
      <c r="R180" s="212">
        <f>Q180*H180</f>
        <v>1.54584078</v>
      </c>
      <c r="S180" s="212">
        <v>0</v>
      </c>
      <c r="T180" s="213">
        <f>S180*H180</f>
        <v>0</v>
      </c>
      <c r="AR180" s="25" t="s">
        <v>171</v>
      </c>
      <c r="AT180" s="25" t="s">
        <v>166</v>
      </c>
      <c r="AU180" s="25" t="s">
        <v>86</v>
      </c>
      <c r="AY180" s="25" t="s">
        <v>164</v>
      </c>
      <c r="BE180" s="214">
        <f>IF(N180="základní",J180,0)</f>
        <v>0</v>
      </c>
      <c r="BF180" s="214">
        <f>IF(N180="snížená",J180,0)</f>
        <v>0</v>
      </c>
      <c r="BG180" s="214">
        <f>IF(N180="zákl. přenesená",J180,0)</f>
        <v>0</v>
      </c>
      <c r="BH180" s="214">
        <f>IF(N180="sníž. přenesená",J180,0)</f>
        <v>0</v>
      </c>
      <c r="BI180" s="214">
        <f>IF(N180="nulová",J180,0)</f>
        <v>0</v>
      </c>
      <c r="BJ180" s="25" t="s">
        <v>25</v>
      </c>
      <c r="BK180" s="214">
        <f>ROUND(I180*H180,2)</f>
        <v>0</v>
      </c>
      <c r="BL180" s="25" t="s">
        <v>171</v>
      </c>
      <c r="BM180" s="25" t="s">
        <v>274</v>
      </c>
    </row>
    <row r="181" spans="2:65" s="1" customFormat="1" ht="27">
      <c r="B181" s="42"/>
      <c r="C181" s="64"/>
      <c r="D181" s="215" t="s">
        <v>173</v>
      </c>
      <c r="E181" s="64"/>
      <c r="F181" s="216" t="s">
        <v>275</v>
      </c>
      <c r="G181" s="64"/>
      <c r="H181" s="64"/>
      <c r="I181" s="173"/>
      <c r="J181" s="64"/>
      <c r="K181" s="64"/>
      <c r="L181" s="62"/>
      <c r="M181" s="217"/>
      <c r="N181" s="43"/>
      <c r="O181" s="43"/>
      <c r="P181" s="43"/>
      <c r="Q181" s="43"/>
      <c r="R181" s="43"/>
      <c r="S181" s="43"/>
      <c r="T181" s="79"/>
      <c r="AT181" s="25" t="s">
        <v>173</v>
      </c>
      <c r="AU181" s="25" t="s">
        <v>86</v>
      </c>
    </row>
    <row r="182" spans="2:65" s="12" customFormat="1" ht="13.5">
      <c r="B182" s="218"/>
      <c r="C182" s="219"/>
      <c r="D182" s="215" t="s">
        <v>175</v>
      </c>
      <c r="E182" s="220" t="s">
        <v>24</v>
      </c>
      <c r="F182" s="221" t="s">
        <v>264</v>
      </c>
      <c r="G182" s="219"/>
      <c r="H182" s="222" t="s">
        <v>24</v>
      </c>
      <c r="I182" s="223"/>
      <c r="J182" s="219"/>
      <c r="K182" s="219"/>
      <c r="L182" s="224"/>
      <c r="M182" s="225"/>
      <c r="N182" s="226"/>
      <c r="O182" s="226"/>
      <c r="P182" s="226"/>
      <c r="Q182" s="226"/>
      <c r="R182" s="226"/>
      <c r="S182" s="226"/>
      <c r="T182" s="227"/>
      <c r="AT182" s="228" t="s">
        <v>175</v>
      </c>
      <c r="AU182" s="228" t="s">
        <v>86</v>
      </c>
      <c r="AV182" s="12" t="s">
        <v>25</v>
      </c>
      <c r="AW182" s="12" t="s">
        <v>40</v>
      </c>
      <c r="AX182" s="12" t="s">
        <v>77</v>
      </c>
      <c r="AY182" s="228" t="s">
        <v>164</v>
      </c>
    </row>
    <row r="183" spans="2:65" s="13" customFormat="1" ht="13.5">
      <c r="B183" s="229"/>
      <c r="C183" s="230"/>
      <c r="D183" s="215" t="s">
        <v>175</v>
      </c>
      <c r="E183" s="231" t="s">
        <v>24</v>
      </c>
      <c r="F183" s="232" t="s">
        <v>276</v>
      </c>
      <c r="G183" s="230"/>
      <c r="H183" s="233">
        <v>17.754000000000001</v>
      </c>
      <c r="I183" s="234"/>
      <c r="J183" s="230"/>
      <c r="K183" s="230"/>
      <c r="L183" s="235"/>
      <c r="M183" s="236"/>
      <c r="N183" s="237"/>
      <c r="O183" s="237"/>
      <c r="P183" s="237"/>
      <c r="Q183" s="237"/>
      <c r="R183" s="237"/>
      <c r="S183" s="237"/>
      <c r="T183" s="238"/>
      <c r="AT183" s="239" t="s">
        <v>175</v>
      </c>
      <c r="AU183" s="239" t="s">
        <v>86</v>
      </c>
      <c r="AV183" s="13" t="s">
        <v>86</v>
      </c>
      <c r="AW183" s="13" t="s">
        <v>40</v>
      </c>
      <c r="AX183" s="13" t="s">
        <v>77</v>
      </c>
      <c r="AY183" s="239" t="s">
        <v>164</v>
      </c>
    </row>
    <row r="184" spans="2:65" s="14" customFormat="1" ht="13.5">
      <c r="B184" s="240"/>
      <c r="C184" s="241"/>
      <c r="D184" s="242" t="s">
        <v>175</v>
      </c>
      <c r="E184" s="243" t="s">
        <v>24</v>
      </c>
      <c r="F184" s="244" t="s">
        <v>178</v>
      </c>
      <c r="G184" s="241"/>
      <c r="H184" s="245">
        <v>17.754000000000001</v>
      </c>
      <c r="I184" s="246"/>
      <c r="J184" s="241"/>
      <c r="K184" s="241"/>
      <c r="L184" s="247"/>
      <c r="M184" s="248"/>
      <c r="N184" s="249"/>
      <c r="O184" s="249"/>
      <c r="P184" s="249"/>
      <c r="Q184" s="249"/>
      <c r="R184" s="249"/>
      <c r="S184" s="249"/>
      <c r="T184" s="250"/>
      <c r="AT184" s="251" t="s">
        <v>175</v>
      </c>
      <c r="AU184" s="251" t="s">
        <v>86</v>
      </c>
      <c r="AV184" s="14" t="s">
        <v>171</v>
      </c>
      <c r="AW184" s="14" t="s">
        <v>40</v>
      </c>
      <c r="AX184" s="14" t="s">
        <v>25</v>
      </c>
      <c r="AY184" s="251" t="s">
        <v>164</v>
      </c>
    </row>
    <row r="185" spans="2:65" s="1" customFormat="1" ht="31.5" customHeight="1">
      <c r="B185" s="42"/>
      <c r="C185" s="203" t="s">
        <v>10</v>
      </c>
      <c r="D185" s="203" t="s">
        <v>166</v>
      </c>
      <c r="E185" s="204" t="s">
        <v>277</v>
      </c>
      <c r="F185" s="205" t="s">
        <v>278</v>
      </c>
      <c r="G185" s="206" t="s">
        <v>234</v>
      </c>
      <c r="H185" s="207">
        <v>6.09</v>
      </c>
      <c r="I185" s="208"/>
      <c r="J185" s="209">
        <f>ROUND(I185*H185,2)</f>
        <v>0</v>
      </c>
      <c r="K185" s="205" t="s">
        <v>170</v>
      </c>
      <c r="L185" s="62"/>
      <c r="M185" s="210" t="s">
        <v>24</v>
      </c>
      <c r="N185" s="211" t="s">
        <v>48</v>
      </c>
      <c r="O185" s="43"/>
      <c r="P185" s="212">
        <f>O185*H185</f>
        <v>0</v>
      </c>
      <c r="Q185" s="212">
        <v>0.10421999999999999</v>
      </c>
      <c r="R185" s="212">
        <f>Q185*H185</f>
        <v>0.63469979999999993</v>
      </c>
      <c r="S185" s="212">
        <v>0</v>
      </c>
      <c r="T185" s="213">
        <f>S185*H185</f>
        <v>0</v>
      </c>
      <c r="AR185" s="25" t="s">
        <v>171</v>
      </c>
      <c r="AT185" s="25" t="s">
        <v>166</v>
      </c>
      <c r="AU185" s="25" t="s">
        <v>86</v>
      </c>
      <c r="AY185" s="25" t="s">
        <v>164</v>
      </c>
      <c r="BE185" s="214">
        <f>IF(N185="základní",J185,0)</f>
        <v>0</v>
      </c>
      <c r="BF185" s="214">
        <f>IF(N185="snížená",J185,0)</f>
        <v>0</v>
      </c>
      <c r="BG185" s="214">
        <f>IF(N185="zákl. přenesená",J185,0)</f>
        <v>0</v>
      </c>
      <c r="BH185" s="214">
        <f>IF(N185="sníž. přenesená",J185,0)</f>
        <v>0</v>
      </c>
      <c r="BI185" s="214">
        <f>IF(N185="nulová",J185,0)</f>
        <v>0</v>
      </c>
      <c r="BJ185" s="25" t="s">
        <v>25</v>
      </c>
      <c r="BK185" s="214">
        <f>ROUND(I185*H185,2)</f>
        <v>0</v>
      </c>
      <c r="BL185" s="25" t="s">
        <v>171</v>
      </c>
      <c r="BM185" s="25" t="s">
        <v>279</v>
      </c>
    </row>
    <row r="186" spans="2:65" s="1" customFormat="1" ht="27">
      <c r="B186" s="42"/>
      <c r="C186" s="64"/>
      <c r="D186" s="215" t="s">
        <v>173</v>
      </c>
      <c r="E186" s="64"/>
      <c r="F186" s="216" t="s">
        <v>280</v>
      </c>
      <c r="G186" s="64"/>
      <c r="H186" s="64"/>
      <c r="I186" s="173"/>
      <c r="J186" s="64"/>
      <c r="K186" s="64"/>
      <c r="L186" s="62"/>
      <c r="M186" s="217"/>
      <c r="N186" s="43"/>
      <c r="O186" s="43"/>
      <c r="P186" s="43"/>
      <c r="Q186" s="43"/>
      <c r="R186" s="43"/>
      <c r="S186" s="43"/>
      <c r="T186" s="79"/>
      <c r="AT186" s="25" t="s">
        <v>173</v>
      </c>
      <c r="AU186" s="25" t="s">
        <v>86</v>
      </c>
    </row>
    <row r="187" spans="2:65" s="12" customFormat="1" ht="13.5">
      <c r="B187" s="218"/>
      <c r="C187" s="219"/>
      <c r="D187" s="215" t="s">
        <v>175</v>
      </c>
      <c r="E187" s="220" t="s">
        <v>24</v>
      </c>
      <c r="F187" s="221" t="s">
        <v>237</v>
      </c>
      <c r="G187" s="219"/>
      <c r="H187" s="222" t="s">
        <v>24</v>
      </c>
      <c r="I187" s="223"/>
      <c r="J187" s="219"/>
      <c r="K187" s="219"/>
      <c r="L187" s="224"/>
      <c r="M187" s="225"/>
      <c r="N187" s="226"/>
      <c r="O187" s="226"/>
      <c r="P187" s="226"/>
      <c r="Q187" s="226"/>
      <c r="R187" s="226"/>
      <c r="S187" s="226"/>
      <c r="T187" s="227"/>
      <c r="AT187" s="228" t="s">
        <v>175</v>
      </c>
      <c r="AU187" s="228" t="s">
        <v>86</v>
      </c>
      <c r="AV187" s="12" t="s">
        <v>25</v>
      </c>
      <c r="AW187" s="12" t="s">
        <v>40</v>
      </c>
      <c r="AX187" s="12" t="s">
        <v>77</v>
      </c>
      <c r="AY187" s="228" t="s">
        <v>164</v>
      </c>
    </row>
    <row r="188" spans="2:65" s="13" customFormat="1" ht="13.5">
      <c r="B188" s="229"/>
      <c r="C188" s="230"/>
      <c r="D188" s="215" t="s">
        <v>175</v>
      </c>
      <c r="E188" s="231" t="s">
        <v>24</v>
      </c>
      <c r="F188" s="232" t="s">
        <v>281</v>
      </c>
      <c r="G188" s="230"/>
      <c r="H188" s="233">
        <v>0.21</v>
      </c>
      <c r="I188" s="234"/>
      <c r="J188" s="230"/>
      <c r="K188" s="230"/>
      <c r="L188" s="235"/>
      <c r="M188" s="236"/>
      <c r="N188" s="237"/>
      <c r="O188" s="237"/>
      <c r="P188" s="237"/>
      <c r="Q188" s="237"/>
      <c r="R188" s="237"/>
      <c r="S188" s="237"/>
      <c r="T188" s="238"/>
      <c r="AT188" s="239" t="s">
        <v>175</v>
      </c>
      <c r="AU188" s="239" t="s">
        <v>86</v>
      </c>
      <c r="AV188" s="13" t="s">
        <v>86</v>
      </c>
      <c r="AW188" s="13" t="s">
        <v>40</v>
      </c>
      <c r="AX188" s="13" t="s">
        <v>77</v>
      </c>
      <c r="AY188" s="239" t="s">
        <v>164</v>
      </c>
    </row>
    <row r="189" spans="2:65" s="13" customFormat="1" ht="13.5">
      <c r="B189" s="229"/>
      <c r="C189" s="230"/>
      <c r="D189" s="215" t="s">
        <v>175</v>
      </c>
      <c r="E189" s="231" t="s">
        <v>24</v>
      </c>
      <c r="F189" s="232" t="s">
        <v>282</v>
      </c>
      <c r="G189" s="230"/>
      <c r="H189" s="233">
        <v>1.96</v>
      </c>
      <c r="I189" s="234"/>
      <c r="J189" s="230"/>
      <c r="K189" s="230"/>
      <c r="L189" s="235"/>
      <c r="M189" s="236"/>
      <c r="N189" s="237"/>
      <c r="O189" s="237"/>
      <c r="P189" s="237"/>
      <c r="Q189" s="237"/>
      <c r="R189" s="237"/>
      <c r="S189" s="237"/>
      <c r="T189" s="238"/>
      <c r="AT189" s="239" t="s">
        <v>175</v>
      </c>
      <c r="AU189" s="239" t="s">
        <v>86</v>
      </c>
      <c r="AV189" s="13" t="s">
        <v>86</v>
      </c>
      <c r="AW189" s="13" t="s">
        <v>40</v>
      </c>
      <c r="AX189" s="13" t="s">
        <v>77</v>
      </c>
      <c r="AY189" s="239" t="s">
        <v>164</v>
      </c>
    </row>
    <row r="190" spans="2:65" s="12" customFormat="1" ht="13.5">
      <c r="B190" s="218"/>
      <c r="C190" s="219"/>
      <c r="D190" s="215" t="s">
        <v>175</v>
      </c>
      <c r="E190" s="220" t="s">
        <v>24</v>
      </c>
      <c r="F190" s="221" t="s">
        <v>240</v>
      </c>
      <c r="G190" s="219"/>
      <c r="H190" s="222" t="s">
        <v>24</v>
      </c>
      <c r="I190" s="223"/>
      <c r="J190" s="219"/>
      <c r="K190" s="219"/>
      <c r="L190" s="224"/>
      <c r="M190" s="225"/>
      <c r="N190" s="226"/>
      <c r="O190" s="226"/>
      <c r="P190" s="226"/>
      <c r="Q190" s="226"/>
      <c r="R190" s="226"/>
      <c r="S190" s="226"/>
      <c r="T190" s="227"/>
      <c r="AT190" s="228" t="s">
        <v>175</v>
      </c>
      <c r="AU190" s="228" t="s">
        <v>86</v>
      </c>
      <c r="AV190" s="12" t="s">
        <v>25</v>
      </c>
      <c r="AW190" s="12" t="s">
        <v>40</v>
      </c>
      <c r="AX190" s="12" t="s">
        <v>77</v>
      </c>
      <c r="AY190" s="228" t="s">
        <v>164</v>
      </c>
    </row>
    <row r="191" spans="2:65" s="13" customFormat="1" ht="13.5">
      <c r="B191" s="229"/>
      <c r="C191" s="230"/>
      <c r="D191" s="215" t="s">
        <v>175</v>
      </c>
      <c r="E191" s="231" t="s">
        <v>24</v>
      </c>
      <c r="F191" s="232" t="s">
        <v>282</v>
      </c>
      <c r="G191" s="230"/>
      <c r="H191" s="233">
        <v>1.96</v>
      </c>
      <c r="I191" s="234"/>
      <c r="J191" s="230"/>
      <c r="K191" s="230"/>
      <c r="L191" s="235"/>
      <c r="M191" s="236"/>
      <c r="N191" s="237"/>
      <c r="O191" s="237"/>
      <c r="P191" s="237"/>
      <c r="Q191" s="237"/>
      <c r="R191" s="237"/>
      <c r="S191" s="237"/>
      <c r="T191" s="238"/>
      <c r="AT191" s="239" t="s">
        <v>175</v>
      </c>
      <c r="AU191" s="239" t="s">
        <v>86</v>
      </c>
      <c r="AV191" s="13" t="s">
        <v>86</v>
      </c>
      <c r="AW191" s="13" t="s">
        <v>40</v>
      </c>
      <c r="AX191" s="13" t="s">
        <v>77</v>
      </c>
      <c r="AY191" s="239" t="s">
        <v>164</v>
      </c>
    </row>
    <row r="192" spans="2:65" s="12" customFormat="1" ht="13.5">
      <c r="B192" s="218"/>
      <c r="C192" s="219"/>
      <c r="D192" s="215" t="s">
        <v>175</v>
      </c>
      <c r="E192" s="220" t="s">
        <v>24</v>
      </c>
      <c r="F192" s="221" t="s">
        <v>283</v>
      </c>
      <c r="G192" s="219"/>
      <c r="H192" s="222" t="s">
        <v>24</v>
      </c>
      <c r="I192" s="223"/>
      <c r="J192" s="219"/>
      <c r="K192" s="219"/>
      <c r="L192" s="224"/>
      <c r="M192" s="225"/>
      <c r="N192" s="226"/>
      <c r="O192" s="226"/>
      <c r="P192" s="226"/>
      <c r="Q192" s="226"/>
      <c r="R192" s="226"/>
      <c r="S192" s="226"/>
      <c r="T192" s="227"/>
      <c r="AT192" s="228" t="s">
        <v>175</v>
      </c>
      <c r="AU192" s="228" t="s">
        <v>86</v>
      </c>
      <c r="AV192" s="12" t="s">
        <v>25</v>
      </c>
      <c r="AW192" s="12" t="s">
        <v>40</v>
      </c>
      <c r="AX192" s="12" t="s">
        <v>77</v>
      </c>
      <c r="AY192" s="228" t="s">
        <v>164</v>
      </c>
    </row>
    <row r="193" spans="2:65" s="13" customFormat="1" ht="13.5">
      <c r="B193" s="229"/>
      <c r="C193" s="230"/>
      <c r="D193" s="215" t="s">
        <v>175</v>
      </c>
      <c r="E193" s="231" t="s">
        <v>24</v>
      </c>
      <c r="F193" s="232" t="s">
        <v>282</v>
      </c>
      <c r="G193" s="230"/>
      <c r="H193" s="233">
        <v>1.96</v>
      </c>
      <c r="I193" s="234"/>
      <c r="J193" s="230"/>
      <c r="K193" s="230"/>
      <c r="L193" s="235"/>
      <c r="M193" s="236"/>
      <c r="N193" s="237"/>
      <c r="O193" s="237"/>
      <c r="P193" s="237"/>
      <c r="Q193" s="237"/>
      <c r="R193" s="237"/>
      <c r="S193" s="237"/>
      <c r="T193" s="238"/>
      <c r="AT193" s="239" t="s">
        <v>175</v>
      </c>
      <c r="AU193" s="239" t="s">
        <v>86</v>
      </c>
      <c r="AV193" s="13" t="s">
        <v>86</v>
      </c>
      <c r="AW193" s="13" t="s">
        <v>40</v>
      </c>
      <c r="AX193" s="13" t="s">
        <v>77</v>
      </c>
      <c r="AY193" s="239" t="s">
        <v>164</v>
      </c>
    </row>
    <row r="194" spans="2:65" s="14" customFormat="1" ht="13.5">
      <c r="B194" s="240"/>
      <c r="C194" s="241"/>
      <c r="D194" s="242" t="s">
        <v>175</v>
      </c>
      <c r="E194" s="243" t="s">
        <v>24</v>
      </c>
      <c r="F194" s="244" t="s">
        <v>178</v>
      </c>
      <c r="G194" s="241"/>
      <c r="H194" s="245">
        <v>6.09</v>
      </c>
      <c r="I194" s="246"/>
      <c r="J194" s="241"/>
      <c r="K194" s="241"/>
      <c r="L194" s="247"/>
      <c r="M194" s="248"/>
      <c r="N194" s="249"/>
      <c r="O194" s="249"/>
      <c r="P194" s="249"/>
      <c r="Q194" s="249"/>
      <c r="R194" s="249"/>
      <c r="S194" s="249"/>
      <c r="T194" s="250"/>
      <c r="AT194" s="251" t="s">
        <v>175</v>
      </c>
      <c r="AU194" s="251" t="s">
        <v>86</v>
      </c>
      <c r="AV194" s="14" t="s">
        <v>171</v>
      </c>
      <c r="AW194" s="14" t="s">
        <v>40</v>
      </c>
      <c r="AX194" s="14" t="s">
        <v>25</v>
      </c>
      <c r="AY194" s="251" t="s">
        <v>164</v>
      </c>
    </row>
    <row r="195" spans="2:65" s="1" customFormat="1" ht="22.5" customHeight="1">
      <c r="B195" s="42"/>
      <c r="C195" s="203" t="s">
        <v>284</v>
      </c>
      <c r="D195" s="203" t="s">
        <v>166</v>
      </c>
      <c r="E195" s="204" t="s">
        <v>285</v>
      </c>
      <c r="F195" s="205" t="s">
        <v>286</v>
      </c>
      <c r="G195" s="206" t="s">
        <v>287</v>
      </c>
      <c r="H195" s="207">
        <v>19.010000000000002</v>
      </c>
      <c r="I195" s="208"/>
      <c r="J195" s="209">
        <f>ROUND(I195*H195,2)</f>
        <v>0</v>
      </c>
      <c r="K195" s="205" t="s">
        <v>170</v>
      </c>
      <c r="L195" s="62"/>
      <c r="M195" s="210" t="s">
        <v>24</v>
      </c>
      <c r="N195" s="211" t="s">
        <v>48</v>
      </c>
      <c r="O195" s="43"/>
      <c r="P195" s="212">
        <f>O195*H195</f>
        <v>0</v>
      </c>
      <c r="Q195" s="212">
        <v>8.0000000000000007E-5</v>
      </c>
      <c r="R195" s="212">
        <f>Q195*H195</f>
        <v>1.5208000000000003E-3</v>
      </c>
      <c r="S195" s="212">
        <v>0</v>
      </c>
      <c r="T195" s="213">
        <f>S195*H195</f>
        <v>0</v>
      </c>
      <c r="AR195" s="25" t="s">
        <v>171</v>
      </c>
      <c r="AT195" s="25" t="s">
        <v>166</v>
      </c>
      <c r="AU195" s="25" t="s">
        <v>86</v>
      </c>
      <c r="AY195" s="25" t="s">
        <v>164</v>
      </c>
      <c r="BE195" s="214">
        <f>IF(N195="základní",J195,0)</f>
        <v>0</v>
      </c>
      <c r="BF195" s="214">
        <f>IF(N195="snížená",J195,0)</f>
        <v>0</v>
      </c>
      <c r="BG195" s="214">
        <f>IF(N195="zákl. přenesená",J195,0)</f>
        <v>0</v>
      </c>
      <c r="BH195" s="214">
        <f>IF(N195="sníž. přenesená",J195,0)</f>
        <v>0</v>
      </c>
      <c r="BI195" s="214">
        <f>IF(N195="nulová",J195,0)</f>
        <v>0</v>
      </c>
      <c r="BJ195" s="25" t="s">
        <v>25</v>
      </c>
      <c r="BK195" s="214">
        <f>ROUND(I195*H195,2)</f>
        <v>0</v>
      </c>
      <c r="BL195" s="25" t="s">
        <v>171</v>
      </c>
      <c r="BM195" s="25" t="s">
        <v>288</v>
      </c>
    </row>
    <row r="196" spans="2:65" s="1" customFormat="1" ht="13.5">
      <c r="B196" s="42"/>
      <c r="C196" s="64"/>
      <c r="D196" s="215" t="s">
        <v>173</v>
      </c>
      <c r="E196" s="64"/>
      <c r="F196" s="216" t="s">
        <v>289</v>
      </c>
      <c r="G196" s="64"/>
      <c r="H196" s="64"/>
      <c r="I196" s="173"/>
      <c r="J196" s="64"/>
      <c r="K196" s="64"/>
      <c r="L196" s="62"/>
      <c r="M196" s="217"/>
      <c r="N196" s="43"/>
      <c r="O196" s="43"/>
      <c r="P196" s="43"/>
      <c r="Q196" s="43"/>
      <c r="R196" s="43"/>
      <c r="S196" s="43"/>
      <c r="T196" s="79"/>
      <c r="AT196" s="25" t="s">
        <v>173</v>
      </c>
      <c r="AU196" s="25" t="s">
        <v>86</v>
      </c>
    </row>
    <row r="197" spans="2:65" s="1" customFormat="1" ht="54">
      <c r="B197" s="42"/>
      <c r="C197" s="64"/>
      <c r="D197" s="215" t="s">
        <v>229</v>
      </c>
      <c r="E197" s="64"/>
      <c r="F197" s="267" t="s">
        <v>290</v>
      </c>
      <c r="G197" s="64"/>
      <c r="H197" s="64"/>
      <c r="I197" s="173"/>
      <c r="J197" s="64"/>
      <c r="K197" s="64"/>
      <c r="L197" s="62"/>
      <c r="M197" s="217"/>
      <c r="N197" s="43"/>
      <c r="O197" s="43"/>
      <c r="P197" s="43"/>
      <c r="Q197" s="43"/>
      <c r="R197" s="43"/>
      <c r="S197" s="43"/>
      <c r="T197" s="79"/>
      <c r="AT197" s="25" t="s">
        <v>229</v>
      </c>
      <c r="AU197" s="25" t="s">
        <v>86</v>
      </c>
    </row>
    <row r="198" spans="2:65" s="12" customFormat="1" ht="13.5">
      <c r="B198" s="218"/>
      <c r="C198" s="219"/>
      <c r="D198" s="215" t="s">
        <v>175</v>
      </c>
      <c r="E198" s="220" t="s">
        <v>24</v>
      </c>
      <c r="F198" s="221" t="s">
        <v>264</v>
      </c>
      <c r="G198" s="219"/>
      <c r="H198" s="222" t="s">
        <v>24</v>
      </c>
      <c r="I198" s="223"/>
      <c r="J198" s="219"/>
      <c r="K198" s="219"/>
      <c r="L198" s="224"/>
      <c r="M198" s="225"/>
      <c r="N198" s="226"/>
      <c r="O198" s="226"/>
      <c r="P198" s="226"/>
      <c r="Q198" s="226"/>
      <c r="R198" s="226"/>
      <c r="S198" s="226"/>
      <c r="T198" s="227"/>
      <c r="AT198" s="228" t="s">
        <v>175</v>
      </c>
      <c r="AU198" s="228" t="s">
        <v>86</v>
      </c>
      <c r="AV198" s="12" t="s">
        <v>25</v>
      </c>
      <c r="AW198" s="12" t="s">
        <v>40</v>
      </c>
      <c r="AX198" s="12" t="s">
        <v>77</v>
      </c>
      <c r="AY198" s="228" t="s">
        <v>164</v>
      </c>
    </row>
    <row r="199" spans="2:65" s="13" customFormat="1" ht="13.5">
      <c r="B199" s="229"/>
      <c r="C199" s="230"/>
      <c r="D199" s="215" t="s">
        <v>175</v>
      </c>
      <c r="E199" s="231" t="s">
        <v>24</v>
      </c>
      <c r="F199" s="232" t="s">
        <v>291</v>
      </c>
      <c r="G199" s="230"/>
      <c r="H199" s="233">
        <v>2.4</v>
      </c>
      <c r="I199" s="234"/>
      <c r="J199" s="230"/>
      <c r="K199" s="230"/>
      <c r="L199" s="235"/>
      <c r="M199" s="236"/>
      <c r="N199" s="237"/>
      <c r="O199" s="237"/>
      <c r="P199" s="237"/>
      <c r="Q199" s="237"/>
      <c r="R199" s="237"/>
      <c r="S199" s="237"/>
      <c r="T199" s="238"/>
      <c r="AT199" s="239" t="s">
        <v>175</v>
      </c>
      <c r="AU199" s="239" t="s">
        <v>86</v>
      </c>
      <c r="AV199" s="13" t="s">
        <v>86</v>
      </c>
      <c r="AW199" s="13" t="s">
        <v>40</v>
      </c>
      <c r="AX199" s="13" t="s">
        <v>77</v>
      </c>
      <c r="AY199" s="239" t="s">
        <v>164</v>
      </c>
    </row>
    <row r="200" spans="2:65" s="12" customFormat="1" ht="13.5">
      <c r="B200" s="218"/>
      <c r="C200" s="219"/>
      <c r="D200" s="215" t="s">
        <v>175</v>
      </c>
      <c r="E200" s="220" t="s">
        <v>24</v>
      </c>
      <c r="F200" s="221" t="s">
        <v>237</v>
      </c>
      <c r="G200" s="219"/>
      <c r="H200" s="222" t="s">
        <v>24</v>
      </c>
      <c r="I200" s="223"/>
      <c r="J200" s="219"/>
      <c r="K200" s="219"/>
      <c r="L200" s="224"/>
      <c r="M200" s="225"/>
      <c r="N200" s="226"/>
      <c r="O200" s="226"/>
      <c r="P200" s="226"/>
      <c r="Q200" s="226"/>
      <c r="R200" s="226"/>
      <c r="S200" s="226"/>
      <c r="T200" s="227"/>
      <c r="AT200" s="228" t="s">
        <v>175</v>
      </c>
      <c r="AU200" s="228" t="s">
        <v>86</v>
      </c>
      <c r="AV200" s="12" t="s">
        <v>25</v>
      </c>
      <c r="AW200" s="12" t="s">
        <v>40</v>
      </c>
      <c r="AX200" s="12" t="s">
        <v>77</v>
      </c>
      <c r="AY200" s="228" t="s">
        <v>164</v>
      </c>
    </row>
    <row r="201" spans="2:65" s="13" customFormat="1" ht="13.5">
      <c r="B201" s="229"/>
      <c r="C201" s="230"/>
      <c r="D201" s="215" t="s">
        <v>175</v>
      </c>
      <c r="E201" s="231" t="s">
        <v>24</v>
      </c>
      <c r="F201" s="232" t="s">
        <v>292</v>
      </c>
      <c r="G201" s="230"/>
      <c r="H201" s="233">
        <v>7.39</v>
      </c>
      <c r="I201" s="234"/>
      <c r="J201" s="230"/>
      <c r="K201" s="230"/>
      <c r="L201" s="235"/>
      <c r="M201" s="236"/>
      <c r="N201" s="237"/>
      <c r="O201" s="237"/>
      <c r="P201" s="237"/>
      <c r="Q201" s="237"/>
      <c r="R201" s="237"/>
      <c r="S201" s="237"/>
      <c r="T201" s="238"/>
      <c r="AT201" s="239" t="s">
        <v>175</v>
      </c>
      <c r="AU201" s="239" t="s">
        <v>86</v>
      </c>
      <c r="AV201" s="13" t="s">
        <v>86</v>
      </c>
      <c r="AW201" s="13" t="s">
        <v>40</v>
      </c>
      <c r="AX201" s="13" t="s">
        <v>77</v>
      </c>
      <c r="AY201" s="239" t="s">
        <v>164</v>
      </c>
    </row>
    <row r="202" spans="2:65" s="12" customFormat="1" ht="13.5">
      <c r="B202" s="218"/>
      <c r="C202" s="219"/>
      <c r="D202" s="215" t="s">
        <v>175</v>
      </c>
      <c r="E202" s="220" t="s">
        <v>24</v>
      </c>
      <c r="F202" s="221" t="s">
        <v>240</v>
      </c>
      <c r="G202" s="219"/>
      <c r="H202" s="222" t="s">
        <v>24</v>
      </c>
      <c r="I202" s="223"/>
      <c r="J202" s="219"/>
      <c r="K202" s="219"/>
      <c r="L202" s="224"/>
      <c r="M202" s="225"/>
      <c r="N202" s="226"/>
      <c r="O202" s="226"/>
      <c r="P202" s="226"/>
      <c r="Q202" s="226"/>
      <c r="R202" s="226"/>
      <c r="S202" s="226"/>
      <c r="T202" s="227"/>
      <c r="AT202" s="228" t="s">
        <v>175</v>
      </c>
      <c r="AU202" s="228" t="s">
        <v>86</v>
      </c>
      <c r="AV202" s="12" t="s">
        <v>25</v>
      </c>
      <c r="AW202" s="12" t="s">
        <v>40</v>
      </c>
      <c r="AX202" s="12" t="s">
        <v>77</v>
      </c>
      <c r="AY202" s="228" t="s">
        <v>164</v>
      </c>
    </row>
    <row r="203" spans="2:65" s="13" customFormat="1" ht="13.5">
      <c r="B203" s="229"/>
      <c r="C203" s="230"/>
      <c r="D203" s="215" t="s">
        <v>175</v>
      </c>
      <c r="E203" s="231" t="s">
        <v>24</v>
      </c>
      <c r="F203" s="232" t="s">
        <v>293</v>
      </c>
      <c r="G203" s="230"/>
      <c r="H203" s="233">
        <v>4.6100000000000003</v>
      </c>
      <c r="I203" s="234"/>
      <c r="J203" s="230"/>
      <c r="K203" s="230"/>
      <c r="L203" s="235"/>
      <c r="M203" s="236"/>
      <c r="N203" s="237"/>
      <c r="O203" s="237"/>
      <c r="P203" s="237"/>
      <c r="Q203" s="237"/>
      <c r="R203" s="237"/>
      <c r="S203" s="237"/>
      <c r="T203" s="238"/>
      <c r="AT203" s="239" t="s">
        <v>175</v>
      </c>
      <c r="AU203" s="239" t="s">
        <v>86</v>
      </c>
      <c r="AV203" s="13" t="s">
        <v>86</v>
      </c>
      <c r="AW203" s="13" t="s">
        <v>40</v>
      </c>
      <c r="AX203" s="13" t="s">
        <v>77</v>
      </c>
      <c r="AY203" s="239" t="s">
        <v>164</v>
      </c>
    </row>
    <row r="204" spans="2:65" s="12" customFormat="1" ht="13.5">
      <c r="B204" s="218"/>
      <c r="C204" s="219"/>
      <c r="D204" s="215" t="s">
        <v>175</v>
      </c>
      <c r="E204" s="220" t="s">
        <v>24</v>
      </c>
      <c r="F204" s="221" t="s">
        <v>243</v>
      </c>
      <c r="G204" s="219"/>
      <c r="H204" s="222" t="s">
        <v>24</v>
      </c>
      <c r="I204" s="223"/>
      <c r="J204" s="219"/>
      <c r="K204" s="219"/>
      <c r="L204" s="224"/>
      <c r="M204" s="225"/>
      <c r="N204" s="226"/>
      <c r="O204" s="226"/>
      <c r="P204" s="226"/>
      <c r="Q204" s="226"/>
      <c r="R204" s="226"/>
      <c r="S204" s="226"/>
      <c r="T204" s="227"/>
      <c r="AT204" s="228" t="s">
        <v>175</v>
      </c>
      <c r="AU204" s="228" t="s">
        <v>86</v>
      </c>
      <c r="AV204" s="12" t="s">
        <v>25</v>
      </c>
      <c r="AW204" s="12" t="s">
        <v>40</v>
      </c>
      <c r="AX204" s="12" t="s">
        <v>77</v>
      </c>
      <c r="AY204" s="228" t="s">
        <v>164</v>
      </c>
    </row>
    <row r="205" spans="2:65" s="13" customFormat="1" ht="13.5">
      <c r="B205" s="229"/>
      <c r="C205" s="230"/>
      <c r="D205" s="215" t="s">
        <v>175</v>
      </c>
      <c r="E205" s="231" t="s">
        <v>24</v>
      </c>
      <c r="F205" s="232" t="s">
        <v>293</v>
      </c>
      <c r="G205" s="230"/>
      <c r="H205" s="233">
        <v>4.6100000000000003</v>
      </c>
      <c r="I205" s="234"/>
      <c r="J205" s="230"/>
      <c r="K205" s="230"/>
      <c r="L205" s="235"/>
      <c r="M205" s="236"/>
      <c r="N205" s="237"/>
      <c r="O205" s="237"/>
      <c r="P205" s="237"/>
      <c r="Q205" s="237"/>
      <c r="R205" s="237"/>
      <c r="S205" s="237"/>
      <c r="T205" s="238"/>
      <c r="AT205" s="239" t="s">
        <v>175</v>
      </c>
      <c r="AU205" s="239" t="s">
        <v>86</v>
      </c>
      <c r="AV205" s="13" t="s">
        <v>86</v>
      </c>
      <c r="AW205" s="13" t="s">
        <v>40</v>
      </c>
      <c r="AX205" s="13" t="s">
        <v>77</v>
      </c>
      <c r="AY205" s="239" t="s">
        <v>164</v>
      </c>
    </row>
    <row r="206" spans="2:65" s="14" customFormat="1" ht="13.5">
      <c r="B206" s="240"/>
      <c r="C206" s="241"/>
      <c r="D206" s="242" t="s">
        <v>175</v>
      </c>
      <c r="E206" s="243" t="s">
        <v>24</v>
      </c>
      <c r="F206" s="244" t="s">
        <v>178</v>
      </c>
      <c r="G206" s="241"/>
      <c r="H206" s="245">
        <v>19.010000000000002</v>
      </c>
      <c r="I206" s="246"/>
      <c r="J206" s="241"/>
      <c r="K206" s="241"/>
      <c r="L206" s="247"/>
      <c r="M206" s="248"/>
      <c r="N206" s="249"/>
      <c r="O206" s="249"/>
      <c r="P206" s="249"/>
      <c r="Q206" s="249"/>
      <c r="R206" s="249"/>
      <c r="S206" s="249"/>
      <c r="T206" s="250"/>
      <c r="AT206" s="251" t="s">
        <v>175</v>
      </c>
      <c r="AU206" s="251" t="s">
        <v>86</v>
      </c>
      <c r="AV206" s="14" t="s">
        <v>171</v>
      </c>
      <c r="AW206" s="14" t="s">
        <v>40</v>
      </c>
      <c r="AX206" s="14" t="s">
        <v>25</v>
      </c>
      <c r="AY206" s="251" t="s">
        <v>164</v>
      </c>
    </row>
    <row r="207" spans="2:65" s="1" customFormat="1" ht="22.5" customHeight="1">
      <c r="B207" s="42"/>
      <c r="C207" s="203" t="s">
        <v>294</v>
      </c>
      <c r="D207" s="203" t="s">
        <v>166</v>
      </c>
      <c r="E207" s="204" t="s">
        <v>295</v>
      </c>
      <c r="F207" s="205" t="s">
        <v>296</v>
      </c>
      <c r="G207" s="206" t="s">
        <v>287</v>
      </c>
      <c r="H207" s="207">
        <v>5.9180000000000001</v>
      </c>
      <c r="I207" s="208"/>
      <c r="J207" s="209">
        <f>ROUND(I207*H207,2)</f>
        <v>0</v>
      </c>
      <c r="K207" s="205" t="s">
        <v>170</v>
      </c>
      <c r="L207" s="62"/>
      <c r="M207" s="210" t="s">
        <v>24</v>
      </c>
      <c r="N207" s="211" t="s">
        <v>48</v>
      </c>
      <c r="O207" s="43"/>
      <c r="P207" s="212">
        <f>O207*H207</f>
        <v>0</v>
      </c>
      <c r="Q207" s="212">
        <v>1.2E-4</v>
      </c>
      <c r="R207" s="212">
        <f>Q207*H207</f>
        <v>7.1016000000000004E-4</v>
      </c>
      <c r="S207" s="212">
        <v>0</v>
      </c>
      <c r="T207" s="213">
        <f>S207*H207</f>
        <v>0</v>
      </c>
      <c r="AR207" s="25" t="s">
        <v>171</v>
      </c>
      <c r="AT207" s="25" t="s">
        <v>166</v>
      </c>
      <c r="AU207" s="25" t="s">
        <v>86</v>
      </c>
      <c r="AY207" s="25" t="s">
        <v>164</v>
      </c>
      <c r="BE207" s="214">
        <f>IF(N207="základní",J207,0)</f>
        <v>0</v>
      </c>
      <c r="BF207" s="214">
        <f>IF(N207="snížená",J207,0)</f>
        <v>0</v>
      </c>
      <c r="BG207" s="214">
        <f>IF(N207="zákl. přenesená",J207,0)</f>
        <v>0</v>
      </c>
      <c r="BH207" s="214">
        <f>IF(N207="sníž. přenesená",J207,0)</f>
        <v>0</v>
      </c>
      <c r="BI207" s="214">
        <f>IF(N207="nulová",J207,0)</f>
        <v>0</v>
      </c>
      <c r="BJ207" s="25" t="s">
        <v>25</v>
      </c>
      <c r="BK207" s="214">
        <f>ROUND(I207*H207,2)</f>
        <v>0</v>
      </c>
      <c r="BL207" s="25" t="s">
        <v>171</v>
      </c>
      <c r="BM207" s="25" t="s">
        <v>297</v>
      </c>
    </row>
    <row r="208" spans="2:65" s="1" customFormat="1" ht="13.5">
      <c r="B208" s="42"/>
      <c r="C208" s="64"/>
      <c r="D208" s="215" t="s">
        <v>173</v>
      </c>
      <c r="E208" s="64"/>
      <c r="F208" s="216" t="s">
        <v>298</v>
      </c>
      <c r="G208" s="64"/>
      <c r="H208" s="64"/>
      <c r="I208" s="173"/>
      <c r="J208" s="64"/>
      <c r="K208" s="64"/>
      <c r="L208" s="62"/>
      <c r="M208" s="217"/>
      <c r="N208" s="43"/>
      <c r="O208" s="43"/>
      <c r="P208" s="43"/>
      <c r="Q208" s="43"/>
      <c r="R208" s="43"/>
      <c r="S208" s="43"/>
      <c r="T208" s="79"/>
      <c r="AT208" s="25" t="s">
        <v>173</v>
      </c>
      <c r="AU208" s="25" t="s">
        <v>86</v>
      </c>
    </row>
    <row r="209" spans="2:65" s="1" customFormat="1" ht="54">
      <c r="B209" s="42"/>
      <c r="C209" s="64"/>
      <c r="D209" s="215" t="s">
        <v>229</v>
      </c>
      <c r="E209" s="64"/>
      <c r="F209" s="267" t="s">
        <v>290</v>
      </c>
      <c r="G209" s="64"/>
      <c r="H209" s="64"/>
      <c r="I209" s="173"/>
      <c r="J209" s="64"/>
      <c r="K209" s="64"/>
      <c r="L209" s="62"/>
      <c r="M209" s="217"/>
      <c r="N209" s="43"/>
      <c r="O209" s="43"/>
      <c r="P209" s="43"/>
      <c r="Q209" s="43"/>
      <c r="R209" s="43"/>
      <c r="S209" s="43"/>
      <c r="T209" s="79"/>
      <c r="AT209" s="25" t="s">
        <v>229</v>
      </c>
      <c r="AU209" s="25" t="s">
        <v>86</v>
      </c>
    </row>
    <row r="210" spans="2:65" s="12" customFormat="1" ht="13.5">
      <c r="B210" s="218"/>
      <c r="C210" s="219"/>
      <c r="D210" s="215" t="s">
        <v>175</v>
      </c>
      <c r="E210" s="220" t="s">
        <v>24</v>
      </c>
      <c r="F210" s="221" t="s">
        <v>264</v>
      </c>
      <c r="G210" s="219"/>
      <c r="H210" s="222" t="s">
        <v>24</v>
      </c>
      <c r="I210" s="223"/>
      <c r="J210" s="219"/>
      <c r="K210" s="219"/>
      <c r="L210" s="224"/>
      <c r="M210" s="225"/>
      <c r="N210" s="226"/>
      <c r="O210" s="226"/>
      <c r="P210" s="226"/>
      <c r="Q210" s="226"/>
      <c r="R210" s="226"/>
      <c r="S210" s="226"/>
      <c r="T210" s="227"/>
      <c r="AT210" s="228" t="s">
        <v>175</v>
      </c>
      <c r="AU210" s="228" t="s">
        <v>86</v>
      </c>
      <c r="AV210" s="12" t="s">
        <v>25</v>
      </c>
      <c r="AW210" s="12" t="s">
        <v>40</v>
      </c>
      <c r="AX210" s="12" t="s">
        <v>77</v>
      </c>
      <c r="AY210" s="228" t="s">
        <v>164</v>
      </c>
    </row>
    <row r="211" spans="2:65" s="13" customFormat="1" ht="13.5">
      <c r="B211" s="229"/>
      <c r="C211" s="230"/>
      <c r="D211" s="215" t="s">
        <v>175</v>
      </c>
      <c r="E211" s="231" t="s">
        <v>24</v>
      </c>
      <c r="F211" s="232" t="s">
        <v>299</v>
      </c>
      <c r="G211" s="230"/>
      <c r="H211" s="233">
        <v>5.9180000000000001</v>
      </c>
      <c r="I211" s="234"/>
      <c r="J211" s="230"/>
      <c r="K211" s="230"/>
      <c r="L211" s="235"/>
      <c r="M211" s="236"/>
      <c r="N211" s="237"/>
      <c r="O211" s="237"/>
      <c r="P211" s="237"/>
      <c r="Q211" s="237"/>
      <c r="R211" s="237"/>
      <c r="S211" s="237"/>
      <c r="T211" s="238"/>
      <c r="AT211" s="239" t="s">
        <v>175</v>
      </c>
      <c r="AU211" s="239" t="s">
        <v>86</v>
      </c>
      <c r="AV211" s="13" t="s">
        <v>86</v>
      </c>
      <c r="AW211" s="13" t="s">
        <v>40</v>
      </c>
      <c r="AX211" s="13" t="s">
        <v>77</v>
      </c>
      <c r="AY211" s="239" t="s">
        <v>164</v>
      </c>
    </row>
    <row r="212" spans="2:65" s="14" customFormat="1" ht="13.5">
      <c r="B212" s="240"/>
      <c r="C212" s="241"/>
      <c r="D212" s="242" t="s">
        <v>175</v>
      </c>
      <c r="E212" s="243" t="s">
        <v>24</v>
      </c>
      <c r="F212" s="244" t="s">
        <v>178</v>
      </c>
      <c r="G212" s="241"/>
      <c r="H212" s="245">
        <v>5.9180000000000001</v>
      </c>
      <c r="I212" s="246"/>
      <c r="J212" s="241"/>
      <c r="K212" s="241"/>
      <c r="L212" s="247"/>
      <c r="M212" s="248"/>
      <c r="N212" s="249"/>
      <c r="O212" s="249"/>
      <c r="P212" s="249"/>
      <c r="Q212" s="249"/>
      <c r="R212" s="249"/>
      <c r="S212" s="249"/>
      <c r="T212" s="250"/>
      <c r="AT212" s="251" t="s">
        <v>175</v>
      </c>
      <c r="AU212" s="251" t="s">
        <v>86</v>
      </c>
      <c r="AV212" s="14" t="s">
        <v>171</v>
      </c>
      <c r="AW212" s="14" t="s">
        <v>40</v>
      </c>
      <c r="AX212" s="14" t="s">
        <v>25</v>
      </c>
      <c r="AY212" s="251" t="s">
        <v>164</v>
      </c>
    </row>
    <row r="213" spans="2:65" s="1" customFormat="1" ht="22.5" customHeight="1">
      <c r="B213" s="42"/>
      <c r="C213" s="203" t="s">
        <v>300</v>
      </c>
      <c r="D213" s="203" t="s">
        <v>166</v>
      </c>
      <c r="E213" s="204" t="s">
        <v>301</v>
      </c>
      <c r="F213" s="205" t="s">
        <v>302</v>
      </c>
      <c r="G213" s="206" t="s">
        <v>287</v>
      </c>
      <c r="H213" s="207">
        <v>83.21</v>
      </c>
      <c r="I213" s="208"/>
      <c r="J213" s="209">
        <f>ROUND(I213*H213,2)</f>
        <v>0</v>
      </c>
      <c r="K213" s="205" t="s">
        <v>170</v>
      </c>
      <c r="L213" s="62"/>
      <c r="M213" s="210" t="s">
        <v>24</v>
      </c>
      <c r="N213" s="211" t="s">
        <v>48</v>
      </c>
      <c r="O213" s="43"/>
      <c r="P213" s="212">
        <f>O213*H213</f>
        <v>0</v>
      </c>
      <c r="Q213" s="212">
        <v>1.3999999999999999E-4</v>
      </c>
      <c r="R213" s="212">
        <f>Q213*H213</f>
        <v>1.1649399999999997E-2</v>
      </c>
      <c r="S213" s="212">
        <v>0</v>
      </c>
      <c r="T213" s="213">
        <f>S213*H213</f>
        <v>0</v>
      </c>
      <c r="AR213" s="25" t="s">
        <v>171</v>
      </c>
      <c r="AT213" s="25" t="s">
        <v>166</v>
      </c>
      <c r="AU213" s="25" t="s">
        <v>86</v>
      </c>
      <c r="AY213" s="25" t="s">
        <v>164</v>
      </c>
      <c r="BE213" s="214">
        <f>IF(N213="základní",J213,0)</f>
        <v>0</v>
      </c>
      <c r="BF213" s="214">
        <f>IF(N213="snížená",J213,0)</f>
        <v>0</v>
      </c>
      <c r="BG213" s="214">
        <f>IF(N213="zákl. přenesená",J213,0)</f>
        <v>0</v>
      </c>
      <c r="BH213" s="214">
        <f>IF(N213="sníž. přenesená",J213,0)</f>
        <v>0</v>
      </c>
      <c r="BI213" s="214">
        <f>IF(N213="nulová",J213,0)</f>
        <v>0</v>
      </c>
      <c r="BJ213" s="25" t="s">
        <v>25</v>
      </c>
      <c r="BK213" s="214">
        <f>ROUND(I213*H213,2)</f>
        <v>0</v>
      </c>
      <c r="BL213" s="25" t="s">
        <v>171</v>
      </c>
      <c r="BM213" s="25" t="s">
        <v>303</v>
      </c>
    </row>
    <row r="214" spans="2:65" s="1" customFormat="1" ht="13.5">
      <c r="B214" s="42"/>
      <c r="C214" s="64"/>
      <c r="D214" s="215" t="s">
        <v>173</v>
      </c>
      <c r="E214" s="64"/>
      <c r="F214" s="216" t="s">
        <v>304</v>
      </c>
      <c r="G214" s="64"/>
      <c r="H214" s="64"/>
      <c r="I214" s="173"/>
      <c r="J214" s="64"/>
      <c r="K214" s="64"/>
      <c r="L214" s="62"/>
      <c r="M214" s="217"/>
      <c r="N214" s="43"/>
      <c r="O214" s="43"/>
      <c r="P214" s="43"/>
      <c r="Q214" s="43"/>
      <c r="R214" s="43"/>
      <c r="S214" s="43"/>
      <c r="T214" s="79"/>
      <c r="AT214" s="25" t="s">
        <v>173</v>
      </c>
      <c r="AU214" s="25" t="s">
        <v>86</v>
      </c>
    </row>
    <row r="215" spans="2:65" s="1" customFormat="1" ht="54">
      <c r="B215" s="42"/>
      <c r="C215" s="64"/>
      <c r="D215" s="215" t="s">
        <v>229</v>
      </c>
      <c r="E215" s="64"/>
      <c r="F215" s="267" t="s">
        <v>290</v>
      </c>
      <c r="G215" s="64"/>
      <c r="H215" s="64"/>
      <c r="I215" s="173"/>
      <c r="J215" s="64"/>
      <c r="K215" s="64"/>
      <c r="L215" s="62"/>
      <c r="M215" s="217"/>
      <c r="N215" s="43"/>
      <c r="O215" s="43"/>
      <c r="P215" s="43"/>
      <c r="Q215" s="43"/>
      <c r="R215" s="43"/>
      <c r="S215" s="43"/>
      <c r="T215" s="79"/>
      <c r="AT215" s="25" t="s">
        <v>229</v>
      </c>
      <c r="AU215" s="25" t="s">
        <v>86</v>
      </c>
    </row>
    <row r="216" spans="2:65" s="12" customFormat="1" ht="13.5">
      <c r="B216" s="218"/>
      <c r="C216" s="219"/>
      <c r="D216" s="215" t="s">
        <v>175</v>
      </c>
      <c r="E216" s="220" t="s">
        <v>24</v>
      </c>
      <c r="F216" s="221" t="s">
        <v>264</v>
      </c>
      <c r="G216" s="219"/>
      <c r="H216" s="222" t="s">
        <v>24</v>
      </c>
      <c r="I216" s="223"/>
      <c r="J216" s="219"/>
      <c r="K216" s="219"/>
      <c r="L216" s="224"/>
      <c r="M216" s="225"/>
      <c r="N216" s="226"/>
      <c r="O216" s="226"/>
      <c r="P216" s="226"/>
      <c r="Q216" s="226"/>
      <c r="R216" s="226"/>
      <c r="S216" s="226"/>
      <c r="T216" s="227"/>
      <c r="AT216" s="228" t="s">
        <v>175</v>
      </c>
      <c r="AU216" s="228" t="s">
        <v>86</v>
      </c>
      <c r="AV216" s="12" t="s">
        <v>25</v>
      </c>
      <c r="AW216" s="12" t="s">
        <v>40</v>
      </c>
      <c r="AX216" s="12" t="s">
        <v>77</v>
      </c>
      <c r="AY216" s="228" t="s">
        <v>164</v>
      </c>
    </row>
    <row r="217" spans="2:65" s="13" customFormat="1" ht="13.5">
      <c r="B217" s="229"/>
      <c r="C217" s="230"/>
      <c r="D217" s="215" t="s">
        <v>175</v>
      </c>
      <c r="E217" s="231" t="s">
        <v>24</v>
      </c>
      <c r="F217" s="232" t="s">
        <v>305</v>
      </c>
      <c r="G217" s="230"/>
      <c r="H217" s="233">
        <v>22.2</v>
      </c>
      <c r="I217" s="234"/>
      <c r="J217" s="230"/>
      <c r="K217" s="230"/>
      <c r="L217" s="235"/>
      <c r="M217" s="236"/>
      <c r="N217" s="237"/>
      <c r="O217" s="237"/>
      <c r="P217" s="237"/>
      <c r="Q217" s="237"/>
      <c r="R217" s="237"/>
      <c r="S217" s="237"/>
      <c r="T217" s="238"/>
      <c r="AT217" s="239" t="s">
        <v>175</v>
      </c>
      <c r="AU217" s="239" t="s">
        <v>86</v>
      </c>
      <c r="AV217" s="13" t="s">
        <v>86</v>
      </c>
      <c r="AW217" s="13" t="s">
        <v>40</v>
      </c>
      <c r="AX217" s="13" t="s">
        <v>77</v>
      </c>
      <c r="AY217" s="239" t="s">
        <v>164</v>
      </c>
    </row>
    <row r="218" spans="2:65" s="12" customFormat="1" ht="13.5">
      <c r="B218" s="218"/>
      <c r="C218" s="219"/>
      <c r="D218" s="215" t="s">
        <v>175</v>
      </c>
      <c r="E218" s="220" t="s">
        <v>24</v>
      </c>
      <c r="F218" s="221" t="s">
        <v>237</v>
      </c>
      <c r="G218" s="219"/>
      <c r="H218" s="222" t="s">
        <v>24</v>
      </c>
      <c r="I218" s="223"/>
      <c r="J218" s="219"/>
      <c r="K218" s="219"/>
      <c r="L218" s="224"/>
      <c r="M218" s="225"/>
      <c r="N218" s="226"/>
      <c r="O218" s="226"/>
      <c r="P218" s="226"/>
      <c r="Q218" s="226"/>
      <c r="R218" s="226"/>
      <c r="S218" s="226"/>
      <c r="T218" s="227"/>
      <c r="AT218" s="228" t="s">
        <v>175</v>
      </c>
      <c r="AU218" s="228" t="s">
        <v>86</v>
      </c>
      <c r="AV218" s="12" t="s">
        <v>25</v>
      </c>
      <c r="AW218" s="12" t="s">
        <v>40</v>
      </c>
      <c r="AX218" s="12" t="s">
        <v>77</v>
      </c>
      <c r="AY218" s="228" t="s">
        <v>164</v>
      </c>
    </row>
    <row r="219" spans="2:65" s="13" customFormat="1" ht="13.5">
      <c r="B219" s="229"/>
      <c r="C219" s="230"/>
      <c r="D219" s="215" t="s">
        <v>175</v>
      </c>
      <c r="E219" s="231" t="s">
        <v>24</v>
      </c>
      <c r="F219" s="232" t="s">
        <v>306</v>
      </c>
      <c r="G219" s="230"/>
      <c r="H219" s="233">
        <v>19.079999999999998</v>
      </c>
      <c r="I219" s="234"/>
      <c r="J219" s="230"/>
      <c r="K219" s="230"/>
      <c r="L219" s="235"/>
      <c r="M219" s="236"/>
      <c r="N219" s="237"/>
      <c r="O219" s="237"/>
      <c r="P219" s="237"/>
      <c r="Q219" s="237"/>
      <c r="R219" s="237"/>
      <c r="S219" s="237"/>
      <c r="T219" s="238"/>
      <c r="AT219" s="239" t="s">
        <v>175</v>
      </c>
      <c r="AU219" s="239" t="s">
        <v>86</v>
      </c>
      <c r="AV219" s="13" t="s">
        <v>86</v>
      </c>
      <c r="AW219" s="13" t="s">
        <v>40</v>
      </c>
      <c r="AX219" s="13" t="s">
        <v>77</v>
      </c>
      <c r="AY219" s="239" t="s">
        <v>164</v>
      </c>
    </row>
    <row r="220" spans="2:65" s="12" customFormat="1" ht="13.5">
      <c r="B220" s="218"/>
      <c r="C220" s="219"/>
      <c r="D220" s="215" t="s">
        <v>175</v>
      </c>
      <c r="E220" s="220" t="s">
        <v>24</v>
      </c>
      <c r="F220" s="221" t="s">
        <v>240</v>
      </c>
      <c r="G220" s="219"/>
      <c r="H220" s="222" t="s">
        <v>24</v>
      </c>
      <c r="I220" s="223"/>
      <c r="J220" s="219"/>
      <c r="K220" s="219"/>
      <c r="L220" s="224"/>
      <c r="M220" s="225"/>
      <c r="N220" s="226"/>
      <c r="O220" s="226"/>
      <c r="P220" s="226"/>
      <c r="Q220" s="226"/>
      <c r="R220" s="226"/>
      <c r="S220" s="226"/>
      <c r="T220" s="227"/>
      <c r="AT220" s="228" t="s">
        <v>175</v>
      </c>
      <c r="AU220" s="228" t="s">
        <v>86</v>
      </c>
      <c r="AV220" s="12" t="s">
        <v>25</v>
      </c>
      <c r="AW220" s="12" t="s">
        <v>40</v>
      </c>
      <c r="AX220" s="12" t="s">
        <v>77</v>
      </c>
      <c r="AY220" s="228" t="s">
        <v>164</v>
      </c>
    </row>
    <row r="221" spans="2:65" s="13" customFormat="1" ht="13.5">
      <c r="B221" s="229"/>
      <c r="C221" s="230"/>
      <c r="D221" s="215" t="s">
        <v>175</v>
      </c>
      <c r="E221" s="231" t="s">
        <v>24</v>
      </c>
      <c r="F221" s="232" t="s">
        <v>307</v>
      </c>
      <c r="G221" s="230"/>
      <c r="H221" s="233">
        <v>21.13</v>
      </c>
      <c r="I221" s="234"/>
      <c r="J221" s="230"/>
      <c r="K221" s="230"/>
      <c r="L221" s="235"/>
      <c r="M221" s="236"/>
      <c r="N221" s="237"/>
      <c r="O221" s="237"/>
      <c r="P221" s="237"/>
      <c r="Q221" s="237"/>
      <c r="R221" s="237"/>
      <c r="S221" s="237"/>
      <c r="T221" s="238"/>
      <c r="AT221" s="239" t="s">
        <v>175</v>
      </c>
      <c r="AU221" s="239" t="s">
        <v>86</v>
      </c>
      <c r="AV221" s="13" t="s">
        <v>86</v>
      </c>
      <c r="AW221" s="13" t="s">
        <v>40</v>
      </c>
      <c r="AX221" s="13" t="s">
        <v>77</v>
      </c>
      <c r="AY221" s="239" t="s">
        <v>164</v>
      </c>
    </row>
    <row r="222" spans="2:65" s="12" customFormat="1" ht="13.5">
      <c r="B222" s="218"/>
      <c r="C222" s="219"/>
      <c r="D222" s="215" t="s">
        <v>175</v>
      </c>
      <c r="E222" s="220" t="s">
        <v>24</v>
      </c>
      <c r="F222" s="221" t="s">
        <v>243</v>
      </c>
      <c r="G222" s="219"/>
      <c r="H222" s="222" t="s">
        <v>24</v>
      </c>
      <c r="I222" s="223"/>
      <c r="J222" s="219"/>
      <c r="K222" s="219"/>
      <c r="L222" s="224"/>
      <c r="M222" s="225"/>
      <c r="N222" s="226"/>
      <c r="O222" s="226"/>
      <c r="P222" s="226"/>
      <c r="Q222" s="226"/>
      <c r="R222" s="226"/>
      <c r="S222" s="226"/>
      <c r="T222" s="227"/>
      <c r="AT222" s="228" t="s">
        <v>175</v>
      </c>
      <c r="AU222" s="228" t="s">
        <v>86</v>
      </c>
      <c r="AV222" s="12" t="s">
        <v>25</v>
      </c>
      <c r="AW222" s="12" t="s">
        <v>40</v>
      </c>
      <c r="AX222" s="12" t="s">
        <v>77</v>
      </c>
      <c r="AY222" s="228" t="s">
        <v>164</v>
      </c>
    </row>
    <row r="223" spans="2:65" s="13" customFormat="1" ht="13.5">
      <c r="B223" s="229"/>
      <c r="C223" s="230"/>
      <c r="D223" s="215" t="s">
        <v>175</v>
      </c>
      <c r="E223" s="231" t="s">
        <v>24</v>
      </c>
      <c r="F223" s="232" t="s">
        <v>308</v>
      </c>
      <c r="G223" s="230"/>
      <c r="H223" s="233">
        <v>20.8</v>
      </c>
      <c r="I223" s="234"/>
      <c r="J223" s="230"/>
      <c r="K223" s="230"/>
      <c r="L223" s="235"/>
      <c r="M223" s="236"/>
      <c r="N223" s="237"/>
      <c r="O223" s="237"/>
      <c r="P223" s="237"/>
      <c r="Q223" s="237"/>
      <c r="R223" s="237"/>
      <c r="S223" s="237"/>
      <c r="T223" s="238"/>
      <c r="AT223" s="239" t="s">
        <v>175</v>
      </c>
      <c r="AU223" s="239" t="s">
        <v>86</v>
      </c>
      <c r="AV223" s="13" t="s">
        <v>86</v>
      </c>
      <c r="AW223" s="13" t="s">
        <v>40</v>
      </c>
      <c r="AX223" s="13" t="s">
        <v>77</v>
      </c>
      <c r="AY223" s="239" t="s">
        <v>164</v>
      </c>
    </row>
    <row r="224" spans="2:65" s="14" customFormat="1" ht="13.5">
      <c r="B224" s="240"/>
      <c r="C224" s="241"/>
      <c r="D224" s="215" t="s">
        <v>175</v>
      </c>
      <c r="E224" s="268" t="s">
        <v>24</v>
      </c>
      <c r="F224" s="269" t="s">
        <v>178</v>
      </c>
      <c r="G224" s="241"/>
      <c r="H224" s="270">
        <v>83.21</v>
      </c>
      <c r="I224" s="246"/>
      <c r="J224" s="241"/>
      <c r="K224" s="241"/>
      <c r="L224" s="247"/>
      <c r="M224" s="248"/>
      <c r="N224" s="249"/>
      <c r="O224" s="249"/>
      <c r="P224" s="249"/>
      <c r="Q224" s="249"/>
      <c r="R224" s="249"/>
      <c r="S224" s="249"/>
      <c r="T224" s="250"/>
      <c r="AT224" s="251" t="s">
        <v>175</v>
      </c>
      <c r="AU224" s="251" t="s">
        <v>86</v>
      </c>
      <c r="AV224" s="14" t="s">
        <v>171</v>
      </c>
      <c r="AW224" s="14" t="s">
        <v>40</v>
      </c>
      <c r="AX224" s="14" t="s">
        <v>25</v>
      </c>
      <c r="AY224" s="251" t="s">
        <v>164</v>
      </c>
    </row>
    <row r="225" spans="2:65" s="11" customFormat="1" ht="29.85" customHeight="1">
      <c r="B225" s="186"/>
      <c r="C225" s="187"/>
      <c r="D225" s="200" t="s">
        <v>76</v>
      </c>
      <c r="E225" s="201" t="s">
        <v>171</v>
      </c>
      <c r="F225" s="201" t="s">
        <v>309</v>
      </c>
      <c r="G225" s="187"/>
      <c r="H225" s="187"/>
      <c r="I225" s="190"/>
      <c r="J225" s="202">
        <f>BK225</f>
        <v>0</v>
      </c>
      <c r="K225" s="187"/>
      <c r="L225" s="192"/>
      <c r="M225" s="193"/>
      <c r="N225" s="194"/>
      <c r="O225" s="194"/>
      <c r="P225" s="195">
        <f>SUM(P226:P294)</f>
        <v>0</v>
      </c>
      <c r="Q225" s="194"/>
      <c r="R225" s="195">
        <f>SUM(R226:R294)</f>
        <v>0.88798468000000008</v>
      </c>
      <c r="S225" s="194"/>
      <c r="T225" s="196">
        <f>SUM(T226:T294)</f>
        <v>0</v>
      </c>
      <c r="AR225" s="197" t="s">
        <v>25</v>
      </c>
      <c r="AT225" s="198" t="s">
        <v>76</v>
      </c>
      <c r="AU225" s="198" t="s">
        <v>25</v>
      </c>
      <c r="AY225" s="197" t="s">
        <v>164</v>
      </c>
      <c r="BK225" s="199">
        <f>SUM(BK226:BK294)</f>
        <v>0</v>
      </c>
    </row>
    <row r="226" spans="2:65" s="1" customFormat="1" ht="22.5" customHeight="1">
      <c r="B226" s="42"/>
      <c r="C226" s="203" t="s">
        <v>310</v>
      </c>
      <c r="D226" s="203" t="s">
        <v>166</v>
      </c>
      <c r="E226" s="204" t="s">
        <v>311</v>
      </c>
      <c r="F226" s="205" t="s">
        <v>312</v>
      </c>
      <c r="G226" s="206" t="s">
        <v>226</v>
      </c>
      <c r="H226" s="207">
        <v>6</v>
      </c>
      <c r="I226" s="208"/>
      <c r="J226" s="209">
        <f>ROUND(I226*H226,2)</f>
        <v>0</v>
      </c>
      <c r="K226" s="205" t="s">
        <v>170</v>
      </c>
      <c r="L226" s="62"/>
      <c r="M226" s="210" t="s">
        <v>24</v>
      </c>
      <c r="N226" s="211" t="s">
        <v>48</v>
      </c>
      <c r="O226" s="43"/>
      <c r="P226" s="212">
        <f>O226*H226</f>
        <v>0</v>
      </c>
      <c r="Q226" s="212">
        <v>5.3280000000000001E-2</v>
      </c>
      <c r="R226" s="212">
        <f>Q226*H226</f>
        <v>0.31968000000000002</v>
      </c>
      <c r="S226" s="212">
        <v>0</v>
      </c>
      <c r="T226" s="213">
        <f>S226*H226</f>
        <v>0</v>
      </c>
      <c r="AR226" s="25" t="s">
        <v>171</v>
      </c>
      <c r="AT226" s="25" t="s">
        <v>166</v>
      </c>
      <c r="AU226" s="25" t="s">
        <v>86</v>
      </c>
      <c r="AY226" s="25" t="s">
        <v>164</v>
      </c>
      <c r="BE226" s="214">
        <f>IF(N226="základní",J226,0)</f>
        <v>0</v>
      </c>
      <c r="BF226" s="214">
        <f>IF(N226="snížená",J226,0)</f>
        <v>0</v>
      </c>
      <c r="BG226" s="214">
        <f>IF(N226="zákl. přenesená",J226,0)</f>
        <v>0</v>
      </c>
      <c r="BH226" s="214">
        <f>IF(N226="sníž. přenesená",J226,0)</f>
        <v>0</v>
      </c>
      <c r="BI226" s="214">
        <f>IF(N226="nulová",J226,0)</f>
        <v>0</v>
      </c>
      <c r="BJ226" s="25" t="s">
        <v>25</v>
      </c>
      <c r="BK226" s="214">
        <f>ROUND(I226*H226,2)</f>
        <v>0</v>
      </c>
      <c r="BL226" s="25" t="s">
        <v>171</v>
      </c>
      <c r="BM226" s="25" t="s">
        <v>313</v>
      </c>
    </row>
    <row r="227" spans="2:65" s="1" customFormat="1" ht="40.5">
      <c r="B227" s="42"/>
      <c r="C227" s="64"/>
      <c r="D227" s="215" t="s">
        <v>173</v>
      </c>
      <c r="E227" s="64"/>
      <c r="F227" s="216" t="s">
        <v>314</v>
      </c>
      <c r="G227" s="64"/>
      <c r="H227" s="64"/>
      <c r="I227" s="173"/>
      <c r="J227" s="64"/>
      <c r="K227" s="64"/>
      <c r="L227" s="62"/>
      <c r="M227" s="217"/>
      <c r="N227" s="43"/>
      <c r="O227" s="43"/>
      <c r="P227" s="43"/>
      <c r="Q227" s="43"/>
      <c r="R227" s="43"/>
      <c r="S227" s="43"/>
      <c r="T227" s="79"/>
      <c r="AT227" s="25" t="s">
        <v>173</v>
      </c>
      <c r="AU227" s="25" t="s">
        <v>86</v>
      </c>
    </row>
    <row r="228" spans="2:65" s="12" customFormat="1" ht="13.5">
      <c r="B228" s="218"/>
      <c r="C228" s="219"/>
      <c r="D228" s="215" t="s">
        <v>175</v>
      </c>
      <c r="E228" s="220" t="s">
        <v>24</v>
      </c>
      <c r="F228" s="221" t="s">
        <v>315</v>
      </c>
      <c r="G228" s="219"/>
      <c r="H228" s="222" t="s">
        <v>24</v>
      </c>
      <c r="I228" s="223"/>
      <c r="J228" s="219"/>
      <c r="K228" s="219"/>
      <c r="L228" s="224"/>
      <c r="M228" s="225"/>
      <c r="N228" s="226"/>
      <c r="O228" s="226"/>
      <c r="P228" s="226"/>
      <c r="Q228" s="226"/>
      <c r="R228" s="226"/>
      <c r="S228" s="226"/>
      <c r="T228" s="227"/>
      <c r="AT228" s="228" t="s">
        <v>175</v>
      </c>
      <c r="AU228" s="228" t="s">
        <v>86</v>
      </c>
      <c r="AV228" s="12" t="s">
        <v>25</v>
      </c>
      <c r="AW228" s="12" t="s">
        <v>40</v>
      </c>
      <c r="AX228" s="12" t="s">
        <v>77</v>
      </c>
      <c r="AY228" s="228" t="s">
        <v>164</v>
      </c>
    </row>
    <row r="229" spans="2:65" s="13" customFormat="1" ht="13.5">
      <c r="B229" s="229"/>
      <c r="C229" s="230"/>
      <c r="D229" s="215" t="s">
        <v>175</v>
      </c>
      <c r="E229" s="231" t="s">
        <v>24</v>
      </c>
      <c r="F229" s="232" t="s">
        <v>198</v>
      </c>
      <c r="G229" s="230"/>
      <c r="H229" s="233">
        <v>6</v>
      </c>
      <c r="I229" s="234"/>
      <c r="J229" s="230"/>
      <c r="K229" s="230"/>
      <c r="L229" s="235"/>
      <c r="M229" s="236"/>
      <c r="N229" s="237"/>
      <c r="O229" s="237"/>
      <c r="P229" s="237"/>
      <c r="Q229" s="237"/>
      <c r="R229" s="237"/>
      <c r="S229" s="237"/>
      <c r="T229" s="238"/>
      <c r="AT229" s="239" t="s">
        <v>175</v>
      </c>
      <c r="AU229" s="239" t="s">
        <v>86</v>
      </c>
      <c r="AV229" s="13" t="s">
        <v>86</v>
      </c>
      <c r="AW229" s="13" t="s">
        <v>40</v>
      </c>
      <c r="AX229" s="13" t="s">
        <v>77</v>
      </c>
      <c r="AY229" s="239" t="s">
        <v>164</v>
      </c>
    </row>
    <row r="230" spans="2:65" s="14" customFormat="1" ht="13.5">
      <c r="B230" s="240"/>
      <c r="C230" s="241"/>
      <c r="D230" s="242" t="s">
        <v>175</v>
      </c>
      <c r="E230" s="243" t="s">
        <v>24</v>
      </c>
      <c r="F230" s="244" t="s">
        <v>178</v>
      </c>
      <c r="G230" s="241"/>
      <c r="H230" s="245">
        <v>6</v>
      </c>
      <c r="I230" s="246"/>
      <c r="J230" s="241"/>
      <c r="K230" s="241"/>
      <c r="L230" s="247"/>
      <c r="M230" s="248"/>
      <c r="N230" s="249"/>
      <c r="O230" s="249"/>
      <c r="P230" s="249"/>
      <c r="Q230" s="249"/>
      <c r="R230" s="249"/>
      <c r="S230" s="249"/>
      <c r="T230" s="250"/>
      <c r="AT230" s="251" t="s">
        <v>175</v>
      </c>
      <c r="AU230" s="251" t="s">
        <v>86</v>
      </c>
      <c r="AV230" s="14" t="s">
        <v>171</v>
      </c>
      <c r="AW230" s="14" t="s">
        <v>40</v>
      </c>
      <c r="AX230" s="14" t="s">
        <v>25</v>
      </c>
      <c r="AY230" s="251" t="s">
        <v>164</v>
      </c>
    </row>
    <row r="231" spans="2:65" s="1" customFormat="1" ht="22.5" customHeight="1">
      <c r="B231" s="42"/>
      <c r="C231" s="203" t="s">
        <v>316</v>
      </c>
      <c r="D231" s="203" t="s">
        <v>166</v>
      </c>
      <c r="E231" s="204" t="s">
        <v>317</v>
      </c>
      <c r="F231" s="205" t="s">
        <v>318</v>
      </c>
      <c r="G231" s="206" t="s">
        <v>207</v>
      </c>
      <c r="H231" s="207">
        <v>0.27800000000000002</v>
      </c>
      <c r="I231" s="208"/>
      <c r="J231" s="209">
        <f>ROUND(I231*H231,2)</f>
        <v>0</v>
      </c>
      <c r="K231" s="205" t="s">
        <v>170</v>
      </c>
      <c r="L231" s="62"/>
      <c r="M231" s="210" t="s">
        <v>24</v>
      </c>
      <c r="N231" s="211" t="s">
        <v>48</v>
      </c>
      <c r="O231" s="43"/>
      <c r="P231" s="212">
        <f>O231*H231</f>
        <v>0</v>
      </c>
      <c r="Q231" s="212">
        <v>1.9539999999999998E-2</v>
      </c>
      <c r="R231" s="212">
        <f>Q231*H231</f>
        <v>5.4321200000000004E-3</v>
      </c>
      <c r="S231" s="212">
        <v>0</v>
      </c>
      <c r="T231" s="213">
        <f>S231*H231</f>
        <v>0</v>
      </c>
      <c r="AR231" s="25" t="s">
        <v>171</v>
      </c>
      <c r="AT231" s="25" t="s">
        <v>166</v>
      </c>
      <c r="AU231" s="25" t="s">
        <v>86</v>
      </c>
      <c r="AY231" s="25" t="s">
        <v>164</v>
      </c>
      <c r="BE231" s="214">
        <f>IF(N231="základní",J231,0)</f>
        <v>0</v>
      </c>
      <c r="BF231" s="214">
        <f>IF(N231="snížená",J231,0)</f>
        <v>0</v>
      </c>
      <c r="BG231" s="214">
        <f>IF(N231="zákl. přenesená",J231,0)</f>
        <v>0</v>
      </c>
      <c r="BH231" s="214">
        <f>IF(N231="sníž. přenesená",J231,0)</f>
        <v>0</v>
      </c>
      <c r="BI231" s="214">
        <f>IF(N231="nulová",J231,0)</f>
        <v>0</v>
      </c>
      <c r="BJ231" s="25" t="s">
        <v>25</v>
      </c>
      <c r="BK231" s="214">
        <f>ROUND(I231*H231,2)</f>
        <v>0</v>
      </c>
      <c r="BL231" s="25" t="s">
        <v>171</v>
      </c>
      <c r="BM231" s="25" t="s">
        <v>319</v>
      </c>
    </row>
    <row r="232" spans="2:65" s="1" customFormat="1" ht="27">
      <c r="B232" s="42"/>
      <c r="C232" s="64"/>
      <c r="D232" s="215" t="s">
        <v>173</v>
      </c>
      <c r="E232" s="64"/>
      <c r="F232" s="216" t="s">
        <v>320</v>
      </c>
      <c r="G232" s="64"/>
      <c r="H232" s="64"/>
      <c r="I232" s="173"/>
      <c r="J232" s="64"/>
      <c r="K232" s="64"/>
      <c r="L232" s="62"/>
      <c r="M232" s="217"/>
      <c r="N232" s="43"/>
      <c r="O232" s="43"/>
      <c r="P232" s="43"/>
      <c r="Q232" s="43"/>
      <c r="R232" s="43"/>
      <c r="S232" s="43"/>
      <c r="T232" s="79"/>
      <c r="AT232" s="25" t="s">
        <v>173</v>
      </c>
      <c r="AU232" s="25" t="s">
        <v>86</v>
      </c>
    </row>
    <row r="233" spans="2:65" s="1" customFormat="1" ht="54">
      <c r="B233" s="42"/>
      <c r="C233" s="64"/>
      <c r="D233" s="215" t="s">
        <v>229</v>
      </c>
      <c r="E233" s="64"/>
      <c r="F233" s="267" t="s">
        <v>321</v>
      </c>
      <c r="G233" s="64"/>
      <c r="H233" s="64"/>
      <c r="I233" s="173"/>
      <c r="J233" s="64"/>
      <c r="K233" s="64"/>
      <c r="L233" s="62"/>
      <c r="M233" s="217"/>
      <c r="N233" s="43"/>
      <c r="O233" s="43"/>
      <c r="P233" s="43"/>
      <c r="Q233" s="43"/>
      <c r="R233" s="43"/>
      <c r="S233" s="43"/>
      <c r="T233" s="79"/>
      <c r="AT233" s="25" t="s">
        <v>229</v>
      </c>
      <c r="AU233" s="25" t="s">
        <v>86</v>
      </c>
    </row>
    <row r="234" spans="2:65" s="12" customFormat="1" ht="13.5">
      <c r="B234" s="218"/>
      <c r="C234" s="219"/>
      <c r="D234" s="215" t="s">
        <v>175</v>
      </c>
      <c r="E234" s="220" t="s">
        <v>24</v>
      </c>
      <c r="F234" s="221" t="s">
        <v>322</v>
      </c>
      <c r="G234" s="219"/>
      <c r="H234" s="222" t="s">
        <v>24</v>
      </c>
      <c r="I234" s="223"/>
      <c r="J234" s="219"/>
      <c r="K234" s="219"/>
      <c r="L234" s="224"/>
      <c r="M234" s="225"/>
      <c r="N234" s="226"/>
      <c r="O234" s="226"/>
      <c r="P234" s="226"/>
      <c r="Q234" s="226"/>
      <c r="R234" s="226"/>
      <c r="S234" s="226"/>
      <c r="T234" s="227"/>
      <c r="AT234" s="228" t="s">
        <v>175</v>
      </c>
      <c r="AU234" s="228" t="s">
        <v>86</v>
      </c>
      <c r="AV234" s="12" t="s">
        <v>25</v>
      </c>
      <c r="AW234" s="12" t="s">
        <v>40</v>
      </c>
      <c r="AX234" s="12" t="s">
        <v>77</v>
      </c>
      <c r="AY234" s="228" t="s">
        <v>164</v>
      </c>
    </row>
    <row r="235" spans="2:65" s="13" customFormat="1" ht="13.5">
      <c r="B235" s="229"/>
      <c r="C235" s="230"/>
      <c r="D235" s="215" t="s">
        <v>175</v>
      </c>
      <c r="E235" s="231" t="s">
        <v>24</v>
      </c>
      <c r="F235" s="232" t="s">
        <v>323</v>
      </c>
      <c r="G235" s="230"/>
      <c r="H235" s="233">
        <v>0.19</v>
      </c>
      <c r="I235" s="234"/>
      <c r="J235" s="230"/>
      <c r="K235" s="230"/>
      <c r="L235" s="235"/>
      <c r="M235" s="236"/>
      <c r="N235" s="237"/>
      <c r="O235" s="237"/>
      <c r="P235" s="237"/>
      <c r="Q235" s="237"/>
      <c r="R235" s="237"/>
      <c r="S235" s="237"/>
      <c r="T235" s="238"/>
      <c r="AT235" s="239" t="s">
        <v>175</v>
      </c>
      <c r="AU235" s="239" t="s">
        <v>86</v>
      </c>
      <c r="AV235" s="13" t="s">
        <v>86</v>
      </c>
      <c r="AW235" s="13" t="s">
        <v>40</v>
      </c>
      <c r="AX235" s="13" t="s">
        <v>77</v>
      </c>
      <c r="AY235" s="239" t="s">
        <v>164</v>
      </c>
    </row>
    <row r="236" spans="2:65" s="12" customFormat="1" ht="13.5">
      <c r="B236" s="218"/>
      <c r="C236" s="219"/>
      <c r="D236" s="215" t="s">
        <v>175</v>
      </c>
      <c r="E236" s="220" t="s">
        <v>24</v>
      </c>
      <c r="F236" s="221" t="s">
        <v>324</v>
      </c>
      <c r="G236" s="219"/>
      <c r="H236" s="222" t="s">
        <v>24</v>
      </c>
      <c r="I236" s="223"/>
      <c r="J236" s="219"/>
      <c r="K236" s="219"/>
      <c r="L236" s="224"/>
      <c r="M236" s="225"/>
      <c r="N236" s="226"/>
      <c r="O236" s="226"/>
      <c r="P236" s="226"/>
      <c r="Q236" s="226"/>
      <c r="R236" s="226"/>
      <c r="S236" s="226"/>
      <c r="T236" s="227"/>
      <c r="AT236" s="228" t="s">
        <v>175</v>
      </c>
      <c r="AU236" s="228" t="s">
        <v>86</v>
      </c>
      <c r="AV236" s="12" t="s">
        <v>25</v>
      </c>
      <c r="AW236" s="12" t="s">
        <v>40</v>
      </c>
      <c r="AX236" s="12" t="s">
        <v>77</v>
      </c>
      <c r="AY236" s="228" t="s">
        <v>164</v>
      </c>
    </row>
    <row r="237" spans="2:65" s="13" customFormat="1" ht="13.5">
      <c r="B237" s="229"/>
      <c r="C237" s="230"/>
      <c r="D237" s="215" t="s">
        <v>175</v>
      </c>
      <c r="E237" s="231" t="s">
        <v>24</v>
      </c>
      <c r="F237" s="232" t="s">
        <v>325</v>
      </c>
      <c r="G237" s="230"/>
      <c r="H237" s="233">
        <v>5.8999999999999997E-2</v>
      </c>
      <c r="I237" s="234"/>
      <c r="J237" s="230"/>
      <c r="K237" s="230"/>
      <c r="L237" s="235"/>
      <c r="M237" s="236"/>
      <c r="N237" s="237"/>
      <c r="O237" s="237"/>
      <c r="P237" s="237"/>
      <c r="Q237" s="237"/>
      <c r="R237" s="237"/>
      <c r="S237" s="237"/>
      <c r="T237" s="238"/>
      <c r="AT237" s="239" t="s">
        <v>175</v>
      </c>
      <c r="AU237" s="239" t="s">
        <v>86</v>
      </c>
      <c r="AV237" s="13" t="s">
        <v>86</v>
      </c>
      <c r="AW237" s="13" t="s">
        <v>40</v>
      </c>
      <c r="AX237" s="13" t="s">
        <v>77</v>
      </c>
      <c r="AY237" s="239" t="s">
        <v>164</v>
      </c>
    </row>
    <row r="238" spans="2:65" s="12" customFormat="1" ht="13.5">
      <c r="B238" s="218"/>
      <c r="C238" s="219"/>
      <c r="D238" s="215" t="s">
        <v>175</v>
      </c>
      <c r="E238" s="220" t="s">
        <v>24</v>
      </c>
      <c r="F238" s="221" t="s">
        <v>326</v>
      </c>
      <c r="G238" s="219"/>
      <c r="H238" s="222" t="s">
        <v>24</v>
      </c>
      <c r="I238" s="223"/>
      <c r="J238" s="219"/>
      <c r="K238" s="219"/>
      <c r="L238" s="224"/>
      <c r="M238" s="225"/>
      <c r="N238" s="226"/>
      <c r="O238" s="226"/>
      <c r="P238" s="226"/>
      <c r="Q238" s="226"/>
      <c r="R238" s="226"/>
      <c r="S238" s="226"/>
      <c r="T238" s="227"/>
      <c r="AT238" s="228" t="s">
        <v>175</v>
      </c>
      <c r="AU238" s="228" t="s">
        <v>86</v>
      </c>
      <c r="AV238" s="12" t="s">
        <v>25</v>
      </c>
      <c r="AW238" s="12" t="s">
        <v>40</v>
      </c>
      <c r="AX238" s="12" t="s">
        <v>77</v>
      </c>
      <c r="AY238" s="228" t="s">
        <v>164</v>
      </c>
    </row>
    <row r="239" spans="2:65" s="13" customFormat="1" ht="13.5">
      <c r="B239" s="229"/>
      <c r="C239" s="230"/>
      <c r="D239" s="215" t="s">
        <v>175</v>
      </c>
      <c r="E239" s="231" t="s">
        <v>24</v>
      </c>
      <c r="F239" s="232" t="s">
        <v>327</v>
      </c>
      <c r="G239" s="230"/>
      <c r="H239" s="233">
        <v>2.9000000000000001E-2</v>
      </c>
      <c r="I239" s="234"/>
      <c r="J239" s="230"/>
      <c r="K239" s="230"/>
      <c r="L239" s="235"/>
      <c r="M239" s="236"/>
      <c r="N239" s="237"/>
      <c r="O239" s="237"/>
      <c r="P239" s="237"/>
      <c r="Q239" s="237"/>
      <c r="R239" s="237"/>
      <c r="S239" s="237"/>
      <c r="T239" s="238"/>
      <c r="AT239" s="239" t="s">
        <v>175</v>
      </c>
      <c r="AU239" s="239" t="s">
        <v>86</v>
      </c>
      <c r="AV239" s="13" t="s">
        <v>86</v>
      </c>
      <c r="AW239" s="13" t="s">
        <v>40</v>
      </c>
      <c r="AX239" s="13" t="s">
        <v>77</v>
      </c>
      <c r="AY239" s="239" t="s">
        <v>164</v>
      </c>
    </row>
    <row r="240" spans="2:65" s="14" customFormat="1" ht="13.5">
      <c r="B240" s="240"/>
      <c r="C240" s="241"/>
      <c r="D240" s="242" t="s">
        <v>175</v>
      </c>
      <c r="E240" s="243" t="s">
        <v>24</v>
      </c>
      <c r="F240" s="244" t="s">
        <v>178</v>
      </c>
      <c r="G240" s="241"/>
      <c r="H240" s="245">
        <v>0.27800000000000002</v>
      </c>
      <c r="I240" s="246"/>
      <c r="J240" s="241"/>
      <c r="K240" s="241"/>
      <c r="L240" s="247"/>
      <c r="M240" s="248"/>
      <c r="N240" s="249"/>
      <c r="O240" s="249"/>
      <c r="P240" s="249"/>
      <c r="Q240" s="249"/>
      <c r="R240" s="249"/>
      <c r="S240" s="249"/>
      <c r="T240" s="250"/>
      <c r="AT240" s="251" t="s">
        <v>175</v>
      </c>
      <c r="AU240" s="251" t="s">
        <v>86</v>
      </c>
      <c r="AV240" s="14" t="s">
        <v>171</v>
      </c>
      <c r="AW240" s="14" t="s">
        <v>40</v>
      </c>
      <c r="AX240" s="14" t="s">
        <v>25</v>
      </c>
      <c r="AY240" s="251" t="s">
        <v>164</v>
      </c>
    </row>
    <row r="241" spans="2:65" s="1" customFormat="1" ht="22.5" customHeight="1">
      <c r="B241" s="42"/>
      <c r="C241" s="256" t="s">
        <v>9</v>
      </c>
      <c r="D241" s="256" t="s">
        <v>217</v>
      </c>
      <c r="E241" s="257" t="s">
        <v>328</v>
      </c>
      <c r="F241" s="258" t="s">
        <v>329</v>
      </c>
      <c r="G241" s="259" t="s">
        <v>207</v>
      </c>
      <c r="H241" s="260">
        <v>0.20899999999999999</v>
      </c>
      <c r="I241" s="261"/>
      <c r="J241" s="262">
        <f>ROUND(I241*H241,2)</f>
        <v>0</v>
      </c>
      <c r="K241" s="258" t="s">
        <v>170</v>
      </c>
      <c r="L241" s="263"/>
      <c r="M241" s="264" t="s">
        <v>24</v>
      </c>
      <c r="N241" s="265" t="s">
        <v>48</v>
      </c>
      <c r="O241" s="43"/>
      <c r="P241" s="212">
        <f>O241*H241</f>
        <v>0</v>
      </c>
      <c r="Q241" s="212">
        <v>1</v>
      </c>
      <c r="R241" s="212">
        <f>Q241*H241</f>
        <v>0.20899999999999999</v>
      </c>
      <c r="S241" s="212">
        <v>0</v>
      </c>
      <c r="T241" s="213">
        <f>S241*H241</f>
        <v>0</v>
      </c>
      <c r="AR241" s="25" t="s">
        <v>211</v>
      </c>
      <c r="AT241" s="25" t="s">
        <v>217</v>
      </c>
      <c r="AU241" s="25" t="s">
        <v>86</v>
      </c>
      <c r="AY241" s="25" t="s">
        <v>164</v>
      </c>
      <c r="BE241" s="214">
        <f>IF(N241="základní",J241,0)</f>
        <v>0</v>
      </c>
      <c r="BF241" s="214">
        <f>IF(N241="snížená",J241,0)</f>
        <v>0</v>
      </c>
      <c r="BG241" s="214">
        <f>IF(N241="zákl. přenesená",J241,0)</f>
        <v>0</v>
      </c>
      <c r="BH241" s="214">
        <f>IF(N241="sníž. přenesená",J241,0)</f>
        <v>0</v>
      </c>
      <c r="BI241" s="214">
        <f>IF(N241="nulová",J241,0)</f>
        <v>0</v>
      </c>
      <c r="BJ241" s="25" t="s">
        <v>25</v>
      </c>
      <c r="BK241" s="214">
        <f>ROUND(I241*H241,2)</f>
        <v>0</v>
      </c>
      <c r="BL241" s="25" t="s">
        <v>171</v>
      </c>
      <c r="BM241" s="25" t="s">
        <v>330</v>
      </c>
    </row>
    <row r="242" spans="2:65" s="1" customFormat="1" ht="13.5">
      <c r="B242" s="42"/>
      <c r="C242" s="64"/>
      <c r="D242" s="215" t="s">
        <v>173</v>
      </c>
      <c r="E242" s="64"/>
      <c r="F242" s="216" t="s">
        <v>331</v>
      </c>
      <c r="G242" s="64"/>
      <c r="H242" s="64"/>
      <c r="I242" s="173"/>
      <c r="J242" s="64"/>
      <c r="K242" s="64"/>
      <c r="L242" s="62"/>
      <c r="M242" s="217"/>
      <c r="N242" s="43"/>
      <c r="O242" s="43"/>
      <c r="P242" s="43"/>
      <c r="Q242" s="43"/>
      <c r="R242" s="43"/>
      <c r="S242" s="43"/>
      <c r="T242" s="79"/>
      <c r="AT242" s="25" t="s">
        <v>173</v>
      </c>
      <c r="AU242" s="25" t="s">
        <v>86</v>
      </c>
    </row>
    <row r="243" spans="2:65" s="1" customFormat="1" ht="27">
      <c r="B243" s="42"/>
      <c r="C243" s="64"/>
      <c r="D243" s="215" t="s">
        <v>332</v>
      </c>
      <c r="E243" s="64"/>
      <c r="F243" s="267" t="s">
        <v>333</v>
      </c>
      <c r="G243" s="64"/>
      <c r="H243" s="64"/>
      <c r="I243" s="173"/>
      <c r="J243" s="64"/>
      <c r="K243" s="64"/>
      <c r="L243" s="62"/>
      <c r="M243" s="217"/>
      <c r="N243" s="43"/>
      <c r="O243" s="43"/>
      <c r="P243" s="43"/>
      <c r="Q243" s="43"/>
      <c r="R243" s="43"/>
      <c r="S243" s="43"/>
      <c r="T243" s="79"/>
      <c r="AT243" s="25" t="s">
        <v>332</v>
      </c>
      <c r="AU243" s="25" t="s">
        <v>86</v>
      </c>
    </row>
    <row r="244" spans="2:65" s="12" customFormat="1" ht="13.5">
      <c r="B244" s="218"/>
      <c r="C244" s="219"/>
      <c r="D244" s="215" t="s">
        <v>175</v>
      </c>
      <c r="E244" s="220" t="s">
        <v>24</v>
      </c>
      <c r="F244" s="221" t="s">
        <v>322</v>
      </c>
      <c r="G244" s="219"/>
      <c r="H244" s="222" t="s">
        <v>24</v>
      </c>
      <c r="I244" s="223"/>
      <c r="J244" s="219"/>
      <c r="K244" s="219"/>
      <c r="L244" s="224"/>
      <c r="M244" s="225"/>
      <c r="N244" s="226"/>
      <c r="O244" s="226"/>
      <c r="P244" s="226"/>
      <c r="Q244" s="226"/>
      <c r="R244" s="226"/>
      <c r="S244" s="226"/>
      <c r="T244" s="227"/>
      <c r="AT244" s="228" t="s">
        <v>175</v>
      </c>
      <c r="AU244" s="228" t="s">
        <v>86</v>
      </c>
      <c r="AV244" s="12" t="s">
        <v>25</v>
      </c>
      <c r="AW244" s="12" t="s">
        <v>40</v>
      </c>
      <c r="AX244" s="12" t="s">
        <v>77</v>
      </c>
      <c r="AY244" s="228" t="s">
        <v>164</v>
      </c>
    </row>
    <row r="245" spans="2:65" s="13" customFormat="1" ht="13.5">
      <c r="B245" s="229"/>
      <c r="C245" s="230"/>
      <c r="D245" s="215" t="s">
        <v>175</v>
      </c>
      <c r="E245" s="231" t="s">
        <v>24</v>
      </c>
      <c r="F245" s="232" t="s">
        <v>334</v>
      </c>
      <c r="G245" s="230"/>
      <c r="H245" s="233">
        <v>0.20899999999999999</v>
      </c>
      <c r="I245" s="234"/>
      <c r="J245" s="230"/>
      <c r="K245" s="230"/>
      <c r="L245" s="235"/>
      <c r="M245" s="236"/>
      <c r="N245" s="237"/>
      <c r="O245" s="237"/>
      <c r="P245" s="237"/>
      <c r="Q245" s="237"/>
      <c r="R245" s="237"/>
      <c r="S245" s="237"/>
      <c r="T245" s="238"/>
      <c r="AT245" s="239" t="s">
        <v>175</v>
      </c>
      <c r="AU245" s="239" t="s">
        <v>86</v>
      </c>
      <c r="AV245" s="13" t="s">
        <v>86</v>
      </c>
      <c r="AW245" s="13" t="s">
        <v>40</v>
      </c>
      <c r="AX245" s="13" t="s">
        <v>77</v>
      </c>
      <c r="AY245" s="239" t="s">
        <v>164</v>
      </c>
    </row>
    <row r="246" spans="2:65" s="14" customFormat="1" ht="13.5">
      <c r="B246" s="240"/>
      <c r="C246" s="241"/>
      <c r="D246" s="242" t="s">
        <v>175</v>
      </c>
      <c r="E246" s="243" t="s">
        <v>24</v>
      </c>
      <c r="F246" s="244" t="s">
        <v>178</v>
      </c>
      <c r="G246" s="241"/>
      <c r="H246" s="245">
        <v>0.20899999999999999</v>
      </c>
      <c r="I246" s="246"/>
      <c r="J246" s="241"/>
      <c r="K246" s="241"/>
      <c r="L246" s="247"/>
      <c r="M246" s="248"/>
      <c r="N246" s="249"/>
      <c r="O246" s="249"/>
      <c r="P246" s="249"/>
      <c r="Q246" s="249"/>
      <c r="R246" s="249"/>
      <c r="S246" s="249"/>
      <c r="T246" s="250"/>
      <c r="AT246" s="251" t="s">
        <v>175</v>
      </c>
      <c r="AU246" s="251" t="s">
        <v>86</v>
      </c>
      <c r="AV246" s="14" t="s">
        <v>171</v>
      </c>
      <c r="AW246" s="14" t="s">
        <v>40</v>
      </c>
      <c r="AX246" s="14" t="s">
        <v>25</v>
      </c>
      <c r="AY246" s="251" t="s">
        <v>164</v>
      </c>
    </row>
    <row r="247" spans="2:65" s="1" customFormat="1" ht="22.5" customHeight="1">
      <c r="B247" s="42"/>
      <c r="C247" s="256" t="s">
        <v>335</v>
      </c>
      <c r="D247" s="256" t="s">
        <v>217</v>
      </c>
      <c r="E247" s="257" t="s">
        <v>336</v>
      </c>
      <c r="F247" s="258" t="s">
        <v>337</v>
      </c>
      <c r="G247" s="259" t="s">
        <v>207</v>
      </c>
      <c r="H247" s="260">
        <v>6.5000000000000002E-2</v>
      </c>
      <c r="I247" s="261"/>
      <c r="J247" s="262">
        <f>ROUND(I247*H247,2)</f>
        <v>0</v>
      </c>
      <c r="K247" s="258" t="s">
        <v>24</v>
      </c>
      <c r="L247" s="263"/>
      <c r="M247" s="264" t="s">
        <v>24</v>
      </c>
      <c r="N247" s="265" t="s">
        <v>48</v>
      </c>
      <c r="O247" s="43"/>
      <c r="P247" s="212">
        <f>O247*H247</f>
        <v>0</v>
      </c>
      <c r="Q247" s="212">
        <v>1</v>
      </c>
      <c r="R247" s="212">
        <f>Q247*H247</f>
        <v>6.5000000000000002E-2</v>
      </c>
      <c r="S247" s="212">
        <v>0</v>
      </c>
      <c r="T247" s="213">
        <f>S247*H247</f>
        <v>0</v>
      </c>
      <c r="AR247" s="25" t="s">
        <v>211</v>
      </c>
      <c r="AT247" s="25" t="s">
        <v>217</v>
      </c>
      <c r="AU247" s="25" t="s">
        <v>86</v>
      </c>
      <c r="AY247" s="25" t="s">
        <v>164</v>
      </c>
      <c r="BE247" s="214">
        <f>IF(N247="základní",J247,0)</f>
        <v>0</v>
      </c>
      <c r="BF247" s="214">
        <f>IF(N247="snížená",J247,0)</f>
        <v>0</v>
      </c>
      <c r="BG247" s="214">
        <f>IF(N247="zákl. přenesená",J247,0)</f>
        <v>0</v>
      </c>
      <c r="BH247" s="214">
        <f>IF(N247="sníž. přenesená",J247,0)</f>
        <v>0</v>
      </c>
      <c r="BI247" s="214">
        <f>IF(N247="nulová",J247,0)</f>
        <v>0</v>
      </c>
      <c r="BJ247" s="25" t="s">
        <v>25</v>
      </c>
      <c r="BK247" s="214">
        <f>ROUND(I247*H247,2)</f>
        <v>0</v>
      </c>
      <c r="BL247" s="25" t="s">
        <v>171</v>
      </c>
      <c r="BM247" s="25" t="s">
        <v>338</v>
      </c>
    </row>
    <row r="248" spans="2:65" s="1" customFormat="1" ht="13.5">
      <c r="B248" s="42"/>
      <c r="C248" s="64"/>
      <c r="D248" s="215" t="s">
        <v>173</v>
      </c>
      <c r="E248" s="64"/>
      <c r="F248" s="216" t="s">
        <v>337</v>
      </c>
      <c r="G248" s="64"/>
      <c r="H248" s="64"/>
      <c r="I248" s="173"/>
      <c r="J248" s="64"/>
      <c r="K248" s="64"/>
      <c r="L248" s="62"/>
      <c r="M248" s="217"/>
      <c r="N248" s="43"/>
      <c r="O248" s="43"/>
      <c r="P248" s="43"/>
      <c r="Q248" s="43"/>
      <c r="R248" s="43"/>
      <c r="S248" s="43"/>
      <c r="T248" s="79"/>
      <c r="AT248" s="25" t="s">
        <v>173</v>
      </c>
      <c r="AU248" s="25" t="s">
        <v>86</v>
      </c>
    </row>
    <row r="249" spans="2:65" s="12" customFormat="1" ht="13.5">
      <c r="B249" s="218"/>
      <c r="C249" s="219"/>
      <c r="D249" s="215" t="s">
        <v>175</v>
      </c>
      <c r="E249" s="220" t="s">
        <v>24</v>
      </c>
      <c r="F249" s="221" t="s">
        <v>324</v>
      </c>
      <c r="G249" s="219"/>
      <c r="H249" s="222" t="s">
        <v>24</v>
      </c>
      <c r="I249" s="223"/>
      <c r="J249" s="219"/>
      <c r="K249" s="219"/>
      <c r="L249" s="224"/>
      <c r="M249" s="225"/>
      <c r="N249" s="226"/>
      <c r="O249" s="226"/>
      <c r="P249" s="226"/>
      <c r="Q249" s="226"/>
      <c r="R249" s="226"/>
      <c r="S249" s="226"/>
      <c r="T249" s="227"/>
      <c r="AT249" s="228" t="s">
        <v>175</v>
      </c>
      <c r="AU249" s="228" t="s">
        <v>86</v>
      </c>
      <c r="AV249" s="12" t="s">
        <v>25</v>
      </c>
      <c r="AW249" s="12" t="s">
        <v>40</v>
      </c>
      <c r="AX249" s="12" t="s">
        <v>77</v>
      </c>
      <c r="AY249" s="228" t="s">
        <v>164</v>
      </c>
    </row>
    <row r="250" spans="2:65" s="13" customFormat="1" ht="13.5">
      <c r="B250" s="229"/>
      <c r="C250" s="230"/>
      <c r="D250" s="215" t="s">
        <v>175</v>
      </c>
      <c r="E250" s="231" t="s">
        <v>24</v>
      </c>
      <c r="F250" s="232" t="s">
        <v>339</v>
      </c>
      <c r="G250" s="230"/>
      <c r="H250" s="233">
        <v>6.5000000000000002E-2</v>
      </c>
      <c r="I250" s="234"/>
      <c r="J250" s="230"/>
      <c r="K250" s="230"/>
      <c r="L250" s="235"/>
      <c r="M250" s="236"/>
      <c r="N250" s="237"/>
      <c r="O250" s="237"/>
      <c r="P250" s="237"/>
      <c r="Q250" s="237"/>
      <c r="R250" s="237"/>
      <c r="S250" s="237"/>
      <c r="T250" s="238"/>
      <c r="AT250" s="239" t="s">
        <v>175</v>
      </c>
      <c r="AU250" s="239" t="s">
        <v>86</v>
      </c>
      <c r="AV250" s="13" t="s">
        <v>86</v>
      </c>
      <c r="AW250" s="13" t="s">
        <v>40</v>
      </c>
      <c r="AX250" s="13" t="s">
        <v>77</v>
      </c>
      <c r="AY250" s="239" t="s">
        <v>164</v>
      </c>
    </row>
    <row r="251" spans="2:65" s="14" customFormat="1" ht="13.5">
      <c r="B251" s="240"/>
      <c r="C251" s="241"/>
      <c r="D251" s="242" t="s">
        <v>175</v>
      </c>
      <c r="E251" s="243" t="s">
        <v>24</v>
      </c>
      <c r="F251" s="244" t="s">
        <v>178</v>
      </c>
      <c r="G251" s="241"/>
      <c r="H251" s="245">
        <v>6.5000000000000002E-2</v>
      </c>
      <c r="I251" s="246"/>
      <c r="J251" s="241"/>
      <c r="K251" s="241"/>
      <c r="L251" s="247"/>
      <c r="M251" s="248"/>
      <c r="N251" s="249"/>
      <c r="O251" s="249"/>
      <c r="P251" s="249"/>
      <c r="Q251" s="249"/>
      <c r="R251" s="249"/>
      <c r="S251" s="249"/>
      <c r="T251" s="250"/>
      <c r="AT251" s="251" t="s">
        <v>175</v>
      </c>
      <c r="AU251" s="251" t="s">
        <v>86</v>
      </c>
      <c r="AV251" s="14" t="s">
        <v>171</v>
      </c>
      <c r="AW251" s="14" t="s">
        <v>40</v>
      </c>
      <c r="AX251" s="14" t="s">
        <v>25</v>
      </c>
      <c r="AY251" s="251" t="s">
        <v>164</v>
      </c>
    </row>
    <row r="252" spans="2:65" s="1" customFormat="1" ht="22.5" customHeight="1">
      <c r="B252" s="42"/>
      <c r="C252" s="256" t="s">
        <v>340</v>
      </c>
      <c r="D252" s="256" t="s">
        <v>217</v>
      </c>
      <c r="E252" s="257" t="s">
        <v>341</v>
      </c>
      <c r="F252" s="258" t="s">
        <v>342</v>
      </c>
      <c r="G252" s="259" t="s">
        <v>207</v>
      </c>
      <c r="H252" s="260">
        <v>3.2000000000000001E-2</v>
      </c>
      <c r="I252" s="261"/>
      <c r="J252" s="262">
        <f>ROUND(I252*H252,2)</f>
        <v>0</v>
      </c>
      <c r="K252" s="258" t="s">
        <v>24</v>
      </c>
      <c r="L252" s="263"/>
      <c r="M252" s="264" t="s">
        <v>24</v>
      </c>
      <c r="N252" s="265" t="s">
        <v>48</v>
      </c>
      <c r="O252" s="43"/>
      <c r="P252" s="212">
        <f>O252*H252</f>
        <v>0</v>
      </c>
      <c r="Q252" s="212">
        <v>1</v>
      </c>
      <c r="R252" s="212">
        <f>Q252*H252</f>
        <v>3.2000000000000001E-2</v>
      </c>
      <c r="S252" s="212">
        <v>0</v>
      </c>
      <c r="T252" s="213">
        <f>S252*H252</f>
        <v>0</v>
      </c>
      <c r="AR252" s="25" t="s">
        <v>211</v>
      </c>
      <c r="AT252" s="25" t="s">
        <v>217</v>
      </c>
      <c r="AU252" s="25" t="s">
        <v>86</v>
      </c>
      <c r="AY252" s="25" t="s">
        <v>164</v>
      </c>
      <c r="BE252" s="214">
        <f>IF(N252="základní",J252,0)</f>
        <v>0</v>
      </c>
      <c r="BF252" s="214">
        <f>IF(N252="snížená",J252,0)</f>
        <v>0</v>
      </c>
      <c r="BG252" s="214">
        <f>IF(N252="zákl. přenesená",J252,0)</f>
        <v>0</v>
      </c>
      <c r="BH252" s="214">
        <f>IF(N252="sníž. přenesená",J252,0)</f>
        <v>0</v>
      </c>
      <c r="BI252" s="214">
        <f>IF(N252="nulová",J252,0)</f>
        <v>0</v>
      </c>
      <c r="BJ252" s="25" t="s">
        <v>25</v>
      </c>
      <c r="BK252" s="214">
        <f>ROUND(I252*H252,2)</f>
        <v>0</v>
      </c>
      <c r="BL252" s="25" t="s">
        <v>171</v>
      </c>
      <c r="BM252" s="25" t="s">
        <v>343</v>
      </c>
    </row>
    <row r="253" spans="2:65" s="1" customFormat="1" ht="13.5">
      <c r="B253" s="42"/>
      <c r="C253" s="64"/>
      <c r="D253" s="215" t="s">
        <v>173</v>
      </c>
      <c r="E253" s="64"/>
      <c r="F253" s="216" t="s">
        <v>342</v>
      </c>
      <c r="G253" s="64"/>
      <c r="H253" s="64"/>
      <c r="I253" s="173"/>
      <c r="J253" s="64"/>
      <c r="K253" s="64"/>
      <c r="L253" s="62"/>
      <c r="M253" s="217"/>
      <c r="N253" s="43"/>
      <c r="O253" s="43"/>
      <c r="P253" s="43"/>
      <c r="Q253" s="43"/>
      <c r="R253" s="43"/>
      <c r="S253" s="43"/>
      <c r="T253" s="79"/>
      <c r="AT253" s="25" t="s">
        <v>173</v>
      </c>
      <c r="AU253" s="25" t="s">
        <v>86</v>
      </c>
    </row>
    <row r="254" spans="2:65" s="12" customFormat="1" ht="13.5">
      <c r="B254" s="218"/>
      <c r="C254" s="219"/>
      <c r="D254" s="215" t="s">
        <v>175</v>
      </c>
      <c r="E254" s="220" t="s">
        <v>24</v>
      </c>
      <c r="F254" s="221" t="s">
        <v>326</v>
      </c>
      <c r="G254" s="219"/>
      <c r="H254" s="222" t="s">
        <v>24</v>
      </c>
      <c r="I254" s="223"/>
      <c r="J254" s="219"/>
      <c r="K254" s="219"/>
      <c r="L254" s="224"/>
      <c r="M254" s="225"/>
      <c r="N254" s="226"/>
      <c r="O254" s="226"/>
      <c r="P254" s="226"/>
      <c r="Q254" s="226"/>
      <c r="R254" s="226"/>
      <c r="S254" s="226"/>
      <c r="T254" s="227"/>
      <c r="AT254" s="228" t="s">
        <v>175</v>
      </c>
      <c r="AU254" s="228" t="s">
        <v>86</v>
      </c>
      <c r="AV254" s="12" t="s">
        <v>25</v>
      </c>
      <c r="AW254" s="12" t="s">
        <v>40</v>
      </c>
      <c r="AX254" s="12" t="s">
        <v>77</v>
      </c>
      <c r="AY254" s="228" t="s">
        <v>164</v>
      </c>
    </row>
    <row r="255" spans="2:65" s="13" customFormat="1" ht="13.5">
      <c r="B255" s="229"/>
      <c r="C255" s="230"/>
      <c r="D255" s="215" t="s">
        <v>175</v>
      </c>
      <c r="E255" s="231" t="s">
        <v>24</v>
      </c>
      <c r="F255" s="232" t="s">
        <v>344</v>
      </c>
      <c r="G255" s="230"/>
      <c r="H255" s="233">
        <v>3.2000000000000001E-2</v>
      </c>
      <c r="I255" s="234"/>
      <c r="J255" s="230"/>
      <c r="K255" s="230"/>
      <c r="L255" s="235"/>
      <c r="M255" s="236"/>
      <c r="N255" s="237"/>
      <c r="O255" s="237"/>
      <c r="P255" s="237"/>
      <c r="Q255" s="237"/>
      <c r="R255" s="237"/>
      <c r="S255" s="237"/>
      <c r="T255" s="238"/>
      <c r="AT255" s="239" t="s">
        <v>175</v>
      </c>
      <c r="AU255" s="239" t="s">
        <v>86</v>
      </c>
      <c r="AV255" s="13" t="s">
        <v>86</v>
      </c>
      <c r="AW255" s="13" t="s">
        <v>40</v>
      </c>
      <c r="AX255" s="13" t="s">
        <v>77</v>
      </c>
      <c r="AY255" s="239" t="s">
        <v>164</v>
      </c>
    </row>
    <row r="256" spans="2:65" s="14" customFormat="1" ht="13.5">
      <c r="B256" s="240"/>
      <c r="C256" s="241"/>
      <c r="D256" s="242" t="s">
        <v>175</v>
      </c>
      <c r="E256" s="243" t="s">
        <v>24</v>
      </c>
      <c r="F256" s="244" t="s">
        <v>178</v>
      </c>
      <c r="G256" s="241"/>
      <c r="H256" s="245">
        <v>3.2000000000000001E-2</v>
      </c>
      <c r="I256" s="246"/>
      <c r="J256" s="241"/>
      <c r="K256" s="241"/>
      <c r="L256" s="247"/>
      <c r="M256" s="248"/>
      <c r="N256" s="249"/>
      <c r="O256" s="249"/>
      <c r="P256" s="249"/>
      <c r="Q256" s="249"/>
      <c r="R256" s="249"/>
      <c r="S256" s="249"/>
      <c r="T256" s="250"/>
      <c r="AT256" s="251" t="s">
        <v>175</v>
      </c>
      <c r="AU256" s="251" t="s">
        <v>86</v>
      </c>
      <c r="AV256" s="14" t="s">
        <v>171</v>
      </c>
      <c r="AW256" s="14" t="s">
        <v>40</v>
      </c>
      <c r="AX256" s="14" t="s">
        <v>25</v>
      </c>
      <c r="AY256" s="251" t="s">
        <v>164</v>
      </c>
    </row>
    <row r="257" spans="2:65" s="1" customFormat="1" ht="22.5" customHeight="1">
      <c r="B257" s="42"/>
      <c r="C257" s="203" t="s">
        <v>345</v>
      </c>
      <c r="D257" s="203" t="s">
        <v>166</v>
      </c>
      <c r="E257" s="204" t="s">
        <v>346</v>
      </c>
      <c r="F257" s="205" t="s">
        <v>347</v>
      </c>
      <c r="G257" s="206" t="s">
        <v>169</v>
      </c>
      <c r="H257" s="207">
        <v>9.0999999999999998E-2</v>
      </c>
      <c r="I257" s="208"/>
      <c r="J257" s="209">
        <f>ROUND(I257*H257,2)</f>
        <v>0</v>
      </c>
      <c r="K257" s="205" t="s">
        <v>170</v>
      </c>
      <c r="L257" s="62"/>
      <c r="M257" s="210" t="s">
        <v>24</v>
      </c>
      <c r="N257" s="211" t="s">
        <v>48</v>
      </c>
      <c r="O257" s="43"/>
      <c r="P257" s="212">
        <f>O257*H257</f>
        <v>0</v>
      </c>
      <c r="Q257" s="212">
        <v>2.4533999999999998</v>
      </c>
      <c r="R257" s="212">
        <f>Q257*H257</f>
        <v>0.22325939999999997</v>
      </c>
      <c r="S257" s="212">
        <v>0</v>
      </c>
      <c r="T257" s="213">
        <f>S257*H257</f>
        <v>0</v>
      </c>
      <c r="AR257" s="25" t="s">
        <v>171</v>
      </c>
      <c r="AT257" s="25" t="s">
        <v>166</v>
      </c>
      <c r="AU257" s="25" t="s">
        <v>86</v>
      </c>
      <c r="AY257" s="25" t="s">
        <v>164</v>
      </c>
      <c r="BE257" s="214">
        <f>IF(N257="základní",J257,0)</f>
        <v>0</v>
      </c>
      <c r="BF257" s="214">
        <f>IF(N257="snížená",J257,0)</f>
        <v>0</v>
      </c>
      <c r="BG257" s="214">
        <f>IF(N257="zákl. přenesená",J257,0)</f>
        <v>0</v>
      </c>
      <c r="BH257" s="214">
        <f>IF(N257="sníž. přenesená",J257,0)</f>
        <v>0</v>
      </c>
      <c r="BI257" s="214">
        <f>IF(N257="nulová",J257,0)</f>
        <v>0</v>
      </c>
      <c r="BJ257" s="25" t="s">
        <v>25</v>
      </c>
      <c r="BK257" s="214">
        <f>ROUND(I257*H257,2)</f>
        <v>0</v>
      </c>
      <c r="BL257" s="25" t="s">
        <v>171</v>
      </c>
      <c r="BM257" s="25" t="s">
        <v>348</v>
      </c>
    </row>
    <row r="258" spans="2:65" s="1" customFormat="1" ht="13.5">
      <c r="B258" s="42"/>
      <c r="C258" s="64"/>
      <c r="D258" s="215" t="s">
        <v>173</v>
      </c>
      <c r="E258" s="64"/>
      <c r="F258" s="216" t="s">
        <v>349</v>
      </c>
      <c r="G258" s="64"/>
      <c r="H258" s="64"/>
      <c r="I258" s="173"/>
      <c r="J258" s="64"/>
      <c r="K258" s="64"/>
      <c r="L258" s="62"/>
      <c r="M258" s="217"/>
      <c r="N258" s="43"/>
      <c r="O258" s="43"/>
      <c r="P258" s="43"/>
      <c r="Q258" s="43"/>
      <c r="R258" s="43"/>
      <c r="S258" s="43"/>
      <c r="T258" s="79"/>
      <c r="AT258" s="25" t="s">
        <v>173</v>
      </c>
      <c r="AU258" s="25" t="s">
        <v>86</v>
      </c>
    </row>
    <row r="259" spans="2:65" s="12" customFormat="1" ht="13.5">
      <c r="B259" s="218"/>
      <c r="C259" s="219"/>
      <c r="D259" s="215" t="s">
        <v>175</v>
      </c>
      <c r="E259" s="220" t="s">
        <v>24</v>
      </c>
      <c r="F259" s="221" t="s">
        <v>350</v>
      </c>
      <c r="G259" s="219"/>
      <c r="H259" s="222" t="s">
        <v>24</v>
      </c>
      <c r="I259" s="223"/>
      <c r="J259" s="219"/>
      <c r="K259" s="219"/>
      <c r="L259" s="224"/>
      <c r="M259" s="225"/>
      <c r="N259" s="226"/>
      <c r="O259" s="226"/>
      <c r="P259" s="226"/>
      <c r="Q259" s="226"/>
      <c r="R259" s="226"/>
      <c r="S259" s="226"/>
      <c r="T259" s="227"/>
      <c r="AT259" s="228" t="s">
        <v>175</v>
      </c>
      <c r="AU259" s="228" t="s">
        <v>86</v>
      </c>
      <c r="AV259" s="12" t="s">
        <v>25</v>
      </c>
      <c r="AW259" s="12" t="s">
        <v>40</v>
      </c>
      <c r="AX259" s="12" t="s">
        <v>77</v>
      </c>
      <c r="AY259" s="228" t="s">
        <v>164</v>
      </c>
    </row>
    <row r="260" spans="2:65" s="12" customFormat="1" ht="13.5">
      <c r="B260" s="218"/>
      <c r="C260" s="219"/>
      <c r="D260" s="215" t="s">
        <v>175</v>
      </c>
      <c r="E260" s="220" t="s">
        <v>24</v>
      </c>
      <c r="F260" s="221" t="s">
        <v>264</v>
      </c>
      <c r="G260" s="219"/>
      <c r="H260" s="222" t="s">
        <v>24</v>
      </c>
      <c r="I260" s="223"/>
      <c r="J260" s="219"/>
      <c r="K260" s="219"/>
      <c r="L260" s="224"/>
      <c r="M260" s="225"/>
      <c r="N260" s="226"/>
      <c r="O260" s="226"/>
      <c r="P260" s="226"/>
      <c r="Q260" s="226"/>
      <c r="R260" s="226"/>
      <c r="S260" s="226"/>
      <c r="T260" s="227"/>
      <c r="AT260" s="228" t="s">
        <v>175</v>
      </c>
      <c r="AU260" s="228" t="s">
        <v>86</v>
      </c>
      <c r="AV260" s="12" t="s">
        <v>25</v>
      </c>
      <c r="AW260" s="12" t="s">
        <v>40</v>
      </c>
      <c r="AX260" s="12" t="s">
        <v>77</v>
      </c>
      <c r="AY260" s="228" t="s">
        <v>164</v>
      </c>
    </row>
    <row r="261" spans="2:65" s="13" customFormat="1" ht="13.5">
      <c r="B261" s="229"/>
      <c r="C261" s="230"/>
      <c r="D261" s="215" t="s">
        <v>175</v>
      </c>
      <c r="E261" s="231" t="s">
        <v>24</v>
      </c>
      <c r="F261" s="232" t="s">
        <v>351</v>
      </c>
      <c r="G261" s="230"/>
      <c r="H261" s="233">
        <v>1.2E-2</v>
      </c>
      <c r="I261" s="234"/>
      <c r="J261" s="230"/>
      <c r="K261" s="230"/>
      <c r="L261" s="235"/>
      <c r="M261" s="236"/>
      <c r="N261" s="237"/>
      <c r="O261" s="237"/>
      <c r="P261" s="237"/>
      <c r="Q261" s="237"/>
      <c r="R261" s="237"/>
      <c r="S261" s="237"/>
      <c r="T261" s="238"/>
      <c r="AT261" s="239" t="s">
        <v>175</v>
      </c>
      <c r="AU261" s="239" t="s">
        <v>86</v>
      </c>
      <c r="AV261" s="13" t="s">
        <v>86</v>
      </c>
      <c r="AW261" s="13" t="s">
        <v>40</v>
      </c>
      <c r="AX261" s="13" t="s">
        <v>77</v>
      </c>
      <c r="AY261" s="239" t="s">
        <v>164</v>
      </c>
    </row>
    <row r="262" spans="2:65" s="12" customFormat="1" ht="13.5">
      <c r="B262" s="218"/>
      <c r="C262" s="219"/>
      <c r="D262" s="215" t="s">
        <v>175</v>
      </c>
      <c r="E262" s="220" t="s">
        <v>24</v>
      </c>
      <c r="F262" s="221" t="s">
        <v>237</v>
      </c>
      <c r="G262" s="219"/>
      <c r="H262" s="222" t="s">
        <v>24</v>
      </c>
      <c r="I262" s="223"/>
      <c r="J262" s="219"/>
      <c r="K262" s="219"/>
      <c r="L262" s="224"/>
      <c r="M262" s="225"/>
      <c r="N262" s="226"/>
      <c r="O262" s="226"/>
      <c r="P262" s="226"/>
      <c r="Q262" s="226"/>
      <c r="R262" s="226"/>
      <c r="S262" s="226"/>
      <c r="T262" s="227"/>
      <c r="AT262" s="228" t="s">
        <v>175</v>
      </c>
      <c r="AU262" s="228" t="s">
        <v>86</v>
      </c>
      <c r="AV262" s="12" t="s">
        <v>25</v>
      </c>
      <c r="AW262" s="12" t="s">
        <v>40</v>
      </c>
      <c r="AX262" s="12" t="s">
        <v>77</v>
      </c>
      <c r="AY262" s="228" t="s">
        <v>164</v>
      </c>
    </row>
    <row r="263" spans="2:65" s="13" customFormat="1" ht="13.5">
      <c r="B263" s="229"/>
      <c r="C263" s="230"/>
      <c r="D263" s="215" t="s">
        <v>175</v>
      </c>
      <c r="E263" s="231" t="s">
        <v>24</v>
      </c>
      <c r="F263" s="232" t="s">
        <v>352</v>
      </c>
      <c r="G263" s="230"/>
      <c r="H263" s="233">
        <v>1.7000000000000001E-2</v>
      </c>
      <c r="I263" s="234"/>
      <c r="J263" s="230"/>
      <c r="K263" s="230"/>
      <c r="L263" s="235"/>
      <c r="M263" s="236"/>
      <c r="N263" s="237"/>
      <c r="O263" s="237"/>
      <c r="P263" s="237"/>
      <c r="Q263" s="237"/>
      <c r="R263" s="237"/>
      <c r="S263" s="237"/>
      <c r="T263" s="238"/>
      <c r="AT263" s="239" t="s">
        <v>175</v>
      </c>
      <c r="AU263" s="239" t="s">
        <v>86</v>
      </c>
      <c r="AV263" s="13" t="s">
        <v>86</v>
      </c>
      <c r="AW263" s="13" t="s">
        <v>40</v>
      </c>
      <c r="AX263" s="13" t="s">
        <v>77</v>
      </c>
      <c r="AY263" s="239" t="s">
        <v>164</v>
      </c>
    </row>
    <row r="264" spans="2:65" s="12" customFormat="1" ht="13.5">
      <c r="B264" s="218"/>
      <c r="C264" s="219"/>
      <c r="D264" s="215" t="s">
        <v>175</v>
      </c>
      <c r="E264" s="220" t="s">
        <v>24</v>
      </c>
      <c r="F264" s="221" t="s">
        <v>240</v>
      </c>
      <c r="G264" s="219"/>
      <c r="H264" s="222" t="s">
        <v>24</v>
      </c>
      <c r="I264" s="223"/>
      <c r="J264" s="219"/>
      <c r="K264" s="219"/>
      <c r="L264" s="224"/>
      <c r="M264" s="225"/>
      <c r="N264" s="226"/>
      <c r="O264" s="226"/>
      <c r="P264" s="226"/>
      <c r="Q264" s="226"/>
      <c r="R264" s="226"/>
      <c r="S264" s="226"/>
      <c r="T264" s="227"/>
      <c r="AT264" s="228" t="s">
        <v>175</v>
      </c>
      <c r="AU264" s="228" t="s">
        <v>86</v>
      </c>
      <c r="AV264" s="12" t="s">
        <v>25</v>
      </c>
      <c r="AW264" s="12" t="s">
        <v>40</v>
      </c>
      <c r="AX264" s="12" t="s">
        <v>77</v>
      </c>
      <c r="AY264" s="228" t="s">
        <v>164</v>
      </c>
    </row>
    <row r="265" spans="2:65" s="13" customFormat="1" ht="13.5">
      <c r="B265" s="229"/>
      <c r="C265" s="230"/>
      <c r="D265" s="215" t="s">
        <v>175</v>
      </c>
      <c r="E265" s="231" t="s">
        <v>24</v>
      </c>
      <c r="F265" s="232" t="s">
        <v>353</v>
      </c>
      <c r="G265" s="230"/>
      <c r="H265" s="233">
        <v>4.1000000000000002E-2</v>
      </c>
      <c r="I265" s="234"/>
      <c r="J265" s="230"/>
      <c r="K265" s="230"/>
      <c r="L265" s="235"/>
      <c r="M265" s="236"/>
      <c r="N265" s="237"/>
      <c r="O265" s="237"/>
      <c r="P265" s="237"/>
      <c r="Q265" s="237"/>
      <c r="R265" s="237"/>
      <c r="S265" s="237"/>
      <c r="T265" s="238"/>
      <c r="AT265" s="239" t="s">
        <v>175</v>
      </c>
      <c r="AU265" s="239" t="s">
        <v>86</v>
      </c>
      <c r="AV265" s="13" t="s">
        <v>86</v>
      </c>
      <c r="AW265" s="13" t="s">
        <v>40</v>
      </c>
      <c r="AX265" s="13" t="s">
        <v>77</v>
      </c>
      <c r="AY265" s="239" t="s">
        <v>164</v>
      </c>
    </row>
    <row r="266" spans="2:65" s="12" customFormat="1" ht="13.5">
      <c r="B266" s="218"/>
      <c r="C266" s="219"/>
      <c r="D266" s="215" t="s">
        <v>175</v>
      </c>
      <c r="E266" s="220" t="s">
        <v>24</v>
      </c>
      <c r="F266" s="221" t="s">
        <v>243</v>
      </c>
      <c r="G266" s="219"/>
      <c r="H266" s="222" t="s">
        <v>24</v>
      </c>
      <c r="I266" s="223"/>
      <c r="J266" s="219"/>
      <c r="K266" s="219"/>
      <c r="L266" s="224"/>
      <c r="M266" s="225"/>
      <c r="N266" s="226"/>
      <c r="O266" s="226"/>
      <c r="P266" s="226"/>
      <c r="Q266" s="226"/>
      <c r="R266" s="226"/>
      <c r="S266" s="226"/>
      <c r="T266" s="227"/>
      <c r="AT266" s="228" t="s">
        <v>175</v>
      </c>
      <c r="AU266" s="228" t="s">
        <v>86</v>
      </c>
      <c r="AV266" s="12" t="s">
        <v>25</v>
      </c>
      <c r="AW266" s="12" t="s">
        <v>40</v>
      </c>
      <c r="AX266" s="12" t="s">
        <v>77</v>
      </c>
      <c r="AY266" s="228" t="s">
        <v>164</v>
      </c>
    </row>
    <row r="267" spans="2:65" s="13" customFormat="1" ht="13.5">
      <c r="B267" s="229"/>
      <c r="C267" s="230"/>
      <c r="D267" s="215" t="s">
        <v>175</v>
      </c>
      <c r="E267" s="231" t="s">
        <v>24</v>
      </c>
      <c r="F267" s="232" t="s">
        <v>354</v>
      </c>
      <c r="G267" s="230"/>
      <c r="H267" s="233">
        <v>2.1000000000000001E-2</v>
      </c>
      <c r="I267" s="234"/>
      <c r="J267" s="230"/>
      <c r="K267" s="230"/>
      <c r="L267" s="235"/>
      <c r="M267" s="236"/>
      <c r="N267" s="237"/>
      <c r="O267" s="237"/>
      <c r="P267" s="237"/>
      <c r="Q267" s="237"/>
      <c r="R267" s="237"/>
      <c r="S267" s="237"/>
      <c r="T267" s="238"/>
      <c r="AT267" s="239" t="s">
        <v>175</v>
      </c>
      <c r="AU267" s="239" t="s">
        <v>86</v>
      </c>
      <c r="AV267" s="13" t="s">
        <v>86</v>
      </c>
      <c r="AW267" s="13" t="s">
        <v>40</v>
      </c>
      <c r="AX267" s="13" t="s">
        <v>77</v>
      </c>
      <c r="AY267" s="239" t="s">
        <v>164</v>
      </c>
    </row>
    <row r="268" spans="2:65" s="14" customFormat="1" ht="13.5">
      <c r="B268" s="240"/>
      <c r="C268" s="241"/>
      <c r="D268" s="242" t="s">
        <v>175</v>
      </c>
      <c r="E268" s="243" t="s">
        <v>24</v>
      </c>
      <c r="F268" s="244" t="s">
        <v>178</v>
      </c>
      <c r="G268" s="241"/>
      <c r="H268" s="245">
        <v>9.0999999999999998E-2</v>
      </c>
      <c r="I268" s="246"/>
      <c r="J268" s="241"/>
      <c r="K268" s="241"/>
      <c r="L268" s="247"/>
      <c r="M268" s="248"/>
      <c r="N268" s="249"/>
      <c r="O268" s="249"/>
      <c r="P268" s="249"/>
      <c r="Q268" s="249"/>
      <c r="R268" s="249"/>
      <c r="S268" s="249"/>
      <c r="T268" s="250"/>
      <c r="AT268" s="251" t="s">
        <v>175</v>
      </c>
      <c r="AU268" s="251" t="s">
        <v>86</v>
      </c>
      <c r="AV268" s="14" t="s">
        <v>171</v>
      </c>
      <c r="AW268" s="14" t="s">
        <v>40</v>
      </c>
      <c r="AX268" s="14" t="s">
        <v>25</v>
      </c>
      <c r="AY268" s="251" t="s">
        <v>164</v>
      </c>
    </row>
    <row r="269" spans="2:65" s="1" customFormat="1" ht="22.5" customHeight="1">
      <c r="B269" s="42"/>
      <c r="C269" s="203" t="s">
        <v>355</v>
      </c>
      <c r="D269" s="203" t="s">
        <v>166</v>
      </c>
      <c r="E269" s="204" t="s">
        <v>356</v>
      </c>
      <c r="F269" s="205" t="s">
        <v>357</v>
      </c>
      <c r="G269" s="206" t="s">
        <v>234</v>
      </c>
      <c r="H269" s="207">
        <v>1.8120000000000001</v>
      </c>
      <c r="I269" s="208"/>
      <c r="J269" s="209">
        <f>ROUND(I269*H269,2)</f>
        <v>0</v>
      </c>
      <c r="K269" s="205" t="s">
        <v>170</v>
      </c>
      <c r="L269" s="62"/>
      <c r="M269" s="210" t="s">
        <v>24</v>
      </c>
      <c r="N269" s="211" t="s">
        <v>48</v>
      </c>
      <c r="O269" s="43"/>
      <c r="P269" s="212">
        <f>O269*H269</f>
        <v>0</v>
      </c>
      <c r="Q269" s="212">
        <v>5.1900000000000002E-3</v>
      </c>
      <c r="R269" s="212">
        <f>Q269*H269</f>
        <v>9.404280000000001E-3</v>
      </c>
      <c r="S269" s="212">
        <v>0</v>
      </c>
      <c r="T269" s="213">
        <f>S269*H269</f>
        <v>0</v>
      </c>
      <c r="AR269" s="25" t="s">
        <v>171</v>
      </c>
      <c r="AT269" s="25" t="s">
        <v>166</v>
      </c>
      <c r="AU269" s="25" t="s">
        <v>86</v>
      </c>
      <c r="AY269" s="25" t="s">
        <v>164</v>
      </c>
      <c r="BE269" s="214">
        <f>IF(N269="základní",J269,0)</f>
        <v>0</v>
      </c>
      <c r="BF269" s="214">
        <f>IF(N269="snížená",J269,0)</f>
        <v>0</v>
      </c>
      <c r="BG269" s="214">
        <f>IF(N269="zákl. přenesená",J269,0)</f>
        <v>0</v>
      </c>
      <c r="BH269" s="214">
        <f>IF(N269="sníž. přenesená",J269,0)</f>
        <v>0</v>
      </c>
      <c r="BI269" s="214">
        <f>IF(N269="nulová",J269,0)</f>
        <v>0</v>
      </c>
      <c r="BJ269" s="25" t="s">
        <v>25</v>
      </c>
      <c r="BK269" s="214">
        <f>ROUND(I269*H269,2)</f>
        <v>0</v>
      </c>
      <c r="BL269" s="25" t="s">
        <v>171</v>
      </c>
      <c r="BM269" s="25" t="s">
        <v>358</v>
      </c>
    </row>
    <row r="270" spans="2:65" s="1" customFormat="1" ht="13.5">
      <c r="B270" s="42"/>
      <c r="C270" s="64"/>
      <c r="D270" s="215" t="s">
        <v>173</v>
      </c>
      <c r="E270" s="64"/>
      <c r="F270" s="216" t="s">
        <v>359</v>
      </c>
      <c r="G270" s="64"/>
      <c r="H270" s="64"/>
      <c r="I270" s="173"/>
      <c r="J270" s="64"/>
      <c r="K270" s="64"/>
      <c r="L270" s="62"/>
      <c r="M270" s="217"/>
      <c r="N270" s="43"/>
      <c r="O270" s="43"/>
      <c r="P270" s="43"/>
      <c r="Q270" s="43"/>
      <c r="R270" s="43"/>
      <c r="S270" s="43"/>
      <c r="T270" s="79"/>
      <c r="AT270" s="25" t="s">
        <v>173</v>
      </c>
      <c r="AU270" s="25" t="s">
        <v>86</v>
      </c>
    </row>
    <row r="271" spans="2:65" s="12" customFormat="1" ht="13.5">
      <c r="B271" s="218"/>
      <c r="C271" s="219"/>
      <c r="D271" s="215" t="s">
        <v>175</v>
      </c>
      <c r="E271" s="220" t="s">
        <v>24</v>
      </c>
      <c r="F271" s="221" t="s">
        <v>350</v>
      </c>
      <c r="G271" s="219"/>
      <c r="H271" s="222" t="s">
        <v>24</v>
      </c>
      <c r="I271" s="223"/>
      <c r="J271" s="219"/>
      <c r="K271" s="219"/>
      <c r="L271" s="224"/>
      <c r="M271" s="225"/>
      <c r="N271" s="226"/>
      <c r="O271" s="226"/>
      <c r="P271" s="226"/>
      <c r="Q271" s="226"/>
      <c r="R271" s="226"/>
      <c r="S271" s="226"/>
      <c r="T271" s="227"/>
      <c r="AT271" s="228" t="s">
        <v>175</v>
      </c>
      <c r="AU271" s="228" t="s">
        <v>86</v>
      </c>
      <c r="AV271" s="12" t="s">
        <v>25</v>
      </c>
      <c r="AW271" s="12" t="s">
        <v>40</v>
      </c>
      <c r="AX271" s="12" t="s">
        <v>77</v>
      </c>
      <c r="AY271" s="228" t="s">
        <v>164</v>
      </c>
    </row>
    <row r="272" spans="2:65" s="12" customFormat="1" ht="13.5">
      <c r="B272" s="218"/>
      <c r="C272" s="219"/>
      <c r="D272" s="215" t="s">
        <v>175</v>
      </c>
      <c r="E272" s="220" t="s">
        <v>24</v>
      </c>
      <c r="F272" s="221" t="s">
        <v>264</v>
      </c>
      <c r="G272" s="219"/>
      <c r="H272" s="222" t="s">
        <v>24</v>
      </c>
      <c r="I272" s="223"/>
      <c r="J272" s="219"/>
      <c r="K272" s="219"/>
      <c r="L272" s="224"/>
      <c r="M272" s="225"/>
      <c r="N272" s="226"/>
      <c r="O272" s="226"/>
      <c r="P272" s="226"/>
      <c r="Q272" s="226"/>
      <c r="R272" s="226"/>
      <c r="S272" s="226"/>
      <c r="T272" s="227"/>
      <c r="AT272" s="228" t="s">
        <v>175</v>
      </c>
      <c r="AU272" s="228" t="s">
        <v>86</v>
      </c>
      <c r="AV272" s="12" t="s">
        <v>25</v>
      </c>
      <c r="AW272" s="12" t="s">
        <v>40</v>
      </c>
      <c r="AX272" s="12" t="s">
        <v>77</v>
      </c>
      <c r="AY272" s="228" t="s">
        <v>164</v>
      </c>
    </row>
    <row r="273" spans="2:65" s="13" customFormat="1" ht="13.5">
      <c r="B273" s="229"/>
      <c r="C273" s="230"/>
      <c r="D273" s="215" t="s">
        <v>175</v>
      </c>
      <c r="E273" s="231" t="s">
        <v>24</v>
      </c>
      <c r="F273" s="232" t="s">
        <v>360</v>
      </c>
      <c r="G273" s="230"/>
      <c r="H273" s="233">
        <v>0.248</v>
      </c>
      <c r="I273" s="234"/>
      <c r="J273" s="230"/>
      <c r="K273" s="230"/>
      <c r="L273" s="235"/>
      <c r="M273" s="236"/>
      <c r="N273" s="237"/>
      <c r="O273" s="237"/>
      <c r="P273" s="237"/>
      <c r="Q273" s="237"/>
      <c r="R273" s="237"/>
      <c r="S273" s="237"/>
      <c r="T273" s="238"/>
      <c r="AT273" s="239" t="s">
        <v>175</v>
      </c>
      <c r="AU273" s="239" t="s">
        <v>86</v>
      </c>
      <c r="AV273" s="13" t="s">
        <v>86</v>
      </c>
      <c r="AW273" s="13" t="s">
        <v>40</v>
      </c>
      <c r="AX273" s="13" t="s">
        <v>77</v>
      </c>
      <c r="AY273" s="239" t="s">
        <v>164</v>
      </c>
    </row>
    <row r="274" spans="2:65" s="12" customFormat="1" ht="13.5">
      <c r="B274" s="218"/>
      <c r="C274" s="219"/>
      <c r="D274" s="215" t="s">
        <v>175</v>
      </c>
      <c r="E274" s="220" t="s">
        <v>24</v>
      </c>
      <c r="F274" s="221" t="s">
        <v>237</v>
      </c>
      <c r="G274" s="219"/>
      <c r="H274" s="222" t="s">
        <v>24</v>
      </c>
      <c r="I274" s="223"/>
      <c r="J274" s="219"/>
      <c r="K274" s="219"/>
      <c r="L274" s="224"/>
      <c r="M274" s="225"/>
      <c r="N274" s="226"/>
      <c r="O274" s="226"/>
      <c r="P274" s="226"/>
      <c r="Q274" s="226"/>
      <c r="R274" s="226"/>
      <c r="S274" s="226"/>
      <c r="T274" s="227"/>
      <c r="AT274" s="228" t="s">
        <v>175</v>
      </c>
      <c r="AU274" s="228" t="s">
        <v>86</v>
      </c>
      <c r="AV274" s="12" t="s">
        <v>25</v>
      </c>
      <c r="AW274" s="12" t="s">
        <v>40</v>
      </c>
      <c r="AX274" s="12" t="s">
        <v>77</v>
      </c>
      <c r="AY274" s="228" t="s">
        <v>164</v>
      </c>
    </row>
    <row r="275" spans="2:65" s="13" customFormat="1" ht="13.5">
      <c r="B275" s="229"/>
      <c r="C275" s="230"/>
      <c r="D275" s="215" t="s">
        <v>175</v>
      </c>
      <c r="E275" s="231" t="s">
        <v>24</v>
      </c>
      <c r="F275" s="232" t="s">
        <v>361</v>
      </c>
      <c r="G275" s="230"/>
      <c r="H275" s="233">
        <v>0.33</v>
      </c>
      <c r="I275" s="234"/>
      <c r="J275" s="230"/>
      <c r="K275" s="230"/>
      <c r="L275" s="235"/>
      <c r="M275" s="236"/>
      <c r="N275" s="237"/>
      <c r="O275" s="237"/>
      <c r="P275" s="237"/>
      <c r="Q275" s="237"/>
      <c r="R275" s="237"/>
      <c r="S275" s="237"/>
      <c r="T275" s="238"/>
      <c r="AT275" s="239" t="s">
        <v>175</v>
      </c>
      <c r="AU275" s="239" t="s">
        <v>86</v>
      </c>
      <c r="AV275" s="13" t="s">
        <v>86</v>
      </c>
      <c r="AW275" s="13" t="s">
        <v>40</v>
      </c>
      <c r="AX275" s="13" t="s">
        <v>77</v>
      </c>
      <c r="AY275" s="239" t="s">
        <v>164</v>
      </c>
    </row>
    <row r="276" spans="2:65" s="12" customFormat="1" ht="13.5">
      <c r="B276" s="218"/>
      <c r="C276" s="219"/>
      <c r="D276" s="215" t="s">
        <v>175</v>
      </c>
      <c r="E276" s="220" t="s">
        <v>24</v>
      </c>
      <c r="F276" s="221" t="s">
        <v>240</v>
      </c>
      <c r="G276" s="219"/>
      <c r="H276" s="222" t="s">
        <v>24</v>
      </c>
      <c r="I276" s="223"/>
      <c r="J276" s="219"/>
      <c r="K276" s="219"/>
      <c r="L276" s="224"/>
      <c r="M276" s="225"/>
      <c r="N276" s="226"/>
      <c r="O276" s="226"/>
      <c r="P276" s="226"/>
      <c r="Q276" s="226"/>
      <c r="R276" s="226"/>
      <c r="S276" s="226"/>
      <c r="T276" s="227"/>
      <c r="AT276" s="228" t="s">
        <v>175</v>
      </c>
      <c r="AU276" s="228" t="s">
        <v>86</v>
      </c>
      <c r="AV276" s="12" t="s">
        <v>25</v>
      </c>
      <c r="AW276" s="12" t="s">
        <v>40</v>
      </c>
      <c r="AX276" s="12" t="s">
        <v>77</v>
      </c>
      <c r="AY276" s="228" t="s">
        <v>164</v>
      </c>
    </row>
    <row r="277" spans="2:65" s="13" customFormat="1" ht="13.5">
      <c r="B277" s="229"/>
      <c r="C277" s="230"/>
      <c r="D277" s="215" t="s">
        <v>175</v>
      </c>
      <c r="E277" s="231" t="s">
        <v>24</v>
      </c>
      <c r="F277" s="232" t="s">
        <v>362</v>
      </c>
      <c r="G277" s="230"/>
      <c r="H277" s="233">
        <v>0.81200000000000006</v>
      </c>
      <c r="I277" s="234"/>
      <c r="J277" s="230"/>
      <c r="K277" s="230"/>
      <c r="L277" s="235"/>
      <c r="M277" s="236"/>
      <c r="N277" s="237"/>
      <c r="O277" s="237"/>
      <c r="P277" s="237"/>
      <c r="Q277" s="237"/>
      <c r="R277" s="237"/>
      <c r="S277" s="237"/>
      <c r="T277" s="238"/>
      <c r="AT277" s="239" t="s">
        <v>175</v>
      </c>
      <c r="AU277" s="239" t="s">
        <v>86</v>
      </c>
      <c r="AV277" s="13" t="s">
        <v>86</v>
      </c>
      <c r="AW277" s="13" t="s">
        <v>40</v>
      </c>
      <c r="AX277" s="13" t="s">
        <v>77</v>
      </c>
      <c r="AY277" s="239" t="s">
        <v>164</v>
      </c>
    </row>
    <row r="278" spans="2:65" s="12" customFormat="1" ht="13.5">
      <c r="B278" s="218"/>
      <c r="C278" s="219"/>
      <c r="D278" s="215" t="s">
        <v>175</v>
      </c>
      <c r="E278" s="220" t="s">
        <v>24</v>
      </c>
      <c r="F278" s="221" t="s">
        <v>243</v>
      </c>
      <c r="G278" s="219"/>
      <c r="H278" s="222" t="s">
        <v>24</v>
      </c>
      <c r="I278" s="223"/>
      <c r="J278" s="219"/>
      <c r="K278" s="219"/>
      <c r="L278" s="224"/>
      <c r="M278" s="225"/>
      <c r="N278" s="226"/>
      <c r="O278" s="226"/>
      <c r="P278" s="226"/>
      <c r="Q278" s="226"/>
      <c r="R278" s="226"/>
      <c r="S278" s="226"/>
      <c r="T278" s="227"/>
      <c r="AT278" s="228" t="s">
        <v>175</v>
      </c>
      <c r="AU278" s="228" t="s">
        <v>86</v>
      </c>
      <c r="AV278" s="12" t="s">
        <v>25</v>
      </c>
      <c r="AW278" s="12" t="s">
        <v>40</v>
      </c>
      <c r="AX278" s="12" t="s">
        <v>77</v>
      </c>
      <c r="AY278" s="228" t="s">
        <v>164</v>
      </c>
    </row>
    <row r="279" spans="2:65" s="13" customFormat="1" ht="13.5">
      <c r="B279" s="229"/>
      <c r="C279" s="230"/>
      <c r="D279" s="215" t="s">
        <v>175</v>
      </c>
      <c r="E279" s="231" t="s">
        <v>24</v>
      </c>
      <c r="F279" s="232" t="s">
        <v>363</v>
      </c>
      <c r="G279" s="230"/>
      <c r="H279" s="233">
        <v>0.42199999999999999</v>
      </c>
      <c r="I279" s="234"/>
      <c r="J279" s="230"/>
      <c r="K279" s="230"/>
      <c r="L279" s="235"/>
      <c r="M279" s="236"/>
      <c r="N279" s="237"/>
      <c r="O279" s="237"/>
      <c r="P279" s="237"/>
      <c r="Q279" s="237"/>
      <c r="R279" s="237"/>
      <c r="S279" s="237"/>
      <c r="T279" s="238"/>
      <c r="AT279" s="239" t="s">
        <v>175</v>
      </c>
      <c r="AU279" s="239" t="s">
        <v>86</v>
      </c>
      <c r="AV279" s="13" t="s">
        <v>86</v>
      </c>
      <c r="AW279" s="13" t="s">
        <v>40</v>
      </c>
      <c r="AX279" s="13" t="s">
        <v>77</v>
      </c>
      <c r="AY279" s="239" t="s">
        <v>164</v>
      </c>
    </row>
    <row r="280" spans="2:65" s="14" customFormat="1" ht="13.5">
      <c r="B280" s="240"/>
      <c r="C280" s="241"/>
      <c r="D280" s="242" t="s">
        <v>175</v>
      </c>
      <c r="E280" s="243" t="s">
        <v>24</v>
      </c>
      <c r="F280" s="244" t="s">
        <v>178</v>
      </c>
      <c r="G280" s="241"/>
      <c r="H280" s="245">
        <v>1.8120000000000001</v>
      </c>
      <c r="I280" s="246"/>
      <c r="J280" s="241"/>
      <c r="K280" s="241"/>
      <c r="L280" s="247"/>
      <c r="M280" s="248"/>
      <c r="N280" s="249"/>
      <c r="O280" s="249"/>
      <c r="P280" s="249"/>
      <c r="Q280" s="249"/>
      <c r="R280" s="249"/>
      <c r="S280" s="249"/>
      <c r="T280" s="250"/>
      <c r="AT280" s="251" t="s">
        <v>175</v>
      </c>
      <c r="AU280" s="251" t="s">
        <v>86</v>
      </c>
      <c r="AV280" s="14" t="s">
        <v>171</v>
      </c>
      <c r="AW280" s="14" t="s">
        <v>40</v>
      </c>
      <c r="AX280" s="14" t="s">
        <v>25</v>
      </c>
      <c r="AY280" s="251" t="s">
        <v>164</v>
      </c>
    </row>
    <row r="281" spans="2:65" s="1" customFormat="1" ht="22.5" customHeight="1">
      <c r="B281" s="42"/>
      <c r="C281" s="203" t="s">
        <v>364</v>
      </c>
      <c r="D281" s="203" t="s">
        <v>166</v>
      </c>
      <c r="E281" s="204" t="s">
        <v>365</v>
      </c>
      <c r="F281" s="205" t="s">
        <v>366</v>
      </c>
      <c r="G281" s="206" t="s">
        <v>234</v>
      </c>
      <c r="H281" s="207">
        <v>1.8120000000000001</v>
      </c>
      <c r="I281" s="208"/>
      <c r="J281" s="209">
        <f>ROUND(I281*H281,2)</f>
        <v>0</v>
      </c>
      <c r="K281" s="205" t="s">
        <v>170</v>
      </c>
      <c r="L281" s="62"/>
      <c r="M281" s="210" t="s">
        <v>24</v>
      </c>
      <c r="N281" s="211" t="s">
        <v>48</v>
      </c>
      <c r="O281" s="43"/>
      <c r="P281" s="212">
        <f>O281*H281</f>
        <v>0</v>
      </c>
      <c r="Q281" s="212">
        <v>0</v>
      </c>
      <c r="R281" s="212">
        <f>Q281*H281</f>
        <v>0</v>
      </c>
      <c r="S281" s="212">
        <v>0</v>
      </c>
      <c r="T281" s="213">
        <f>S281*H281</f>
        <v>0</v>
      </c>
      <c r="AR281" s="25" t="s">
        <v>171</v>
      </c>
      <c r="AT281" s="25" t="s">
        <v>166</v>
      </c>
      <c r="AU281" s="25" t="s">
        <v>86</v>
      </c>
      <c r="AY281" s="25" t="s">
        <v>164</v>
      </c>
      <c r="BE281" s="214">
        <f>IF(N281="základní",J281,0)</f>
        <v>0</v>
      </c>
      <c r="BF281" s="214">
        <f>IF(N281="snížená",J281,0)</f>
        <v>0</v>
      </c>
      <c r="BG281" s="214">
        <f>IF(N281="zákl. přenesená",J281,0)</f>
        <v>0</v>
      </c>
      <c r="BH281" s="214">
        <f>IF(N281="sníž. přenesená",J281,0)</f>
        <v>0</v>
      </c>
      <c r="BI281" s="214">
        <f>IF(N281="nulová",J281,0)</f>
        <v>0</v>
      </c>
      <c r="BJ281" s="25" t="s">
        <v>25</v>
      </c>
      <c r="BK281" s="214">
        <f>ROUND(I281*H281,2)</f>
        <v>0</v>
      </c>
      <c r="BL281" s="25" t="s">
        <v>171</v>
      </c>
      <c r="BM281" s="25" t="s">
        <v>367</v>
      </c>
    </row>
    <row r="282" spans="2:65" s="1" customFormat="1" ht="13.5">
      <c r="B282" s="42"/>
      <c r="C282" s="64"/>
      <c r="D282" s="242" t="s">
        <v>173</v>
      </c>
      <c r="E282" s="64"/>
      <c r="F282" s="252" t="s">
        <v>368</v>
      </c>
      <c r="G282" s="64"/>
      <c r="H282" s="64"/>
      <c r="I282" s="173"/>
      <c r="J282" s="64"/>
      <c r="K282" s="64"/>
      <c r="L282" s="62"/>
      <c r="M282" s="217"/>
      <c r="N282" s="43"/>
      <c r="O282" s="43"/>
      <c r="P282" s="43"/>
      <c r="Q282" s="43"/>
      <c r="R282" s="43"/>
      <c r="S282" s="43"/>
      <c r="T282" s="79"/>
      <c r="AT282" s="25" t="s">
        <v>173</v>
      </c>
      <c r="AU282" s="25" t="s">
        <v>86</v>
      </c>
    </row>
    <row r="283" spans="2:65" s="1" customFormat="1" ht="22.5" customHeight="1">
      <c r="B283" s="42"/>
      <c r="C283" s="203" t="s">
        <v>369</v>
      </c>
      <c r="D283" s="203" t="s">
        <v>166</v>
      </c>
      <c r="E283" s="204" t="s">
        <v>370</v>
      </c>
      <c r="F283" s="205" t="s">
        <v>371</v>
      </c>
      <c r="G283" s="206" t="s">
        <v>207</v>
      </c>
      <c r="H283" s="207">
        <v>2.3E-2</v>
      </c>
      <c r="I283" s="208"/>
      <c r="J283" s="209">
        <f>ROUND(I283*H283,2)</f>
        <v>0</v>
      </c>
      <c r="K283" s="205" t="s">
        <v>170</v>
      </c>
      <c r="L283" s="62"/>
      <c r="M283" s="210" t="s">
        <v>24</v>
      </c>
      <c r="N283" s="211" t="s">
        <v>48</v>
      </c>
      <c r="O283" s="43"/>
      <c r="P283" s="212">
        <f>O283*H283</f>
        <v>0</v>
      </c>
      <c r="Q283" s="212">
        <v>1.0525599999999999</v>
      </c>
      <c r="R283" s="212">
        <f>Q283*H283</f>
        <v>2.4208879999999999E-2</v>
      </c>
      <c r="S283" s="212">
        <v>0</v>
      </c>
      <c r="T283" s="213">
        <f>S283*H283</f>
        <v>0</v>
      </c>
      <c r="AR283" s="25" t="s">
        <v>171</v>
      </c>
      <c r="AT283" s="25" t="s">
        <v>166</v>
      </c>
      <c r="AU283" s="25" t="s">
        <v>86</v>
      </c>
      <c r="AY283" s="25" t="s">
        <v>164</v>
      </c>
      <c r="BE283" s="214">
        <f>IF(N283="základní",J283,0)</f>
        <v>0</v>
      </c>
      <c r="BF283" s="214">
        <f>IF(N283="snížená",J283,0)</f>
        <v>0</v>
      </c>
      <c r="BG283" s="214">
        <f>IF(N283="zákl. přenesená",J283,0)</f>
        <v>0</v>
      </c>
      <c r="BH283" s="214">
        <f>IF(N283="sníž. přenesená",J283,0)</f>
        <v>0</v>
      </c>
      <c r="BI283" s="214">
        <f>IF(N283="nulová",J283,0)</f>
        <v>0</v>
      </c>
      <c r="BJ283" s="25" t="s">
        <v>25</v>
      </c>
      <c r="BK283" s="214">
        <f>ROUND(I283*H283,2)</f>
        <v>0</v>
      </c>
      <c r="BL283" s="25" t="s">
        <v>171</v>
      </c>
      <c r="BM283" s="25" t="s">
        <v>372</v>
      </c>
    </row>
    <row r="284" spans="2:65" s="1" customFormat="1" ht="13.5">
      <c r="B284" s="42"/>
      <c r="C284" s="64"/>
      <c r="D284" s="215" t="s">
        <v>173</v>
      </c>
      <c r="E284" s="64"/>
      <c r="F284" s="216" t="s">
        <v>373</v>
      </c>
      <c r="G284" s="64"/>
      <c r="H284" s="64"/>
      <c r="I284" s="173"/>
      <c r="J284" s="64"/>
      <c r="K284" s="64"/>
      <c r="L284" s="62"/>
      <c r="M284" s="217"/>
      <c r="N284" s="43"/>
      <c r="O284" s="43"/>
      <c r="P284" s="43"/>
      <c r="Q284" s="43"/>
      <c r="R284" s="43"/>
      <c r="S284" s="43"/>
      <c r="T284" s="79"/>
      <c r="AT284" s="25" t="s">
        <v>173</v>
      </c>
      <c r="AU284" s="25" t="s">
        <v>86</v>
      </c>
    </row>
    <row r="285" spans="2:65" s="12" customFormat="1" ht="13.5">
      <c r="B285" s="218"/>
      <c r="C285" s="219"/>
      <c r="D285" s="215" t="s">
        <v>175</v>
      </c>
      <c r="E285" s="220" t="s">
        <v>24</v>
      </c>
      <c r="F285" s="221" t="s">
        <v>350</v>
      </c>
      <c r="G285" s="219"/>
      <c r="H285" s="222" t="s">
        <v>24</v>
      </c>
      <c r="I285" s="223"/>
      <c r="J285" s="219"/>
      <c r="K285" s="219"/>
      <c r="L285" s="224"/>
      <c r="M285" s="225"/>
      <c r="N285" s="226"/>
      <c r="O285" s="226"/>
      <c r="P285" s="226"/>
      <c r="Q285" s="226"/>
      <c r="R285" s="226"/>
      <c r="S285" s="226"/>
      <c r="T285" s="227"/>
      <c r="AT285" s="228" t="s">
        <v>175</v>
      </c>
      <c r="AU285" s="228" t="s">
        <v>86</v>
      </c>
      <c r="AV285" s="12" t="s">
        <v>25</v>
      </c>
      <c r="AW285" s="12" t="s">
        <v>40</v>
      </c>
      <c r="AX285" s="12" t="s">
        <v>77</v>
      </c>
      <c r="AY285" s="228" t="s">
        <v>164</v>
      </c>
    </row>
    <row r="286" spans="2:65" s="12" customFormat="1" ht="13.5">
      <c r="B286" s="218"/>
      <c r="C286" s="219"/>
      <c r="D286" s="215" t="s">
        <v>175</v>
      </c>
      <c r="E286" s="220" t="s">
        <v>24</v>
      </c>
      <c r="F286" s="221" t="s">
        <v>264</v>
      </c>
      <c r="G286" s="219"/>
      <c r="H286" s="222" t="s">
        <v>24</v>
      </c>
      <c r="I286" s="223"/>
      <c r="J286" s="219"/>
      <c r="K286" s="219"/>
      <c r="L286" s="224"/>
      <c r="M286" s="225"/>
      <c r="N286" s="226"/>
      <c r="O286" s="226"/>
      <c r="P286" s="226"/>
      <c r="Q286" s="226"/>
      <c r="R286" s="226"/>
      <c r="S286" s="226"/>
      <c r="T286" s="227"/>
      <c r="AT286" s="228" t="s">
        <v>175</v>
      </c>
      <c r="AU286" s="228" t="s">
        <v>86</v>
      </c>
      <c r="AV286" s="12" t="s">
        <v>25</v>
      </c>
      <c r="AW286" s="12" t="s">
        <v>40</v>
      </c>
      <c r="AX286" s="12" t="s">
        <v>77</v>
      </c>
      <c r="AY286" s="228" t="s">
        <v>164</v>
      </c>
    </row>
    <row r="287" spans="2:65" s="13" customFormat="1" ht="13.5">
      <c r="B287" s="229"/>
      <c r="C287" s="230"/>
      <c r="D287" s="215" t="s">
        <v>175</v>
      </c>
      <c r="E287" s="231" t="s">
        <v>24</v>
      </c>
      <c r="F287" s="232" t="s">
        <v>374</v>
      </c>
      <c r="G287" s="230"/>
      <c r="H287" s="233">
        <v>3.0000000000000001E-3</v>
      </c>
      <c r="I287" s="234"/>
      <c r="J287" s="230"/>
      <c r="K287" s="230"/>
      <c r="L287" s="235"/>
      <c r="M287" s="236"/>
      <c r="N287" s="237"/>
      <c r="O287" s="237"/>
      <c r="P287" s="237"/>
      <c r="Q287" s="237"/>
      <c r="R287" s="237"/>
      <c r="S287" s="237"/>
      <c r="T287" s="238"/>
      <c r="AT287" s="239" t="s">
        <v>175</v>
      </c>
      <c r="AU287" s="239" t="s">
        <v>86</v>
      </c>
      <c r="AV287" s="13" t="s">
        <v>86</v>
      </c>
      <c r="AW287" s="13" t="s">
        <v>40</v>
      </c>
      <c r="AX287" s="13" t="s">
        <v>77</v>
      </c>
      <c r="AY287" s="239" t="s">
        <v>164</v>
      </c>
    </row>
    <row r="288" spans="2:65" s="12" customFormat="1" ht="13.5">
      <c r="B288" s="218"/>
      <c r="C288" s="219"/>
      <c r="D288" s="215" t="s">
        <v>175</v>
      </c>
      <c r="E288" s="220" t="s">
        <v>24</v>
      </c>
      <c r="F288" s="221" t="s">
        <v>237</v>
      </c>
      <c r="G288" s="219"/>
      <c r="H288" s="222" t="s">
        <v>24</v>
      </c>
      <c r="I288" s="223"/>
      <c r="J288" s="219"/>
      <c r="K288" s="219"/>
      <c r="L288" s="224"/>
      <c r="M288" s="225"/>
      <c r="N288" s="226"/>
      <c r="O288" s="226"/>
      <c r="P288" s="226"/>
      <c r="Q288" s="226"/>
      <c r="R288" s="226"/>
      <c r="S288" s="226"/>
      <c r="T288" s="227"/>
      <c r="AT288" s="228" t="s">
        <v>175</v>
      </c>
      <c r="AU288" s="228" t="s">
        <v>86</v>
      </c>
      <c r="AV288" s="12" t="s">
        <v>25</v>
      </c>
      <c r="AW288" s="12" t="s">
        <v>40</v>
      </c>
      <c r="AX288" s="12" t="s">
        <v>77</v>
      </c>
      <c r="AY288" s="228" t="s">
        <v>164</v>
      </c>
    </row>
    <row r="289" spans="2:65" s="13" customFormat="1" ht="13.5">
      <c r="B289" s="229"/>
      <c r="C289" s="230"/>
      <c r="D289" s="215" t="s">
        <v>175</v>
      </c>
      <c r="E289" s="231" t="s">
        <v>24</v>
      </c>
      <c r="F289" s="232" t="s">
        <v>375</v>
      </c>
      <c r="G289" s="230"/>
      <c r="H289" s="233">
        <v>4.0000000000000001E-3</v>
      </c>
      <c r="I289" s="234"/>
      <c r="J289" s="230"/>
      <c r="K289" s="230"/>
      <c r="L289" s="235"/>
      <c r="M289" s="236"/>
      <c r="N289" s="237"/>
      <c r="O289" s="237"/>
      <c r="P289" s="237"/>
      <c r="Q289" s="237"/>
      <c r="R289" s="237"/>
      <c r="S289" s="237"/>
      <c r="T289" s="238"/>
      <c r="AT289" s="239" t="s">
        <v>175</v>
      </c>
      <c r="AU289" s="239" t="s">
        <v>86</v>
      </c>
      <c r="AV289" s="13" t="s">
        <v>86</v>
      </c>
      <c r="AW289" s="13" t="s">
        <v>40</v>
      </c>
      <c r="AX289" s="13" t="s">
        <v>77</v>
      </c>
      <c r="AY289" s="239" t="s">
        <v>164</v>
      </c>
    </row>
    <row r="290" spans="2:65" s="12" customFormat="1" ht="13.5">
      <c r="B290" s="218"/>
      <c r="C290" s="219"/>
      <c r="D290" s="215" t="s">
        <v>175</v>
      </c>
      <c r="E290" s="220" t="s">
        <v>24</v>
      </c>
      <c r="F290" s="221" t="s">
        <v>240</v>
      </c>
      <c r="G290" s="219"/>
      <c r="H290" s="222" t="s">
        <v>24</v>
      </c>
      <c r="I290" s="223"/>
      <c r="J290" s="219"/>
      <c r="K290" s="219"/>
      <c r="L290" s="224"/>
      <c r="M290" s="225"/>
      <c r="N290" s="226"/>
      <c r="O290" s="226"/>
      <c r="P290" s="226"/>
      <c r="Q290" s="226"/>
      <c r="R290" s="226"/>
      <c r="S290" s="226"/>
      <c r="T290" s="227"/>
      <c r="AT290" s="228" t="s">
        <v>175</v>
      </c>
      <c r="AU290" s="228" t="s">
        <v>86</v>
      </c>
      <c r="AV290" s="12" t="s">
        <v>25</v>
      </c>
      <c r="AW290" s="12" t="s">
        <v>40</v>
      </c>
      <c r="AX290" s="12" t="s">
        <v>77</v>
      </c>
      <c r="AY290" s="228" t="s">
        <v>164</v>
      </c>
    </row>
    <row r="291" spans="2:65" s="13" customFormat="1" ht="13.5">
      <c r="B291" s="229"/>
      <c r="C291" s="230"/>
      <c r="D291" s="215" t="s">
        <v>175</v>
      </c>
      <c r="E291" s="231" t="s">
        <v>24</v>
      </c>
      <c r="F291" s="232" t="s">
        <v>376</v>
      </c>
      <c r="G291" s="230"/>
      <c r="H291" s="233">
        <v>1.0999999999999999E-2</v>
      </c>
      <c r="I291" s="234"/>
      <c r="J291" s="230"/>
      <c r="K291" s="230"/>
      <c r="L291" s="235"/>
      <c r="M291" s="236"/>
      <c r="N291" s="237"/>
      <c r="O291" s="237"/>
      <c r="P291" s="237"/>
      <c r="Q291" s="237"/>
      <c r="R291" s="237"/>
      <c r="S291" s="237"/>
      <c r="T291" s="238"/>
      <c r="AT291" s="239" t="s">
        <v>175</v>
      </c>
      <c r="AU291" s="239" t="s">
        <v>86</v>
      </c>
      <c r="AV291" s="13" t="s">
        <v>86</v>
      </c>
      <c r="AW291" s="13" t="s">
        <v>40</v>
      </c>
      <c r="AX291" s="13" t="s">
        <v>77</v>
      </c>
      <c r="AY291" s="239" t="s">
        <v>164</v>
      </c>
    </row>
    <row r="292" spans="2:65" s="12" customFormat="1" ht="13.5">
      <c r="B292" s="218"/>
      <c r="C292" s="219"/>
      <c r="D292" s="215" t="s">
        <v>175</v>
      </c>
      <c r="E292" s="220" t="s">
        <v>24</v>
      </c>
      <c r="F292" s="221" t="s">
        <v>243</v>
      </c>
      <c r="G292" s="219"/>
      <c r="H292" s="222" t="s">
        <v>24</v>
      </c>
      <c r="I292" s="223"/>
      <c r="J292" s="219"/>
      <c r="K292" s="219"/>
      <c r="L292" s="224"/>
      <c r="M292" s="225"/>
      <c r="N292" s="226"/>
      <c r="O292" s="226"/>
      <c r="P292" s="226"/>
      <c r="Q292" s="226"/>
      <c r="R292" s="226"/>
      <c r="S292" s="226"/>
      <c r="T292" s="227"/>
      <c r="AT292" s="228" t="s">
        <v>175</v>
      </c>
      <c r="AU292" s="228" t="s">
        <v>86</v>
      </c>
      <c r="AV292" s="12" t="s">
        <v>25</v>
      </c>
      <c r="AW292" s="12" t="s">
        <v>40</v>
      </c>
      <c r="AX292" s="12" t="s">
        <v>77</v>
      </c>
      <c r="AY292" s="228" t="s">
        <v>164</v>
      </c>
    </row>
    <row r="293" spans="2:65" s="13" customFormat="1" ht="13.5">
      <c r="B293" s="229"/>
      <c r="C293" s="230"/>
      <c r="D293" s="215" t="s">
        <v>175</v>
      </c>
      <c r="E293" s="231" t="s">
        <v>24</v>
      </c>
      <c r="F293" s="232" t="s">
        <v>377</v>
      </c>
      <c r="G293" s="230"/>
      <c r="H293" s="233">
        <v>5.0000000000000001E-3</v>
      </c>
      <c r="I293" s="234"/>
      <c r="J293" s="230"/>
      <c r="K293" s="230"/>
      <c r="L293" s="235"/>
      <c r="M293" s="236"/>
      <c r="N293" s="237"/>
      <c r="O293" s="237"/>
      <c r="P293" s="237"/>
      <c r="Q293" s="237"/>
      <c r="R293" s="237"/>
      <c r="S293" s="237"/>
      <c r="T293" s="238"/>
      <c r="AT293" s="239" t="s">
        <v>175</v>
      </c>
      <c r="AU293" s="239" t="s">
        <v>86</v>
      </c>
      <c r="AV293" s="13" t="s">
        <v>86</v>
      </c>
      <c r="AW293" s="13" t="s">
        <v>40</v>
      </c>
      <c r="AX293" s="13" t="s">
        <v>77</v>
      </c>
      <c r="AY293" s="239" t="s">
        <v>164</v>
      </c>
    </row>
    <row r="294" spans="2:65" s="14" customFormat="1" ht="13.5">
      <c r="B294" s="240"/>
      <c r="C294" s="241"/>
      <c r="D294" s="215" t="s">
        <v>175</v>
      </c>
      <c r="E294" s="268" t="s">
        <v>24</v>
      </c>
      <c r="F294" s="269" t="s">
        <v>178</v>
      </c>
      <c r="G294" s="241"/>
      <c r="H294" s="270">
        <v>2.3E-2</v>
      </c>
      <c r="I294" s="246"/>
      <c r="J294" s="241"/>
      <c r="K294" s="241"/>
      <c r="L294" s="247"/>
      <c r="M294" s="248"/>
      <c r="N294" s="249"/>
      <c r="O294" s="249"/>
      <c r="P294" s="249"/>
      <c r="Q294" s="249"/>
      <c r="R294" s="249"/>
      <c r="S294" s="249"/>
      <c r="T294" s="250"/>
      <c r="AT294" s="251" t="s">
        <v>175</v>
      </c>
      <c r="AU294" s="251" t="s">
        <v>86</v>
      </c>
      <c r="AV294" s="14" t="s">
        <v>171</v>
      </c>
      <c r="AW294" s="14" t="s">
        <v>40</v>
      </c>
      <c r="AX294" s="14" t="s">
        <v>25</v>
      </c>
      <c r="AY294" s="251" t="s">
        <v>164</v>
      </c>
    </row>
    <row r="295" spans="2:65" s="11" customFormat="1" ht="29.85" customHeight="1">
      <c r="B295" s="186"/>
      <c r="C295" s="187"/>
      <c r="D295" s="200" t="s">
        <v>76</v>
      </c>
      <c r="E295" s="201" t="s">
        <v>198</v>
      </c>
      <c r="F295" s="201" t="s">
        <v>378</v>
      </c>
      <c r="G295" s="187"/>
      <c r="H295" s="187"/>
      <c r="I295" s="190"/>
      <c r="J295" s="202">
        <f>BK295</f>
        <v>0</v>
      </c>
      <c r="K295" s="187"/>
      <c r="L295" s="192"/>
      <c r="M295" s="193"/>
      <c r="N295" s="194"/>
      <c r="O295" s="194"/>
      <c r="P295" s="195">
        <f>P296+P297+P393+P399</f>
        <v>0</v>
      </c>
      <c r="Q295" s="194"/>
      <c r="R295" s="195">
        <f>R296+R297+R393+R399</f>
        <v>12.104825639999998</v>
      </c>
      <c r="S295" s="194"/>
      <c r="T295" s="196">
        <f>T296+T297+T393+T399</f>
        <v>0</v>
      </c>
      <c r="AR295" s="197" t="s">
        <v>25</v>
      </c>
      <c r="AT295" s="198" t="s">
        <v>76</v>
      </c>
      <c r="AU295" s="198" t="s">
        <v>25</v>
      </c>
      <c r="AY295" s="197" t="s">
        <v>164</v>
      </c>
      <c r="BK295" s="199">
        <f>BK296+BK297+BK393+BK399</f>
        <v>0</v>
      </c>
    </row>
    <row r="296" spans="2:65" s="1" customFormat="1" ht="22.5" customHeight="1">
      <c r="B296" s="42"/>
      <c r="C296" s="203" t="s">
        <v>379</v>
      </c>
      <c r="D296" s="203" t="s">
        <v>166</v>
      </c>
      <c r="E296" s="204" t="s">
        <v>380</v>
      </c>
      <c r="F296" s="205" t="s">
        <v>381</v>
      </c>
      <c r="G296" s="206" t="s">
        <v>226</v>
      </c>
      <c r="H296" s="207">
        <v>1</v>
      </c>
      <c r="I296" s="208"/>
      <c r="J296" s="209">
        <f>ROUND(I296*H296,2)</f>
        <v>0</v>
      </c>
      <c r="K296" s="205" t="s">
        <v>24</v>
      </c>
      <c r="L296" s="62"/>
      <c r="M296" s="210" t="s">
        <v>24</v>
      </c>
      <c r="N296" s="211" t="s">
        <v>48</v>
      </c>
      <c r="O296" s="43"/>
      <c r="P296" s="212">
        <f>O296*H296</f>
        <v>0</v>
      </c>
      <c r="Q296" s="212">
        <v>2.4284699999999999</v>
      </c>
      <c r="R296" s="212">
        <f>Q296*H296</f>
        <v>2.4284699999999999</v>
      </c>
      <c r="S296" s="212">
        <v>0</v>
      </c>
      <c r="T296" s="213">
        <f>S296*H296</f>
        <v>0</v>
      </c>
      <c r="AR296" s="25" t="s">
        <v>171</v>
      </c>
      <c r="AT296" s="25" t="s">
        <v>166</v>
      </c>
      <c r="AU296" s="25" t="s">
        <v>86</v>
      </c>
      <c r="AY296" s="25" t="s">
        <v>164</v>
      </c>
      <c r="BE296" s="214">
        <f>IF(N296="základní",J296,0)</f>
        <v>0</v>
      </c>
      <c r="BF296" s="214">
        <f>IF(N296="snížená",J296,0)</f>
        <v>0</v>
      </c>
      <c r="BG296" s="214">
        <f>IF(N296="zákl. přenesená",J296,0)</f>
        <v>0</v>
      </c>
      <c r="BH296" s="214">
        <f>IF(N296="sníž. přenesená",J296,0)</f>
        <v>0</v>
      </c>
      <c r="BI296" s="214">
        <f>IF(N296="nulová",J296,0)</f>
        <v>0</v>
      </c>
      <c r="BJ296" s="25" t="s">
        <v>25</v>
      </c>
      <c r="BK296" s="214">
        <f>ROUND(I296*H296,2)</f>
        <v>0</v>
      </c>
      <c r="BL296" s="25" t="s">
        <v>171</v>
      </c>
      <c r="BM296" s="25" t="s">
        <v>382</v>
      </c>
    </row>
    <row r="297" spans="2:65" s="11" customFormat="1" ht="22.35" customHeight="1">
      <c r="B297" s="186"/>
      <c r="C297" s="187"/>
      <c r="D297" s="200" t="s">
        <v>76</v>
      </c>
      <c r="E297" s="201" t="s">
        <v>383</v>
      </c>
      <c r="F297" s="201" t="s">
        <v>384</v>
      </c>
      <c r="G297" s="187"/>
      <c r="H297" s="187"/>
      <c r="I297" s="190"/>
      <c r="J297" s="202">
        <f>BK297</f>
        <v>0</v>
      </c>
      <c r="K297" s="187"/>
      <c r="L297" s="192"/>
      <c r="M297" s="193"/>
      <c r="N297" s="194"/>
      <c r="O297" s="194"/>
      <c r="P297" s="195">
        <f>SUM(P298:P392)</f>
        <v>0</v>
      </c>
      <c r="Q297" s="194"/>
      <c r="R297" s="195">
        <f>SUM(R298:R392)</f>
        <v>9.184204639999999</v>
      </c>
      <c r="S297" s="194"/>
      <c r="T297" s="196">
        <f>SUM(T298:T392)</f>
        <v>0</v>
      </c>
      <c r="AR297" s="197" t="s">
        <v>25</v>
      </c>
      <c r="AT297" s="198" t="s">
        <v>76</v>
      </c>
      <c r="AU297" s="198" t="s">
        <v>86</v>
      </c>
      <c r="AY297" s="197" t="s">
        <v>164</v>
      </c>
      <c r="BK297" s="199">
        <f>SUM(BK298:BK392)</f>
        <v>0</v>
      </c>
    </row>
    <row r="298" spans="2:65" s="1" customFormat="1" ht="22.5" customHeight="1">
      <c r="B298" s="42"/>
      <c r="C298" s="203" t="s">
        <v>385</v>
      </c>
      <c r="D298" s="203" t="s">
        <v>166</v>
      </c>
      <c r="E298" s="204" t="s">
        <v>386</v>
      </c>
      <c r="F298" s="205" t="s">
        <v>387</v>
      </c>
      <c r="G298" s="206" t="s">
        <v>234</v>
      </c>
      <c r="H298" s="207">
        <v>18</v>
      </c>
      <c r="I298" s="208"/>
      <c r="J298" s="209">
        <f>ROUND(I298*H298,2)</f>
        <v>0</v>
      </c>
      <c r="K298" s="205" t="s">
        <v>170</v>
      </c>
      <c r="L298" s="62"/>
      <c r="M298" s="210" t="s">
        <v>24</v>
      </c>
      <c r="N298" s="211" t="s">
        <v>48</v>
      </c>
      <c r="O298" s="43"/>
      <c r="P298" s="212">
        <f>O298*H298</f>
        <v>0</v>
      </c>
      <c r="Q298" s="212">
        <v>0.04</v>
      </c>
      <c r="R298" s="212">
        <f>Q298*H298</f>
        <v>0.72</v>
      </c>
      <c r="S298" s="212">
        <v>0</v>
      </c>
      <c r="T298" s="213">
        <f>S298*H298</f>
        <v>0</v>
      </c>
      <c r="AR298" s="25" t="s">
        <v>171</v>
      </c>
      <c r="AT298" s="25" t="s">
        <v>166</v>
      </c>
      <c r="AU298" s="25" t="s">
        <v>183</v>
      </c>
      <c r="AY298" s="25" t="s">
        <v>164</v>
      </c>
      <c r="BE298" s="214">
        <f>IF(N298="základní",J298,0)</f>
        <v>0</v>
      </c>
      <c r="BF298" s="214">
        <f>IF(N298="snížená",J298,0)</f>
        <v>0</v>
      </c>
      <c r="BG298" s="214">
        <f>IF(N298="zákl. přenesená",J298,0)</f>
        <v>0</v>
      </c>
      <c r="BH298" s="214">
        <f>IF(N298="sníž. přenesená",J298,0)</f>
        <v>0</v>
      </c>
      <c r="BI298" s="214">
        <f>IF(N298="nulová",J298,0)</f>
        <v>0</v>
      </c>
      <c r="BJ298" s="25" t="s">
        <v>25</v>
      </c>
      <c r="BK298" s="214">
        <f>ROUND(I298*H298,2)</f>
        <v>0</v>
      </c>
      <c r="BL298" s="25" t="s">
        <v>171</v>
      </c>
      <c r="BM298" s="25" t="s">
        <v>388</v>
      </c>
    </row>
    <row r="299" spans="2:65" s="1" customFormat="1" ht="13.5">
      <c r="B299" s="42"/>
      <c r="C299" s="64"/>
      <c r="D299" s="215" t="s">
        <v>173</v>
      </c>
      <c r="E299" s="64"/>
      <c r="F299" s="216" t="s">
        <v>389</v>
      </c>
      <c r="G299" s="64"/>
      <c r="H299" s="64"/>
      <c r="I299" s="173"/>
      <c r="J299" s="64"/>
      <c r="K299" s="64"/>
      <c r="L299" s="62"/>
      <c r="M299" s="217"/>
      <c r="N299" s="43"/>
      <c r="O299" s="43"/>
      <c r="P299" s="43"/>
      <c r="Q299" s="43"/>
      <c r="R299" s="43"/>
      <c r="S299" s="43"/>
      <c r="T299" s="79"/>
      <c r="AT299" s="25" t="s">
        <v>173</v>
      </c>
      <c r="AU299" s="25" t="s">
        <v>183</v>
      </c>
    </row>
    <row r="300" spans="2:65" s="12" customFormat="1" ht="13.5">
      <c r="B300" s="218"/>
      <c r="C300" s="219"/>
      <c r="D300" s="215" t="s">
        <v>175</v>
      </c>
      <c r="E300" s="220" t="s">
        <v>24</v>
      </c>
      <c r="F300" s="221" t="s">
        <v>390</v>
      </c>
      <c r="G300" s="219"/>
      <c r="H300" s="222" t="s">
        <v>24</v>
      </c>
      <c r="I300" s="223"/>
      <c r="J300" s="219"/>
      <c r="K300" s="219"/>
      <c r="L300" s="224"/>
      <c r="M300" s="225"/>
      <c r="N300" s="226"/>
      <c r="O300" s="226"/>
      <c r="P300" s="226"/>
      <c r="Q300" s="226"/>
      <c r="R300" s="226"/>
      <c r="S300" s="226"/>
      <c r="T300" s="227"/>
      <c r="AT300" s="228" t="s">
        <v>175</v>
      </c>
      <c r="AU300" s="228" t="s">
        <v>183</v>
      </c>
      <c r="AV300" s="12" t="s">
        <v>25</v>
      </c>
      <c r="AW300" s="12" t="s">
        <v>40</v>
      </c>
      <c r="AX300" s="12" t="s">
        <v>77</v>
      </c>
      <c r="AY300" s="228" t="s">
        <v>164</v>
      </c>
    </row>
    <row r="301" spans="2:65" s="13" customFormat="1" ht="13.5">
      <c r="B301" s="229"/>
      <c r="C301" s="230"/>
      <c r="D301" s="215" t="s">
        <v>175</v>
      </c>
      <c r="E301" s="231" t="s">
        <v>24</v>
      </c>
      <c r="F301" s="232" t="s">
        <v>391</v>
      </c>
      <c r="G301" s="230"/>
      <c r="H301" s="233">
        <v>18</v>
      </c>
      <c r="I301" s="234"/>
      <c r="J301" s="230"/>
      <c r="K301" s="230"/>
      <c r="L301" s="235"/>
      <c r="M301" s="236"/>
      <c r="N301" s="237"/>
      <c r="O301" s="237"/>
      <c r="P301" s="237"/>
      <c r="Q301" s="237"/>
      <c r="R301" s="237"/>
      <c r="S301" s="237"/>
      <c r="T301" s="238"/>
      <c r="AT301" s="239" t="s">
        <v>175</v>
      </c>
      <c r="AU301" s="239" t="s">
        <v>183</v>
      </c>
      <c r="AV301" s="13" t="s">
        <v>86</v>
      </c>
      <c r="AW301" s="13" t="s">
        <v>40</v>
      </c>
      <c r="AX301" s="13" t="s">
        <v>77</v>
      </c>
      <c r="AY301" s="239" t="s">
        <v>164</v>
      </c>
    </row>
    <row r="302" spans="2:65" s="14" customFormat="1" ht="13.5">
      <c r="B302" s="240"/>
      <c r="C302" s="241"/>
      <c r="D302" s="242" t="s">
        <v>175</v>
      </c>
      <c r="E302" s="243" t="s">
        <v>24</v>
      </c>
      <c r="F302" s="244" t="s">
        <v>178</v>
      </c>
      <c r="G302" s="241"/>
      <c r="H302" s="245">
        <v>18</v>
      </c>
      <c r="I302" s="246"/>
      <c r="J302" s="241"/>
      <c r="K302" s="241"/>
      <c r="L302" s="247"/>
      <c r="M302" s="248"/>
      <c r="N302" s="249"/>
      <c r="O302" s="249"/>
      <c r="P302" s="249"/>
      <c r="Q302" s="249"/>
      <c r="R302" s="249"/>
      <c r="S302" s="249"/>
      <c r="T302" s="250"/>
      <c r="AT302" s="251" t="s">
        <v>175</v>
      </c>
      <c r="AU302" s="251" t="s">
        <v>183</v>
      </c>
      <c r="AV302" s="14" t="s">
        <v>171</v>
      </c>
      <c r="AW302" s="14" t="s">
        <v>40</v>
      </c>
      <c r="AX302" s="14" t="s">
        <v>25</v>
      </c>
      <c r="AY302" s="251" t="s">
        <v>164</v>
      </c>
    </row>
    <row r="303" spans="2:65" s="1" customFormat="1" ht="22.5" customHeight="1">
      <c r="B303" s="42"/>
      <c r="C303" s="203" t="s">
        <v>392</v>
      </c>
      <c r="D303" s="203" t="s">
        <v>166</v>
      </c>
      <c r="E303" s="204" t="s">
        <v>393</v>
      </c>
      <c r="F303" s="205" t="s">
        <v>394</v>
      </c>
      <c r="G303" s="206" t="s">
        <v>234</v>
      </c>
      <c r="H303" s="207">
        <v>275.77600000000001</v>
      </c>
      <c r="I303" s="208"/>
      <c r="J303" s="209">
        <f>ROUND(I303*H303,2)</f>
        <v>0</v>
      </c>
      <c r="K303" s="205" t="s">
        <v>170</v>
      </c>
      <c r="L303" s="62"/>
      <c r="M303" s="210" t="s">
        <v>24</v>
      </c>
      <c r="N303" s="211" t="s">
        <v>48</v>
      </c>
      <c r="O303" s="43"/>
      <c r="P303" s="212">
        <f>O303*H303</f>
        <v>0</v>
      </c>
      <c r="Q303" s="212">
        <v>4.8900000000000002E-3</v>
      </c>
      <c r="R303" s="212">
        <f>Q303*H303</f>
        <v>1.3485446400000001</v>
      </c>
      <c r="S303" s="212">
        <v>0</v>
      </c>
      <c r="T303" s="213">
        <f>S303*H303</f>
        <v>0</v>
      </c>
      <c r="AR303" s="25" t="s">
        <v>171</v>
      </c>
      <c r="AT303" s="25" t="s">
        <v>166</v>
      </c>
      <c r="AU303" s="25" t="s">
        <v>183</v>
      </c>
      <c r="AY303" s="25" t="s">
        <v>164</v>
      </c>
      <c r="BE303" s="214">
        <f>IF(N303="základní",J303,0)</f>
        <v>0</v>
      </c>
      <c r="BF303" s="214">
        <f>IF(N303="snížená",J303,0)</f>
        <v>0</v>
      </c>
      <c r="BG303" s="214">
        <f>IF(N303="zákl. přenesená",J303,0)</f>
        <v>0</v>
      </c>
      <c r="BH303" s="214">
        <f>IF(N303="sníž. přenesená",J303,0)</f>
        <v>0</v>
      </c>
      <c r="BI303" s="214">
        <f>IF(N303="nulová",J303,0)</f>
        <v>0</v>
      </c>
      <c r="BJ303" s="25" t="s">
        <v>25</v>
      </c>
      <c r="BK303" s="214">
        <f>ROUND(I303*H303,2)</f>
        <v>0</v>
      </c>
      <c r="BL303" s="25" t="s">
        <v>171</v>
      </c>
      <c r="BM303" s="25" t="s">
        <v>395</v>
      </c>
    </row>
    <row r="304" spans="2:65" s="1" customFormat="1" ht="27">
      <c r="B304" s="42"/>
      <c r="C304" s="64"/>
      <c r="D304" s="215" t="s">
        <v>173</v>
      </c>
      <c r="E304" s="64"/>
      <c r="F304" s="216" t="s">
        <v>396</v>
      </c>
      <c r="G304" s="64"/>
      <c r="H304" s="64"/>
      <c r="I304" s="173"/>
      <c r="J304" s="64"/>
      <c r="K304" s="64"/>
      <c r="L304" s="62"/>
      <c r="M304" s="217"/>
      <c r="N304" s="43"/>
      <c r="O304" s="43"/>
      <c r="P304" s="43"/>
      <c r="Q304" s="43"/>
      <c r="R304" s="43"/>
      <c r="S304" s="43"/>
      <c r="T304" s="79"/>
      <c r="AT304" s="25" t="s">
        <v>173</v>
      </c>
      <c r="AU304" s="25" t="s">
        <v>183</v>
      </c>
    </row>
    <row r="305" spans="2:65" s="1" customFormat="1" ht="27">
      <c r="B305" s="42"/>
      <c r="C305" s="64"/>
      <c r="D305" s="215" t="s">
        <v>229</v>
      </c>
      <c r="E305" s="64"/>
      <c r="F305" s="267" t="s">
        <v>397</v>
      </c>
      <c r="G305" s="64"/>
      <c r="H305" s="64"/>
      <c r="I305" s="173"/>
      <c r="J305" s="64"/>
      <c r="K305" s="64"/>
      <c r="L305" s="62"/>
      <c r="M305" s="217"/>
      <c r="N305" s="43"/>
      <c r="O305" s="43"/>
      <c r="P305" s="43"/>
      <c r="Q305" s="43"/>
      <c r="R305" s="43"/>
      <c r="S305" s="43"/>
      <c r="T305" s="79"/>
      <c r="AT305" s="25" t="s">
        <v>229</v>
      </c>
      <c r="AU305" s="25" t="s">
        <v>183</v>
      </c>
    </row>
    <row r="306" spans="2:65" s="12" customFormat="1" ht="13.5">
      <c r="B306" s="218"/>
      <c r="C306" s="219"/>
      <c r="D306" s="215" t="s">
        <v>175</v>
      </c>
      <c r="E306" s="220" t="s">
        <v>24</v>
      </c>
      <c r="F306" s="221" t="s">
        <v>398</v>
      </c>
      <c r="G306" s="219"/>
      <c r="H306" s="222" t="s">
        <v>24</v>
      </c>
      <c r="I306" s="223"/>
      <c r="J306" s="219"/>
      <c r="K306" s="219"/>
      <c r="L306" s="224"/>
      <c r="M306" s="225"/>
      <c r="N306" s="226"/>
      <c r="O306" s="226"/>
      <c r="P306" s="226"/>
      <c r="Q306" s="226"/>
      <c r="R306" s="226"/>
      <c r="S306" s="226"/>
      <c r="T306" s="227"/>
      <c r="AT306" s="228" t="s">
        <v>175</v>
      </c>
      <c r="AU306" s="228" t="s">
        <v>183</v>
      </c>
      <c r="AV306" s="12" t="s">
        <v>25</v>
      </c>
      <c r="AW306" s="12" t="s">
        <v>40</v>
      </c>
      <c r="AX306" s="12" t="s">
        <v>77</v>
      </c>
      <c r="AY306" s="228" t="s">
        <v>164</v>
      </c>
    </row>
    <row r="307" spans="2:65" s="12" customFormat="1" ht="13.5">
      <c r="B307" s="218"/>
      <c r="C307" s="219"/>
      <c r="D307" s="215" t="s">
        <v>175</v>
      </c>
      <c r="E307" s="220" t="s">
        <v>24</v>
      </c>
      <c r="F307" s="221" t="s">
        <v>237</v>
      </c>
      <c r="G307" s="219"/>
      <c r="H307" s="222" t="s">
        <v>24</v>
      </c>
      <c r="I307" s="223"/>
      <c r="J307" s="219"/>
      <c r="K307" s="219"/>
      <c r="L307" s="224"/>
      <c r="M307" s="225"/>
      <c r="N307" s="226"/>
      <c r="O307" s="226"/>
      <c r="P307" s="226"/>
      <c r="Q307" s="226"/>
      <c r="R307" s="226"/>
      <c r="S307" s="226"/>
      <c r="T307" s="227"/>
      <c r="AT307" s="228" t="s">
        <v>175</v>
      </c>
      <c r="AU307" s="228" t="s">
        <v>183</v>
      </c>
      <c r="AV307" s="12" t="s">
        <v>25</v>
      </c>
      <c r="AW307" s="12" t="s">
        <v>40</v>
      </c>
      <c r="AX307" s="12" t="s">
        <v>77</v>
      </c>
      <c r="AY307" s="228" t="s">
        <v>164</v>
      </c>
    </row>
    <row r="308" spans="2:65" s="13" customFormat="1" ht="13.5">
      <c r="B308" s="229"/>
      <c r="C308" s="230"/>
      <c r="D308" s="215" t="s">
        <v>175</v>
      </c>
      <c r="E308" s="231" t="s">
        <v>24</v>
      </c>
      <c r="F308" s="232" t="s">
        <v>251</v>
      </c>
      <c r="G308" s="230"/>
      <c r="H308" s="233">
        <v>1.54</v>
      </c>
      <c r="I308" s="234"/>
      <c r="J308" s="230"/>
      <c r="K308" s="230"/>
      <c r="L308" s="235"/>
      <c r="M308" s="236"/>
      <c r="N308" s="237"/>
      <c r="O308" s="237"/>
      <c r="P308" s="237"/>
      <c r="Q308" s="237"/>
      <c r="R308" s="237"/>
      <c r="S308" s="237"/>
      <c r="T308" s="238"/>
      <c r="AT308" s="239" t="s">
        <v>175</v>
      </c>
      <c r="AU308" s="239" t="s">
        <v>183</v>
      </c>
      <c r="AV308" s="13" t="s">
        <v>86</v>
      </c>
      <c r="AW308" s="13" t="s">
        <v>40</v>
      </c>
      <c r="AX308" s="13" t="s">
        <v>77</v>
      </c>
      <c r="AY308" s="239" t="s">
        <v>164</v>
      </c>
    </row>
    <row r="309" spans="2:65" s="13" customFormat="1" ht="13.5">
      <c r="B309" s="229"/>
      <c r="C309" s="230"/>
      <c r="D309" s="215" t="s">
        <v>175</v>
      </c>
      <c r="E309" s="231" t="s">
        <v>24</v>
      </c>
      <c r="F309" s="232" t="s">
        <v>252</v>
      </c>
      <c r="G309" s="230"/>
      <c r="H309" s="233">
        <v>2.66</v>
      </c>
      <c r="I309" s="234"/>
      <c r="J309" s="230"/>
      <c r="K309" s="230"/>
      <c r="L309" s="235"/>
      <c r="M309" s="236"/>
      <c r="N309" s="237"/>
      <c r="O309" s="237"/>
      <c r="P309" s="237"/>
      <c r="Q309" s="237"/>
      <c r="R309" s="237"/>
      <c r="S309" s="237"/>
      <c r="T309" s="238"/>
      <c r="AT309" s="239" t="s">
        <v>175</v>
      </c>
      <c r="AU309" s="239" t="s">
        <v>183</v>
      </c>
      <c r="AV309" s="13" t="s">
        <v>86</v>
      </c>
      <c r="AW309" s="13" t="s">
        <v>40</v>
      </c>
      <c r="AX309" s="13" t="s">
        <v>77</v>
      </c>
      <c r="AY309" s="239" t="s">
        <v>164</v>
      </c>
    </row>
    <row r="310" spans="2:65" s="13" customFormat="1" ht="13.5">
      <c r="B310" s="229"/>
      <c r="C310" s="230"/>
      <c r="D310" s="215" t="s">
        <v>175</v>
      </c>
      <c r="E310" s="231" t="s">
        <v>24</v>
      </c>
      <c r="F310" s="232" t="s">
        <v>253</v>
      </c>
      <c r="G310" s="230"/>
      <c r="H310" s="233">
        <v>2.0299999999999998</v>
      </c>
      <c r="I310" s="234"/>
      <c r="J310" s="230"/>
      <c r="K310" s="230"/>
      <c r="L310" s="235"/>
      <c r="M310" s="236"/>
      <c r="N310" s="237"/>
      <c r="O310" s="237"/>
      <c r="P310" s="237"/>
      <c r="Q310" s="237"/>
      <c r="R310" s="237"/>
      <c r="S310" s="237"/>
      <c r="T310" s="238"/>
      <c r="AT310" s="239" t="s">
        <v>175</v>
      </c>
      <c r="AU310" s="239" t="s">
        <v>183</v>
      </c>
      <c r="AV310" s="13" t="s">
        <v>86</v>
      </c>
      <c r="AW310" s="13" t="s">
        <v>40</v>
      </c>
      <c r="AX310" s="13" t="s">
        <v>77</v>
      </c>
      <c r="AY310" s="239" t="s">
        <v>164</v>
      </c>
    </row>
    <row r="311" spans="2:65" s="12" customFormat="1" ht="13.5">
      <c r="B311" s="218"/>
      <c r="C311" s="219"/>
      <c r="D311" s="215" t="s">
        <v>175</v>
      </c>
      <c r="E311" s="220" t="s">
        <v>24</v>
      </c>
      <c r="F311" s="221" t="s">
        <v>240</v>
      </c>
      <c r="G311" s="219"/>
      <c r="H311" s="222" t="s">
        <v>24</v>
      </c>
      <c r="I311" s="223"/>
      <c r="J311" s="219"/>
      <c r="K311" s="219"/>
      <c r="L311" s="224"/>
      <c r="M311" s="225"/>
      <c r="N311" s="226"/>
      <c r="O311" s="226"/>
      <c r="P311" s="226"/>
      <c r="Q311" s="226"/>
      <c r="R311" s="226"/>
      <c r="S311" s="226"/>
      <c r="T311" s="227"/>
      <c r="AT311" s="228" t="s">
        <v>175</v>
      </c>
      <c r="AU311" s="228" t="s">
        <v>183</v>
      </c>
      <c r="AV311" s="12" t="s">
        <v>25</v>
      </c>
      <c r="AW311" s="12" t="s">
        <v>40</v>
      </c>
      <c r="AX311" s="12" t="s">
        <v>77</v>
      </c>
      <c r="AY311" s="228" t="s">
        <v>164</v>
      </c>
    </row>
    <row r="312" spans="2:65" s="13" customFormat="1" ht="13.5">
      <c r="B312" s="229"/>
      <c r="C312" s="230"/>
      <c r="D312" s="215" t="s">
        <v>175</v>
      </c>
      <c r="E312" s="231" t="s">
        <v>24</v>
      </c>
      <c r="F312" s="232" t="s">
        <v>256</v>
      </c>
      <c r="G312" s="230"/>
      <c r="H312" s="233">
        <v>7.07</v>
      </c>
      <c r="I312" s="234"/>
      <c r="J312" s="230"/>
      <c r="K312" s="230"/>
      <c r="L312" s="235"/>
      <c r="M312" s="236"/>
      <c r="N312" s="237"/>
      <c r="O312" s="237"/>
      <c r="P312" s="237"/>
      <c r="Q312" s="237"/>
      <c r="R312" s="237"/>
      <c r="S312" s="237"/>
      <c r="T312" s="238"/>
      <c r="AT312" s="239" t="s">
        <v>175</v>
      </c>
      <c r="AU312" s="239" t="s">
        <v>183</v>
      </c>
      <c r="AV312" s="13" t="s">
        <v>86</v>
      </c>
      <c r="AW312" s="13" t="s">
        <v>40</v>
      </c>
      <c r="AX312" s="13" t="s">
        <v>77</v>
      </c>
      <c r="AY312" s="239" t="s">
        <v>164</v>
      </c>
    </row>
    <row r="313" spans="2:65" s="12" customFormat="1" ht="13.5">
      <c r="B313" s="218"/>
      <c r="C313" s="219"/>
      <c r="D313" s="215" t="s">
        <v>175</v>
      </c>
      <c r="E313" s="220" t="s">
        <v>24</v>
      </c>
      <c r="F313" s="221" t="s">
        <v>243</v>
      </c>
      <c r="G313" s="219"/>
      <c r="H313" s="222" t="s">
        <v>24</v>
      </c>
      <c r="I313" s="223"/>
      <c r="J313" s="219"/>
      <c r="K313" s="219"/>
      <c r="L313" s="224"/>
      <c r="M313" s="225"/>
      <c r="N313" s="226"/>
      <c r="O313" s="226"/>
      <c r="P313" s="226"/>
      <c r="Q313" s="226"/>
      <c r="R313" s="226"/>
      <c r="S313" s="226"/>
      <c r="T313" s="227"/>
      <c r="AT313" s="228" t="s">
        <v>175</v>
      </c>
      <c r="AU313" s="228" t="s">
        <v>183</v>
      </c>
      <c r="AV313" s="12" t="s">
        <v>25</v>
      </c>
      <c r="AW313" s="12" t="s">
        <v>40</v>
      </c>
      <c r="AX313" s="12" t="s">
        <v>77</v>
      </c>
      <c r="AY313" s="228" t="s">
        <v>164</v>
      </c>
    </row>
    <row r="314" spans="2:65" s="13" customFormat="1" ht="13.5">
      <c r="B314" s="229"/>
      <c r="C314" s="230"/>
      <c r="D314" s="215" t="s">
        <v>175</v>
      </c>
      <c r="E314" s="231" t="s">
        <v>24</v>
      </c>
      <c r="F314" s="232" t="s">
        <v>258</v>
      </c>
      <c r="G314" s="230"/>
      <c r="H314" s="233">
        <v>7.49</v>
      </c>
      <c r="I314" s="234"/>
      <c r="J314" s="230"/>
      <c r="K314" s="230"/>
      <c r="L314" s="235"/>
      <c r="M314" s="236"/>
      <c r="N314" s="237"/>
      <c r="O314" s="237"/>
      <c r="P314" s="237"/>
      <c r="Q314" s="237"/>
      <c r="R314" s="237"/>
      <c r="S314" s="237"/>
      <c r="T314" s="238"/>
      <c r="AT314" s="239" t="s">
        <v>175</v>
      </c>
      <c r="AU314" s="239" t="s">
        <v>183</v>
      </c>
      <c r="AV314" s="13" t="s">
        <v>86</v>
      </c>
      <c r="AW314" s="13" t="s">
        <v>40</v>
      </c>
      <c r="AX314" s="13" t="s">
        <v>77</v>
      </c>
      <c r="AY314" s="239" t="s">
        <v>164</v>
      </c>
    </row>
    <row r="315" spans="2:65" s="15" customFormat="1" ht="13.5">
      <c r="B315" s="271"/>
      <c r="C315" s="272"/>
      <c r="D315" s="215" t="s">
        <v>175</v>
      </c>
      <c r="E315" s="273" t="s">
        <v>24</v>
      </c>
      <c r="F315" s="274" t="s">
        <v>399</v>
      </c>
      <c r="G315" s="272"/>
      <c r="H315" s="275">
        <v>20.79</v>
      </c>
      <c r="I315" s="276"/>
      <c r="J315" s="272"/>
      <c r="K315" s="272"/>
      <c r="L315" s="277"/>
      <c r="M315" s="278"/>
      <c r="N315" s="279"/>
      <c r="O315" s="279"/>
      <c r="P315" s="279"/>
      <c r="Q315" s="279"/>
      <c r="R315" s="279"/>
      <c r="S315" s="279"/>
      <c r="T315" s="280"/>
      <c r="AT315" s="281" t="s">
        <v>175</v>
      </c>
      <c r="AU315" s="281" t="s">
        <v>183</v>
      </c>
      <c r="AV315" s="15" t="s">
        <v>183</v>
      </c>
      <c r="AW315" s="15" t="s">
        <v>40</v>
      </c>
      <c r="AX315" s="15" t="s">
        <v>77</v>
      </c>
      <c r="AY315" s="281" t="s">
        <v>164</v>
      </c>
    </row>
    <row r="316" spans="2:65" s="12" customFormat="1" ht="13.5">
      <c r="B316" s="218"/>
      <c r="C316" s="219"/>
      <c r="D316" s="215" t="s">
        <v>175</v>
      </c>
      <c r="E316" s="220" t="s">
        <v>24</v>
      </c>
      <c r="F316" s="221" t="s">
        <v>400</v>
      </c>
      <c r="G316" s="219"/>
      <c r="H316" s="222" t="s">
        <v>24</v>
      </c>
      <c r="I316" s="223"/>
      <c r="J316" s="219"/>
      <c r="K316" s="219"/>
      <c r="L316" s="224"/>
      <c r="M316" s="225"/>
      <c r="N316" s="226"/>
      <c r="O316" s="226"/>
      <c r="P316" s="226"/>
      <c r="Q316" s="226"/>
      <c r="R316" s="226"/>
      <c r="S316" s="226"/>
      <c r="T316" s="227"/>
      <c r="AT316" s="228" t="s">
        <v>175</v>
      </c>
      <c r="AU316" s="228" t="s">
        <v>183</v>
      </c>
      <c r="AV316" s="12" t="s">
        <v>25</v>
      </c>
      <c r="AW316" s="12" t="s">
        <v>40</v>
      </c>
      <c r="AX316" s="12" t="s">
        <v>77</v>
      </c>
      <c r="AY316" s="228" t="s">
        <v>164</v>
      </c>
    </row>
    <row r="317" spans="2:65" s="13" customFormat="1" ht="13.5">
      <c r="B317" s="229"/>
      <c r="C317" s="230"/>
      <c r="D317" s="215" t="s">
        <v>175</v>
      </c>
      <c r="E317" s="231" t="s">
        <v>24</v>
      </c>
      <c r="F317" s="232" t="s">
        <v>401</v>
      </c>
      <c r="G317" s="230"/>
      <c r="H317" s="233">
        <v>254.98599999999999</v>
      </c>
      <c r="I317" s="234"/>
      <c r="J317" s="230"/>
      <c r="K317" s="230"/>
      <c r="L317" s="235"/>
      <c r="M317" s="236"/>
      <c r="N317" s="237"/>
      <c r="O317" s="237"/>
      <c r="P317" s="237"/>
      <c r="Q317" s="237"/>
      <c r="R317" s="237"/>
      <c r="S317" s="237"/>
      <c r="T317" s="238"/>
      <c r="AT317" s="239" t="s">
        <v>175</v>
      </c>
      <c r="AU317" s="239" t="s">
        <v>183</v>
      </c>
      <c r="AV317" s="13" t="s">
        <v>86</v>
      </c>
      <c r="AW317" s="13" t="s">
        <v>40</v>
      </c>
      <c r="AX317" s="13" t="s">
        <v>77</v>
      </c>
      <c r="AY317" s="239" t="s">
        <v>164</v>
      </c>
    </row>
    <row r="318" spans="2:65" s="15" customFormat="1" ht="13.5">
      <c r="B318" s="271"/>
      <c r="C318" s="272"/>
      <c r="D318" s="215" t="s">
        <v>175</v>
      </c>
      <c r="E318" s="273" t="s">
        <v>24</v>
      </c>
      <c r="F318" s="274" t="s">
        <v>399</v>
      </c>
      <c r="G318" s="272"/>
      <c r="H318" s="275">
        <v>254.98599999999999</v>
      </c>
      <c r="I318" s="276"/>
      <c r="J318" s="272"/>
      <c r="K318" s="272"/>
      <c r="L318" s="277"/>
      <c r="M318" s="278"/>
      <c r="N318" s="279"/>
      <c r="O318" s="279"/>
      <c r="P318" s="279"/>
      <c r="Q318" s="279"/>
      <c r="R318" s="279"/>
      <c r="S318" s="279"/>
      <c r="T318" s="280"/>
      <c r="AT318" s="281" t="s">
        <v>175</v>
      </c>
      <c r="AU318" s="281" t="s">
        <v>183</v>
      </c>
      <c r="AV318" s="15" t="s">
        <v>183</v>
      </c>
      <c r="AW318" s="15" t="s">
        <v>40</v>
      </c>
      <c r="AX318" s="15" t="s">
        <v>77</v>
      </c>
      <c r="AY318" s="281" t="s">
        <v>164</v>
      </c>
    </row>
    <row r="319" spans="2:65" s="14" customFormat="1" ht="13.5">
      <c r="B319" s="240"/>
      <c r="C319" s="241"/>
      <c r="D319" s="242" t="s">
        <v>175</v>
      </c>
      <c r="E319" s="243" t="s">
        <v>24</v>
      </c>
      <c r="F319" s="244" t="s">
        <v>178</v>
      </c>
      <c r="G319" s="241"/>
      <c r="H319" s="245">
        <v>275.77600000000001</v>
      </c>
      <c r="I319" s="246"/>
      <c r="J319" s="241"/>
      <c r="K319" s="241"/>
      <c r="L319" s="247"/>
      <c r="M319" s="248"/>
      <c r="N319" s="249"/>
      <c r="O319" s="249"/>
      <c r="P319" s="249"/>
      <c r="Q319" s="249"/>
      <c r="R319" s="249"/>
      <c r="S319" s="249"/>
      <c r="T319" s="250"/>
      <c r="AT319" s="251" t="s">
        <v>175</v>
      </c>
      <c r="AU319" s="251" t="s">
        <v>183</v>
      </c>
      <c r="AV319" s="14" t="s">
        <v>171</v>
      </c>
      <c r="AW319" s="14" t="s">
        <v>40</v>
      </c>
      <c r="AX319" s="14" t="s">
        <v>25</v>
      </c>
      <c r="AY319" s="251" t="s">
        <v>164</v>
      </c>
    </row>
    <row r="320" spans="2:65" s="1" customFormat="1" ht="22.5" customHeight="1">
      <c r="B320" s="42"/>
      <c r="C320" s="203" t="s">
        <v>402</v>
      </c>
      <c r="D320" s="203" t="s">
        <v>166</v>
      </c>
      <c r="E320" s="204" t="s">
        <v>403</v>
      </c>
      <c r="F320" s="205" t="s">
        <v>404</v>
      </c>
      <c r="G320" s="206" t="s">
        <v>234</v>
      </c>
      <c r="H320" s="207">
        <v>86.75</v>
      </c>
      <c r="I320" s="208"/>
      <c r="J320" s="209">
        <f>ROUND(I320*H320,2)</f>
        <v>0</v>
      </c>
      <c r="K320" s="205" t="s">
        <v>170</v>
      </c>
      <c r="L320" s="62"/>
      <c r="M320" s="210" t="s">
        <v>24</v>
      </c>
      <c r="N320" s="211" t="s">
        <v>48</v>
      </c>
      <c r="O320" s="43"/>
      <c r="P320" s="212">
        <f>O320*H320</f>
        <v>0</v>
      </c>
      <c r="Q320" s="212">
        <v>3.0000000000000001E-3</v>
      </c>
      <c r="R320" s="212">
        <f>Q320*H320</f>
        <v>0.26024999999999998</v>
      </c>
      <c r="S320" s="212">
        <v>0</v>
      </c>
      <c r="T320" s="213">
        <f>S320*H320</f>
        <v>0</v>
      </c>
      <c r="AR320" s="25" t="s">
        <v>171</v>
      </c>
      <c r="AT320" s="25" t="s">
        <v>166</v>
      </c>
      <c r="AU320" s="25" t="s">
        <v>183</v>
      </c>
      <c r="AY320" s="25" t="s">
        <v>164</v>
      </c>
      <c r="BE320" s="214">
        <f>IF(N320="základní",J320,0)</f>
        <v>0</v>
      </c>
      <c r="BF320" s="214">
        <f>IF(N320="snížená",J320,0)</f>
        <v>0</v>
      </c>
      <c r="BG320" s="214">
        <f>IF(N320="zákl. přenesená",J320,0)</f>
        <v>0</v>
      </c>
      <c r="BH320" s="214">
        <f>IF(N320="sníž. přenesená",J320,0)</f>
        <v>0</v>
      </c>
      <c r="BI320" s="214">
        <f>IF(N320="nulová",J320,0)</f>
        <v>0</v>
      </c>
      <c r="BJ320" s="25" t="s">
        <v>25</v>
      </c>
      <c r="BK320" s="214">
        <f>ROUND(I320*H320,2)</f>
        <v>0</v>
      </c>
      <c r="BL320" s="25" t="s">
        <v>171</v>
      </c>
      <c r="BM320" s="25" t="s">
        <v>405</v>
      </c>
    </row>
    <row r="321" spans="2:65" s="1" customFormat="1" ht="13.5">
      <c r="B321" s="42"/>
      <c r="C321" s="64"/>
      <c r="D321" s="215" t="s">
        <v>173</v>
      </c>
      <c r="E321" s="64"/>
      <c r="F321" s="216" t="s">
        <v>406</v>
      </c>
      <c r="G321" s="64"/>
      <c r="H321" s="64"/>
      <c r="I321" s="173"/>
      <c r="J321" s="64"/>
      <c r="K321" s="64"/>
      <c r="L321" s="62"/>
      <c r="M321" s="217"/>
      <c r="N321" s="43"/>
      <c r="O321" s="43"/>
      <c r="P321" s="43"/>
      <c r="Q321" s="43"/>
      <c r="R321" s="43"/>
      <c r="S321" s="43"/>
      <c r="T321" s="79"/>
      <c r="AT321" s="25" t="s">
        <v>173</v>
      </c>
      <c r="AU321" s="25" t="s">
        <v>183</v>
      </c>
    </row>
    <row r="322" spans="2:65" s="12" customFormat="1" ht="13.5">
      <c r="B322" s="218"/>
      <c r="C322" s="219"/>
      <c r="D322" s="215" t="s">
        <v>175</v>
      </c>
      <c r="E322" s="220" t="s">
        <v>24</v>
      </c>
      <c r="F322" s="221" t="s">
        <v>407</v>
      </c>
      <c r="G322" s="219"/>
      <c r="H322" s="222" t="s">
        <v>24</v>
      </c>
      <c r="I322" s="223"/>
      <c r="J322" s="219"/>
      <c r="K322" s="219"/>
      <c r="L322" s="224"/>
      <c r="M322" s="225"/>
      <c r="N322" s="226"/>
      <c r="O322" s="226"/>
      <c r="P322" s="226"/>
      <c r="Q322" s="226"/>
      <c r="R322" s="226"/>
      <c r="S322" s="226"/>
      <c r="T322" s="227"/>
      <c r="AT322" s="228" t="s">
        <v>175</v>
      </c>
      <c r="AU322" s="228" t="s">
        <v>183</v>
      </c>
      <c r="AV322" s="12" t="s">
        <v>25</v>
      </c>
      <c r="AW322" s="12" t="s">
        <v>40</v>
      </c>
      <c r="AX322" s="12" t="s">
        <v>77</v>
      </c>
      <c r="AY322" s="228" t="s">
        <v>164</v>
      </c>
    </row>
    <row r="323" spans="2:65" s="13" customFormat="1" ht="13.5">
      <c r="B323" s="229"/>
      <c r="C323" s="230"/>
      <c r="D323" s="215" t="s">
        <v>175</v>
      </c>
      <c r="E323" s="231" t="s">
        <v>24</v>
      </c>
      <c r="F323" s="232" t="s">
        <v>408</v>
      </c>
      <c r="G323" s="230"/>
      <c r="H323" s="233">
        <v>86.75</v>
      </c>
      <c r="I323" s="234"/>
      <c r="J323" s="230"/>
      <c r="K323" s="230"/>
      <c r="L323" s="235"/>
      <c r="M323" s="236"/>
      <c r="N323" s="237"/>
      <c r="O323" s="237"/>
      <c r="P323" s="237"/>
      <c r="Q323" s="237"/>
      <c r="R323" s="237"/>
      <c r="S323" s="237"/>
      <c r="T323" s="238"/>
      <c r="AT323" s="239" t="s">
        <v>175</v>
      </c>
      <c r="AU323" s="239" t="s">
        <v>183</v>
      </c>
      <c r="AV323" s="13" t="s">
        <v>86</v>
      </c>
      <c r="AW323" s="13" t="s">
        <v>40</v>
      </c>
      <c r="AX323" s="13" t="s">
        <v>77</v>
      </c>
      <c r="AY323" s="239" t="s">
        <v>164</v>
      </c>
    </row>
    <row r="324" spans="2:65" s="14" customFormat="1" ht="13.5">
      <c r="B324" s="240"/>
      <c r="C324" s="241"/>
      <c r="D324" s="242" t="s">
        <v>175</v>
      </c>
      <c r="E324" s="243" t="s">
        <v>24</v>
      </c>
      <c r="F324" s="244" t="s">
        <v>178</v>
      </c>
      <c r="G324" s="241"/>
      <c r="H324" s="245">
        <v>86.75</v>
      </c>
      <c r="I324" s="246"/>
      <c r="J324" s="241"/>
      <c r="K324" s="241"/>
      <c r="L324" s="247"/>
      <c r="M324" s="248"/>
      <c r="N324" s="249"/>
      <c r="O324" s="249"/>
      <c r="P324" s="249"/>
      <c r="Q324" s="249"/>
      <c r="R324" s="249"/>
      <c r="S324" s="249"/>
      <c r="T324" s="250"/>
      <c r="AT324" s="251" t="s">
        <v>175</v>
      </c>
      <c r="AU324" s="251" t="s">
        <v>183</v>
      </c>
      <c r="AV324" s="14" t="s">
        <v>171</v>
      </c>
      <c r="AW324" s="14" t="s">
        <v>40</v>
      </c>
      <c r="AX324" s="14" t="s">
        <v>25</v>
      </c>
      <c r="AY324" s="251" t="s">
        <v>164</v>
      </c>
    </row>
    <row r="325" spans="2:65" s="1" customFormat="1" ht="22.5" customHeight="1">
      <c r="B325" s="42"/>
      <c r="C325" s="203" t="s">
        <v>409</v>
      </c>
      <c r="D325" s="203" t="s">
        <v>166</v>
      </c>
      <c r="E325" s="204" t="s">
        <v>410</v>
      </c>
      <c r="F325" s="205" t="s">
        <v>411</v>
      </c>
      <c r="G325" s="206" t="s">
        <v>234</v>
      </c>
      <c r="H325" s="207">
        <v>222.54900000000001</v>
      </c>
      <c r="I325" s="208"/>
      <c r="J325" s="209">
        <f>ROUND(I325*H325,2)</f>
        <v>0</v>
      </c>
      <c r="K325" s="205" t="s">
        <v>170</v>
      </c>
      <c r="L325" s="62"/>
      <c r="M325" s="210" t="s">
        <v>24</v>
      </c>
      <c r="N325" s="211" t="s">
        <v>48</v>
      </c>
      <c r="O325" s="43"/>
      <c r="P325" s="212">
        <f>O325*H325</f>
        <v>0</v>
      </c>
      <c r="Q325" s="212">
        <v>3.0000000000000001E-3</v>
      </c>
      <c r="R325" s="212">
        <f>Q325*H325</f>
        <v>0.66764699999999999</v>
      </c>
      <c r="S325" s="212">
        <v>0</v>
      </c>
      <c r="T325" s="213">
        <f>S325*H325</f>
        <v>0</v>
      </c>
      <c r="AR325" s="25" t="s">
        <v>171</v>
      </c>
      <c r="AT325" s="25" t="s">
        <v>166</v>
      </c>
      <c r="AU325" s="25" t="s">
        <v>183</v>
      </c>
      <c r="AY325" s="25" t="s">
        <v>164</v>
      </c>
      <c r="BE325" s="214">
        <f>IF(N325="základní",J325,0)</f>
        <v>0</v>
      </c>
      <c r="BF325" s="214">
        <f>IF(N325="snížená",J325,0)</f>
        <v>0</v>
      </c>
      <c r="BG325" s="214">
        <f>IF(N325="zákl. přenesená",J325,0)</f>
        <v>0</v>
      </c>
      <c r="BH325" s="214">
        <f>IF(N325="sníž. přenesená",J325,0)</f>
        <v>0</v>
      </c>
      <c r="BI325" s="214">
        <f>IF(N325="nulová",J325,0)</f>
        <v>0</v>
      </c>
      <c r="BJ325" s="25" t="s">
        <v>25</v>
      </c>
      <c r="BK325" s="214">
        <f>ROUND(I325*H325,2)</f>
        <v>0</v>
      </c>
      <c r="BL325" s="25" t="s">
        <v>171</v>
      </c>
      <c r="BM325" s="25" t="s">
        <v>412</v>
      </c>
    </row>
    <row r="326" spans="2:65" s="1" customFormat="1" ht="13.5">
      <c r="B326" s="42"/>
      <c r="C326" s="64"/>
      <c r="D326" s="215" t="s">
        <v>173</v>
      </c>
      <c r="E326" s="64"/>
      <c r="F326" s="216" t="s">
        <v>413</v>
      </c>
      <c r="G326" s="64"/>
      <c r="H326" s="64"/>
      <c r="I326" s="173"/>
      <c r="J326" s="64"/>
      <c r="K326" s="64"/>
      <c r="L326" s="62"/>
      <c r="M326" s="217"/>
      <c r="N326" s="43"/>
      <c r="O326" s="43"/>
      <c r="P326" s="43"/>
      <c r="Q326" s="43"/>
      <c r="R326" s="43"/>
      <c r="S326" s="43"/>
      <c r="T326" s="79"/>
      <c r="AT326" s="25" t="s">
        <v>173</v>
      </c>
      <c r="AU326" s="25" t="s">
        <v>183</v>
      </c>
    </row>
    <row r="327" spans="2:65" s="12" customFormat="1" ht="13.5">
      <c r="B327" s="218"/>
      <c r="C327" s="219"/>
      <c r="D327" s="215" t="s">
        <v>175</v>
      </c>
      <c r="E327" s="220" t="s">
        <v>24</v>
      </c>
      <c r="F327" s="221" t="s">
        <v>414</v>
      </c>
      <c r="G327" s="219"/>
      <c r="H327" s="222" t="s">
        <v>24</v>
      </c>
      <c r="I327" s="223"/>
      <c r="J327" s="219"/>
      <c r="K327" s="219"/>
      <c r="L327" s="224"/>
      <c r="M327" s="225"/>
      <c r="N327" s="226"/>
      <c r="O327" s="226"/>
      <c r="P327" s="226"/>
      <c r="Q327" s="226"/>
      <c r="R327" s="226"/>
      <c r="S327" s="226"/>
      <c r="T327" s="227"/>
      <c r="AT327" s="228" t="s">
        <v>175</v>
      </c>
      <c r="AU327" s="228" t="s">
        <v>183</v>
      </c>
      <c r="AV327" s="12" t="s">
        <v>25</v>
      </c>
      <c r="AW327" s="12" t="s">
        <v>40</v>
      </c>
      <c r="AX327" s="12" t="s">
        <v>77</v>
      </c>
      <c r="AY327" s="228" t="s">
        <v>164</v>
      </c>
    </row>
    <row r="328" spans="2:65" s="12" customFormat="1" ht="13.5">
      <c r="B328" s="218"/>
      <c r="C328" s="219"/>
      <c r="D328" s="215" t="s">
        <v>175</v>
      </c>
      <c r="E328" s="220" t="s">
        <v>24</v>
      </c>
      <c r="F328" s="221" t="s">
        <v>264</v>
      </c>
      <c r="G328" s="219"/>
      <c r="H328" s="222" t="s">
        <v>24</v>
      </c>
      <c r="I328" s="223"/>
      <c r="J328" s="219"/>
      <c r="K328" s="219"/>
      <c r="L328" s="224"/>
      <c r="M328" s="225"/>
      <c r="N328" s="226"/>
      <c r="O328" s="226"/>
      <c r="P328" s="226"/>
      <c r="Q328" s="226"/>
      <c r="R328" s="226"/>
      <c r="S328" s="226"/>
      <c r="T328" s="227"/>
      <c r="AT328" s="228" t="s">
        <v>175</v>
      </c>
      <c r="AU328" s="228" t="s">
        <v>183</v>
      </c>
      <c r="AV328" s="12" t="s">
        <v>25</v>
      </c>
      <c r="AW328" s="12" t="s">
        <v>40</v>
      </c>
      <c r="AX328" s="12" t="s">
        <v>77</v>
      </c>
      <c r="AY328" s="228" t="s">
        <v>164</v>
      </c>
    </row>
    <row r="329" spans="2:65" s="12" customFormat="1" ht="13.5">
      <c r="B329" s="218"/>
      <c r="C329" s="219"/>
      <c r="D329" s="215" t="s">
        <v>175</v>
      </c>
      <c r="E329" s="220" t="s">
        <v>24</v>
      </c>
      <c r="F329" s="221" t="s">
        <v>415</v>
      </c>
      <c r="G329" s="219"/>
      <c r="H329" s="222" t="s">
        <v>24</v>
      </c>
      <c r="I329" s="223"/>
      <c r="J329" s="219"/>
      <c r="K329" s="219"/>
      <c r="L329" s="224"/>
      <c r="M329" s="225"/>
      <c r="N329" s="226"/>
      <c r="O329" s="226"/>
      <c r="P329" s="226"/>
      <c r="Q329" s="226"/>
      <c r="R329" s="226"/>
      <c r="S329" s="226"/>
      <c r="T329" s="227"/>
      <c r="AT329" s="228" t="s">
        <v>175</v>
      </c>
      <c r="AU329" s="228" t="s">
        <v>183</v>
      </c>
      <c r="AV329" s="12" t="s">
        <v>25</v>
      </c>
      <c r="AW329" s="12" t="s">
        <v>40</v>
      </c>
      <c r="AX329" s="12" t="s">
        <v>77</v>
      </c>
      <c r="AY329" s="228" t="s">
        <v>164</v>
      </c>
    </row>
    <row r="330" spans="2:65" s="13" customFormat="1" ht="13.5">
      <c r="B330" s="229"/>
      <c r="C330" s="230"/>
      <c r="D330" s="215" t="s">
        <v>175</v>
      </c>
      <c r="E330" s="231" t="s">
        <v>24</v>
      </c>
      <c r="F330" s="232" t="s">
        <v>416</v>
      </c>
      <c r="G330" s="230"/>
      <c r="H330" s="233">
        <v>5.0880000000000001</v>
      </c>
      <c r="I330" s="234"/>
      <c r="J330" s="230"/>
      <c r="K330" s="230"/>
      <c r="L330" s="235"/>
      <c r="M330" s="236"/>
      <c r="N330" s="237"/>
      <c r="O330" s="237"/>
      <c r="P330" s="237"/>
      <c r="Q330" s="237"/>
      <c r="R330" s="237"/>
      <c r="S330" s="237"/>
      <c r="T330" s="238"/>
      <c r="AT330" s="239" t="s">
        <v>175</v>
      </c>
      <c r="AU330" s="239" t="s">
        <v>183</v>
      </c>
      <c r="AV330" s="13" t="s">
        <v>86</v>
      </c>
      <c r="AW330" s="13" t="s">
        <v>40</v>
      </c>
      <c r="AX330" s="13" t="s">
        <v>77</v>
      </c>
      <c r="AY330" s="239" t="s">
        <v>164</v>
      </c>
    </row>
    <row r="331" spans="2:65" s="12" customFormat="1" ht="13.5">
      <c r="B331" s="218"/>
      <c r="C331" s="219"/>
      <c r="D331" s="215" t="s">
        <v>175</v>
      </c>
      <c r="E331" s="220" t="s">
        <v>24</v>
      </c>
      <c r="F331" s="221" t="s">
        <v>417</v>
      </c>
      <c r="G331" s="219"/>
      <c r="H331" s="222" t="s">
        <v>24</v>
      </c>
      <c r="I331" s="223"/>
      <c r="J331" s="219"/>
      <c r="K331" s="219"/>
      <c r="L331" s="224"/>
      <c r="M331" s="225"/>
      <c r="N331" s="226"/>
      <c r="O331" s="226"/>
      <c r="P331" s="226"/>
      <c r="Q331" s="226"/>
      <c r="R331" s="226"/>
      <c r="S331" s="226"/>
      <c r="T331" s="227"/>
      <c r="AT331" s="228" t="s">
        <v>175</v>
      </c>
      <c r="AU331" s="228" t="s">
        <v>183</v>
      </c>
      <c r="AV331" s="12" t="s">
        <v>25</v>
      </c>
      <c r="AW331" s="12" t="s">
        <v>40</v>
      </c>
      <c r="AX331" s="12" t="s">
        <v>77</v>
      </c>
      <c r="AY331" s="228" t="s">
        <v>164</v>
      </c>
    </row>
    <row r="332" spans="2:65" s="13" customFormat="1" ht="13.5">
      <c r="B332" s="229"/>
      <c r="C332" s="230"/>
      <c r="D332" s="215" t="s">
        <v>175</v>
      </c>
      <c r="E332" s="231" t="s">
        <v>24</v>
      </c>
      <c r="F332" s="232" t="s">
        <v>418</v>
      </c>
      <c r="G332" s="230"/>
      <c r="H332" s="233">
        <v>6.2210000000000001</v>
      </c>
      <c r="I332" s="234"/>
      <c r="J332" s="230"/>
      <c r="K332" s="230"/>
      <c r="L332" s="235"/>
      <c r="M332" s="236"/>
      <c r="N332" s="237"/>
      <c r="O332" s="237"/>
      <c r="P332" s="237"/>
      <c r="Q332" s="237"/>
      <c r="R332" s="237"/>
      <c r="S332" s="237"/>
      <c r="T332" s="238"/>
      <c r="AT332" s="239" t="s">
        <v>175</v>
      </c>
      <c r="AU332" s="239" t="s">
        <v>183</v>
      </c>
      <c r="AV332" s="13" t="s">
        <v>86</v>
      </c>
      <c r="AW332" s="13" t="s">
        <v>40</v>
      </c>
      <c r="AX332" s="13" t="s">
        <v>77</v>
      </c>
      <c r="AY332" s="239" t="s">
        <v>164</v>
      </c>
    </row>
    <row r="333" spans="2:65" s="12" customFormat="1" ht="13.5">
      <c r="B333" s="218"/>
      <c r="C333" s="219"/>
      <c r="D333" s="215" t="s">
        <v>175</v>
      </c>
      <c r="E333" s="220" t="s">
        <v>24</v>
      </c>
      <c r="F333" s="221" t="s">
        <v>419</v>
      </c>
      <c r="G333" s="219"/>
      <c r="H333" s="222" t="s">
        <v>24</v>
      </c>
      <c r="I333" s="223"/>
      <c r="J333" s="219"/>
      <c r="K333" s="219"/>
      <c r="L333" s="224"/>
      <c r="M333" s="225"/>
      <c r="N333" s="226"/>
      <c r="O333" s="226"/>
      <c r="P333" s="226"/>
      <c r="Q333" s="226"/>
      <c r="R333" s="226"/>
      <c r="S333" s="226"/>
      <c r="T333" s="227"/>
      <c r="AT333" s="228" t="s">
        <v>175</v>
      </c>
      <c r="AU333" s="228" t="s">
        <v>183</v>
      </c>
      <c r="AV333" s="12" t="s">
        <v>25</v>
      </c>
      <c r="AW333" s="12" t="s">
        <v>40</v>
      </c>
      <c r="AX333" s="12" t="s">
        <v>77</v>
      </c>
      <c r="AY333" s="228" t="s">
        <v>164</v>
      </c>
    </row>
    <row r="334" spans="2:65" s="13" customFormat="1" ht="13.5">
      <c r="B334" s="229"/>
      <c r="C334" s="230"/>
      <c r="D334" s="215" t="s">
        <v>175</v>
      </c>
      <c r="E334" s="231" t="s">
        <v>24</v>
      </c>
      <c r="F334" s="232" t="s">
        <v>420</v>
      </c>
      <c r="G334" s="230"/>
      <c r="H334" s="233">
        <v>13.904999999999999</v>
      </c>
      <c r="I334" s="234"/>
      <c r="J334" s="230"/>
      <c r="K334" s="230"/>
      <c r="L334" s="235"/>
      <c r="M334" s="236"/>
      <c r="N334" s="237"/>
      <c r="O334" s="237"/>
      <c r="P334" s="237"/>
      <c r="Q334" s="237"/>
      <c r="R334" s="237"/>
      <c r="S334" s="237"/>
      <c r="T334" s="238"/>
      <c r="AT334" s="239" t="s">
        <v>175</v>
      </c>
      <c r="AU334" s="239" t="s">
        <v>183</v>
      </c>
      <c r="AV334" s="13" t="s">
        <v>86</v>
      </c>
      <c r="AW334" s="13" t="s">
        <v>40</v>
      </c>
      <c r="AX334" s="13" t="s">
        <v>77</v>
      </c>
      <c r="AY334" s="239" t="s">
        <v>164</v>
      </c>
    </row>
    <row r="335" spans="2:65" s="12" customFormat="1" ht="13.5">
      <c r="B335" s="218"/>
      <c r="C335" s="219"/>
      <c r="D335" s="215" t="s">
        <v>175</v>
      </c>
      <c r="E335" s="220" t="s">
        <v>24</v>
      </c>
      <c r="F335" s="221" t="s">
        <v>421</v>
      </c>
      <c r="G335" s="219"/>
      <c r="H335" s="222" t="s">
        <v>24</v>
      </c>
      <c r="I335" s="223"/>
      <c r="J335" s="219"/>
      <c r="K335" s="219"/>
      <c r="L335" s="224"/>
      <c r="M335" s="225"/>
      <c r="N335" s="226"/>
      <c r="O335" s="226"/>
      <c r="P335" s="226"/>
      <c r="Q335" s="226"/>
      <c r="R335" s="226"/>
      <c r="S335" s="226"/>
      <c r="T335" s="227"/>
      <c r="AT335" s="228" t="s">
        <v>175</v>
      </c>
      <c r="AU335" s="228" t="s">
        <v>183</v>
      </c>
      <c r="AV335" s="12" t="s">
        <v>25</v>
      </c>
      <c r="AW335" s="12" t="s">
        <v>40</v>
      </c>
      <c r="AX335" s="12" t="s">
        <v>77</v>
      </c>
      <c r="AY335" s="228" t="s">
        <v>164</v>
      </c>
    </row>
    <row r="336" spans="2:65" s="13" customFormat="1" ht="13.5">
      <c r="B336" s="229"/>
      <c r="C336" s="230"/>
      <c r="D336" s="215" t="s">
        <v>175</v>
      </c>
      <c r="E336" s="231" t="s">
        <v>24</v>
      </c>
      <c r="F336" s="232" t="s">
        <v>422</v>
      </c>
      <c r="G336" s="230"/>
      <c r="H336" s="233">
        <v>18.302</v>
      </c>
      <c r="I336" s="234"/>
      <c r="J336" s="230"/>
      <c r="K336" s="230"/>
      <c r="L336" s="235"/>
      <c r="M336" s="236"/>
      <c r="N336" s="237"/>
      <c r="O336" s="237"/>
      <c r="P336" s="237"/>
      <c r="Q336" s="237"/>
      <c r="R336" s="237"/>
      <c r="S336" s="237"/>
      <c r="T336" s="238"/>
      <c r="AT336" s="239" t="s">
        <v>175</v>
      </c>
      <c r="AU336" s="239" t="s">
        <v>183</v>
      </c>
      <c r="AV336" s="13" t="s">
        <v>86</v>
      </c>
      <c r="AW336" s="13" t="s">
        <v>40</v>
      </c>
      <c r="AX336" s="13" t="s">
        <v>77</v>
      </c>
      <c r="AY336" s="239" t="s">
        <v>164</v>
      </c>
    </row>
    <row r="337" spans="2:51" s="12" customFormat="1" ht="13.5">
      <c r="B337" s="218"/>
      <c r="C337" s="219"/>
      <c r="D337" s="215" t="s">
        <v>175</v>
      </c>
      <c r="E337" s="220" t="s">
        <v>24</v>
      </c>
      <c r="F337" s="221" t="s">
        <v>423</v>
      </c>
      <c r="G337" s="219"/>
      <c r="H337" s="222" t="s">
        <v>24</v>
      </c>
      <c r="I337" s="223"/>
      <c r="J337" s="219"/>
      <c r="K337" s="219"/>
      <c r="L337" s="224"/>
      <c r="M337" s="225"/>
      <c r="N337" s="226"/>
      <c r="O337" s="226"/>
      <c r="P337" s="226"/>
      <c r="Q337" s="226"/>
      <c r="R337" s="226"/>
      <c r="S337" s="226"/>
      <c r="T337" s="227"/>
      <c r="AT337" s="228" t="s">
        <v>175</v>
      </c>
      <c r="AU337" s="228" t="s">
        <v>183</v>
      </c>
      <c r="AV337" s="12" t="s">
        <v>25</v>
      </c>
      <c r="AW337" s="12" t="s">
        <v>40</v>
      </c>
      <c r="AX337" s="12" t="s">
        <v>77</v>
      </c>
      <c r="AY337" s="228" t="s">
        <v>164</v>
      </c>
    </row>
    <row r="338" spans="2:51" s="13" customFormat="1" ht="13.5">
      <c r="B338" s="229"/>
      <c r="C338" s="230"/>
      <c r="D338" s="215" t="s">
        <v>175</v>
      </c>
      <c r="E338" s="231" t="s">
        <v>24</v>
      </c>
      <c r="F338" s="232" t="s">
        <v>424</v>
      </c>
      <c r="G338" s="230"/>
      <c r="H338" s="233">
        <v>37.929000000000002</v>
      </c>
      <c r="I338" s="234"/>
      <c r="J338" s="230"/>
      <c r="K338" s="230"/>
      <c r="L338" s="235"/>
      <c r="M338" s="236"/>
      <c r="N338" s="237"/>
      <c r="O338" s="237"/>
      <c r="P338" s="237"/>
      <c r="Q338" s="237"/>
      <c r="R338" s="237"/>
      <c r="S338" s="237"/>
      <c r="T338" s="238"/>
      <c r="AT338" s="239" t="s">
        <v>175</v>
      </c>
      <c r="AU338" s="239" t="s">
        <v>183</v>
      </c>
      <c r="AV338" s="13" t="s">
        <v>86</v>
      </c>
      <c r="AW338" s="13" t="s">
        <v>40</v>
      </c>
      <c r="AX338" s="13" t="s">
        <v>77</v>
      </c>
      <c r="AY338" s="239" t="s">
        <v>164</v>
      </c>
    </row>
    <row r="339" spans="2:51" s="15" customFormat="1" ht="13.5">
      <c r="B339" s="271"/>
      <c r="C339" s="272"/>
      <c r="D339" s="215" t="s">
        <v>175</v>
      </c>
      <c r="E339" s="273" t="s">
        <v>24</v>
      </c>
      <c r="F339" s="274" t="s">
        <v>399</v>
      </c>
      <c r="G339" s="272"/>
      <c r="H339" s="275">
        <v>81.444999999999993</v>
      </c>
      <c r="I339" s="276"/>
      <c r="J339" s="272"/>
      <c r="K339" s="272"/>
      <c r="L339" s="277"/>
      <c r="M339" s="278"/>
      <c r="N339" s="279"/>
      <c r="O339" s="279"/>
      <c r="P339" s="279"/>
      <c r="Q339" s="279"/>
      <c r="R339" s="279"/>
      <c r="S339" s="279"/>
      <c r="T339" s="280"/>
      <c r="AT339" s="281" t="s">
        <v>175</v>
      </c>
      <c r="AU339" s="281" t="s">
        <v>183</v>
      </c>
      <c r="AV339" s="15" t="s">
        <v>183</v>
      </c>
      <c r="AW339" s="15" t="s">
        <v>40</v>
      </c>
      <c r="AX339" s="15" t="s">
        <v>77</v>
      </c>
      <c r="AY339" s="281" t="s">
        <v>164</v>
      </c>
    </row>
    <row r="340" spans="2:51" s="12" customFormat="1" ht="13.5">
      <c r="B340" s="218"/>
      <c r="C340" s="219"/>
      <c r="D340" s="215" t="s">
        <v>175</v>
      </c>
      <c r="E340" s="220" t="s">
        <v>24</v>
      </c>
      <c r="F340" s="221" t="s">
        <v>237</v>
      </c>
      <c r="G340" s="219"/>
      <c r="H340" s="222" t="s">
        <v>24</v>
      </c>
      <c r="I340" s="223"/>
      <c r="J340" s="219"/>
      <c r="K340" s="219"/>
      <c r="L340" s="224"/>
      <c r="M340" s="225"/>
      <c r="N340" s="226"/>
      <c r="O340" s="226"/>
      <c r="P340" s="226"/>
      <c r="Q340" s="226"/>
      <c r="R340" s="226"/>
      <c r="S340" s="226"/>
      <c r="T340" s="227"/>
      <c r="AT340" s="228" t="s">
        <v>175</v>
      </c>
      <c r="AU340" s="228" t="s">
        <v>183</v>
      </c>
      <c r="AV340" s="12" t="s">
        <v>25</v>
      </c>
      <c r="AW340" s="12" t="s">
        <v>40</v>
      </c>
      <c r="AX340" s="12" t="s">
        <v>77</v>
      </c>
      <c r="AY340" s="228" t="s">
        <v>164</v>
      </c>
    </row>
    <row r="341" spans="2:51" s="12" customFormat="1" ht="13.5">
      <c r="B341" s="218"/>
      <c r="C341" s="219"/>
      <c r="D341" s="215" t="s">
        <v>175</v>
      </c>
      <c r="E341" s="220" t="s">
        <v>24</v>
      </c>
      <c r="F341" s="221" t="s">
        <v>425</v>
      </c>
      <c r="G341" s="219"/>
      <c r="H341" s="222" t="s">
        <v>24</v>
      </c>
      <c r="I341" s="223"/>
      <c r="J341" s="219"/>
      <c r="K341" s="219"/>
      <c r="L341" s="224"/>
      <c r="M341" s="225"/>
      <c r="N341" s="226"/>
      <c r="O341" s="226"/>
      <c r="P341" s="226"/>
      <c r="Q341" s="226"/>
      <c r="R341" s="226"/>
      <c r="S341" s="226"/>
      <c r="T341" s="227"/>
      <c r="AT341" s="228" t="s">
        <v>175</v>
      </c>
      <c r="AU341" s="228" t="s">
        <v>183</v>
      </c>
      <c r="AV341" s="12" t="s">
        <v>25</v>
      </c>
      <c r="AW341" s="12" t="s">
        <v>40</v>
      </c>
      <c r="AX341" s="12" t="s">
        <v>77</v>
      </c>
      <c r="AY341" s="228" t="s">
        <v>164</v>
      </c>
    </row>
    <row r="342" spans="2:51" s="13" customFormat="1" ht="13.5">
      <c r="B342" s="229"/>
      <c r="C342" s="230"/>
      <c r="D342" s="215" t="s">
        <v>175</v>
      </c>
      <c r="E342" s="231" t="s">
        <v>24</v>
      </c>
      <c r="F342" s="232" t="s">
        <v>426</v>
      </c>
      <c r="G342" s="230"/>
      <c r="H342" s="233">
        <v>23.204999999999998</v>
      </c>
      <c r="I342" s="234"/>
      <c r="J342" s="230"/>
      <c r="K342" s="230"/>
      <c r="L342" s="235"/>
      <c r="M342" s="236"/>
      <c r="N342" s="237"/>
      <c r="O342" s="237"/>
      <c r="P342" s="237"/>
      <c r="Q342" s="237"/>
      <c r="R342" s="237"/>
      <c r="S342" s="237"/>
      <c r="T342" s="238"/>
      <c r="AT342" s="239" t="s">
        <v>175</v>
      </c>
      <c r="AU342" s="239" t="s">
        <v>183</v>
      </c>
      <c r="AV342" s="13" t="s">
        <v>86</v>
      </c>
      <c r="AW342" s="13" t="s">
        <v>40</v>
      </c>
      <c r="AX342" s="13" t="s">
        <v>77</v>
      </c>
      <c r="AY342" s="239" t="s">
        <v>164</v>
      </c>
    </row>
    <row r="343" spans="2:51" s="12" customFormat="1" ht="13.5">
      <c r="B343" s="218"/>
      <c r="C343" s="219"/>
      <c r="D343" s="215" t="s">
        <v>175</v>
      </c>
      <c r="E343" s="220" t="s">
        <v>24</v>
      </c>
      <c r="F343" s="221" t="s">
        <v>427</v>
      </c>
      <c r="G343" s="219"/>
      <c r="H343" s="222" t="s">
        <v>24</v>
      </c>
      <c r="I343" s="223"/>
      <c r="J343" s="219"/>
      <c r="K343" s="219"/>
      <c r="L343" s="224"/>
      <c r="M343" s="225"/>
      <c r="N343" s="226"/>
      <c r="O343" s="226"/>
      <c r="P343" s="226"/>
      <c r="Q343" s="226"/>
      <c r="R343" s="226"/>
      <c r="S343" s="226"/>
      <c r="T343" s="227"/>
      <c r="AT343" s="228" t="s">
        <v>175</v>
      </c>
      <c r="AU343" s="228" t="s">
        <v>183</v>
      </c>
      <c r="AV343" s="12" t="s">
        <v>25</v>
      </c>
      <c r="AW343" s="12" t="s">
        <v>40</v>
      </c>
      <c r="AX343" s="12" t="s">
        <v>77</v>
      </c>
      <c r="AY343" s="228" t="s">
        <v>164</v>
      </c>
    </row>
    <row r="344" spans="2:51" s="13" customFormat="1" ht="13.5">
      <c r="B344" s="229"/>
      <c r="C344" s="230"/>
      <c r="D344" s="215" t="s">
        <v>175</v>
      </c>
      <c r="E344" s="231" t="s">
        <v>24</v>
      </c>
      <c r="F344" s="232" t="s">
        <v>428</v>
      </c>
      <c r="G344" s="230"/>
      <c r="H344" s="233">
        <v>10.797000000000001</v>
      </c>
      <c r="I344" s="234"/>
      <c r="J344" s="230"/>
      <c r="K344" s="230"/>
      <c r="L344" s="235"/>
      <c r="M344" s="236"/>
      <c r="N344" s="237"/>
      <c r="O344" s="237"/>
      <c r="P344" s="237"/>
      <c r="Q344" s="237"/>
      <c r="R344" s="237"/>
      <c r="S344" s="237"/>
      <c r="T344" s="238"/>
      <c r="AT344" s="239" t="s">
        <v>175</v>
      </c>
      <c r="AU344" s="239" t="s">
        <v>183</v>
      </c>
      <c r="AV344" s="13" t="s">
        <v>86</v>
      </c>
      <c r="AW344" s="13" t="s">
        <v>40</v>
      </c>
      <c r="AX344" s="13" t="s">
        <v>77</v>
      </c>
      <c r="AY344" s="239" t="s">
        <v>164</v>
      </c>
    </row>
    <row r="345" spans="2:51" s="12" customFormat="1" ht="13.5">
      <c r="B345" s="218"/>
      <c r="C345" s="219"/>
      <c r="D345" s="215" t="s">
        <v>175</v>
      </c>
      <c r="E345" s="220" t="s">
        <v>24</v>
      </c>
      <c r="F345" s="221" t="s">
        <v>429</v>
      </c>
      <c r="G345" s="219"/>
      <c r="H345" s="222" t="s">
        <v>24</v>
      </c>
      <c r="I345" s="223"/>
      <c r="J345" s="219"/>
      <c r="K345" s="219"/>
      <c r="L345" s="224"/>
      <c r="M345" s="225"/>
      <c r="N345" s="226"/>
      <c r="O345" s="226"/>
      <c r="P345" s="226"/>
      <c r="Q345" s="226"/>
      <c r="R345" s="226"/>
      <c r="S345" s="226"/>
      <c r="T345" s="227"/>
      <c r="AT345" s="228" t="s">
        <v>175</v>
      </c>
      <c r="AU345" s="228" t="s">
        <v>183</v>
      </c>
      <c r="AV345" s="12" t="s">
        <v>25</v>
      </c>
      <c r="AW345" s="12" t="s">
        <v>40</v>
      </c>
      <c r="AX345" s="12" t="s">
        <v>77</v>
      </c>
      <c r="AY345" s="228" t="s">
        <v>164</v>
      </c>
    </row>
    <row r="346" spans="2:51" s="13" customFormat="1" ht="13.5">
      <c r="B346" s="229"/>
      <c r="C346" s="230"/>
      <c r="D346" s="215" t="s">
        <v>175</v>
      </c>
      <c r="E346" s="231" t="s">
        <v>24</v>
      </c>
      <c r="F346" s="232" t="s">
        <v>430</v>
      </c>
      <c r="G346" s="230"/>
      <c r="H346" s="233">
        <v>17.734999999999999</v>
      </c>
      <c r="I346" s="234"/>
      <c r="J346" s="230"/>
      <c r="K346" s="230"/>
      <c r="L346" s="235"/>
      <c r="M346" s="236"/>
      <c r="N346" s="237"/>
      <c r="O346" s="237"/>
      <c r="P346" s="237"/>
      <c r="Q346" s="237"/>
      <c r="R346" s="237"/>
      <c r="S346" s="237"/>
      <c r="T346" s="238"/>
      <c r="AT346" s="239" t="s">
        <v>175</v>
      </c>
      <c r="AU346" s="239" t="s">
        <v>183</v>
      </c>
      <c r="AV346" s="13" t="s">
        <v>86</v>
      </c>
      <c r="AW346" s="13" t="s">
        <v>40</v>
      </c>
      <c r="AX346" s="13" t="s">
        <v>77</v>
      </c>
      <c r="AY346" s="239" t="s">
        <v>164</v>
      </c>
    </row>
    <row r="347" spans="2:51" s="15" customFormat="1" ht="13.5">
      <c r="B347" s="271"/>
      <c r="C347" s="272"/>
      <c r="D347" s="215" t="s">
        <v>175</v>
      </c>
      <c r="E347" s="273" t="s">
        <v>24</v>
      </c>
      <c r="F347" s="274" t="s">
        <v>399</v>
      </c>
      <c r="G347" s="272"/>
      <c r="H347" s="275">
        <v>51.737000000000002</v>
      </c>
      <c r="I347" s="276"/>
      <c r="J347" s="272"/>
      <c r="K347" s="272"/>
      <c r="L347" s="277"/>
      <c r="M347" s="278"/>
      <c r="N347" s="279"/>
      <c r="O347" s="279"/>
      <c r="P347" s="279"/>
      <c r="Q347" s="279"/>
      <c r="R347" s="279"/>
      <c r="S347" s="279"/>
      <c r="T347" s="280"/>
      <c r="AT347" s="281" t="s">
        <v>175</v>
      </c>
      <c r="AU347" s="281" t="s">
        <v>183</v>
      </c>
      <c r="AV347" s="15" t="s">
        <v>183</v>
      </c>
      <c r="AW347" s="15" t="s">
        <v>40</v>
      </c>
      <c r="AX347" s="15" t="s">
        <v>77</v>
      </c>
      <c r="AY347" s="281" t="s">
        <v>164</v>
      </c>
    </row>
    <row r="348" spans="2:51" s="12" customFormat="1" ht="13.5">
      <c r="B348" s="218"/>
      <c r="C348" s="219"/>
      <c r="D348" s="215" t="s">
        <v>175</v>
      </c>
      <c r="E348" s="220" t="s">
        <v>24</v>
      </c>
      <c r="F348" s="221" t="s">
        <v>240</v>
      </c>
      <c r="G348" s="219"/>
      <c r="H348" s="222" t="s">
        <v>24</v>
      </c>
      <c r="I348" s="223"/>
      <c r="J348" s="219"/>
      <c r="K348" s="219"/>
      <c r="L348" s="224"/>
      <c r="M348" s="225"/>
      <c r="N348" s="226"/>
      <c r="O348" s="226"/>
      <c r="P348" s="226"/>
      <c r="Q348" s="226"/>
      <c r="R348" s="226"/>
      <c r="S348" s="226"/>
      <c r="T348" s="227"/>
      <c r="AT348" s="228" t="s">
        <v>175</v>
      </c>
      <c r="AU348" s="228" t="s">
        <v>183</v>
      </c>
      <c r="AV348" s="12" t="s">
        <v>25</v>
      </c>
      <c r="AW348" s="12" t="s">
        <v>40</v>
      </c>
      <c r="AX348" s="12" t="s">
        <v>77</v>
      </c>
      <c r="AY348" s="228" t="s">
        <v>164</v>
      </c>
    </row>
    <row r="349" spans="2:51" s="12" customFormat="1" ht="13.5">
      <c r="B349" s="218"/>
      <c r="C349" s="219"/>
      <c r="D349" s="215" t="s">
        <v>175</v>
      </c>
      <c r="E349" s="220" t="s">
        <v>24</v>
      </c>
      <c r="F349" s="221" t="s">
        <v>431</v>
      </c>
      <c r="G349" s="219"/>
      <c r="H349" s="222" t="s">
        <v>24</v>
      </c>
      <c r="I349" s="223"/>
      <c r="J349" s="219"/>
      <c r="K349" s="219"/>
      <c r="L349" s="224"/>
      <c r="M349" s="225"/>
      <c r="N349" s="226"/>
      <c r="O349" s="226"/>
      <c r="P349" s="226"/>
      <c r="Q349" s="226"/>
      <c r="R349" s="226"/>
      <c r="S349" s="226"/>
      <c r="T349" s="227"/>
      <c r="AT349" s="228" t="s">
        <v>175</v>
      </c>
      <c r="AU349" s="228" t="s">
        <v>183</v>
      </c>
      <c r="AV349" s="12" t="s">
        <v>25</v>
      </c>
      <c r="AW349" s="12" t="s">
        <v>40</v>
      </c>
      <c r="AX349" s="12" t="s">
        <v>77</v>
      </c>
      <c r="AY349" s="228" t="s">
        <v>164</v>
      </c>
    </row>
    <row r="350" spans="2:51" s="13" customFormat="1" ht="13.5">
      <c r="B350" s="229"/>
      <c r="C350" s="230"/>
      <c r="D350" s="215" t="s">
        <v>175</v>
      </c>
      <c r="E350" s="231" t="s">
        <v>24</v>
      </c>
      <c r="F350" s="232" t="s">
        <v>432</v>
      </c>
      <c r="G350" s="230"/>
      <c r="H350" s="233">
        <v>13.68</v>
      </c>
      <c r="I350" s="234"/>
      <c r="J350" s="230"/>
      <c r="K350" s="230"/>
      <c r="L350" s="235"/>
      <c r="M350" s="236"/>
      <c r="N350" s="237"/>
      <c r="O350" s="237"/>
      <c r="P350" s="237"/>
      <c r="Q350" s="237"/>
      <c r="R350" s="237"/>
      <c r="S350" s="237"/>
      <c r="T350" s="238"/>
      <c r="AT350" s="239" t="s">
        <v>175</v>
      </c>
      <c r="AU350" s="239" t="s">
        <v>183</v>
      </c>
      <c r="AV350" s="13" t="s">
        <v>86</v>
      </c>
      <c r="AW350" s="13" t="s">
        <v>40</v>
      </c>
      <c r="AX350" s="13" t="s">
        <v>77</v>
      </c>
      <c r="AY350" s="239" t="s">
        <v>164</v>
      </c>
    </row>
    <row r="351" spans="2:51" s="12" customFormat="1" ht="13.5">
      <c r="B351" s="218"/>
      <c r="C351" s="219"/>
      <c r="D351" s="215" t="s">
        <v>175</v>
      </c>
      <c r="E351" s="220" t="s">
        <v>24</v>
      </c>
      <c r="F351" s="221" t="s">
        <v>433</v>
      </c>
      <c r="G351" s="219"/>
      <c r="H351" s="222" t="s">
        <v>24</v>
      </c>
      <c r="I351" s="223"/>
      <c r="J351" s="219"/>
      <c r="K351" s="219"/>
      <c r="L351" s="224"/>
      <c r="M351" s="225"/>
      <c r="N351" s="226"/>
      <c r="O351" s="226"/>
      <c r="P351" s="226"/>
      <c r="Q351" s="226"/>
      <c r="R351" s="226"/>
      <c r="S351" s="226"/>
      <c r="T351" s="227"/>
      <c r="AT351" s="228" t="s">
        <v>175</v>
      </c>
      <c r="AU351" s="228" t="s">
        <v>183</v>
      </c>
      <c r="AV351" s="12" t="s">
        <v>25</v>
      </c>
      <c r="AW351" s="12" t="s">
        <v>40</v>
      </c>
      <c r="AX351" s="12" t="s">
        <v>77</v>
      </c>
      <c r="AY351" s="228" t="s">
        <v>164</v>
      </c>
    </row>
    <row r="352" spans="2:51" s="13" customFormat="1" ht="13.5">
      <c r="B352" s="229"/>
      <c r="C352" s="230"/>
      <c r="D352" s="215" t="s">
        <v>175</v>
      </c>
      <c r="E352" s="231" t="s">
        <v>24</v>
      </c>
      <c r="F352" s="232" t="s">
        <v>434</v>
      </c>
      <c r="G352" s="230"/>
      <c r="H352" s="233">
        <v>13.606999999999999</v>
      </c>
      <c r="I352" s="234"/>
      <c r="J352" s="230"/>
      <c r="K352" s="230"/>
      <c r="L352" s="235"/>
      <c r="M352" s="236"/>
      <c r="N352" s="237"/>
      <c r="O352" s="237"/>
      <c r="P352" s="237"/>
      <c r="Q352" s="237"/>
      <c r="R352" s="237"/>
      <c r="S352" s="237"/>
      <c r="T352" s="238"/>
      <c r="AT352" s="239" t="s">
        <v>175</v>
      </c>
      <c r="AU352" s="239" t="s">
        <v>183</v>
      </c>
      <c r="AV352" s="13" t="s">
        <v>86</v>
      </c>
      <c r="AW352" s="13" t="s">
        <v>40</v>
      </c>
      <c r="AX352" s="13" t="s">
        <v>77</v>
      </c>
      <c r="AY352" s="239" t="s">
        <v>164</v>
      </c>
    </row>
    <row r="353" spans="2:51" s="12" customFormat="1" ht="13.5">
      <c r="B353" s="218"/>
      <c r="C353" s="219"/>
      <c r="D353" s="215" t="s">
        <v>175</v>
      </c>
      <c r="E353" s="220" t="s">
        <v>24</v>
      </c>
      <c r="F353" s="221" t="s">
        <v>435</v>
      </c>
      <c r="G353" s="219"/>
      <c r="H353" s="222" t="s">
        <v>24</v>
      </c>
      <c r="I353" s="223"/>
      <c r="J353" s="219"/>
      <c r="K353" s="219"/>
      <c r="L353" s="224"/>
      <c r="M353" s="225"/>
      <c r="N353" s="226"/>
      <c r="O353" s="226"/>
      <c r="P353" s="226"/>
      <c r="Q353" s="226"/>
      <c r="R353" s="226"/>
      <c r="S353" s="226"/>
      <c r="T353" s="227"/>
      <c r="AT353" s="228" t="s">
        <v>175</v>
      </c>
      <c r="AU353" s="228" t="s">
        <v>183</v>
      </c>
      <c r="AV353" s="12" t="s">
        <v>25</v>
      </c>
      <c r="AW353" s="12" t="s">
        <v>40</v>
      </c>
      <c r="AX353" s="12" t="s">
        <v>77</v>
      </c>
      <c r="AY353" s="228" t="s">
        <v>164</v>
      </c>
    </row>
    <row r="354" spans="2:51" s="13" customFormat="1" ht="13.5">
      <c r="B354" s="229"/>
      <c r="C354" s="230"/>
      <c r="D354" s="215" t="s">
        <v>175</v>
      </c>
      <c r="E354" s="231" t="s">
        <v>24</v>
      </c>
      <c r="F354" s="232" t="s">
        <v>436</v>
      </c>
      <c r="G354" s="230"/>
      <c r="H354" s="233">
        <v>9.6649999999999991</v>
      </c>
      <c r="I354" s="234"/>
      <c r="J354" s="230"/>
      <c r="K354" s="230"/>
      <c r="L354" s="235"/>
      <c r="M354" s="236"/>
      <c r="N354" s="237"/>
      <c r="O354" s="237"/>
      <c r="P354" s="237"/>
      <c r="Q354" s="237"/>
      <c r="R354" s="237"/>
      <c r="S354" s="237"/>
      <c r="T354" s="238"/>
      <c r="AT354" s="239" t="s">
        <v>175</v>
      </c>
      <c r="AU354" s="239" t="s">
        <v>183</v>
      </c>
      <c r="AV354" s="13" t="s">
        <v>86</v>
      </c>
      <c r="AW354" s="13" t="s">
        <v>40</v>
      </c>
      <c r="AX354" s="13" t="s">
        <v>77</v>
      </c>
      <c r="AY354" s="239" t="s">
        <v>164</v>
      </c>
    </row>
    <row r="355" spans="2:51" s="12" customFormat="1" ht="13.5">
      <c r="B355" s="218"/>
      <c r="C355" s="219"/>
      <c r="D355" s="215" t="s">
        <v>175</v>
      </c>
      <c r="E355" s="220" t="s">
        <v>24</v>
      </c>
      <c r="F355" s="221" t="s">
        <v>437</v>
      </c>
      <c r="G355" s="219"/>
      <c r="H355" s="222" t="s">
        <v>24</v>
      </c>
      <c r="I355" s="223"/>
      <c r="J355" s="219"/>
      <c r="K355" s="219"/>
      <c r="L355" s="224"/>
      <c r="M355" s="225"/>
      <c r="N355" s="226"/>
      <c r="O355" s="226"/>
      <c r="P355" s="226"/>
      <c r="Q355" s="226"/>
      <c r="R355" s="226"/>
      <c r="S355" s="226"/>
      <c r="T355" s="227"/>
      <c r="AT355" s="228" t="s">
        <v>175</v>
      </c>
      <c r="AU355" s="228" t="s">
        <v>183</v>
      </c>
      <c r="AV355" s="12" t="s">
        <v>25</v>
      </c>
      <c r="AW355" s="12" t="s">
        <v>40</v>
      </c>
      <c r="AX355" s="12" t="s">
        <v>77</v>
      </c>
      <c r="AY355" s="228" t="s">
        <v>164</v>
      </c>
    </row>
    <row r="356" spans="2:51" s="13" customFormat="1" ht="13.5">
      <c r="B356" s="229"/>
      <c r="C356" s="230"/>
      <c r="D356" s="215" t="s">
        <v>175</v>
      </c>
      <c r="E356" s="231" t="s">
        <v>24</v>
      </c>
      <c r="F356" s="232" t="s">
        <v>438</v>
      </c>
      <c r="G356" s="230"/>
      <c r="H356" s="233">
        <v>9.4169999999999998</v>
      </c>
      <c r="I356" s="234"/>
      <c r="J356" s="230"/>
      <c r="K356" s="230"/>
      <c r="L356" s="235"/>
      <c r="M356" s="236"/>
      <c r="N356" s="237"/>
      <c r="O356" s="237"/>
      <c r="P356" s="237"/>
      <c r="Q356" s="237"/>
      <c r="R356" s="237"/>
      <c r="S356" s="237"/>
      <c r="T356" s="238"/>
      <c r="AT356" s="239" t="s">
        <v>175</v>
      </c>
      <c r="AU356" s="239" t="s">
        <v>183</v>
      </c>
      <c r="AV356" s="13" t="s">
        <v>86</v>
      </c>
      <c r="AW356" s="13" t="s">
        <v>40</v>
      </c>
      <c r="AX356" s="13" t="s">
        <v>77</v>
      </c>
      <c r="AY356" s="239" t="s">
        <v>164</v>
      </c>
    </row>
    <row r="357" spans="2:51" s="15" customFormat="1" ht="13.5">
      <c r="B357" s="271"/>
      <c r="C357" s="272"/>
      <c r="D357" s="215" t="s">
        <v>175</v>
      </c>
      <c r="E357" s="273" t="s">
        <v>24</v>
      </c>
      <c r="F357" s="274" t="s">
        <v>399</v>
      </c>
      <c r="G357" s="272"/>
      <c r="H357" s="275">
        <v>46.369</v>
      </c>
      <c r="I357" s="276"/>
      <c r="J357" s="272"/>
      <c r="K357" s="272"/>
      <c r="L357" s="277"/>
      <c r="M357" s="278"/>
      <c r="N357" s="279"/>
      <c r="O357" s="279"/>
      <c r="P357" s="279"/>
      <c r="Q357" s="279"/>
      <c r="R357" s="279"/>
      <c r="S357" s="279"/>
      <c r="T357" s="280"/>
      <c r="AT357" s="281" t="s">
        <v>175</v>
      </c>
      <c r="AU357" s="281" t="s">
        <v>183</v>
      </c>
      <c r="AV357" s="15" t="s">
        <v>183</v>
      </c>
      <c r="AW357" s="15" t="s">
        <v>40</v>
      </c>
      <c r="AX357" s="15" t="s">
        <v>77</v>
      </c>
      <c r="AY357" s="281" t="s">
        <v>164</v>
      </c>
    </row>
    <row r="358" spans="2:51" s="12" customFormat="1" ht="13.5">
      <c r="B358" s="218"/>
      <c r="C358" s="219"/>
      <c r="D358" s="215" t="s">
        <v>175</v>
      </c>
      <c r="E358" s="220" t="s">
        <v>24</v>
      </c>
      <c r="F358" s="221" t="s">
        <v>243</v>
      </c>
      <c r="G358" s="219"/>
      <c r="H358" s="222" t="s">
        <v>24</v>
      </c>
      <c r="I358" s="223"/>
      <c r="J358" s="219"/>
      <c r="K358" s="219"/>
      <c r="L358" s="224"/>
      <c r="M358" s="225"/>
      <c r="N358" s="226"/>
      <c r="O358" s="226"/>
      <c r="P358" s="226"/>
      <c r="Q358" s="226"/>
      <c r="R358" s="226"/>
      <c r="S358" s="226"/>
      <c r="T358" s="227"/>
      <c r="AT358" s="228" t="s">
        <v>175</v>
      </c>
      <c r="AU358" s="228" t="s">
        <v>183</v>
      </c>
      <c r="AV358" s="12" t="s">
        <v>25</v>
      </c>
      <c r="AW358" s="12" t="s">
        <v>40</v>
      </c>
      <c r="AX358" s="12" t="s">
        <v>77</v>
      </c>
      <c r="AY358" s="228" t="s">
        <v>164</v>
      </c>
    </row>
    <row r="359" spans="2:51" s="12" customFormat="1" ht="13.5">
      <c r="B359" s="218"/>
      <c r="C359" s="219"/>
      <c r="D359" s="215" t="s">
        <v>175</v>
      </c>
      <c r="E359" s="220" t="s">
        <v>24</v>
      </c>
      <c r="F359" s="221" t="s">
        <v>439</v>
      </c>
      <c r="G359" s="219"/>
      <c r="H359" s="222" t="s">
        <v>24</v>
      </c>
      <c r="I359" s="223"/>
      <c r="J359" s="219"/>
      <c r="K359" s="219"/>
      <c r="L359" s="224"/>
      <c r="M359" s="225"/>
      <c r="N359" s="226"/>
      <c r="O359" s="226"/>
      <c r="P359" s="226"/>
      <c r="Q359" s="226"/>
      <c r="R359" s="226"/>
      <c r="S359" s="226"/>
      <c r="T359" s="227"/>
      <c r="AT359" s="228" t="s">
        <v>175</v>
      </c>
      <c r="AU359" s="228" t="s">
        <v>183</v>
      </c>
      <c r="AV359" s="12" t="s">
        <v>25</v>
      </c>
      <c r="AW359" s="12" t="s">
        <v>40</v>
      </c>
      <c r="AX359" s="12" t="s">
        <v>77</v>
      </c>
      <c r="AY359" s="228" t="s">
        <v>164</v>
      </c>
    </row>
    <row r="360" spans="2:51" s="13" customFormat="1" ht="13.5">
      <c r="B360" s="229"/>
      <c r="C360" s="230"/>
      <c r="D360" s="215" t="s">
        <v>175</v>
      </c>
      <c r="E360" s="231" t="s">
        <v>24</v>
      </c>
      <c r="F360" s="232" t="s">
        <v>440</v>
      </c>
      <c r="G360" s="230"/>
      <c r="H360" s="233">
        <v>12.555</v>
      </c>
      <c r="I360" s="234"/>
      <c r="J360" s="230"/>
      <c r="K360" s="230"/>
      <c r="L360" s="235"/>
      <c r="M360" s="236"/>
      <c r="N360" s="237"/>
      <c r="O360" s="237"/>
      <c r="P360" s="237"/>
      <c r="Q360" s="237"/>
      <c r="R360" s="237"/>
      <c r="S360" s="237"/>
      <c r="T360" s="238"/>
      <c r="AT360" s="239" t="s">
        <v>175</v>
      </c>
      <c r="AU360" s="239" t="s">
        <v>183</v>
      </c>
      <c r="AV360" s="13" t="s">
        <v>86</v>
      </c>
      <c r="AW360" s="13" t="s">
        <v>40</v>
      </c>
      <c r="AX360" s="13" t="s">
        <v>77</v>
      </c>
      <c r="AY360" s="239" t="s">
        <v>164</v>
      </c>
    </row>
    <row r="361" spans="2:51" s="12" customFormat="1" ht="13.5">
      <c r="B361" s="218"/>
      <c r="C361" s="219"/>
      <c r="D361" s="215" t="s">
        <v>175</v>
      </c>
      <c r="E361" s="220" t="s">
        <v>24</v>
      </c>
      <c r="F361" s="221" t="s">
        <v>441</v>
      </c>
      <c r="G361" s="219"/>
      <c r="H361" s="222" t="s">
        <v>24</v>
      </c>
      <c r="I361" s="223"/>
      <c r="J361" s="219"/>
      <c r="K361" s="219"/>
      <c r="L361" s="224"/>
      <c r="M361" s="225"/>
      <c r="N361" s="226"/>
      <c r="O361" s="226"/>
      <c r="P361" s="226"/>
      <c r="Q361" s="226"/>
      <c r="R361" s="226"/>
      <c r="S361" s="226"/>
      <c r="T361" s="227"/>
      <c r="AT361" s="228" t="s">
        <v>175</v>
      </c>
      <c r="AU361" s="228" t="s">
        <v>183</v>
      </c>
      <c r="AV361" s="12" t="s">
        <v>25</v>
      </c>
      <c r="AW361" s="12" t="s">
        <v>40</v>
      </c>
      <c r="AX361" s="12" t="s">
        <v>77</v>
      </c>
      <c r="AY361" s="228" t="s">
        <v>164</v>
      </c>
    </row>
    <row r="362" spans="2:51" s="13" customFormat="1" ht="13.5">
      <c r="B362" s="229"/>
      <c r="C362" s="230"/>
      <c r="D362" s="215" t="s">
        <v>175</v>
      </c>
      <c r="E362" s="231" t="s">
        <v>24</v>
      </c>
      <c r="F362" s="232" t="s">
        <v>442</v>
      </c>
      <c r="G362" s="230"/>
      <c r="H362" s="233">
        <v>13.391999999999999</v>
      </c>
      <c r="I362" s="234"/>
      <c r="J362" s="230"/>
      <c r="K362" s="230"/>
      <c r="L362" s="235"/>
      <c r="M362" s="236"/>
      <c r="N362" s="237"/>
      <c r="O362" s="237"/>
      <c r="P362" s="237"/>
      <c r="Q362" s="237"/>
      <c r="R362" s="237"/>
      <c r="S362" s="237"/>
      <c r="T362" s="238"/>
      <c r="AT362" s="239" t="s">
        <v>175</v>
      </c>
      <c r="AU362" s="239" t="s">
        <v>183</v>
      </c>
      <c r="AV362" s="13" t="s">
        <v>86</v>
      </c>
      <c r="AW362" s="13" t="s">
        <v>40</v>
      </c>
      <c r="AX362" s="13" t="s">
        <v>77</v>
      </c>
      <c r="AY362" s="239" t="s">
        <v>164</v>
      </c>
    </row>
    <row r="363" spans="2:51" s="12" customFormat="1" ht="13.5">
      <c r="B363" s="218"/>
      <c r="C363" s="219"/>
      <c r="D363" s="215" t="s">
        <v>175</v>
      </c>
      <c r="E363" s="220" t="s">
        <v>24</v>
      </c>
      <c r="F363" s="221" t="s">
        <v>443</v>
      </c>
      <c r="G363" s="219"/>
      <c r="H363" s="222" t="s">
        <v>24</v>
      </c>
      <c r="I363" s="223"/>
      <c r="J363" s="219"/>
      <c r="K363" s="219"/>
      <c r="L363" s="224"/>
      <c r="M363" s="225"/>
      <c r="N363" s="226"/>
      <c r="O363" s="226"/>
      <c r="P363" s="226"/>
      <c r="Q363" s="226"/>
      <c r="R363" s="226"/>
      <c r="S363" s="226"/>
      <c r="T363" s="227"/>
      <c r="AT363" s="228" t="s">
        <v>175</v>
      </c>
      <c r="AU363" s="228" t="s">
        <v>183</v>
      </c>
      <c r="AV363" s="12" t="s">
        <v>25</v>
      </c>
      <c r="AW363" s="12" t="s">
        <v>40</v>
      </c>
      <c r="AX363" s="12" t="s">
        <v>77</v>
      </c>
      <c r="AY363" s="228" t="s">
        <v>164</v>
      </c>
    </row>
    <row r="364" spans="2:51" s="13" customFormat="1" ht="13.5">
      <c r="B364" s="229"/>
      <c r="C364" s="230"/>
      <c r="D364" s="215" t="s">
        <v>175</v>
      </c>
      <c r="E364" s="231" t="s">
        <v>24</v>
      </c>
      <c r="F364" s="232" t="s">
        <v>444</v>
      </c>
      <c r="G364" s="230"/>
      <c r="H364" s="233">
        <v>8.8160000000000007</v>
      </c>
      <c r="I364" s="234"/>
      <c r="J364" s="230"/>
      <c r="K364" s="230"/>
      <c r="L364" s="235"/>
      <c r="M364" s="236"/>
      <c r="N364" s="237"/>
      <c r="O364" s="237"/>
      <c r="P364" s="237"/>
      <c r="Q364" s="237"/>
      <c r="R364" s="237"/>
      <c r="S364" s="237"/>
      <c r="T364" s="238"/>
      <c r="AT364" s="239" t="s">
        <v>175</v>
      </c>
      <c r="AU364" s="239" t="s">
        <v>183</v>
      </c>
      <c r="AV364" s="13" t="s">
        <v>86</v>
      </c>
      <c r="AW364" s="13" t="s">
        <v>40</v>
      </c>
      <c r="AX364" s="13" t="s">
        <v>77</v>
      </c>
      <c r="AY364" s="239" t="s">
        <v>164</v>
      </c>
    </row>
    <row r="365" spans="2:51" s="12" customFormat="1" ht="13.5">
      <c r="B365" s="218"/>
      <c r="C365" s="219"/>
      <c r="D365" s="215" t="s">
        <v>175</v>
      </c>
      <c r="E365" s="220" t="s">
        <v>24</v>
      </c>
      <c r="F365" s="221" t="s">
        <v>445</v>
      </c>
      <c r="G365" s="219"/>
      <c r="H365" s="222" t="s">
        <v>24</v>
      </c>
      <c r="I365" s="223"/>
      <c r="J365" s="219"/>
      <c r="K365" s="219"/>
      <c r="L365" s="224"/>
      <c r="M365" s="225"/>
      <c r="N365" s="226"/>
      <c r="O365" s="226"/>
      <c r="P365" s="226"/>
      <c r="Q365" s="226"/>
      <c r="R365" s="226"/>
      <c r="S365" s="226"/>
      <c r="T365" s="227"/>
      <c r="AT365" s="228" t="s">
        <v>175</v>
      </c>
      <c r="AU365" s="228" t="s">
        <v>183</v>
      </c>
      <c r="AV365" s="12" t="s">
        <v>25</v>
      </c>
      <c r="AW365" s="12" t="s">
        <v>40</v>
      </c>
      <c r="AX365" s="12" t="s">
        <v>77</v>
      </c>
      <c r="AY365" s="228" t="s">
        <v>164</v>
      </c>
    </row>
    <row r="366" spans="2:51" s="13" customFormat="1" ht="13.5">
      <c r="B366" s="229"/>
      <c r="C366" s="230"/>
      <c r="D366" s="215" t="s">
        <v>175</v>
      </c>
      <c r="E366" s="231" t="s">
        <v>24</v>
      </c>
      <c r="F366" s="232" t="s">
        <v>446</v>
      </c>
      <c r="G366" s="230"/>
      <c r="H366" s="233">
        <v>8.2349999999999994</v>
      </c>
      <c r="I366" s="234"/>
      <c r="J366" s="230"/>
      <c r="K366" s="230"/>
      <c r="L366" s="235"/>
      <c r="M366" s="236"/>
      <c r="N366" s="237"/>
      <c r="O366" s="237"/>
      <c r="P366" s="237"/>
      <c r="Q366" s="237"/>
      <c r="R366" s="237"/>
      <c r="S366" s="237"/>
      <c r="T366" s="238"/>
      <c r="AT366" s="239" t="s">
        <v>175</v>
      </c>
      <c r="AU366" s="239" t="s">
        <v>183</v>
      </c>
      <c r="AV366" s="13" t="s">
        <v>86</v>
      </c>
      <c r="AW366" s="13" t="s">
        <v>40</v>
      </c>
      <c r="AX366" s="13" t="s">
        <v>77</v>
      </c>
      <c r="AY366" s="239" t="s">
        <v>164</v>
      </c>
    </row>
    <row r="367" spans="2:51" s="15" customFormat="1" ht="13.5">
      <c r="B367" s="271"/>
      <c r="C367" s="272"/>
      <c r="D367" s="215" t="s">
        <v>175</v>
      </c>
      <c r="E367" s="273" t="s">
        <v>24</v>
      </c>
      <c r="F367" s="274" t="s">
        <v>399</v>
      </c>
      <c r="G367" s="272"/>
      <c r="H367" s="275">
        <v>42.997999999999998</v>
      </c>
      <c r="I367" s="276"/>
      <c r="J367" s="272"/>
      <c r="K367" s="272"/>
      <c r="L367" s="277"/>
      <c r="M367" s="278"/>
      <c r="N367" s="279"/>
      <c r="O367" s="279"/>
      <c r="P367" s="279"/>
      <c r="Q367" s="279"/>
      <c r="R367" s="279"/>
      <c r="S367" s="279"/>
      <c r="T367" s="280"/>
      <c r="AT367" s="281" t="s">
        <v>175</v>
      </c>
      <c r="AU367" s="281" t="s">
        <v>183</v>
      </c>
      <c r="AV367" s="15" t="s">
        <v>183</v>
      </c>
      <c r="AW367" s="15" t="s">
        <v>40</v>
      </c>
      <c r="AX367" s="15" t="s">
        <v>77</v>
      </c>
      <c r="AY367" s="281" t="s">
        <v>164</v>
      </c>
    </row>
    <row r="368" spans="2:51" s="14" customFormat="1" ht="13.5">
      <c r="B368" s="240"/>
      <c r="C368" s="241"/>
      <c r="D368" s="242" t="s">
        <v>175</v>
      </c>
      <c r="E368" s="243" t="s">
        <v>24</v>
      </c>
      <c r="F368" s="244" t="s">
        <v>178</v>
      </c>
      <c r="G368" s="241"/>
      <c r="H368" s="245">
        <v>222.54900000000001</v>
      </c>
      <c r="I368" s="246"/>
      <c r="J368" s="241"/>
      <c r="K368" s="241"/>
      <c r="L368" s="247"/>
      <c r="M368" s="248"/>
      <c r="N368" s="249"/>
      <c r="O368" s="249"/>
      <c r="P368" s="249"/>
      <c r="Q368" s="249"/>
      <c r="R368" s="249"/>
      <c r="S368" s="249"/>
      <c r="T368" s="250"/>
      <c r="AT368" s="251" t="s">
        <v>175</v>
      </c>
      <c r="AU368" s="251" t="s">
        <v>183</v>
      </c>
      <c r="AV368" s="14" t="s">
        <v>171</v>
      </c>
      <c r="AW368" s="14" t="s">
        <v>40</v>
      </c>
      <c r="AX368" s="14" t="s">
        <v>25</v>
      </c>
      <c r="AY368" s="251" t="s">
        <v>164</v>
      </c>
    </row>
    <row r="369" spans="2:65" s="1" customFormat="1" ht="22.5" customHeight="1">
      <c r="B369" s="42"/>
      <c r="C369" s="203" t="s">
        <v>447</v>
      </c>
      <c r="D369" s="203" t="s">
        <v>166</v>
      </c>
      <c r="E369" s="204" t="s">
        <v>448</v>
      </c>
      <c r="F369" s="205" t="s">
        <v>449</v>
      </c>
      <c r="G369" s="206" t="s">
        <v>234</v>
      </c>
      <c r="H369" s="207">
        <v>102</v>
      </c>
      <c r="I369" s="208"/>
      <c r="J369" s="209">
        <f>ROUND(I369*H369,2)</f>
        <v>0</v>
      </c>
      <c r="K369" s="205" t="s">
        <v>170</v>
      </c>
      <c r="L369" s="62"/>
      <c r="M369" s="210" t="s">
        <v>24</v>
      </c>
      <c r="N369" s="211" t="s">
        <v>48</v>
      </c>
      <c r="O369" s="43"/>
      <c r="P369" s="212">
        <f>O369*H369</f>
        <v>0</v>
      </c>
      <c r="Q369" s="212">
        <v>1.54E-2</v>
      </c>
      <c r="R369" s="212">
        <f>Q369*H369</f>
        <v>1.5708</v>
      </c>
      <c r="S369" s="212">
        <v>0</v>
      </c>
      <c r="T369" s="213">
        <f>S369*H369</f>
        <v>0</v>
      </c>
      <c r="AR369" s="25" t="s">
        <v>171</v>
      </c>
      <c r="AT369" s="25" t="s">
        <v>166</v>
      </c>
      <c r="AU369" s="25" t="s">
        <v>183</v>
      </c>
      <c r="AY369" s="25" t="s">
        <v>164</v>
      </c>
      <c r="BE369" s="214">
        <f>IF(N369="základní",J369,0)</f>
        <v>0</v>
      </c>
      <c r="BF369" s="214">
        <f>IF(N369="snížená",J369,0)</f>
        <v>0</v>
      </c>
      <c r="BG369" s="214">
        <f>IF(N369="zákl. přenesená",J369,0)</f>
        <v>0</v>
      </c>
      <c r="BH369" s="214">
        <f>IF(N369="sníž. přenesená",J369,0)</f>
        <v>0</v>
      </c>
      <c r="BI369" s="214">
        <f>IF(N369="nulová",J369,0)</f>
        <v>0</v>
      </c>
      <c r="BJ369" s="25" t="s">
        <v>25</v>
      </c>
      <c r="BK369" s="214">
        <f>ROUND(I369*H369,2)</f>
        <v>0</v>
      </c>
      <c r="BL369" s="25" t="s">
        <v>171</v>
      </c>
      <c r="BM369" s="25" t="s">
        <v>450</v>
      </c>
    </row>
    <row r="370" spans="2:65" s="1" customFormat="1" ht="27">
      <c r="B370" s="42"/>
      <c r="C370" s="64"/>
      <c r="D370" s="215" t="s">
        <v>173</v>
      </c>
      <c r="E370" s="64"/>
      <c r="F370" s="216" t="s">
        <v>451</v>
      </c>
      <c r="G370" s="64"/>
      <c r="H370" s="64"/>
      <c r="I370" s="173"/>
      <c r="J370" s="64"/>
      <c r="K370" s="64"/>
      <c r="L370" s="62"/>
      <c r="M370" s="217"/>
      <c r="N370" s="43"/>
      <c r="O370" s="43"/>
      <c r="P370" s="43"/>
      <c r="Q370" s="43"/>
      <c r="R370" s="43"/>
      <c r="S370" s="43"/>
      <c r="T370" s="79"/>
      <c r="AT370" s="25" t="s">
        <v>173</v>
      </c>
      <c r="AU370" s="25" t="s">
        <v>183</v>
      </c>
    </row>
    <row r="371" spans="2:65" s="1" customFormat="1" ht="67.5">
      <c r="B371" s="42"/>
      <c r="C371" s="64"/>
      <c r="D371" s="215" t="s">
        <v>229</v>
      </c>
      <c r="E371" s="64"/>
      <c r="F371" s="267" t="s">
        <v>452</v>
      </c>
      <c r="G371" s="64"/>
      <c r="H371" s="64"/>
      <c r="I371" s="173"/>
      <c r="J371" s="64"/>
      <c r="K371" s="64"/>
      <c r="L371" s="62"/>
      <c r="M371" s="217"/>
      <c r="N371" s="43"/>
      <c r="O371" s="43"/>
      <c r="P371" s="43"/>
      <c r="Q371" s="43"/>
      <c r="R371" s="43"/>
      <c r="S371" s="43"/>
      <c r="T371" s="79"/>
      <c r="AT371" s="25" t="s">
        <v>229</v>
      </c>
      <c r="AU371" s="25" t="s">
        <v>183</v>
      </c>
    </row>
    <row r="372" spans="2:65" s="12" customFormat="1" ht="13.5">
      <c r="B372" s="218"/>
      <c r="C372" s="219"/>
      <c r="D372" s="215" t="s">
        <v>175</v>
      </c>
      <c r="E372" s="220" t="s">
        <v>24</v>
      </c>
      <c r="F372" s="221" t="s">
        <v>453</v>
      </c>
      <c r="G372" s="219"/>
      <c r="H372" s="222" t="s">
        <v>24</v>
      </c>
      <c r="I372" s="223"/>
      <c r="J372" s="219"/>
      <c r="K372" s="219"/>
      <c r="L372" s="224"/>
      <c r="M372" s="225"/>
      <c r="N372" s="226"/>
      <c r="O372" s="226"/>
      <c r="P372" s="226"/>
      <c r="Q372" s="226"/>
      <c r="R372" s="226"/>
      <c r="S372" s="226"/>
      <c r="T372" s="227"/>
      <c r="AT372" s="228" t="s">
        <v>175</v>
      </c>
      <c r="AU372" s="228" t="s">
        <v>183</v>
      </c>
      <c r="AV372" s="12" t="s">
        <v>25</v>
      </c>
      <c r="AW372" s="12" t="s">
        <v>40</v>
      </c>
      <c r="AX372" s="12" t="s">
        <v>77</v>
      </c>
      <c r="AY372" s="228" t="s">
        <v>164</v>
      </c>
    </row>
    <row r="373" spans="2:65" s="13" customFormat="1" ht="13.5">
      <c r="B373" s="229"/>
      <c r="C373" s="230"/>
      <c r="D373" s="215" t="s">
        <v>175</v>
      </c>
      <c r="E373" s="231" t="s">
        <v>24</v>
      </c>
      <c r="F373" s="232" t="s">
        <v>454</v>
      </c>
      <c r="G373" s="230"/>
      <c r="H373" s="233">
        <v>102</v>
      </c>
      <c r="I373" s="234"/>
      <c r="J373" s="230"/>
      <c r="K373" s="230"/>
      <c r="L373" s="235"/>
      <c r="M373" s="236"/>
      <c r="N373" s="237"/>
      <c r="O373" s="237"/>
      <c r="P373" s="237"/>
      <c r="Q373" s="237"/>
      <c r="R373" s="237"/>
      <c r="S373" s="237"/>
      <c r="T373" s="238"/>
      <c r="AT373" s="239" t="s">
        <v>175</v>
      </c>
      <c r="AU373" s="239" t="s">
        <v>183</v>
      </c>
      <c r="AV373" s="13" t="s">
        <v>86</v>
      </c>
      <c r="AW373" s="13" t="s">
        <v>40</v>
      </c>
      <c r="AX373" s="13" t="s">
        <v>77</v>
      </c>
      <c r="AY373" s="239" t="s">
        <v>164</v>
      </c>
    </row>
    <row r="374" spans="2:65" s="14" customFormat="1" ht="13.5">
      <c r="B374" s="240"/>
      <c r="C374" s="241"/>
      <c r="D374" s="242" t="s">
        <v>175</v>
      </c>
      <c r="E374" s="243" t="s">
        <v>24</v>
      </c>
      <c r="F374" s="244" t="s">
        <v>178</v>
      </c>
      <c r="G374" s="241"/>
      <c r="H374" s="245">
        <v>102</v>
      </c>
      <c r="I374" s="246"/>
      <c r="J374" s="241"/>
      <c r="K374" s="241"/>
      <c r="L374" s="247"/>
      <c r="M374" s="248"/>
      <c r="N374" s="249"/>
      <c r="O374" s="249"/>
      <c r="P374" s="249"/>
      <c r="Q374" s="249"/>
      <c r="R374" s="249"/>
      <c r="S374" s="249"/>
      <c r="T374" s="250"/>
      <c r="AT374" s="251" t="s">
        <v>175</v>
      </c>
      <c r="AU374" s="251" t="s">
        <v>183</v>
      </c>
      <c r="AV374" s="14" t="s">
        <v>171</v>
      </c>
      <c r="AW374" s="14" t="s">
        <v>40</v>
      </c>
      <c r="AX374" s="14" t="s">
        <v>25</v>
      </c>
      <c r="AY374" s="251" t="s">
        <v>164</v>
      </c>
    </row>
    <row r="375" spans="2:65" s="1" customFormat="1" ht="22.5" customHeight="1">
      <c r="B375" s="42"/>
      <c r="C375" s="203" t="s">
        <v>455</v>
      </c>
      <c r="D375" s="203" t="s">
        <v>166</v>
      </c>
      <c r="E375" s="204" t="s">
        <v>456</v>
      </c>
      <c r="F375" s="205" t="s">
        <v>457</v>
      </c>
      <c r="G375" s="206" t="s">
        <v>234</v>
      </c>
      <c r="H375" s="207">
        <v>86.75</v>
      </c>
      <c r="I375" s="208"/>
      <c r="J375" s="209">
        <f>ROUND(I375*H375,2)</f>
        <v>0</v>
      </c>
      <c r="K375" s="205" t="s">
        <v>170</v>
      </c>
      <c r="L375" s="62"/>
      <c r="M375" s="210" t="s">
        <v>24</v>
      </c>
      <c r="N375" s="211" t="s">
        <v>48</v>
      </c>
      <c r="O375" s="43"/>
      <c r="P375" s="212">
        <f>O375*H375</f>
        <v>0</v>
      </c>
      <c r="Q375" s="212">
        <v>1.6899999999999998E-2</v>
      </c>
      <c r="R375" s="212">
        <f>Q375*H375</f>
        <v>1.4660749999999998</v>
      </c>
      <c r="S375" s="212">
        <v>0</v>
      </c>
      <c r="T375" s="213">
        <f>S375*H375</f>
        <v>0</v>
      </c>
      <c r="AR375" s="25" t="s">
        <v>171</v>
      </c>
      <c r="AT375" s="25" t="s">
        <v>166</v>
      </c>
      <c r="AU375" s="25" t="s">
        <v>183</v>
      </c>
      <c r="AY375" s="25" t="s">
        <v>164</v>
      </c>
      <c r="BE375" s="214">
        <f>IF(N375="základní",J375,0)</f>
        <v>0</v>
      </c>
      <c r="BF375" s="214">
        <f>IF(N375="snížená",J375,0)</f>
        <v>0</v>
      </c>
      <c r="BG375" s="214">
        <f>IF(N375="zákl. přenesená",J375,0)</f>
        <v>0</v>
      </c>
      <c r="BH375" s="214">
        <f>IF(N375="sníž. přenesená",J375,0)</f>
        <v>0</v>
      </c>
      <c r="BI375" s="214">
        <f>IF(N375="nulová",J375,0)</f>
        <v>0</v>
      </c>
      <c r="BJ375" s="25" t="s">
        <v>25</v>
      </c>
      <c r="BK375" s="214">
        <f>ROUND(I375*H375,2)</f>
        <v>0</v>
      </c>
      <c r="BL375" s="25" t="s">
        <v>171</v>
      </c>
      <c r="BM375" s="25" t="s">
        <v>458</v>
      </c>
    </row>
    <row r="376" spans="2:65" s="1" customFormat="1" ht="27">
      <c r="B376" s="42"/>
      <c r="C376" s="64"/>
      <c r="D376" s="215" t="s">
        <v>173</v>
      </c>
      <c r="E376" s="64"/>
      <c r="F376" s="216" t="s">
        <v>459</v>
      </c>
      <c r="G376" s="64"/>
      <c r="H376" s="64"/>
      <c r="I376" s="173"/>
      <c r="J376" s="64"/>
      <c r="K376" s="64"/>
      <c r="L376" s="62"/>
      <c r="M376" s="217"/>
      <c r="N376" s="43"/>
      <c r="O376" s="43"/>
      <c r="P376" s="43"/>
      <c r="Q376" s="43"/>
      <c r="R376" s="43"/>
      <c r="S376" s="43"/>
      <c r="T376" s="79"/>
      <c r="AT376" s="25" t="s">
        <v>173</v>
      </c>
      <c r="AU376" s="25" t="s">
        <v>183</v>
      </c>
    </row>
    <row r="377" spans="2:65" s="1" customFormat="1" ht="40.5">
      <c r="B377" s="42"/>
      <c r="C377" s="64"/>
      <c r="D377" s="215" t="s">
        <v>229</v>
      </c>
      <c r="E377" s="64"/>
      <c r="F377" s="267" t="s">
        <v>460</v>
      </c>
      <c r="G377" s="64"/>
      <c r="H377" s="64"/>
      <c r="I377" s="173"/>
      <c r="J377" s="64"/>
      <c r="K377" s="64"/>
      <c r="L377" s="62"/>
      <c r="M377" s="217"/>
      <c r="N377" s="43"/>
      <c r="O377" s="43"/>
      <c r="P377" s="43"/>
      <c r="Q377" s="43"/>
      <c r="R377" s="43"/>
      <c r="S377" s="43"/>
      <c r="T377" s="79"/>
      <c r="AT377" s="25" t="s">
        <v>229</v>
      </c>
      <c r="AU377" s="25" t="s">
        <v>183</v>
      </c>
    </row>
    <row r="378" spans="2:65" s="12" customFormat="1" ht="13.5">
      <c r="B378" s="218"/>
      <c r="C378" s="219"/>
      <c r="D378" s="215" t="s">
        <v>175</v>
      </c>
      <c r="E378" s="220" t="s">
        <v>24</v>
      </c>
      <c r="F378" s="221" t="s">
        <v>407</v>
      </c>
      <c r="G378" s="219"/>
      <c r="H378" s="222" t="s">
        <v>24</v>
      </c>
      <c r="I378" s="223"/>
      <c r="J378" s="219"/>
      <c r="K378" s="219"/>
      <c r="L378" s="224"/>
      <c r="M378" s="225"/>
      <c r="N378" s="226"/>
      <c r="O378" s="226"/>
      <c r="P378" s="226"/>
      <c r="Q378" s="226"/>
      <c r="R378" s="226"/>
      <c r="S378" s="226"/>
      <c r="T378" s="227"/>
      <c r="AT378" s="228" t="s">
        <v>175</v>
      </c>
      <c r="AU378" s="228" t="s">
        <v>183</v>
      </c>
      <c r="AV378" s="12" t="s">
        <v>25</v>
      </c>
      <c r="AW378" s="12" t="s">
        <v>40</v>
      </c>
      <c r="AX378" s="12" t="s">
        <v>77</v>
      </c>
      <c r="AY378" s="228" t="s">
        <v>164</v>
      </c>
    </row>
    <row r="379" spans="2:65" s="13" customFormat="1" ht="13.5">
      <c r="B379" s="229"/>
      <c r="C379" s="230"/>
      <c r="D379" s="215" t="s">
        <v>175</v>
      </c>
      <c r="E379" s="231" t="s">
        <v>24</v>
      </c>
      <c r="F379" s="232" t="s">
        <v>408</v>
      </c>
      <c r="G379" s="230"/>
      <c r="H379" s="233">
        <v>86.75</v>
      </c>
      <c r="I379" s="234"/>
      <c r="J379" s="230"/>
      <c r="K379" s="230"/>
      <c r="L379" s="235"/>
      <c r="M379" s="236"/>
      <c r="N379" s="237"/>
      <c r="O379" s="237"/>
      <c r="P379" s="237"/>
      <c r="Q379" s="237"/>
      <c r="R379" s="237"/>
      <c r="S379" s="237"/>
      <c r="T379" s="238"/>
      <c r="AT379" s="239" t="s">
        <v>175</v>
      </c>
      <c r="AU379" s="239" t="s">
        <v>183</v>
      </c>
      <c r="AV379" s="13" t="s">
        <v>86</v>
      </c>
      <c r="AW379" s="13" t="s">
        <v>40</v>
      </c>
      <c r="AX379" s="13" t="s">
        <v>77</v>
      </c>
      <c r="AY379" s="239" t="s">
        <v>164</v>
      </c>
    </row>
    <row r="380" spans="2:65" s="14" customFormat="1" ht="13.5">
      <c r="B380" s="240"/>
      <c r="C380" s="241"/>
      <c r="D380" s="242" t="s">
        <v>175</v>
      </c>
      <c r="E380" s="243" t="s">
        <v>24</v>
      </c>
      <c r="F380" s="244" t="s">
        <v>178</v>
      </c>
      <c r="G380" s="241"/>
      <c r="H380" s="245">
        <v>86.75</v>
      </c>
      <c r="I380" s="246"/>
      <c r="J380" s="241"/>
      <c r="K380" s="241"/>
      <c r="L380" s="247"/>
      <c r="M380" s="248"/>
      <c r="N380" s="249"/>
      <c r="O380" s="249"/>
      <c r="P380" s="249"/>
      <c r="Q380" s="249"/>
      <c r="R380" s="249"/>
      <c r="S380" s="249"/>
      <c r="T380" s="250"/>
      <c r="AT380" s="251" t="s">
        <v>175</v>
      </c>
      <c r="AU380" s="251" t="s">
        <v>183</v>
      </c>
      <c r="AV380" s="14" t="s">
        <v>171</v>
      </c>
      <c r="AW380" s="14" t="s">
        <v>40</v>
      </c>
      <c r="AX380" s="14" t="s">
        <v>25</v>
      </c>
      <c r="AY380" s="251" t="s">
        <v>164</v>
      </c>
    </row>
    <row r="381" spans="2:65" s="1" customFormat="1" ht="22.5" customHeight="1">
      <c r="B381" s="42"/>
      <c r="C381" s="203" t="s">
        <v>461</v>
      </c>
      <c r="D381" s="203" t="s">
        <v>166</v>
      </c>
      <c r="E381" s="204" t="s">
        <v>462</v>
      </c>
      <c r="F381" s="205" t="s">
        <v>463</v>
      </c>
      <c r="G381" s="206" t="s">
        <v>234</v>
      </c>
      <c r="H381" s="207">
        <v>201.98</v>
      </c>
      <c r="I381" s="208"/>
      <c r="J381" s="209">
        <f>ROUND(I381*H381,2)</f>
        <v>0</v>
      </c>
      <c r="K381" s="205" t="s">
        <v>170</v>
      </c>
      <c r="L381" s="62"/>
      <c r="M381" s="210" t="s">
        <v>24</v>
      </c>
      <c r="N381" s="211" t="s">
        <v>48</v>
      </c>
      <c r="O381" s="43"/>
      <c r="P381" s="212">
        <f>O381*H381</f>
        <v>0</v>
      </c>
      <c r="Q381" s="212">
        <v>1.5599999999999999E-2</v>
      </c>
      <c r="R381" s="212">
        <f>Q381*H381</f>
        <v>3.1508879999999997</v>
      </c>
      <c r="S381" s="212">
        <v>0</v>
      </c>
      <c r="T381" s="213">
        <f>S381*H381</f>
        <v>0</v>
      </c>
      <c r="AR381" s="25" t="s">
        <v>171</v>
      </c>
      <c r="AT381" s="25" t="s">
        <v>166</v>
      </c>
      <c r="AU381" s="25" t="s">
        <v>183</v>
      </c>
      <c r="AY381" s="25" t="s">
        <v>164</v>
      </c>
      <c r="BE381" s="214">
        <f>IF(N381="základní",J381,0)</f>
        <v>0</v>
      </c>
      <c r="BF381" s="214">
        <f>IF(N381="snížená",J381,0)</f>
        <v>0</v>
      </c>
      <c r="BG381" s="214">
        <f>IF(N381="zákl. přenesená",J381,0)</f>
        <v>0</v>
      </c>
      <c r="BH381" s="214">
        <f>IF(N381="sníž. přenesená",J381,0)</f>
        <v>0</v>
      </c>
      <c r="BI381" s="214">
        <f>IF(N381="nulová",J381,0)</f>
        <v>0</v>
      </c>
      <c r="BJ381" s="25" t="s">
        <v>25</v>
      </c>
      <c r="BK381" s="214">
        <f>ROUND(I381*H381,2)</f>
        <v>0</v>
      </c>
      <c r="BL381" s="25" t="s">
        <v>171</v>
      </c>
      <c r="BM381" s="25" t="s">
        <v>464</v>
      </c>
    </row>
    <row r="382" spans="2:65" s="1" customFormat="1" ht="27">
      <c r="B382" s="42"/>
      <c r="C382" s="64"/>
      <c r="D382" s="215" t="s">
        <v>173</v>
      </c>
      <c r="E382" s="64"/>
      <c r="F382" s="216" t="s">
        <v>465</v>
      </c>
      <c r="G382" s="64"/>
      <c r="H382" s="64"/>
      <c r="I382" s="173"/>
      <c r="J382" s="64"/>
      <c r="K382" s="64"/>
      <c r="L382" s="62"/>
      <c r="M382" s="217"/>
      <c r="N382" s="43"/>
      <c r="O382" s="43"/>
      <c r="P382" s="43"/>
      <c r="Q382" s="43"/>
      <c r="R382" s="43"/>
      <c r="S382" s="43"/>
      <c r="T382" s="79"/>
      <c r="AT382" s="25" t="s">
        <v>173</v>
      </c>
      <c r="AU382" s="25" t="s">
        <v>183</v>
      </c>
    </row>
    <row r="383" spans="2:65" s="1" customFormat="1" ht="40.5">
      <c r="B383" s="42"/>
      <c r="C383" s="64"/>
      <c r="D383" s="215" t="s">
        <v>229</v>
      </c>
      <c r="E383" s="64"/>
      <c r="F383" s="267" t="s">
        <v>460</v>
      </c>
      <c r="G383" s="64"/>
      <c r="H383" s="64"/>
      <c r="I383" s="173"/>
      <c r="J383" s="64"/>
      <c r="K383" s="64"/>
      <c r="L383" s="62"/>
      <c r="M383" s="217"/>
      <c r="N383" s="43"/>
      <c r="O383" s="43"/>
      <c r="P383" s="43"/>
      <c r="Q383" s="43"/>
      <c r="R383" s="43"/>
      <c r="S383" s="43"/>
      <c r="T383" s="79"/>
      <c r="AT383" s="25" t="s">
        <v>229</v>
      </c>
      <c r="AU383" s="25" t="s">
        <v>183</v>
      </c>
    </row>
    <row r="384" spans="2:65" s="12" customFormat="1" ht="13.5">
      <c r="B384" s="218"/>
      <c r="C384" s="219"/>
      <c r="D384" s="215" t="s">
        <v>175</v>
      </c>
      <c r="E384" s="220" t="s">
        <v>24</v>
      </c>
      <c r="F384" s="221" t="s">
        <v>264</v>
      </c>
      <c r="G384" s="219"/>
      <c r="H384" s="222" t="s">
        <v>24</v>
      </c>
      <c r="I384" s="223"/>
      <c r="J384" s="219"/>
      <c r="K384" s="219"/>
      <c r="L384" s="224"/>
      <c r="M384" s="225"/>
      <c r="N384" s="226"/>
      <c r="O384" s="226"/>
      <c r="P384" s="226"/>
      <c r="Q384" s="226"/>
      <c r="R384" s="226"/>
      <c r="S384" s="226"/>
      <c r="T384" s="227"/>
      <c r="AT384" s="228" t="s">
        <v>175</v>
      </c>
      <c r="AU384" s="228" t="s">
        <v>183</v>
      </c>
      <c r="AV384" s="12" t="s">
        <v>25</v>
      </c>
      <c r="AW384" s="12" t="s">
        <v>40</v>
      </c>
      <c r="AX384" s="12" t="s">
        <v>77</v>
      </c>
      <c r="AY384" s="228" t="s">
        <v>164</v>
      </c>
    </row>
    <row r="385" spans="2:65" s="13" customFormat="1" ht="13.5">
      <c r="B385" s="229"/>
      <c r="C385" s="230"/>
      <c r="D385" s="215" t="s">
        <v>175</v>
      </c>
      <c r="E385" s="231" t="s">
        <v>24</v>
      </c>
      <c r="F385" s="232" t="s">
        <v>466</v>
      </c>
      <c r="G385" s="230"/>
      <c r="H385" s="233">
        <v>124.29</v>
      </c>
      <c r="I385" s="234"/>
      <c r="J385" s="230"/>
      <c r="K385" s="230"/>
      <c r="L385" s="235"/>
      <c r="M385" s="236"/>
      <c r="N385" s="237"/>
      <c r="O385" s="237"/>
      <c r="P385" s="237"/>
      <c r="Q385" s="237"/>
      <c r="R385" s="237"/>
      <c r="S385" s="237"/>
      <c r="T385" s="238"/>
      <c r="AT385" s="239" t="s">
        <v>175</v>
      </c>
      <c r="AU385" s="239" t="s">
        <v>183</v>
      </c>
      <c r="AV385" s="13" t="s">
        <v>86</v>
      </c>
      <c r="AW385" s="13" t="s">
        <v>40</v>
      </c>
      <c r="AX385" s="13" t="s">
        <v>77</v>
      </c>
      <c r="AY385" s="239" t="s">
        <v>164</v>
      </c>
    </row>
    <row r="386" spans="2:65" s="12" customFormat="1" ht="13.5">
      <c r="B386" s="218"/>
      <c r="C386" s="219"/>
      <c r="D386" s="215" t="s">
        <v>175</v>
      </c>
      <c r="E386" s="220" t="s">
        <v>24</v>
      </c>
      <c r="F386" s="221" t="s">
        <v>237</v>
      </c>
      <c r="G386" s="219"/>
      <c r="H386" s="222" t="s">
        <v>24</v>
      </c>
      <c r="I386" s="223"/>
      <c r="J386" s="219"/>
      <c r="K386" s="219"/>
      <c r="L386" s="224"/>
      <c r="M386" s="225"/>
      <c r="N386" s="226"/>
      <c r="O386" s="226"/>
      <c r="P386" s="226"/>
      <c r="Q386" s="226"/>
      <c r="R386" s="226"/>
      <c r="S386" s="226"/>
      <c r="T386" s="227"/>
      <c r="AT386" s="228" t="s">
        <v>175</v>
      </c>
      <c r="AU386" s="228" t="s">
        <v>183</v>
      </c>
      <c r="AV386" s="12" t="s">
        <v>25</v>
      </c>
      <c r="AW386" s="12" t="s">
        <v>40</v>
      </c>
      <c r="AX386" s="12" t="s">
        <v>77</v>
      </c>
      <c r="AY386" s="228" t="s">
        <v>164</v>
      </c>
    </row>
    <row r="387" spans="2:65" s="13" customFormat="1" ht="13.5">
      <c r="B387" s="229"/>
      <c r="C387" s="230"/>
      <c r="D387" s="215" t="s">
        <v>175</v>
      </c>
      <c r="E387" s="231" t="s">
        <v>24</v>
      </c>
      <c r="F387" s="232" t="s">
        <v>467</v>
      </c>
      <c r="G387" s="230"/>
      <c r="H387" s="233">
        <v>29.92</v>
      </c>
      <c r="I387" s="234"/>
      <c r="J387" s="230"/>
      <c r="K387" s="230"/>
      <c r="L387" s="235"/>
      <c r="M387" s="236"/>
      <c r="N387" s="237"/>
      <c r="O387" s="237"/>
      <c r="P387" s="237"/>
      <c r="Q387" s="237"/>
      <c r="R387" s="237"/>
      <c r="S387" s="237"/>
      <c r="T387" s="238"/>
      <c r="AT387" s="239" t="s">
        <v>175</v>
      </c>
      <c r="AU387" s="239" t="s">
        <v>183</v>
      </c>
      <c r="AV387" s="13" t="s">
        <v>86</v>
      </c>
      <c r="AW387" s="13" t="s">
        <v>40</v>
      </c>
      <c r="AX387" s="13" t="s">
        <v>77</v>
      </c>
      <c r="AY387" s="239" t="s">
        <v>164</v>
      </c>
    </row>
    <row r="388" spans="2:65" s="12" customFormat="1" ht="13.5">
      <c r="B388" s="218"/>
      <c r="C388" s="219"/>
      <c r="D388" s="215" t="s">
        <v>175</v>
      </c>
      <c r="E388" s="220" t="s">
        <v>24</v>
      </c>
      <c r="F388" s="221" t="s">
        <v>240</v>
      </c>
      <c r="G388" s="219"/>
      <c r="H388" s="222" t="s">
        <v>24</v>
      </c>
      <c r="I388" s="223"/>
      <c r="J388" s="219"/>
      <c r="K388" s="219"/>
      <c r="L388" s="224"/>
      <c r="M388" s="225"/>
      <c r="N388" s="226"/>
      <c r="O388" s="226"/>
      <c r="P388" s="226"/>
      <c r="Q388" s="226"/>
      <c r="R388" s="226"/>
      <c r="S388" s="226"/>
      <c r="T388" s="227"/>
      <c r="AT388" s="228" t="s">
        <v>175</v>
      </c>
      <c r="AU388" s="228" t="s">
        <v>183</v>
      </c>
      <c r="AV388" s="12" t="s">
        <v>25</v>
      </c>
      <c r="AW388" s="12" t="s">
        <v>40</v>
      </c>
      <c r="AX388" s="12" t="s">
        <v>77</v>
      </c>
      <c r="AY388" s="228" t="s">
        <v>164</v>
      </c>
    </row>
    <row r="389" spans="2:65" s="13" customFormat="1" ht="13.5">
      <c r="B389" s="229"/>
      <c r="C389" s="230"/>
      <c r="D389" s="215" t="s">
        <v>175</v>
      </c>
      <c r="E389" s="231" t="s">
        <v>24</v>
      </c>
      <c r="F389" s="232" t="s">
        <v>468</v>
      </c>
      <c r="G389" s="230"/>
      <c r="H389" s="233">
        <v>24.82</v>
      </c>
      <c r="I389" s="234"/>
      <c r="J389" s="230"/>
      <c r="K389" s="230"/>
      <c r="L389" s="235"/>
      <c r="M389" s="236"/>
      <c r="N389" s="237"/>
      <c r="O389" s="237"/>
      <c r="P389" s="237"/>
      <c r="Q389" s="237"/>
      <c r="R389" s="237"/>
      <c r="S389" s="237"/>
      <c r="T389" s="238"/>
      <c r="AT389" s="239" t="s">
        <v>175</v>
      </c>
      <c r="AU389" s="239" t="s">
        <v>183</v>
      </c>
      <c r="AV389" s="13" t="s">
        <v>86</v>
      </c>
      <c r="AW389" s="13" t="s">
        <v>40</v>
      </c>
      <c r="AX389" s="13" t="s">
        <v>77</v>
      </c>
      <c r="AY389" s="239" t="s">
        <v>164</v>
      </c>
    </row>
    <row r="390" spans="2:65" s="12" customFormat="1" ht="13.5">
      <c r="B390" s="218"/>
      <c r="C390" s="219"/>
      <c r="D390" s="215" t="s">
        <v>175</v>
      </c>
      <c r="E390" s="220" t="s">
        <v>24</v>
      </c>
      <c r="F390" s="221" t="s">
        <v>243</v>
      </c>
      <c r="G390" s="219"/>
      <c r="H390" s="222" t="s">
        <v>24</v>
      </c>
      <c r="I390" s="223"/>
      <c r="J390" s="219"/>
      <c r="K390" s="219"/>
      <c r="L390" s="224"/>
      <c r="M390" s="225"/>
      <c r="N390" s="226"/>
      <c r="O390" s="226"/>
      <c r="P390" s="226"/>
      <c r="Q390" s="226"/>
      <c r="R390" s="226"/>
      <c r="S390" s="226"/>
      <c r="T390" s="227"/>
      <c r="AT390" s="228" t="s">
        <v>175</v>
      </c>
      <c r="AU390" s="228" t="s">
        <v>183</v>
      </c>
      <c r="AV390" s="12" t="s">
        <v>25</v>
      </c>
      <c r="AW390" s="12" t="s">
        <v>40</v>
      </c>
      <c r="AX390" s="12" t="s">
        <v>77</v>
      </c>
      <c r="AY390" s="228" t="s">
        <v>164</v>
      </c>
    </row>
    <row r="391" spans="2:65" s="13" customFormat="1" ht="13.5">
      <c r="B391" s="229"/>
      <c r="C391" s="230"/>
      <c r="D391" s="215" t="s">
        <v>175</v>
      </c>
      <c r="E391" s="231" t="s">
        <v>24</v>
      </c>
      <c r="F391" s="232" t="s">
        <v>469</v>
      </c>
      <c r="G391" s="230"/>
      <c r="H391" s="233">
        <v>22.95</v>
      </c>
      <c r="I391" s="234"/>
      <c r="J391" s="230"/>
      <c r="K391" s="230"/>
      <c r="L391" s="235"/>
      <c r="M391" s="236"/>
      <c r="N391" s="237"/>
      <c r="O391" s="237"/>
      <c r="P391" s="237"/>
      <c r="Q391" s="237"/>
      <c r="R391" s="237"/>
      <c r="S391" s="237"/>
      <c r="T391" s="238"/>
      <c r="AT391" s="239" t="s">
        <v>175</v>
      </c>
      <c r="AU391" s="239" t="s">
        <v>183</v>
      </c>
      <c r="AV391" s="13" t="s">
        <v>86</v>
      </c>
      <c r="AW391" s="13" t="s">
        <v>40</v>
      </c>
      <c r="AX391" s="13" t="s">
        <v>77</v>
      </c>
      <c r="AY391" s="239" t="s">
        <v>164</v>
      </c>
    </row>
    <row r="392" spans="2:65" s="14" customFormat="1" ht="13.5">
      <c r="B392" s="240"/>
      <c r="C392" s="241"/>
      <c r="D392" s="215" t="s">
        <v>175</v>
      </c>
      <c r="E392" s="268" t="s">
        <v>24</v>
      </c>
      <c r="F392" s="269" t="s">
        <v>178</v>
      </c>
      <c r="G392" s="241"/>
      <c r="H392" s="270">
        <v>201.98</v>
      </c>
      <c r="I392" s="246"/>
      <c r="J392" s="241"/>
      <c r="K392" s="241"/>
      <c r="L392" s="247"/>
      <c r="M392" s="248"/>
      <c r="N392" s="249"/>
      <c r="O392" s="249"/>
      <c r="P392" s="249"/>
      <c r="Q392" s="249"/>
      <c r="R392" s="249"/>
      <c r="S392" s="249"/>
      <c r="T392" s="250"/>
      <c r="AT392" s="251" t="s">
        <v>175</v>
      </c>
      <c r="AU392" s="251" t="s">
        <v>183</v>
      </c>
      <c r="AV392" s="14" t="s">
        <v>171</v>
      </c>
      <c r="AW392" s="14" t="s">
        <v>40</v>
      </c>
      <c r="AX392" s="14" t="s">
        <v>25</v>
      </c>
      <c r="AY392" s="251" t="s">
        <v>164</v>
      </c>
    </row>
    <row r="393" spans="2:65" s="11" customFormat="1" ht="22.35" customHeight="1">
      <c r="B393" s="186"/>
      <c r="C393" s="187"/>
      <c r="D393" s="200" t="s">
        <v>76</v>
      </c>
      <c r="E393" s="201" t="s">
        <v>470</v>
      </c>
      <c r="F393" s="201" t="s">
        <v>471</v>
      </c>
      <c r="G393" s="187"/>
      <c r="H393" s="187"/>
      <c r="I393" s="190"/>
      <c r="J393" s="202">
        <f>BK393</f>
        <v>0</v>
      </c>
      <c r="K393" s="187"/>
      <c r="L393" s="192"/>
      <c r="M393" s="193"/>
      <c r="N393" s="194"/>
      <c r="O393" s="194"/>
      <c r="P393" s="195">
        <f>SUM(P394:P398)</f>
        <v>0</v>
      </c>
      <c r="Q393" s="194"/>
      <c r="R393" s="195">
        <f>SUM(R394:R398)</f>
        <v>0.33845099999999995</v>
      </c>
      <c r="S393" s="194"/>
      <c r="T393" s="196">
        <f>SUM(T394:T398)</f>
        <v>0</v>
      </c>
      <c r="AR393" s="197" t="s">
        <v>25</v>
      </c>
      <c r="AT393" s="198" t="s">
        <v>76</v>
      </c>
      <c r="AU393" s="198" t="s">
        <v>86</v>
      </c>
      <c r="AY393" s="197" t="s">
        <v>164</v>
      </c>
      <c r="BK393" s="199">
        <f>SUM(BK394:BK398)</f>
        <v>0</v>
      </c>
    </row>
    <row r="394" spans="2:65" s="1" customFormat="1" ht="22.5" customHeight="1">
      <c r="B394" s="42"/>
      <c r="C394" s="203" t="s">
        <v>472</v>
      </c>
      <c r="D394" s="203" t="s">
        <v>166</v>
      </c>
      <c r="E394" s="204" t="s">
        <v>473</v>
      </c>
      <c r="F394" s="205" t="s">
        <v>474</v>
      </c>
      <c r="G394" s="206" t="s">
        <v>169</v>
      </c>
      <c r="H394" s="207">
        <v>0.15</v>
      </c>
      <c r="I394" s="208"/>
      <c r="J394" s="209">
        <f>ROUND(I394*H394,2)</f>
        <v>0</v>
      </c>
      <c r="K394" s="205" t="s">
        <v>170</v>
      </c>
      <c r="L394" s="62"/>
      <c r="M394" s="210" t="s">
        <v>24</v>
      </c>
      <c r="N394" s="211" t="s">
        <v>48</v>
      </c>
      <c r="O394" s="43"/>
      <c r="P394" s="212">
        <f>O394*H394</f>
        <v>0</v>
      </c>
      <c r="Q394" s="212">
        <v>2.2563399999999998</v>
      </c>
      <c r="R394" s="212">
        <f>Q394*H394</f>
        <v>0.33845099999999995</v>
      </c>
      <c r="S394" s="212">
        <v>0</v>
      </c>
      <c r="T394" s="213">
        <f>S394*H394</f>
        <v>0</v>
      </c>
      <c r="AR394" s="25" t="s">
        <v>171</v>
      </c>
      <c r="AT394" s="25" t="s">
        <v>166</v>
      </c>
      <c r="AU394" s="25" t="s">
        <v>183</v>
      </c>
      <c r="AY394" s="25" t="s">
        <v>164</v>
      </c>
      <c r="BE394" s="214">
        <f>IF(N394="základní",J394,0)</f>
        <v>0</v>
      </c>
      <c r="BF394" s="214">
        <f>IF(N394="snížená",J394,0)</f>
        <v>0</v>
      </c>
      <c r="BG394" s="214">
        <f>IF(N394="zákl. přenesená",J394,0)</f>
        <v>0</v>
      </c>
      <c r="BH394" s="214">
        <f>IF(N394="sníž. přenesená",J394,0)</f>
        <v>0</v>
      </c>
      <c r="BI394" s="214">
        <f>IF(N394="nulová",J394,0)</f>
        <v>0</v>
      </c>
      <c r="BJ394" s="25" t="s">
        <v>25</v>
      </c>
      <c r="BK394" s="214">
        <f>ROUND(I394*H394,2)</f>
        <v>0</v>
      </c>
      <c r="BL394" s="25" t="s">
        <v>171</v>
      </c>
      <c r="BM394" s="25" t="s">
        <v>475</v>
      </c>
    </row>
    <row r="395" spans="2:65" s="1" customFormat="1" ht="27">
      <c r="B395" s="42"/>
      <c r="C395" s="64"/>
      <c r="D395" s="215" t="s">
        <v>173</v>
      </c>
      <c r="E395" s="64"/>
      <c r="F395" s="216" t="s">
        <v>476</v>
      </c>
      <c r="G395" s="64"/>
      <c r="H395" s="64"/>
      <c r="I395" s="173"/>
      <c r="J395" s="64"/>
      <c r="K395" s="64"/>
      <c r="L395" s="62"/>
      <c r="M395" s="217"/>
      <c r="N395" s="43"/>
      <c r="O395" s="43"/>
      <c r="P395" s="43"/>
      <c r="Q395" s="43"/>
      <c r="R395" s="43"/>
      <c r="S395" s="43"/>
      <c r="T395" s="79"/>
      <c r="AT395" s="25" t="s">
        <v>173</v>
      </c>
      <c r="AU395" s="25" t="s">
        <v>183</v>
      </c>
    </row>
    <row r="396" spans="2:65" s="12" customFormat="1" ht="13.5">
      <c r="B396" s="218"/>
      <c r="C396" s="219"/>
      <c r="D396" s="215" t="s">
        <v>175</v>
      </c>
      <c r="E396" s="220" t="s">
        <v>24</v>
      </c>
      <c r="F396" s="221" t="s">
        <v>176</v>
      </c>
      <c r="G396" s="219"/>
      <c r="H396" s="222" t="s">
        <v>24</v>
      </c>
      <c r="I396" s="223"/>
      <c r="J396" s="219"/>
      <c r="K396" s="219"/>
      <c r="L396" s="224"/>
      <c r="M396" s="225"/>
      <c r="N396" s="226"/>
      <c r="O396" s="226"/>
      <c r="P396" s="226"/>
      <c r="Q396" s="226"/>
      <c r="R396" s="226"/>
      <c r="S396" s="226"/>
      <c r="T396" s="227"/>
      <c r="AT396" s="228" t="s">
        <v>175</v>
      </c>
      <c r="AU396" s="228" t="s">
        <v>183</v>
      </c>
      <c r="AV396" s="12" t="s">
        <v>25</v>
      </c>
      <c r="AW396" s="12" t="s">
        <v>40</v>
      </c>
      <c r="AX396" s="12" t="s">
        <v>77</v>
      </c>
      <c r="AY396" s="228" t="s">
        <v>164</v>
      </c>
    </row>
    <row r="397" spans="2:65" s="13" customFormat="1" ht="13.5">
      <c r="B397" s="229"/>
      <c r="C397" s="230"/>
      <c r="D397" s="215" t="s">
        <v>175</v>
      </c>
      <c r="E397" s="231" t="s">
        <v>24</v>
      </c>
      <c r="F397" s="232" t="s">
        <v>477</v>
      </c>
      <c r="G397" s="230"/>
      <c r="H397" s="233">
        <v>0.15</v>
      </c>
      <c r="I397" s="234"/>
      <c r="J397" s="230"/>
      <c r="K397" s="230"/>
      <c r="L397" s="235"/>
      <c r="M397" s="236"/>
      <c r="N397" s="237"/>
      <c r="O397" s="237"/>
      <c r="P397" s="237"/>
      <c r="Q397" s="237"/>
      <c r="R397" s="237"/>
      <c r="S397" s="237"/>
      <c r="T397" s="238"/>
      <c r="AT397" s="239" t="s">
        <v>175</v>
      </c>
      <c r="AU397" s="239" t="s">
        <v>183</v>
      </c>
      <c r="AV397" s="13" t="s">
        <v>86</v>
      </c>
      <c r="AW397" s="13" t="s">
        <v>40</v>
      </c>
      <c r="AX397" s="13" t="s">
        <v>77</v>
      </c>
      <c r="AY397" s="239" t="s">
        <v>164</v>
      </c>
    </row>
    <row r="398" spans="2:65" s="14" customFormat="1" ht="13.5">
      <c r="B398" s="240"/>
      <c r="C398" s="241"/>
      <c r="D398" s="215" t="s">
        <v>175</v>
      </c>
      <c r="E398" s="268" t="s">
        <v>24</v>
      </c>
      <c r="F398" s="269" t="s">
        <v>178</v>
      </c>
      <c r="G398" s="241"/>
      <c r="H398" s="270">
        <v>0.15</v>
      </c>
      <c r="I398" s="246"/>
      <c r="J398" s="241"/>
      <c r="K398" s="241"/>
      <c r="L398" s="247"/>
      <c r="M398" s="248"/>
      <c r="N398" s="249"/>
      <c r="O398" s="249"/>
      <c r="P398" s="249"/>
      <c r="Q398" s="249"/>
      <c r="R398" s="249"/>
      <c r="S398" s="249"/>
      <c r="T398" s="250"/>
      <c r="AT398" s="251" t="s">
        <v>175</v>
      </c>
      <c r="AU398" s="251" t="s">
        <v>183</v>
      </c>
      <c r="AV398" s="14" t="s">
        <v>171</v>
      </c>
      <c r="AW398" s="14" t="s">
        <v>40</v>
      </c>
      <c r="AX398" s="14" t="s">
        <v>25</v>
      </c>
      <c r="AY398" s="251" t="s">
        <v>164</v>
      </c>
    </row>
    <row r="399" spans="2:65" s="11" customFormat="1" ht="22.35" customHeight="1">
      <c r="B399" s="186"/>
      <c r="C399" s="187"/>
      <c r="D399" s="200" t="s">
        <v>76</v>
      </c>
      <c r="E399" s="201" t="s">
        <v>478</v>
      </c>
      <c r="F399" s="201" t="s">
        <v>479</v>
      </c>
      <c r="G399" s="187"/>
      <c r="H399" s="187"/>
      <c r="I399" s="190"/>
      <c r="J399" s="202">
        <f>BK399</f>
        <v>0</v>
      </c>
      <c r="K399" s="187"/>
      <c r="L399" s="192"/>
      <c r="M399" s="193"/>
      <c r="N399" s="194"/>
      <c r="O399" s="194"/>
      <c r="P399" s="195">
        <f>SUM(P400:P419)</f>
        <v>0</v>
      </c>
      <c r="Q399" s="194"/>
      <c r="R399" s="195">
        <f>SUM(R400:R419)</f>
        <v>0.1537</v>
      </c>
      <c r="S399" s="194"/>
      <c r="T399" s="196">
        <f>SUM(T400:T419)</f>
        <v>0</v>
      </c>
      <c r="AR399" s="197" t="s">
        <v>25</v>
      </c>
      <c r="AT399" s="198" t="s">
        <v>76</v>
      </c>
      <c r="AU399" s="198" t="s">
        <v>86</v>
      </c>
      <c r="AY399" s="197" t="s">
        <v>164</v>
      </c>
      <c r="BK399" s="199">
        <f>SUM(BK400:BK419)</f>
        <v>0</v>
      </c>
    </row>
    <row r="400" spans="2:65" s="1" customFormat="1" ht="22.5" customHeight="1">
      <c r="B400" s="42"/>
      <c r="C400" s="203" t="s">
        <v>480</v>
      </c>
      <c r="D400" s="203" t="s">
        <v>166</v>
      </c>
      <c r="E400" s="204" t="s">
        <v>481</v>
      </c>
      <c r="F400" s="205" t="s">
        <v>482</v>
      </c>
      <c r="G400" s="206" t="s">
        <v>226</v>
      </c>
      <c r="H400" s="207">
        <v>12</v>
      </c>
      <c r="I400" s="208"/>
      <c r="J400" s="209">
        <f>ROUND(I400*H400,2)</f>
        <v>0</v>
      </c>
      <c r="K400" s="205" t="s">
        <v>170</v>
      </c>
      <c r="L400" s="62"/>
      <c r="M400" s="210" t="s">
        <v>24</v>
      </c>
      <c r="N400" s="211" t="s">
        <v>48</v>
      </c>
      <c r="O400" s="43"/>
      <c r="P400" s="212">
        <f>O400*H400</f>
        <v>0</v>
      </c>
      <c r="Q400" s="212">
        <v>4.8000000000000001E-4</v>
      </c>
      <c r="R400" s="212">
        <f>Q400*H400</f>
        <v>5.7600000000000004E-3</v>
      </c>
      <c r="S400" s="212">
        <v>0</v>
      </c>
      <c r="T400" s="213">
        <f>S400*H400</f>
        <v>0</v>
      </c>
      <c r="AR400" s="25" t="s">
        <v>171</v>
      </c>
      <c r="AT400" s="25" t="s">
        <v>166</v>
      </c>
      <c r="AU400" s="25" t="s">
        <v>183</v>
      </c>
      <c r="AY400" s="25" t="s">
        <v>164</v>
      </c>
      <c r="BE400" s="214">
        <f>IF(N400="základní",J400,0)</f>
        <v>0</v>
      </c>
      <c r="BF400" s="214">
        <f>IF(N400="snížená",J400,0)</f>
        <v>0</v>
      </c>
      <c r="BG400" s="214">
        <f>IF(N400="zákl. přenesená",J400,0)</f>
        <v>0</v>
      </c>
      <c r="BH400" s="214">
        <f>IF(N400="sníž. přenesená",J400,0)</f>
        <v>0</v>
      </c>
      <c r="BI400" s="214">
        <f>IF(N400="nulová",J400,0)</f>
        <v>0</v>
      </c>
      <c r="BJ400" s="25" t="s">
        <v>25</v>
      </c>
      <c r="BK400" s="214">
        <f>ROUND(I400*H400,2)</f>
        <v>0</v>
      </c>
      <c r="BL400" s="25" t="s">
        <v>171</v>
      </c>
      <c r="BM400" s="25" t="s">
        <v>483</v>
      </c>
    </row>
    <row r="401" spans="2:65" s="1" customFormat="1" ht="27">
      <c r="B401" s="42"/>
      <c r="C401" s="64"/>
      <c r="D401" s="215" t="s">
        <v>173</v>
      </c>
      <c r="E401" s="64"/>
      <c r="F401" s="216" t="s">
        <v>484</v>
      </c>
      <c r="G401" s="64"/>
      <c r="H401" s="64"/>
      <c r="I401" s="173"/>
      <c r="J401" s="64"/>
      <c r="K401" s="64"/>
      <c r="L401" s="62"/>
      <c r="M401" s="217"/>
      <c r="N401" s="43"/>
      <c r="O401" s="43"/>
      <c r="P401" s="43"/>
      <c r="Q401" s="43"/>
      <c r="R401" s="43"/>
      <c r="S401" s="43"/>
      <c r="T401" s="79"/>
      <c r="AT401" s="25" t="s">
        <v>173</v>
      </c>
      <c r="AU401" s="25" t="s">
        <v>183</v>
      </c>
    </row>
    <row r="402" spans="2:65" s="1" customFormat="1" ht="135">
      <c r="B402" s="42"/>
      <c r="C402" s="64"/>
      <c r="D402" s="215" t="s">
        <v>229</v>
      </c>
      <c r="E402" s="64"/>
      <c r="F402" s="267" t="s">
        <v>485</v>
      </c>
      <c r="G402" s="64"/>
      <c r="H402" s="64"/>
      <c r="I402" s="173"/>
      <c r="J402" s="64"/>
      <c r="K402" s="64"/>
      <c r="L402" s="62"/>
      <c r="M402" s="217"/>
      <c r="N402" s="43"/>
      <c r="O402" s="43"/>
      <c r="P402" s="43"/>
      <c r="Q402" s="43"/>
      <c r="R402" s="43"/>
      <c r="S402" s="43"/>
      <c r="T402" s="79"/>
      <c r="AT402" s="25" t="s">
        <v>229</v>
      </c>
      <c r="AU402" s="25" t="s">
        <v>183</v>
      </c>
    </row>
    <row r="403" spans="2:65" s="12" customFormat="1" ht="13.5">
      <c r="B403" s="218"/>
      <c r="C403" s="219"/>
      <c r="D403" s="215" t="s">
        <v>175</v>
      </c>
      <c r="E403" s="220" t="s">
        <v>24</v>
      </c>
      <c r="F403" s="221" t="s">
        <v>486</v>
      </c>
      <c r="G403" s="219"/>
      <c r="H403" s="222" t="s">
        <v>24</v>
      </c>
      <c r="I403" s="223"/>
      <c r="J403" s="219"/>
      <c r="K403" s="219"/>
      <c r="L403" s="224"/>
      <c r="M403" s="225"/>
      <c r="N403" s="226"/>
      <c r="O403" s="226"/>
      <c r="P403" s="226"/>
      <c r="Q403" s="226"/>
      <c r="R403" s="226"/>
      <c r="S403" s="226"/>
      <c r="T403" s="227"/>
      <c r="AT403" s="228" t="s">
        <v>175</v>
      </c>
      <c r="AU403" s="228" t="s">
        <v>183</v>
      </c>
      <c r="AV403" s="12" t="s">
        <v>25</v>
      </c>
      <c r="AW403" s="12" t="s">
        <v>40</v>
      </c>
      <c r="AX403" s="12" t="s">
        <v>77</v>
      </c>
      <c r="AY403" s="228" t="s">
        <v>164</v>
      </c>
    </row>
    <row r="404" spans="2:65" s="13" customFormat="1" ht="13.5">
      <c r="B404" s="229"/>
      <c r="C404" s="230"/>
      <c r="D404" s="215" t="s">
        <v>175</v>
      </c>
      <c r="E404" s="231" t="s">
        <v>24</v>
      </c>
      <c r="F404" s="232" t="s">
        <v>86</v>
      </c>
      <c r="G404" s="230"/>
      <c r="H404" s="233">
        <v>2</v>
      </c>
      <c r="I404" s="234"/>
      <c r="J404" s="230"/>
      <c r="K404" s="230"/>
      <c r="L404" s="235"/>
      <c r="M404" s="236"/>
      <c r="N404" s="237"/>
      <c r="O404" s="237"/>
      <c r="P404" s="237"/>
      <c r="Q404" s="237"/>
      <c r="R404" s="237"/>
      <c r="S404" s="237"/>
      <c r="T404" s="238"/>
      <c r="AT404" s="239" t="s">
        <v>175</v>
      </c>
      <c r="AU404" s="239" t="s">
        <v>183</v>
      </c>
      <c r="AV404" s="13" t="s">
        <v>86</v>
      </c>
      <c r="AW404" s="13" t="s">
        <v>40</v>
      </c>
      <c r="AX404" s="13" t="s">
        <v>77</v>
      </c>
      <c r="AY404" s="239" t="s">
        <v>164</v>
      </c>
    </row>
    <row r="405" spans="2:65" s="12" customFormat="1" ht="13.5">
      <c r="B405" s="218"/>
      <c r="C405" s="219"/>
      <c r="D405" s="215" t="s">
        <v>175</v>
      </c>
      <c r="E405" s="220" t="s">
        <v>24</v>
      </c>
      <c r="F405" s="221" t="s">
        <v>487</v>
      </c>
      <c r="G405" s="219"/>
      <c r="H405" s="222" t="s">
        <v>24</v>
      </c>
      <c r="I405" s="223"/>
      <c r="J405" s="219"/>
      <c r="K405" s="219"/>
      <c r="L405" s="224"/>
      <c r="M405" s="225"/>
      <c r="N405" s="226"/>
      <c r="O405" s="226"/>
      <c r="P405" s="226"/>
      <c r="Q405" s="226"/>
      <c r="R405" s="226"/>
      <c r="S405" s="226"/>
      <c r="T405" s="227"/>
      <c r="AT405" s="228" t="s">
        <v>175</v>
      </c>
      <c r="AU405" s="228" t="s">
        <v>183</v>
      </c>
      <c r="AV405" s="12" t="s">
        <v>25</v>
      </c>
      <c r="AW405" s="12" t="s">
        <v>40</v>
      </c>
      <c r="AX405" s="12" t="s">
        <v>77</v>
      </c>
      <c r="AY405" s="228" t="s">
        <v>164</v>
      </c>
    </row>
    <row r="406" spans="2:65" s="13" customFormat="1" ht="13.5">
      <c r="B406" s="229"/>
      <c r="C406" s="230"/>
      <c r="D406" s="215" t="s">
        <v>175</v>
      </c>
      <c r="E406" s="231" t="s">
        <v>24</v>
      </c>
      <c r="F406" s="232" t="s">
        <v>198</v>
      </c>
      <c r="G406" s="230"/>
      <c r="H406" s="233">
        <v>6</v>
      </c>
      <c r="I406" s="234"/>
      <c r="J406" s="230"/>
      <c r="K406" s="230"/>
      <c r="L406" s="235"/>
      <c r="M406" s="236"/>
      <c r="N406" s="237"/>
      <c r="O406" s="237"/>
      <c r="P406" s="237"/>
      <c r="Q406" s="237"/>
      <c r="R406" s="237"/>
      <c r="S406" s="237"/>
      <c r="T406" s="238"/>
      <c r="AT406" s="239" t="s">
        <v>175</v>
      </c>
      <c r="AU406" s="239" t="s">
        <v>183</v>
      </c>
      <c r="AV406" s="13" t="s">
        <v>86</v>
      </c>
      <c r="AW406" s="13" t="s">
        <v>40</v>
      </c>
      <c r="AX406" s="13" t="s">
        <v>77</v>
      </c>
      <c r="AY406" s="239" t="s">
        <v>164</v>
      </c>
    </row>
    <row r="407" spans="2:65" s="12" customFormat="1" ht="13.5">
      <c r="B407" s="218"/>
      <c r="C407" s="219"/>
      <c r="D407" s="215" t="s">
        <v>175</v>
      </c>
      <c r="E407" s="220" t="s">
        <v>24</v>
      </c>
      <c r="F407" s="221" t="s">
        <v>488</v>
      </c>
      <c r="G407" s="219"/>
      <c r="H407" s="222" t="s">
        <v>24</v>
      </c>
      <c r="I407" s="223"/>
      <c r="J407" s="219"/>
      <c r="K407" s="219"/>
      <c r="L407" s="224"/>
      <c r="M407" s="225"/>
      <c r="N407" s="226"/>
      <c r="O407" s="226"/>
      <c r="P407" s="226"/>
      <c r="Q407" s="226"/>
      <c r="R407" s="226"/>
      <c r="S407" s="226"/>
      <c r="T407" s="227"/>
      <c r="AT407" s="228" t="s">
        <v>175</v>
      </c>
      <c r="AU407" s="228" t="s">
        <v>183</v>
      </c>
      <c r="AV407" s="12" t="s">
        <v>25</v>
      </c>
      <c r="AW407" s="12" t="s">
        <v>40</v>
      </c>
      <c r="AX407" s="12" t="s">
        <v>77</v>
      </c>
      <c r="AY407" s="228" t="s">
        <v>164</v>
      </c>
    </row>
    <row r="408" spans="2:65" s="13" customFormat="1" ht="13.5">
      <c r="B408" s="229"/>
      <c r="C408" s="230"/>
      <c r="D408" s="215" t="s">
        <v>175</v>
      </c>
      <c r="E408" s="231" t="s">
        <v>24</v>
      </c>
      <c r="F408" s="232" t="s">
        <v>86</v>
      </c>
      <c r="G408" s="230"/>
      <c r="H408" s="233">
        <v>2</v>
      </c>
      <c r="I408" s="234"/>
      <c r="J408" s="230"/>
      <c r="K408" s="230"/>
      <c r="L408" s="235"/>
      <c r="M408" s="236"/>
      <c r="N408" s="237"/>
      <c r="O408" s="237"/>
      <c r="P408" s="237"/>
      <c r="Q408" s="237"/>
      <c r="R408" s="237"/>
      <c r="S408" s="237"/>
      <c r="T408" s="238"/>
      <c r="AT408" s="239" t="s">
        <v>175</v>
      </c>
      <c r="AU408" s="239" t="s">
        <v>183</v>
      </c>
      <c r="AV408" s="13" t="s">
        <v>86</v>
      </c>
      <c r="AW408" s="13" t="s">
        <v>40</v>
      </c>
      <c r="AX408" s="13" t="s">
        <v>77</v>
      </c>
      <c r="AY408" s="239" t="s">
        <v>164</v>
      </c>
    </row>
    <row r="409" spans="2:65" s="12" customFormat="1" ht="13.5">
      <c r="B409" s="218"/>
      <c r="C409" s="219"/>
      <c r="D409" s="215" t="s">
        <v>175</v>
      </c>
      <c r="E409" s="220" t="s">
        <v>24</v>
      </c>
      <c r="F409" s="221" t="s">
        <v>489</v>
      </c>
      <c r="G409" s="219"/>
      <c r="H409" s="222" t="s">
        <v>24</v>
      </c>
      <c r="I409" s="223"/>
      <c r="J409" s="219"/>
      <c r="K409" s="219"/>
      <c r="L409" s="224"/>
      <c r="M409" s="225"/>
      <c r="N409" s="226"/>
      <c r="O409" s="226"/>
      <c r="P409" s="226"/>
      <c r="Q409" s="226"/>
      <c r="R409" s="226"/>
      <c r="S409" s="226"/>
      <c r="T409" s="227"/>
      <c r="AT409" s="228" t="s">
        <v>175</v>
      </c>
      <c r="AU409" s="228" t="s">
        <v>183</v>
      </c>
      <c r="AV409" s="12" t="s">
        <v>25</v>
      </c>
      <c r="AW409" s="12" t="s">
        <v>40</v>
      </c>
      <c r="AX409" s="12" t="s">
        <v>77</v>
      </c>
      <c r="AY409" s="228" t="s">
        <v>164</v>
      </c>
    </row>
    <row r="410" spans="2:65" s="13" customFormat="1" ht="13.5">
      <c r="B410" s="229"/>
      <c r="C410" s="230"/>
      <c r="D410" s="215" t="s">
        <v>175</v>
      </c>
      <c r="E410" s="231" t="s">
        <v>24</v>
      </c>
      <c r="F410" s="232" t="s">
        <v>86</v>
      </c>
      <c r="G410" s="230"/>
      <c r="H410" s="233">
        <v>2</v>
      </c>
      <c r="I410" s="234"/>
      <c r="J410" s="230"/>
      <c r="K410" s="230"/>
      <c r="L410" s="235"/>
      <c r="M410" s="236"/>
      <c r="N410" s="237"/>
      <c r="O410" s="237"/>
      <c r="P410" s="237"/>
      <c r="Q410" s="237"/>
      <c r="R410" s="237"/>
      <c r="S410" s="237"/>
      <c r="T410" s="238"/>
      <c r="AT410" s="239" t="s">
        <v>175</v>
      </c>
      <c r="AU410" s="239" t="s">
        <v>183</v>
      </c>
      <c r="AV410" s="13" t="s">
        <v>86</v>
      </c>
      <c r="AW410" s="13" t="s">
        <v>40</v>
      </c>
      <c r="AX410" s="13" t="s">
        <v>77</v>
      </c>
      <c r="AY410" s="239" t="s">
        <v>164</v>
      </c>
    </row>
    <row r="411" spans="2:65" s="14" customFormat="1" ht="13.5">
      <c r="B411" s="240"/>
      <c r="C411" s="241"/>
      <c r="D411" s="242" t="s">
        <v>175</v>
      </c>
      <c r="E411" s="243" t="s">
        <v>24</v>
      </c>
      <c r="F411" s="244" t="s">
        <v>178</v>
      </c>
      <c r="G411" s="241"/>
      <c r="H411" s="245">
        <v>12</v>
      </c>
      <c r="I411" s="246"/>
      <c r="J411" s="241"/>
      <c r="K411" s="241"/>
      <c r="L411" s="247"/>
      <c r="M411" s="248"/>
      <c r="N411" s="249"/>
      <c r="O411" s="249"/>
      <c r="P411" s="249"/>
      <c r="Q411" s="249"/>
      <c r="R411" s="249"/>
      <c r="S411" s="249"/>
      <c r="T411" s="250"/>
      <c r="AT411" s="251" t="s">
        <v>175</v>
      </c>
      <c r="AU411" s="251" t="s">
        <v>183</v>
      </c>
      <c r="AV411" s="14" t="s">
        <v>171</v>
      </c>
      <c r="AW411" s="14" t="s">
        <v>40</v>
      </c>
      <c r="AX411" s="14" t="s">
        <v>25</v>
      </c>
      <c r="AY411" s="251" t="s">
        <v>164</v>
      </c>
    </row>
    <row r="412" spans="2:65" s="1" customFormat="1" ht="22.5" customHeight="1">
      <c r="B412" s="42"/>
      <c r="C412" s="256" t="s">
        <v>490</v>
      </c>
      <c r="D412" s="256" t="s">
        <v>217</v>
      </c>
      <c r="E412" s="257" t="s">
        <v>491</v>
      </c>
      <c r="F412" s="258" t="s">
        <v>492</v>
      </c>
      <c r="G412" s="259" t="s">
        <v>226</v>
      </c>
      <c r="H412" s="260">
        <v>2</v>
      </c>
      <c r="I412" s="261"/>
      <c r="J412" s="262">
        <f>ROUND(I412*H412,2)</f>
        <v>0</v>
      </c>
      <c r="K412" s="258" t="s">
        <v>170</v>
      </c>
      <c r="L412" s="263"/>
      <c r="M412" s="264" t="s">
        <v>24</v>
      </c>
      <c r="N412" s="265" t="s">
        <v>48</v>
      </c>
      <c r="O412" s="43"/>
      <c r="P412" s="212">
        <f>O412*H412</f>
        <v>0</v>
      </c>
      <c r="Q412" s="212">
        <v>1.201E-2</v>
      </c>
      <c r="R412" s="212">
        <f>Q412*H412</f>
        <v>2.402E-2</v>
      </c>
      <c r="S412" s="212">
        <v>0</v>
      </c>
      <c r="T412" s="213">
        <f>S412*H412</f>
        <v>0</v>
      </c>
      <c r="AR412" s="25" t="s">
        <v>211</v>
      </c>
      <c r="AT412" s="25" t="s">
        <v>217</v>
      </c>
      <c r="AU412" s="25" t="s">
        <v>183</v>
      </c>
      <c r="AY412" s="25" t="s">
        <v>164</v>
      </c>
      <c r="BE412" s="214">
        <f>IF(N412="základní",J412,0)</f>
        <v>0</v>
      </c>
      <c r="BF412" s="214">
        <f>IF(N412="snížená",J412,0)</f>
        <v>0</v>
      </c>
      <c r="BG412" s="214">
        <f>IF(N412="zákl. přenesená",J412,0)</f>
        <v>0</v>
      </c>
      <c r="BH412" s="214">
        <f>IF(N412="sníž. přenesená",J412,0)</f>
        <v>0</v>
      </c>
      <c r="BI412" s="214">
        <f>IF(N412="nulová",J412,0)</f>
        <v>0</v>
      </c>
      <c r="BJ412" s="25" t="s">
        <v>25</v>
      </c>
      <c r="BK412" s="214">
        <f>ROUND(I412*H412,2)</f>
        <v>0</v>
      </c>
      <c r="BL412" s="25" t="s">
        <v>171</v>
      </c>
      <c r="BM412" s="25" t="s">
        <v>493</v>
      </c>
    </row>
    <row r="413" spans="2:65" s="1" customFormat="1" ht="13.5">
      <c r="B413" s="42"/>
      <c r="C413" s="64"/>
      <c r="D413" s="242" t="s">
        <v>173</v>
      </c>
      <c r="E413" s="64"/>
      <c r="F413" s="252" t="s">
        <v>494</v>
      </c>
      <c r="G413" s="64"/>
      <c r="H413" s="64"/>
      <c r="I413" s="173"/>
      <c r="J413" s="64"/>
      <c r="K413" s="64"/>
      <c r="L413" s="62"/>
      <c r="M413" s="217"/>
      <c r="N413" s="43"/>
      <c r="O413" s="43"/>
      <c r="P413" s="43"/>
      <c r="Q413" s="43"/>
      <c r="R413" s="43"/>
      <c r="S413" s="43"/>
      <c r="T413" s="79"/>
      <c r="AT413" s="25" t="s">
        <v>173</v>
      </c>
      <c r="AU413" s="25" t="s">
        <v>183</v>
      </c>
    </row>
    <row r="414" spans="2:65" s="1" customFormat="1" ht="22.5" customHeight="1">
      <c r="B414" s="42"/>
      <c r="C414" s="256" t="s">
        <v>495</v>
      </c>
      <c r="D414" s="256" t="s">
        <v>217</v>
      </c>
      <c r="E414" s="257" t="s">
        <v>496</v>
      </c>
      <c r="F414" s="258" t="s">
        <v>497</v>
      </c>
      <c r="G414" s="259" t="s">
        <v>226</v>
      </c>
      <c r="H414" s="260">
        <v>6</v>
      </c>
      <c r="I414" s="261"/>
      <c r="J414" s="262">
        <f>ROUND(I414*H414,2)</f>
        <v>0</v>
      </c>
      <c r="K414" s="258" t="s">
        <v>170</v>
      </c>
      <c r="L414" s="263"/>
      <c r="M414" s="264" t="s">
        <v>24</v>
      </c>
      <c r="N414" s="265" t="s">
        <v>48</v>
      </c>
      <c r="O414" s="43"/>
      <c r="P414" s="212">
        <f>O414*H414</f>
        <v>0</v>
      </c>
      <c r="Q414" s="212">
        <v>1.225E-2</v>
      </c>
      <c r="R414" s="212">
        <f>Q414*H414</f>
        <v>7.350000000000001E-2</v>
      </c>
      <c r="S414" s="212">
        <v>0</v>
      </c>
      <c r="T414" s="213">
        <f>S414*H414</f>
        <v>0</v>
      </c>
      <c r="AR414" s="25" t="s">
        <v>211</v>
      </c>
      <c r="AT414" s="25" t="s">
        <v>217</v>
      </c>
      <c r="AU414" s="25" t="s">
        <v>183</v>
      </c>
      <c r="AY414" s="25" t="s">
        <v>164</v>
      </c>
      <c r="BE414" s="214">
        <f>IF(N414="základní",J414,0)</f>
        <v>0</v>
      </c>
      <c r="BF414" s="214">
        <f>IF(N414="snížená",J414,0)</f>
        <v>0</v>
      </c>
      <c r="BG414" s="214">
        <f>IF(N414="zákl. přenesená",J414,0)</f>
        <v>0</v>
      </c>
      <c r="BH414" s="214">
        <f>IF(N414="sníž. přenesená",J414,0)</f>
        <v>0</v>
      </c>
      <c r="BI414" s="214">
        <f>IF(N414="nulová",J414,0)</f>
        <v>0</v>
      </c>
      <c r="BJ414" s="25" t="s">
        <v>25</v>
      </c>
      <c r="BK414" s="214">
        <f>ROUND(I414*H414,2)</f>
        <v>0</v>
      </c>
      <c r="BL414" s="25" t="s">
        <v>171</v>
      </c>
      <c r="BM414" s="25" t="s">
        <v>498</v>
      </c>
    </row>
    <row r="415" spans="2:65" s="1" customFormat="1" ht="13.5">
      <c r="B415" s="42"/>
      <c r="C415" s="64"/>
      <c r="D415" s="242" t="s">
        <v>173</v>
      </c>
      <c r="E415" s="64"/>
      <c r="F415" s="252" t="s">
        <v>499</v>
      </c>
      <c r="G415" s="64"/>
      <c r="H415" s="64"/>
      <c r="I415" s="173"/>
      <c r="J415" s="64"/>
      <c r="K415" s="64"/>
      <c r="L415" s="62"/>
      <c r="M415" s="217"/>
      <c r="N415" s="43"/>
      <c r="O415" s="43"/>
      <c r="P415" s="43"/>
      <c r="Q415" s="43"/>
      <c r="R415" s="43"/>
      <c r="S415" s="43"/>
      <c r="T415" s="79"/>
      <c r="AT415" s="25" t="s">
        <v>173</v>
      </c>
      <c r="AU415" s="25" t="s">
        <v>183</v>
      </c>
    </row>
    <row r="416" spans="2:65" s="1" customFormat="1" ht="22.5" customHeight="1">
      <c r="B416" s="42"/>
      <c r="C416" s="256" t="s">
        <v>500</v>
      </c>
      <c r="D416" s="256" t="s">
        <v>217</v>
      </c>
      <c r="E416" s="257" t="s">
        <v>501</v>
      </c>
      <c r="F416" s="258" t="s">
        <v>502</v>
      </c>
      <c r="G416" s="259" t="s">
        <v>226</v>
      </c>
      <c r="H416" s="260">
        <v>2</v>
      </c>
      <c r="I416" s="261"/>
      <c r="J416" s="262">
        <f>ROUND(I416*H416,2)</f>
        <v>0</v>
      </c>
      <c r="K416" s="258" t="s">
        <v>170</v>
      </c>
      <c r="L416" s="263"/>
      <c r="M416" s="264" t="s">
        <v>24</v>
      </c>
      <c r="N416" s="265" t="s">
        <v>48</v>
      </c>
      <c r="O416" s="43"/>
      <c r="P416" s="212">
        <f>O416*H416</f>
        <v>0</v>
      </c>
      <c r="Q416" s="212">
        <v>1.2489999999999999E-2</v>
      </c>
      <c r="R416" s="212">
        <f>Q416*H416</f>
        <v>2.4979999999999999E-2</v>
      </c>
      <c r="S416" s="212">
        <v>0</v>
      </c>
      <c r="T416" s="213">
        <f>S416*H416</f>
        <v>0</v>
      </c>
      <c r="AR416" s="25" t="s">
        <v>211</v>
      </c>
      <c r="AT416" s="25" t="s">
        <v>217</v>
      </c>
      <c r="AU416" s="25" t="s">
        <v>183</v>
      </c>
      <c r="AY416" s="25" t="s">
        <v>164</v>
      </c>
      <c r="BE416" s="214">
        <f>IF(N416="základní",J416,0)</f>
        <v>0</v>
      </c>
      <c r="BF416" s="214">
        <f>IF(N416="snížená",J416,0)</f>
        <v>0</v>
      </c>
      <c r="BG416" s="214">
        <f>IF(N416="zákl. přenesená",J416,0)</f>
        <v>0</v>
      </c>
      <c r="BH416" s="214">
        <f>IF(N416="sníž. přenesená",J416,0)</f>
        <v>0</v>
      </c>
      <c r="BI416" s="214">
        <f>IF(N416="nulová",J416,0)</f>
        <v>0</v>
      </c>
      <c r="BJ416" s="25" t="s">
        <v>25</v>
      </c>
      <c r="BK416" s="214">
        <f>ROUND(I416*H416,2)</f>
        <v>0</v>
      </c>
      <c r="BL416" s="25" t="s">
        <v>171</v>
      </c>
      <c r="BM416" s="25" t="s">
        <v>503</v>
      </c>
    </row>
    <row r="417" spans="2:65" s="1" customFormat="1" ht="13.5">
      <c r="B417" s="42"/>
      <c r="C417" s="64"/>
      <c r="D417" s="242" t="s">
        <v>173</v>
      </c>
      <c r="E417" s="64"/>
      <c r="F417" s="252" t="s">
        <v>504</v>
      </c>
      <c r="G417" s="64"/>
      <c r="H417" s="64"/>
      <c r="I417" s="173"/>
      <c r="J417" s="64"/>
      <c r="K417" s="64"/>
      <c r="L417" s="62"/>
      <c r="M417" s="217"/>
      <c r="N417" s="43"/>
      <c r="O417" s="43"/>
      <c r="P417" s="43"/>
      <c r="Q417" s="43"/>
      <c r="R417" s="43"/>
      <c r="S417" s="43"/>
      <c r="T417" s="79"/>
      <c r="AT417" s="25" t="s">
        <v>173</v>
      </c>
      <c r="AU417" s="25" t="s">
        <v>183</v>
      </c>
    </row>
    <row r="418" spans="2:65" s="1" customFormat="1" ht="22.5" customHeight="1">
      <c r="B418" s="42"/>
      <c r="C418" s="256" t="s">
        <v>505</v>
      </c>
      <c r="D418" s="256" t="s">
        <v>217</v>
      </c>
      <c r="E418" s="257" t="s">
        <v>506</v>
      </c>
      <c r="F418" s="258" t="s">
        <v>507</v>
      </c>
      <c r="G418" s="259" t="s">
        <v>226</v>
      </c>
      <c r="H418" s="260">
        <v>2</v>
      </c>
      <c r="I418" s="261"/>
      <c r="J418" s="262">
        <f>ROUND(I418*H418,2)</f>
        <v>0</v>
      </c>
      <c r="K418" s="258" t="s">
        <v>170</v>
      </c>
      <c r="L418" s="263"/>
      <c r="M418" s="264" t="s">
        <v>24</v>
      </c>
      <c r="N418" s="265" t="s">
        <v>48</v>
      </c>
      <c r="O418" s="43"/>
      <c r="P418" s="212">
        <f>O418*H418</f>
        <v>0</v>
      </c>
      <c r="Q418" s="212">
        <v>1.272E-2</v>
      </c>
      <c r="R418" s="212">
        <f>Q418*H418</f>
        <v>2.5440000000000001E-2</v>
      </c>
      <c r="S418" s="212">
        <v>0</v>
      </c>
      <c r="T418" s="213">
        <f>S418*H418</f>
        <v>0</v>
      </c>
      <c r="AR418" s="25" t="s">
        <v>211</v>
      </c>
      <c r="AT418" s="25" t="s">
        <v>217</v>
      </c>
      <c r="AU418" s="25" t="s">
        <v>183</v>
      </c>
      <c r="AY418" s="25" t="s">
        <v>164</v>
      </c>
      <c r="BE418" s="214">
        <f>IF(N418="základní",J418,0)</f>
        <v>0</v>
      </c>
      <c r="BF418" s="214">
        <f>IF(N418="snížená",J418,0)</f>
        <v>0</v>
      </c>
      <c r="BG418" s="214">
        <f>IF(N418="zákl. přenesená",J418,0)</f>
        <v>0</v>
      </c>
      <c r="BH418" s="214">
        <f>IF(N418="sníž. přenesená",J418,0)</f>
        <v>0</v>
      </c>
      <c r="BI418" s="214">
        <f>IF(N418="nulová",J418,0)</f>
        <v>0</v>
      </c>
      <c r="BJ418" s="25" t="s">
        <v>25</v>
      </c>
      <c r="BK418" s="214">
        <f>ROUND(I418*H418,2)</f>
        <v>0</v>
      </c>
      <c r="BL418" s="25" t="s">
        <v>171</v>
      </c>
      <c r="BM418" s="25" t="s">
        <v>508</v>
      </c>
    </row>
    <row r="419" spans="2:65" s="1" customFormat="1" ht="13.5">
      <c r="B419" s="42"/>
      <c r="C419" s="64"/>
      <c r="D419" s="215" t="s">
        <v>173</v>
      </c>
      <c r="E419" s="64"/>
      <c r="F419" s="216" t="s">
        <v>509</v>
      </c>
      <c r="G419" s="64"/>
      <c r="H419" s="64"/>
      <c r="I419" s="173"/>
      <c r="J419" s="64"/>
      <c r="K419" s="64"/>
      <c r="L419" s="62"/>
      <c r="M419" s="217"/>
      <c r="N419" s="43"/>
      <c r="O419" s="43"/>
      <c r="P419" s="43"/>
      <c r="Q419" s="43"/>
      <c r="R419" s="43"/>
      <c r="S419" s="43"/>
      <c r="T419" s="79"/>
      <c r="AT419" s="25" t="s">
        <v>173</v>
      </c>
      <c r="AU419" s="25" t="s">
        <v>183</v>
      </c>
    </row>
    <row r="420" spans="2:65" s="11" customFormat="1" ht="29.85" customHeight="1">
      <c r="B420" s="186"/>
      <c r="C420" s="187"/>
      <c r="D420" s="188" t="s">
        <v>76</v>
      </c>
      <c r="E420" s="282" t="s">
        <v>216</v>
      </c>
      <c r="F420" s="282" t="s">
        <v>510</v>
      </c>
      <c r="G420" s="187"/>
      <c r="H420" s="187"/>
      <c r="I420" s="190"/>
      <c r="J420" s="283">
        <f>BK420</f>
        <v>0</v>
      </c>
      <c r="K420" s="187"/>
      <c r="L420" s="192"/>
      <c r="M420" s="193"/>
      <c r="N420" s="194"/>
      <c r="O420" s="194"/>
      <c r="P420" s="195">
        <f>P421+P430+P444+P486</f>
        <v>0</v>
      </c>
      <c r="Q420" s="194"/>
      <c r="R420" s="195">
        <f>R421+R430+R444+R486</f>
        <v>4.12533E-2</v>
      </c>
      <c r="S420" s="194"/>
      <c r="T420" s="196">
        <f>T421+T430+T444+T486</f>
        <v>35.517924000000008</v>
      </c>
      <c r="AR420" s="197" t="s">
        <v>25</v>
      </c>
      <c r="AT420" s="198" t="s">
        <v>76</v>
      </c>
      <c r="AU420" s="198" t="s">
        <v>25</v>
      </c>
      <c r="AY420" s="197" t="s">
        <v>164</v>
      </c>
      <c r="BK420" s="199">
        <f>BK421+BK430+BK444+BK486</f>
        <v>0</v>
      </c>
    </row>
    <row r="421" spans="2:65" s="11" customFormat="1" ht="14.85" customHeight="1">
      <c r="B421" s="186"/>
      <c r="C421" s="187"/>
      <c r="D421" s="200" t="s">
        <v>76</v>
      </c>
      <c r="E421" s="201" t="s">
        <v>511</v>
      </c>
      <c r="F421" s="201" t="s">
        <v>512</v>
      </c>
      <c r="G421" s="187"/>
      <c r="H421" s="187"/>
      <c r="I421" s="190"/>
      <c r="J421" s="202">
        <f>BK421</f>
        <v>0</v>
      </c>
      <c r="K421" s="187"/>
      <c r="L421" s="192"/>
      <c r="M421" s="193"/>
      <c r="N421" s="194"/>
      <c r="O421" s="194"/>
      <c r="P421" s="195">
        <f>SUM(P422:P429)</f>
        <v>0</v>
      </c>
      <c r="Q421" s="194"/>
      <c r="R421" s="195">
        <f>SUM(R422:R429)</f>
        <v>1.9444099999999999E-2</v>
      </c>
      <c r="S421" s="194"/>
      <c r="T421" s="196">
        <f>SUM(T422:T429)</f>
        <v>0</v>
      </c>
      <c r="AR421" s="197" t="s">
        <v>25</v>
      </c>
      <c r="AT421" s="198" t="s">
        <v>76</v>
      </c>
      <c r="AU421" s="198" t="s">
        <v>86</v>
      </c>
      <c r="AY421" s="197" t="s">
        <v>164</v>
      </c>
      <c r="BK421" s="199">
        <f>SUM(BK422:BK429)</f>
        <v>0</v>
      </c>
    </row>
    <row r="422" spans="2:65" s="1" customFormat="1" ht="31.5" customHeight="1">
      <c r="B422" s="42"/>
      <c r="C422" s="203" t="s">
        <v>513</v>
      </c>
      <c r="D422" s="203" t="s">
        <v>166</v>
      </c>
      <c r="E422" s="204" t="s">
        <v>514</v>
      </c>
      <c r="F422" s="205" t="s">
        <v>515</v>
      </c>
      <c r="G422" s="206" t="s">
        <v>234</v>
      </c>
      <c r="H422" s="207">
        <v>149.57</v>
      </c>
      <c r="I422" s="208"/>
      <c r="J422" s="209">
        <f>ROUND(I422*H422,2)</f>
        <v>0</v>
      </c>
      <c r="K422" s="205" t="s">
        <v>170</v>
      </c>
      <c r="L422" s="62"/>
      <c r="M422" s="210" t="s">
        <v>24</v>
      </c>
      <c r="N422" s="211" t="s">
        <v>48</v>
      </c>
      <c r="O422" s="43"/>
      <c r="P422" s="212">
        <f>O422*H422</f>
        <v>0</v>
      </c>
      <c r="Q422" s="212">
        <v>1.2999999999999999E-4</v>
      </c>
      <c r="R422" s="212">
        <f>Q422*H422</f>
        <v>1.9444099999999999E-2</v>
      </c>
      <c r="S422" s="212">
        <v>0</v>
      </c>
      <c r="T422" s="213">
        <f>S422*H422</f>
        <v>0</v>
      </c>
      <c r="AR422" s="25" t="s">
        <v>171</v>
      </c>
      <c r="AT422" s="25" t="s">
        <v>166</v>
      </c>
      <c r="AU422" s="25" t="s">
        <v>183</v>
      </c>
      <c r="AY422" s="25" t="s">
        <v>164</v>
      </c>
      <c r="BE422" s="214">
        <f>IF(N422="základní",J422,0)</f>
        <v>0</v>
      </c>
      <c r="BF422" s="214">
        <f>IF(N422="snížená",J422,0)</f>
        <v>0</v>
      </c>
      <c r="BG422" s="214">
        <f>IF(N422="zákl. přenesená",J422,0)</f>
        <v>0</v>
      </c>
      <c r="BH422" s="214">
        <f>IF(N422="sníž. přenesená",J422,0)</f>
        <v>0</v>
      </c>
      <c r="BI422" s="214">
        <f>IF(N422="nulová",J422,0)</f>
        <v>0</v>
      </c>
      <c r="BJ422" s="25" t="s">
        <v>25</v>
      </c>
      <c r="BK422" s="214">
        <f>ROUND(I422*H422,2)</f>
        <v>0</v>
      </c>
      <c r="BL422" s="25" t="s">
        <v>171</v>
      </c>
      <c r="BM422" s="25" t="s">
        <v>516</v>
      </c>
    </row>
    <row r="423" spans="2:65" s="1" customFormat="1" ht="27">
      <c r="B423" s="42"/>
      <c r="C423" s="64"/>
      <c r="D423" s="215" t="s">
        <v>173</v>
      </c>
      <c r="E423" s="64"/>
      <c r="F423" s="216" t="s">
        <v>517</v>
      </c>
      <c r="G423" s="64"/>
      <c r="H423" s="64"/>
      <c r="I423" s="173"/>
      <c r="J423" s="64"/>
      <c r="K423" s="64"/>
      <c r="L423" s="62"/>
      <c r="M423" s="217"/>
      <c r="N423" s="43"/>
      <c r="O423" s="43"/>
      <c r="P423" s="43"/>
      <c r="Q423" s="43"/>
      <c r="R423" s="43"/>
      <c r="S423" s="43"/>
      <c r="T423" s="79"/>
      <c r="AT423" s="25" t="s">
        <v>173</v>
      </c>
      <c r="AU423" s="25" t="s">
        <v>183</v>
      </c>
    </row>
    <row r="424" spans="2:65" s="1" customFormat="1" ht="54">
      <c r="B424" s="42"/>
      <c r="C424" s="64"/>
      <c r="D424" s="215" t="s">
        <v>229</v>
      </c>
      <c r="E424" s="64"/>
      <c r="F424" s="267" t="s">
        <v>518</v>
      </c>
      <c r="G424" s="64"/>
      <c r="H424" s="64"/>
      <c r="I424" s="173"/>
      <c r="J424" s="64"/>
      <c r="K424" s="64"/>
      <c r="L424" s="62"/>
      <c r="M424" s="217"/>
      <c r="N424" s="43"/>
      <c r="O424" s="43"/>
      <c r="P424" s="43"/>
      <c r="Q424" s="43"/>
      <c r="R424" s="43"/>
      <c r="S424" s="43"/>
      <c r="T424" s="79"/>
      <c r="AT424" s="25" t="s">
        <v>229</v>
      </c>
      <c r="AU424" s="25" t="s">
        <v>183</v>
      </c>
    </row>
    <row r="425" spans="2:65" s="13" customFormat="1" ht="13.5">
      <c r="B425" s="229"/>
      <c r="C425" s="230"/>
      <c r="D425" s="215" t="s">
        <v>175</v>
      </c>
      <c r="E425" s="231" t="s">
        <v>24</v>
      </c>
      <c r="F425" s="232" t="s">
        <v>519</v>
      </c>
      <c r="G425" s="230"/>
      <c r="H425" s="233">
        <v>105.11</v>
      </c>
      <c r="I425" s="234"/>
      <c r="J425" s="230"/>
      <c r="K425" s="230"/>
      <c r="L425" s="235"/>
      <c r="M425" s="236"/>
      <c r="N425" s="237"/>
      <c r="O425" s="237"/>
      <c r="P425" s="237"/>
      <c r="Q425" s="237"/>
      <c r="R425" s="237"/>
      <c r="S425" s="237"/>
      <c r="T425" s="238"/>
      <c r="AT425" s="239" t="s">
        <v>175</v>
      </c>
      <c r="AU425" s="239" t="s">
        <v>183</v>
      </c>
      <c r="AV425" s="13" t="s">
        <v>86</v>
      </c>
      <c r="AW425" s="13" t="s">
        <v>40</v>
      </c>
      <c r="AX425" s="13" t="s">
        <v>77</v>
      </c>
      <c r="AY425" s="239" t="s">
        <v>164</v>
      </c>
    </row>
    <row r="426" spans="2:65" s="13" customFormat="1" ht="13.5">
      <c r="B426" s="229"/>
      <c r="C426" s="230"/>
      <c r="D426" s="215" t="s">
        <v>175</v>
      </c>
      <c r="E426" s="231" t="s">
        <v>24</v>
      </c>
      <c r="F426" s="232" t="s">
        <v>520</v>
      </c>
      <c r="G426" s="230"/>
      <c r="H426" s="233">
        <v>14.76</v>
      </c>
      <c r="I426" s="234"/>
      <c r="J426" s="230"/>
      <c r="K426" s="230"/>
      <c r="L426" s="235"/>
      <c r="M426" s="236"/>
      <c r="N426" s="237"/>
      <c r="O426" s="237"/>
      <c r="P426" s="237"/>
      <c r="Q426" s="237"/>
      <c r="R426" s="237"/>
      <c r="S426" s="237"/>
      <c r="T426" s="238"/>
      <c r="AT426" s="239" t="s">
        <v>175</v>
      </c>
      <c r="AU426" s="239" t="s">
        <v>183</v>
      </c>
      <c r="AV426" s="13" t="s">
        <v>86</v>
      </c>
      <c r="AW426" s="13" t="s">
        <v>40</v>
      </c>
      <c r="AX426" s="13" t="s">
        <v>77</v>
      </c>
      <c r="AY426" s="239" t="s">
        <v>164</v>
      </c>
    </row>
    <row r="427" spans="2:65" s="13" customFormat="1" ht="13.5">
      <c r="B427" s="229"/>
      <c r="C427" s="230"/>
      <c r="D427" s="215" t="s">
        <v>175</v>
      </c>
      <c r="E427" s="231" t="s">
        <v>24</v>
      </c>
      <c r="F427" s="232" t="s">
        <v>521</v>
      </c>
      <c r="G427" s="230"/>
      <c r="H427" s="233">
        <v>14.53</v>
      </c>
      <c r="I427" s="234"/>
      <c r="J427" s="230"/>
      <c r="K427" s="230"/>
      <c r="L427" s="235"/>
      <c r="M427" s="236"/>
      <c r="N427" s="237"/>
      <c r="O427" s="237"/>
      <c r="P427" s="237"/>
      <c r="Q427" s="237"/>
      <c r="R427" s="237"/>
      <c r="S427" s="237"/>
      <c r="T427" s="238"/>
      <c r="AT427" s="239" t="s">
        <v>175</v>
      </c>
      <c r="AU427" s="239" t="s">
        <v>183</v>
      </c>
      <c r="AV427" s="13" t="s">
        <v>86</v>
      </c>
      <c r="AW427" s="13" t="s">
        <v>40</v>
      </c>
      <c r="AX427" s="13" t="s">
        <v>77</v>
      </c>
      <c r="AY427" s="239" t="s">
        <v>164</v>
      </c>
    </row>
    <row r="428" spans="2:65" s="13" customFormat="1" ht="13.5">
      <c r="B428" s="229"/>
      <c r="C428" s="230"/>
      <c r="D428" s="215" t="s">
        <v>175</v>
      </c>
      <c r="E428" s="231" t="s">
        <v>24</v>
      </c>
      <c r="F428" s="232" t="s">
        <v>522</v>
      </c>
      <c r="G428" s="230"/>
      <c r="H428" s="233">
        <v>15.17</v>
      </c>
      <c r="I428" s="234"/>
      <c r="J428" s="230"/>
      <c r="K428" s="230"/>
      <c r="L428" s="235"/>
      <c r="M428" s="236"/>
      <c r="N428" s="237"/>
      <c r="O428" s="237"/>
      <c r="P428" s="237"/>
      <c r="Q428" s="237"/>
      <c r="R428" s="237"/>
      <c r="S428" s="237"/>
      <c r="T428" s="238"/>
      <c r="AT428" s="239" t="s">
        <v>175</v>
      </c>
      <c r="AU428" s="239" t="s">
        <v>183</v>
      </c>
      <c r="AV428" s="13" t="s">
        <v>86</v>
      </c>
      <c r="AW428" s="13" t="s">
        <v>40</v>
      </c>
      <c r="AX428" s="13" t="s">
        <v>77</v>
      </c>
      <c r="AY428" s="239" t="s">
        <v>164</v>
      </c>
    </row>
    <row r="429" spans="2:65" s="14" customFormat="1" ht="13.5">
      <c r="B429" s="240"/>
      <c r="C429" s="241"/>
      <c r="D429" s="215" t="s">
        <v>175</v>
      </c>
      <c r="E429" s="268" t="s">
        <v>24</v>
      </c>
      <c r="F429" s="269" t="s">
        <v>178</v>
      </c>
      <c r="G429" s="241"/>
      <c r="H429" s="270">
        <v>149.57</v>
      </c>
      <c r="I429" s="246"/>
      <c r="J429" s="241"/>
      <c r="K429" s="241"/>
      <c r="L429" s="247"/>
      <c r="M429" s="248"/>
      <c r="N429" s="249"/>
      <c r="O429" s="249"/>
      <c r="P429" s="249"/>
      <c r="Q429" s="249"/>
      <c r="R429" s="249"/>
      <c r="S429" s="249"/>
      <c r="T429" s="250"/>
      <c r="AT429" s="251" t="s">
        <v>175</v>
      </c>
      <c r="AU429" s="251" t="s">
        <v>183</v>
      </c>
      <c r="AV429" s="14" t="s">
        <v>171</v>
      </c>
      <c r="AW429" s="14" t="s">
        <v>40</v>
      </c>
      <c r="AX429" s="14" t="s">
        <v>25</v>
      </c>
      <c r="AY429" s="251" t="s">
        <v>164</v>
      </c>
    </row>
    <row r="430" spans="2:65" s="11" customFormat="1" ht="22.35" customHeight="1">
      <c r="B430" s="186"/>
      <c r="C430" s="187"/>
      <c r="D430" s="200" t="s">
        <v>76</v>
      </c>
      <c r="E430" s="201" t="s">
        <v>523</v>
      </c>
      <c r="F430" s="201" t="s">
        <v>524</v>
      </c>
      <c r="G430" s="187"/>
      <c r="H430" s="187"/>
      <c r="I430" s="190"/>
      <c r="J430" s="202">
        <f>BK430</f>
        <v>0</v>
      </c>
      <c r="K430" s="187"/>
      <c r="L430" s="192"/>
      <c r="M430" s="193"/>
      <c r="N430" s="194"/>
      <c r="O430" s="194"/>
      <c r="P430" s="195">
        <f>SUM(P431:P443)</f>
        <v>0</v>
      </c>
      <c r="Q430" s="194"/>
      <c r="R430" s="195">
        <f>SUM(R431:R443)</f>
        <v>1.06628E-2</v>
      </c>
      <c r="S430" s="194"/>
      <c r="T430" s="196">
        <f>SUM(T431:T443)</f>
        <v>0</v>
      </c>
      <c r="AR430" s="197" t="s">
        <v>25</v>
      </c>
      <c r="AT430" s="198" t="s">
        <v>76</v>
      </c>
      <c r="AU430" s="198" t="s">
        <v>86</v>
      </c>
      <c r="AY430" s="197" t="s">
        <v>164</v>
      </c>
      <c r="BK430" s="199">
        <f>SUM(BK431:BK443)</f>
        <v>0</v>
      </c>
    </row>
    <row r="431" spans="2:65" s="1" customFormat="1" ht="22.5" customHeight="1">
      <c r="B431" s="42"/>
      <c r="C431" s="203" t="s">
        <v>525</v>
      </c>
      <c r="D431" s="203" t="s">
        <v>166</v>
      </c>
      <c r="E431" s="204" t="s">
        <v>526</v>
      </c>
      <c r="F431" s="205" t="s">
        <v>527</v>
      </c>
      <c r="G431" s="206" t="s">
        <v>234</v>
      </c>
      <c r="H431" s="207">
        <v>149.57</v>
      </c>
      <c r="I431" s="208"/>
      <c r="J431" s="209">
        <f>ROUND(I431*H431,2)</f>
        <v>0</v>
      </c>
      <c r="K431" s="205" t="s">
        <v>170</v>
      </c>
      <c r="L431" s="62"/>
      <c r="M431" s="210" t="s">
        <v>24</v>
      </c>
      <c r="N431" s="211" t="s">
        <v>48</v>
      </c>
      <c r="O431" s="43"/>
      <c r="P431" s="212">
        <f>O431*H431</f>
        <v>0</v>
      </c>
      <c r="Q431" s="212">
        <v>4.0000000000000003E-5</v>
      </c>
      <c r="R431" s="212">
        <f>Q431*H431</f>
        <v>5.9827999999999999E-3</v>
      </c>
      <c r="S431" s="212">
        <v>0</v>
      </c>
      <c r="T431" s="213">
        <f>S431*H431</f>
        <v>0</v>
      </c>
      <c r="AR431" s="25" t="s">
        <v>171</v>
      </c>
      <c r="AT431" s="25" t="s">
        <v>166</v>
      </c>
      <c r="AU431" s="25" t="s">
        <v>183</v>
      </c>
      <c r="AY431" s="25" t="s">
        <v>164</v>
      </c>
      <c r="BE431" s="214">
        <f>IF(N431="základní",J431,0)</f>
        <v>0</v>
      </c>
      <c r="BF431" s="214">
        <f>IF(N431="snížená",J431,0)</f>
        <v>0</v>
      </c>
      <c r="BG431" s="214">
        <f>IF(N431="zákl. přenesená",J431,0)</f>
        <v>0</v>
      </c>
      <c r="BH431" s="214">
        <f>IF(N431="sníž. přenesená",J431,0)</f>
        <v>0</v>
      </c>
      <c r="BI431" s="214">
        <f>IF(N431="nulová",J431,0)</f>
        <v>0</v>
      </c>
      <c r="BJ431" s="25" t="s">
        <v>25</v>
      </c>
      <c r="BK431" s="214">
        <f>ROUND(I431*H431,2)</f>
        <v>0</v>
      </c>
      <c r="BL431" s="25" t="s">
        <v>171</v>
      </c>
      <c r="BM431" s="25" t="s">
        <v>528</v>
      </c>
    </row>
    <row r="432" spans="2:65" s="1" customFormat="1" ht="54">
      <c r="B432" s="42"/>
      <c r="C432" s="64"/>
      <c r="D432" s="215" t="s">
        <v>173</v>
      </c>
      <c r="E432" s="64"/>
      <c r="F432" s="216" t="s">
        <v>529</v>
      </c>
      <c r="G432" s="64"/>
      <c r="H432" s="64"/>
      <c r="I432" s="173"/>
      <c r="J432" s="64"/>
      <c r="K432" s="64"/>
      <c r="L432" s="62"/>
      <c r="M432" s="217"/>
      <c r="N432" s="43"/>
      <c r="O432" s="43"/>
      <c r="P432" s="43"/>
      <c r="Q432" s="43"/>
      <c r="R432" s="43"/>
      <c r="S432" s="43"/>
      <c r="T432" s="79"/>
      <c r="AT432" s="25" t="s">
        <v>173</v>
      </c>
      <c r="AU432" s="25" t="s">
        <v>183</v>
      </c>
    </row>
    <row r="433" spans="2:65" s="1" customFormat="1" ht="94.5">
      <c r="B433" s="42"/>
      <c r="C433" s="64"/>
      <c r="D433" s="215" t="s">
        <v>229</v>
      </c>
      <c r="E433" s="64"/>
      <c r="F433" s="267" t="s">
        <v>530</v>
      </c>
      <c r="G433" s="64"/>
      <c r="H433" s="64"/>
      <c r="I433" s="173"/>
      <c r="J433" s="64"/>
      <c r="K433" s="64"/>
      <c r="L433" s="62"/>
      <c r="M433" s="217"/>
      <c r="N433" s="43"/>
      <c r="O433" s="43"/>
      <c r="P433" s="43"/>
      <c r="Q433" s="43"/>
      <c r="R433" s="43"/>
      <c r="S433" s="43"/>
      <c r="T433" s="79"/>
      <c r="AT433" s="25" t="s">
        <v>229</v>
      </c>
      <c r="AU433" s="25" t="s">
        <v>183</v>
      </c>
    </row>
    <row r="434" spans="2:65" s="13" customFormat="1" ht="13.5">
      <c r="B434" s="229"/>
      <c r="C434" s="230"/>
      <c r="D434" s="215" t="s">
        <v>175</v>
      </c>
      <c r="E434" s="231" t="s">
        <v>24</v>
      </c>
      <c r="F434" s="232" t="s">
        <v>519</v>
      </c>
      <c r="G434" s="230"/>
      <c r="H434" s="233">
        <v>105.11</v>
      </c>
      <c r="I434" s="234"/>
      <c r="J434" s="230"/>
      <c r="K434" s="230"/>
      <c r="L434" s="235"/>
      <c r="M434" s="236"/>
      <c r="N434" s="237"/>
      <c r="O434" s="237"/>
      <c r="P434" s="237"/>
      <c r="Q434" s="237"/>
      <c r="R434" s="237"/>
      <c r="S434" s="237"/>
      <c r="T434" s="238"/>
      <c r="AT434" s="239" t="s">
        <v>175</v>
      </c>
      <c r="AU434" s="239" t="s">
        <v>183</v>
      </c>
      <c r="AV434" s="13" t="s">
        <v>86</v>
      </c>
      <c r="AW434" s="13" t="s">
        <v>40</v>
      </c>
      <c r="AX434" s="13" t="s">
        <v>77</v>
      </c>
      <c r="AY434" s="239" t="s">
        <v>164</v>
      </c>
    </row>
    <row r="435" spans="2:65" s="13" customFormat="1" ht="13.5">
      <c r="B435" s="229"/>
      <c r="C435" s="230"/>
      <c r="D435" s="215" t="s">
        <v>175</v>
      </c>
      <c r="E435" s="231" t="s">
        <v>24</v>
      </c>
      <c r="F435" s="232" t="s">
        <v>520</v>
      </c>
      <c r="G435" s="230"/>
      <c r="H435" s="233">
        <v>14.76</v>
      </c>
      <c r="I435" s="234"/>
      <c r="J435" s="230"/>
      <c r="K435" s="230"/>
      <c r="L435" s="235"/>
      <c r="M435" s="236"/>
      <c r="N435" s="237"/>
      <c r="O435" s="237"/>
      <c r="P435" s="237"/>
      <c r="Q435" s="237"/>
      <c r="R435" s="237"/>
      <c r="S435" s="237"/>
      <c r="T435" s="238"/>
      <c r="AT435" s="239" t="s">
        <v>175</v>
      </c>
      <c r="AU435" s="239" t="s">
        <v>183</v>
      </c>
      <c r="AV435" s="13" t="s">
        <v>86</v>
      </c>
      <c r="AW435" s="13" t="s">
        <v>40</v>
      </c>
      <c r="AX435" s="13" t="s">
        <v>77</v>
      </c>
      <c r="AY435" s="239" t="s">
        <v>164</v>
      </c>
    </row>
    <row r="436" spans="2:65" s="13" customFormat="1" ht="13.5">
      <c r="B436" s="229"/>
      <c r="C436" s="230"/>
      <c r="D436" s="215" t="s">
        <v>175</v>
      </c>
      <c r="E436" s="231" t="s">
        <v>24</v>
      </c>
      <c r="F436" s="232" t="s">
        <v>521</v>
      </c>
      <c r="G436" s="230"/>
      <c r="H436" s="233">
        <v>14.53</v>
      </c>
      <c r="I436" s="234"/>
      <c r="J436" s="230"/>
      <c r="K436" s="230"/>
      <c r="L436" s="235"/>
      <c r="M436" s="236"/>
      <c r="N436" s="237"/>
      <c r="O436" s="237"/>
      <c r="P436" s="237"/>
      <c r="Q436" s="237"/>
      <c r="R436" s="237"/>
      <c r="S436" s="237"/>
      <c r="T436" s="238"/>
      <c r="AT436" s="239" t="s">
        <v>175</v>
      </c>
      <c r="AU436" s="239" t="s">
        <v>183</v>
      </c>
      <c r="AV436" s="13" t="s">
        <v>86</v>
      </c>
      <c r="AW436" s="13" t="s">
        <v>40</v>
      </c>
      <c r="AX436" s="13" t="s">
        <v>77</v>
      </c>
      <c r="AY436" s="239" t="s">
        <v>164</v>
      </c>
    </row>
    <row r="437" spans="2:65" s="13" customFormat="1" ht="13.5">
      <c r="B437" s="229"/>
      <c r="C437" s="230"/>
      <c r="D437" s="215" t="s">
        <v>175</v>
      </c>
      <c r="E437" s="231" t="s">
        <v>24</v>
      </c>
      <c r="F437" s="232" t="s">
        <v>522</v>
      </c>
      <c r="G437" s="230"/>
      <c r="H437" s="233">
        <v>15.17</v>
      </c>
      <c r="I437" s="234"/>
      <c r="J437" s="230"/>
      <c r="K437" s="230"/>
      <c r="L437" s="235"/>
      <c r="M437" s="236"/>
      <c r="N437" s="237"/>
      <c r="O437" s="237"/>
      <c r="P437" s="237"/>
      <c r="Q437" s="237"/>
      <c r="R437" s="237"/>
      <c r="S437" s="237"/>
      <c r="T437" s="238"/>
      <c r="AT437" s="239" t="s">
        <v>175</v>
      </c>
      <c r="AU437" s="239" t="s">
        <v>183</v>
      </c>
      <c r="AV437" s="13" t="s">
        <v>86</v>
      </c>
      <c r="AW437" s="13" t="s">
        <v>40</v>
      </c>
      <c r="AX437" s="13" t="s">
        <v>77</v>
      </c>
      <c r="AY437" s="239" t="s">
        <v>164</v>
      </c>
    </row>
    <row r="438" spans="2:65" s="14" customFormat="1" ht="13.5">
      <c r="B438" s="240"/>
      <c r="C438" s="241"/>
      <c r="D438" s="242" t="s">
        <v>175</v>
      </c>
      <c r="E438" s="243" t="s">
        <v>24</v>
      </c>
      <c r="F438" s="244" t="s">
        <v>178</v>
      </c>
      <c r="G438" s="241"/>
      <c r="H438" s="245">
        <v>149.57</v>
      </c>
      <c r="I438" s="246"/>
      <c r="J438" s="241"/>
      <c r="K438" s="241"/>
      <c r="L438" s="247"/>
      <c r="M438" s="248"/>
      <c r="N438" s="249"/>
      <c r="O438" s="249"/>
      <c r="P438" s="249"/>
      <c r="Q438" s="249"/>
      <c r="R438" s="249"/>
      <c r="S438" s="249"/>
      <c r="T438" s="250"/>
      <c r="AT438" s="251" t="s">
        <v>175</v>
      </c>
      <c r="AU438" s="251" t="s">
        <v>183</v>
      </c>
      <c r="AV438" s="14" t="s">
        <v>171</v>
      </c>
      <c r="AW438" s="14" t="s">
        <v>40</v>
      </c>
      <c r="AX438" s="14" t="s">
        <v>25</v>
      </c>
      <c r="AY438" s="251" t="s">
        <v>164</v>
      </c>
    </row>
    <row r="439" spans="2:65" s="1" customFormat="1" ht="22.5" customHeight="1">
      <c r="B439" s="42"/>
      <c r="C439" s="203" t="s">
        <v>531</v>
      </c>
      <c r="D439" s="203" t="s">
        <v>166</v>
      </c>
      <c r="E439" s="204" t="s">
        <v>532</v>
      </c>
      <c r="F439" s="205" t="s">
        <v>533</v>
      </c>
      <c r="G439" s="206" t="s">
        <v>226</v>
      </c>
      <c r="H439" s="207">
        <v>1</v>
      </c>
      <c r="I439" s="208"/>
      <c r="J439" s="209">
        <f>ROUND(I439*H439,2)</f>
        <v>0</v>
      </c>
      <c r="K439" s="205" t="s">
        <v>170</v>
      </c>
      <c r="L439" s="62"/>
      <c r="M439" s="210" t="s">
        <v>24</v>
      </c>
      <c r="N439" s="211" t="s">
        <v>48</v>
      </c>
      <c r="O439" s="43"/>
      <c r="P439" s="212">
        <f>O439*H439</f>
        <v>0</v>
      </c>
      <c r="Q439" s="212">
        <v>4.6800000000000001E-3</v>
      </c>
      <c r="R439" s="212">
        <f>Q439*H439</f>
        <v>4.6800000000000001E-3</v>
      </c>
      <c r="S439" s="212">
        <v>0</v>
      </c>
      <c r="T439" s="213">
        <f>S439*H439</f>
        <v>0</v>
      </c>
      <c r="AR439" s="25" t="s">
        <v>171</v>
      </c>
      <c r="AT439" s="25" t="s">
        <v>166</v>
      </c>
      <c r="AU439" s="25" t="s">
        <v>183</v>
      </c>
      <c r="AY439" s="25" t="s">
        <v>164</v>
      </c>
      <c r="BE439" s="214">
        <f>IF(N439="základní",J439,0)</f>
        <v>0</v>
      </c>
      <c r="BF439" s="214">
        <f>IF(N439="snížená",J439,0)</f>
        <v>0</v>
      </c>
      <c r="BG439" s="214">
        <f>IF(N439="zákl. přenesená",J439,0)</f>
        <v>0</v>
      </c>
      <c r="BH439" s="214">
        <f>IF(N439="sníž. přenesená",J439,0)</f>
        <v>0</v>
      </c>
      <c r="BI439" s="214">
        <f>IF(N439="nulová",J439,0)</f>
        <v>0</v>
      </c>
      <c r="BJ439" s="25" t="s">
        <v>25</v>
      </c>
      <c r="BK439" s="214">
        <f>ROUND(I439*H439,2)</f>
        <v>0</v>
      </c>
      <c r="BL439" s="25" t="s">
        <v>171</v>
      </c>
      <c r="BM439" s="25" t="s">
        <v>534</v>
      </c>
    </row>
    <row r="440" spans="2:65" s="1" customFormat="1" ht="27">
      <c r="B440" s="42"/>
      <c r="C440" s="64"/>
      <c r="D440" s="215" t="s">
        <v>173</v>
      </c>
      <c r="E440" s="64"/>
      <c r="F440" s="216" t="s">
        <v>535</v>
      </c>
      <c r="G440" s="64"/>
      <c r="H440" s="64"/>
      <c r="I440" s="173"/>
      <c r="J440" s="64"/>
      <c r="K440" s="64"/>
      <c r="L440" s="62"/>
      <c r="M440" s="217"/>
      <c r="N440" s="43"/>
      <c r="O440" s="43"/>
      <c r="P440" s="43"/>
      <c r="Q440" s="43"/>
      <c r="R440" s="43"/>
      <c r="S440" s="43"/>
      <c r="T440" s="79"/>
      <c r="AT440" s="25" t="s">
        <v>173</v>
      </c>
      <c r="AU440" s="25" t="s">
        <v>183</v>
      </c>
    </row>
    <row r="441" spans="2:65" s="1" customFormat="1" ht="81">
      <c r="B441" s="42"/>
      <c r="C441" s="64"/>
      <c r="D441" s="242" t="s">
        <v>229</v>
      </c>
      <c r="E441" s="64"/>
      <c r="F441" s="266" t="s">
        <v>536</v>
      </c>
      <c r="G441" s="64"/>
      <c r="H441" s="64"/>
      <c r="I441" s="173"/>
      <c r="J441" s="64"/>
      <c r="K441" s="64"/>
      <c r="L441" s="62"/>
      <c r="M441" s="217"/>
      <c r="N441" s="43"/>
      <c r="O441" s="43"/>
      <c r="P441" s="43"/>
      <c r="Q441" s="43"/>
      <c r="R441" s="43"/>
      <c r="S441" s="43"/>
      <c r="T441" s="79"/>
      <c r="AT441" s="25" t="s">
        <v>229</v>
      </c>
      <c r="AU441" s="25" t="s">
        <v>183</v>
      </c>
    </row>
    <row r="442" spans="2:65" s="1" customFormat="1" ht="22.5" customHeight="1">
      <c r="B442" s="42"/>
      <c r="C442" s="256" t="s">
        <v>537</v>
      </c>
      <c r="D442" s="256" t="s">
        <v>217</v>
      </c>
      <c r="E442" s="257" t="s">
        <v>455</v>
      </c>
      <c r="F442" s="258" t="s">
        <v>538</v>
      </c>
      <c r="G442" s="259" t="s">
        <v>226</v>
      </c>
      <c r="H442" s="260">
        <v>1</v>
      </c>
      <c r="I442" s="261"/>
      <c r="J442" s="262">
        <f>ROUND(I442*H442,2)</f>
        <v>0</v>
      </c>
      <c r="K442" s="258" t="s">
        <v>24</v>
      </c>
      <c r="L442" s="263"/>
      <c r="M442" s="264" t="s">
        <v>24</v>
      </c>
      <c r="N442" s="265" t="s">
        <v>48</v>
      </c>
      <c r="O442" s="43"/>
      <c r="P442" s="212">
        <f>O442*H442</f>
        <v>0</v>
      </c>
      <c r="Q442" s="212">
        <v>0</v>
      </c>
      <c r="R442" s="212">
        <f>Q442*H442</f>
        <v>0</v>
      </c>
      <c r="S442" s="212">
        <v>0</v>
      </c>
      <c r="T442" s="213">
        <f>S442*H442</f>
        <v>0</v>
      </c>
      <c r="AR442" s="25" t="s">
        <v>211</v>
      </c>
      <c r="AT442" s="25" t="s">
        <v>217</v>
      </c>
      <c r="AU442" s="25" t="s">
        <v>183</v>
      </c>
      <c r="AY442" s="25" t="s">
        <v>164</v>
      </c>
      <c r="BE442" s="214">
        <f>IF(N442="základní",J442,0)</f>
        <v>0</v>
      </c>
      <c r="BF442" s="214">
        <f>IF(N442="snížená",J442,0)</f>
        <v>0</v>
      </c>
      <c r="BG442" s="214">
        <f>IF(N442="zákl. přenesená",J442,0)</f>
        <v>0</v>
      </c>
      <c r="BH442" s="214">
        <f>IF(N442="sníž. přenesená",J442,0)</f>
        <v>0</v>
      </c>
      <c r="BI442" s="214">
        <f>IF(N442="nulová",J442,0)</f>
        <v>0</v>
      </c>
      <c r="BJ442" s="25" t="s">
        <v>25</v>
      </c>
      <c r="BK442" s="214">
        <f>ROUND(I442*H442,2)</f>
        <v>0</v>
      </c>
      <c r="BL442" s="25" t="s">
        <v>171</v>
      </c>
      <c r="BM442" s="25" t="s">
        <v>539</v>
      </c>
    </row>
    <row r="443" spans="2:65" s="1" customFormat="1" ht="13.5">
      <c r="B443" s="42"/>
      <c r="C443" s="64"/>
      <c r="D443" s="215" t="s">
        <v>173</v>
      </c>
      <c r="E443" s="64"/>
      <c r="F443" s="216" t="s">
        <v>538</v>
      </c>
      <c r="G443" s="64"/>
      <c r="H443" s="64"/>
      <c r="I443" s="173"/>
      <c r="J443" s="64"/>
      <c r="K443" s="64"/>
      <c r="L443" s="62"/>
      <c r="M443" s="217"/>
      <c r="N443" s="43"/>
      <c r="O443" s="43"/>
      <c r="P443" s="43"/>
      <c r="Q443" s="43"/>
      <c r="R443" s="43"/>
      <c r="S443" s="43"/>
      <c r="T443" s="79"/>
      <c r="AT443" s="25" t="s">
        <v>173</v>
      </c>
      <c r="AU443" s="25" t="s">
        <v>183</v>
      </c>
    </row>
    <row r="444" spans="2:65" s="11" customFormat="1" ht="22.35" customHeight="1">
      <c r="B444" s="186"/>
      <c r="C444" s="187"/>
      <c r="D444" s="200" t="s">
        <v>76</v>
      </c>
      <c r="E444" s="201" t="s">
        <v>540</v>
      </c>
      <c r="F444" s="201" t="s">
        <v>541</v>
      </c>
      <c r="G444" s="187"/>
      <c r="H444" s="187"/>
      <c r="I444" s="190"/>
      <c r="J444" s="202">
        <f>BK444</f>
        <v>0</v>
      </c>
      <c r="K444" s="187"/>
      <c r="L444" s="192"/>
      <c r="M444" s="193"/>
      <c r="N444" s="194"/>
      <c r="O444" s="194"/>
      <c r="P444" s="195">
        <f>SUM(P445:P485)</f>
        <v>0</v>
      </c>
      <c r="Q444" s="194"/>
      <c r="R444" s="195">
        <f>SUM(R445:R485)</f>
        <v>0</v>
      </c>
      <c r="S444" s="194"/>
      <c r="T444" s="196">
        <f>SUM(T445:T485)</f>
        <v>23.805784000000003</v>
      </c>
      <c r="AR444" s="197" t="s">
        <v>25</v>
      </c>
      <c r="AT444" s="198" t="s">
        <v>76</v>
      </c>
      <c r="AU444" s="198" t="s">
        <v>86</v>
      </c>
      <c r="AY444" s="197" t="s">
        <v>164</v>
      </c>
      <c r="BK444" s="199">
        <f>SUM(BK445:BK485)</f>
        <v>0</v>
      </c>
    </row>
    <row r="445" spans="2:65" s="1" customFormat="1" ht="22.5" customHeight="1">
      <c r="B445" s="42"/>
      <c r="C445" s="203" t="s">
        <v>542</v>
      </c>
      <c r="D445" s="203" t="s">
        <v>166</v>
      </c>
      <c r="E445" s="204" t="s">
        <v>543</v>
      </c>
      <c r="F445" s="205" t="s">
        <v>544</v>
      </c>
      <c r="G445" s="206" t="s">
        <v>234</v>
      </c>
      <c r="H445" s="207">
        <v>136.078</v>
      </c>
      <c r="I445" s="208"/>
      <c r="J445" s="209">
        <f>ROUND(I445*H445,2)</f>
        <v>0</v>
      </c>
      <c r="K445" s="205" t="s">
        <v>170</v>
      </c>
      <c r="L445" s="62"/>
      <c r="M445" s="210" t="s">
        <v>24</v>
      </c>
      <c r="N445" s="211" t="s">
        <v>48</v>
      </c>
      <c r="O445" s="43"/>
      <c r="P445" s="212">
        <f>O445*H445</f>
        <v>0</v>
      </c>
      <c r="Q445" s="212">
        <v>0</v>
      </c>
      <c r="R445" s="212">
        <f>Q445*H445</f>
        <v>0</v>
      </c>
      <c r="S445" s="212">
        <v>0.13100000000000001</v>
      </c>
      <c r="T445" s="213">
        <f>S445*H445</f>
        <v>17.826218000000001</v>
      </c>
      <c r="AR445" s="25" t="s">
        <v>171</v>
      </c>
      <c r="AT445" s="25" t="s">
        <v>166</v>
      </c>
      <c r="AU445" s="25" t="s">
        <v>183</v>
      </c>
      <c r="AY445" s="25" t="s">
        <v>164</v>
      </c>
      <c r="BE445" s="214">
        <f>IF(N445="základní",J445,0)</f>
        <v>0</v>
      </c>
      <c r="BF445" s="214">
        <f>IF(N445="snížená",J445,0)</f>
        <v>0</v>
      </c>
      <c r="BG445" s="214">
        <f>IF(N445="zákl. přenesená",J445,0)</f>
        <v>0</v>
      </c>
      <c r="BH445" s="214">
        <f>IF(N445="sníž. přenesená",J445,0)</f>
        <v>0</v>
      </c>
      <c r="BI445" s="214">
        <f>IF(N445="nulová",J445,0)</f>
        <v>0</v>
      </c>
      <c r="BJ445" s="25" t="s">
        <v>25</v>
      </c>
      <c r="BK445" s="214">
        <f>ROUND(I445*H445,2)</f>
        <v>0</v>
      </c>
      <c r="BL445" s="25" t="s">
        <v>171</v>
      </c>
      <c r="BM445" s="25" t="s">
        <v>545</v>
      </c>
    </row>
    <row r="446" spans="2:65" s="1" customFormat="1" ht="27">
      <c r="B446" s="42"/>
      <c r="C446" s="64"/>
      <c r="D446" s="215" t="s">
        <v>173</v>
      </c>
      <c r="E446" s="64"/>
      <c r="F446" s="216" t="s">
        <v>546</v>
      </c>
      <c r="G446" s="64"/>
      <c r="H446" s="64"/>
      <c r="I446" s="173"/>
      <c r="J446" s="64"/>
      <c r="K446" s="64"/>
      <c r="L446" s="62"/>
      <c r="M446" s="217"/>
      <c r="N446" s="43"/>
      <c r="O446" s="43"/>
      <c r="P446" s="43"/>
      <c r="Q446" s="43"/>
      <c r="R446" s="43"/>
      <c r="S446" s="43"/>
      <c r="T446" s="79"/>
      <c r="AT446" s="25" t="s">
        <v>173</v>
      </c>
      <c r="AU446" s="25" t="s">
        <v>183</v>
      </c>
    </row>
    <row r="447" spans="2:65" s="12" customFormat="1" ht="13.5">
      <c r="B447" s="218"/>
      <c r="C447" s="219"/>
      <c r="D447" s="215" t="s">
        <v>175</v>
      </c>
      <c r="E447" s="220" t="s">
        <v>24</v>
      </c>
      <c r="F447" s="221" t="s">
        <v>237</v>
      </c>
      <c r="G447" s="219"/>
      <c r="H447" s="222" t="s">
        <v>24</v>
      </c>
      <c r="I447" s="223"/>
      <c r="J447" s="219"/>
      <c r="K447" s="219"/>
      <c r="L447" s="224"/>
      <c r="M447" s="225"/>
      <c r="N447" s="226"/>
      <c r="O447" s="226"/>
      <c r="P447" s="226"/>
      <c r="Q447" s="226"/>
      <c r="R447" s="226"/>
      <c r="S447" s="226"/>
      <c r="T447" s="227"/>
      <c r="AT447" s="228" t="s">
        <v>175</v>
      </c>
      <c r="AU447" s="228" t="s">
        <v>183</v>
      </c>
      <c r="AV447" s="12" t="s">
        <v>25</v>
      </c>
      <c r="AW447" s="12" t="s">
        <v>40</v>
      </c>
      <c r="AX447" s="12" t="s">
        <v>77</v>
      </c>
      <c r="AY447" s="228" t="s">
        <v>164</v>
      </c>
    </row>
    <row r="448" spans="2:65" s="13" customFormat="1" ht="13.5">
      <c r="B448" s="229"/>
      <c r="C448" s="230"/>
      <c r="D448" s="215" t="s">
        <v>175</v>
      </c>
      <c r="E448" s="231" t="s">
        <v>24</v>
      </c>
      <c r="F448" s="232" t="s">
        <v>547</v>
      </c>
      <c r="G448" s="230"/>
      <c r="H448" s="233">
        <v>48.859000000000002</v>
      </c>
      <c r="I448" s="234"/>
      <c r="J448" s="230"/>
      <c r="K448" s="230"/>
      <c r="L448" s="235"/>
      <c r="M448" s="236"/>
      <c r="N448" s="237"/>
      <c r="O448" s="237"/>
      <c r="P448" s="237"/>
      <c r="Q448" s="237"/>
      <c r="R448" s="237"/>
      <c r="S448" s="237"/>
      <c r="T448" s="238"/>
      <c r="AT448" s="239" t="s">
        <v>175</v>
      </c>
      <c r="AU448" s="239" t="s">
        <v>183</v>
      </c>
      <c r="AV448" s="13" t="s">
        <v>86</v>
      </c>
      <c r="AW448" s="13" t="s">
        <v>40</v>
      </c>
      <c r="AX448" s="13" t="s">
        <v>77</v>
      </c>
      <c r="AY448" s="239" t="s">
        <v>164</v>
      </c>
    </row>
    <row r="449" spans="2:65" s="12" customFormat="1" ht="13.5">
      <c r="B449" s="218"/>
      <c r="C449" s="219"/>
      <c r="D449" s="215" t="s">
        <v>175</v>
      </c>
      <c r="E449" s="220" t="s">
        <v>24</v>
      </c>
      <c r="F449" s="221" t="s">
        <v>240</v>
      </c>
      <c r="G449" s="219"/>
      <c r="H449" s="222" t="s">
        <v>24</v>
      </c>
      <c r="I449" s="223"/>
      <c r="J449" s="219"/>
      <c r="K449" s="219"/>
      <c r="L449" s="224"/>
      <c r="M449" s="225"/>
      <c r="N449" s="226"/>
      <c r="O449" s="226"/>
      <c r="P449" s="226"/>
      <c r="Q449" s="226"/>
      <c r="R449" s="226"/>
      <c r="S449" s="226"/>
      <c r="T449" s="227"/>
      <c r="AT449" s="228" t="s">
        <v>175</v>
      </c>
      <c r="AU449" s="228" t="s">
        <v>183</v>
      </c>
      <c r="AV449" s="12" t="s">
        <v>25</v>
      </c>
      <c r="AW449" s="12" t="s">
        <v>40</v>
      </c>
      <c r="AX449" s="12" t="s">
        <v>77</v>
      </c>
      <c r="AY449" s="228" t="s">
        <v>164</v>
      </c>
    </row>
    <row r="450" spans="2:65" s="13" customFormat="1" ht="13.5">
      <c r="B450" s="229"/>
      <c r="C450" s="230"/>
      <c r="D450" s="215" t="s">
        <v>175</v>
      </c>
      <c r="E450" s="231" t="s">
        <v>24</v>
      </c>
      <c r="F450" s="232" t="s">
        <v>548</v>
      </c>
      <c r="G450" s="230"/>
      <c r="H450" s="233">
        <v>44.183999999999997</v>
      </c>
      <c r="I450" s="234"/>
      <c r="J450" s="230"/>
      <c r="K450" s="230"/>
      <c r="L450" s="235"/>
      <c r="M450" s="236"/>
      <c r="N450" s="237"/>
      <c r="O450" s="237"/>
      <c r="P450" s="237"/>
      <c r="Q450" s="237"/>
      <c r="R450" s="237"/>
      <c r="S450" s="237"/>
      <c r="T450" s="238"/>
      <c r="AT450" s="239" t="s">
        <v>175</v>
      </c>
      <c r="AU450" s="239" t="s">
        <v>183</v>
      </c>
      <c r="AV450" s="13" t="s">
        <v>86</v>
      </c>
      <c r="AW450" s="13" t="s">
        <v>40</v>
      </c>
      <c r="AX450" s="13" t="s">
        <v>77</v>
      </c>
      <c r="AY450" s="239" t="s">
        <v>164</v>
      </c>
    </row>
    <row r="451" spans="2:65" s="12" customFormat="1" ht="13.5">
      <c r="B451" s="218"/>
      <c r="C451" s="219"/>
      <c r="D451" s="215" t="s">
        <v>175</v>
      </c>
      <c r="E451" s="220" t="s">
        <v>24</v>
      </c>
      <c r="F451" s="221" t="s">
        <v>243</v>
      </c>
      <c r="G451" s="219"/>
      <c r="H451" s="222" t="s">
        <v>24</v>
      </c>
      <c r="I451" s="223"/>
      <c r="J451" s="219"/>
      <c r="K451" s="219"/>
      <c r="L451" s="224"/>
      <c r="M451" s="225"/>
      <c r="N451" s="226"/>
      <c r="O451" s="226"/>
      <c r="P451" s="226"/>
      <c r="Q451" s="226"/>
      <c r="R451" s="226"/>
      <c r="S451" s="226"/>
      <c r="T451" s="227"/>
      <c r="AT451" s="228" t="s">
        <v>175</v>
      </c>
      <c r="AU451" s="228" t="s">
        <v>183</v>
      </c>
      <c r="AV451" s="12" t="s">
        <v>25</v>
      </c>
      <c r="AW451" s="12" t="s">
        <v>40</v>
      </c>
      <c r="AX451" s="12" t="s">
        <v>77</v>
      </c>
      <c r="AY451" s="228" t="s">
        <v>164</v>
      </c>
    </row>
    <row r="452" spans="2:65" s="13" customFormat="1" ht="13.5">
      <c r="B452" s="229"/>
      <c r="C452" s="230"/>
      <c r="D452" s="215" t="s">
        <v>175</v>
      </c>
      <c r="E452" s="231" t="s">
        <v>24</v>
      </c>
      <c r="F452" s="232" t="s">
        <v>549</v>
      </c>
      <c r="G452" s="230"/>
      <c r="H452" s="233">
        <v>43.034999999999997</v>
      </c>
      <c r="I452" s="234"/>
      <c r="J452" s="230"/>
      <c r="K452" s="230"/>
      <c r="L452" s="235"/>
      <c r="M452" s="236"/>
      <c r="N452" s="237"/>
      <c r="O452" s="237"/>
      <c r="P452" s="237"/>
      <c r="Q452" s="237"/>
      <c r="R452" s="237"/>
      <c r="S452" s="237"/>
      <c r="T452" s="238"/>
      <c r="AT452" s="239" t="s">
        <v>175</v>
      </c>
      <c r="AU452" s="239" t="s">
        <v>183</v>
      </c>
      <c r="AV452" s="13" t="s">
        <v>86</v>
      </c>
      <c r="AW452" s="13" t="s">
        <v>40</v>
      </c>
      <c r="AX452" s="13" t="s">
        <v>77</v>
      </c>
      <c r="AY452" s="239" t="s">
        <v>164</v>
      </c>
    </row>
    <row r="453" spans="2:65" s="14" customFormat="1" ht="13.5">
      <c r="B453" s="240"/>
      <c r="C453" s="241"/>
      <c r="D453" s="242" t="s">
        <v>175</v>
      </c>
      <c r="E453" s="243" t="s">
        <v>24</v>
      </c>
      <c r="F453" s="244" t="s">
        <v>178</v>
      </c>
      <c r="G453" s="241"/>
      <c r="H453" s="245">
        <v>136.078</v>
      </c>
      <c r="I453" s="246"/>
      <c r="J453" s="241"/>
      <c r="K453" s="241"/>
      <c r="L453" s="247"/>
      <c r="M453" s="248"/>
      <c r="N453" s="249"/>
      <c r="O453" s="249"/>
      <c r="P453" s="249"/>
      <c r="Q453" s="249"/>
      <c r="R453" s="249"/>
      <c r="S453" s="249"/>
      <c r="T453" s="250"/>
      <c r="AT453" s="251" t="s">
        <v>175</v>
      </c>
      <c r="AU453" s="251" t="s">
        <v>183</v>
      </c>
      <c r="AV453" s="14" t="s">
        <v>171</v>
      </c>
      <c r="AW453" s="14" t="s">
        <v>40</v>
      </c>
      <c r="AX453" s="14" t="s">
        <v>25</v>
      </c>
      <c r="AY453" s="251" t="s">
        <v>164</v>
      </c>
    </row>
    <row r="454" spans="2:65" s="1" customFormat="1" ht="22.5" customHeight="1">
      <c r="B454" s="42"/>
      <c r="C454" s="203" t="s">
        <v>550</v>
      </c>
      <c r="D454" s="203" t="s">
        <v>166</v>
      </c>
      <c r="E454" s="204" t="s">
        <v>551</v>
      </c>
      <c r="F454" s="205" t="s">
        <v>552</v>
      </c>
      <c r="G454" s="206" t="s">
        <v>169</v>
      </c>
      <c r="H454" s="207">
        <v>0.61199999999999999</v>
      </c>
      <c r="I454" s="208"/>
      <c r="J454" s="209">
        <f>ROUND(I454*H454,2)</f>
        <v>0</v>
      </c>
      <c r="K454" s="205" t="s">
        <v>170</v>
      </c>
      <c r="L454" s="62"/>
      <c r="M454" s="210" t="s">
        <v>24</v>
      </c>
      <c r="N454" s="211" t="s">
        <v>48</v>
      </c>
      <c r="O454" s="43"/>
      <c r="P454" s="212">
        <f>O454*H454</f>
        <v>0</v>
      </c>
      <c r="Q454" s="212">
        <v>0</v>
      </c>
      <c r="R454" s="212">
        <f>Q454*H454</f>
        <v>0</v>
      </c>
      <c r="S454" s="212">
        <v>1.8</v>
      </c>
      <c r="T454" s="213">
        <f>S454*H454</f>
        <v>1.1015999999999999</v>
      </c>
      <c r="AR454" s="25" t="s">
        <v>171</v>
      </c>
      <c r="AT454" s="25" t="s">
        <v>166</v>
      </c>
      <c r="AU454" s="25" t="s">
        <v>183</v>
      </c>
      <c r="AY454" s="25" t="s">
        <v>164</v>
      </c>
      <c r="BE454" s="214">
        <f>IF(N454="základní",J454,0)</f>
        <v>0</v>
      </c>
      <c r="BF454" s="214">
        <f>IF(N454="snížená",J454,0)</f>
        <v>0</v>
      </c>
      <c r="BG454" s="214">
        <f>IF(N454="zákl. přenesená",J454,0)</f>
        <v>0</v>
      </c>
      <c r="BH454" s="214">
        <f>IF(N454="sníž. přenesená",J454,0)</f>
        <v>0</v>
      </c>
      <c r="BI454" s="214">
        <f>IF(N454="nulová",J454,0)</f>
        <v>0</v>
      </c>
      <c r="BJ454" s="25" t="s">
        <v>25</v>
      </c>
      <c r="BK454" s="214">
        <f>ROUND(I454*H454,2)</f>
        <v>0</v>
      </c>
      <c r="BL454" s="25" t="s">
        <v>171</v>
      </c>
      <c r="BM454" s="25" t="s">
        <v>553</v>
      </c>
    </row>
    <row r="455" spans="2:65" s="1" customFormat="1" ht="27">
      <c r="B455" s="42"/>
      <c r="C455" s="64"/>
      <c r="D455" s="215" t="s">
        <v>173</v>
      </c>
      <c r="E455" s="64"/>
      <c r="F455" s="216" t="s">
        <v>554</v>
      </c>
      <c r="G455" s="64"/>
      <c r="H455" s="64"/>
      <c r="I455" s="173"/>
      <c r="J455" s="64"/>
      <c r="K455" s="64"/>
      <c r="L455" s="62"/>
      <c r="M455" s="217"/>
      <c r="N455" s="43"/>
      <c r="O455" s="43"/>
      <c r="P455" s="43"/>
      <c r="Q455" s="43"/>
      <c r="R455" s="43"/>
      <c r="S455" s="43"/>
      <c r="T455" s="79"/>
      <c r="AT455" s="25" t="s">
        <v>173</v>
      </c>
      <c r="AU455" s="25" t="s">
        <v>183</v>
      </c>
    </row>
    <row r="456" spans="2:65" s="1" customFormat="1" ht="40.5">
      <c r="B456" s="42"/>
      <c r="C456" s="64"/>
      <c r="D456" s="215" t="s">
        <v>229</v>
      </c>
      <c r="E456" s="64"/>
      <c r="F456" s="267" t="s">
        <v>555</v>
      </c>
      <c r="G456" s="64"/>
      <c r="H456" s="64"/>
      <c r="I456" s="173"/>
      <c r="J456" s="64"/>
      <c r="K456" s="64"/>
      <c r="L456" s="62"/>
      <c r="M456" s="217"/>
      <c r="N456" s="43"/>
      <c r="O456" s="43"/>
      <c r="P456" s="43"/>
      <c r="Q456" s="43"/>
      <c r="R456" s="43"/>
      <c r="S456" s="43"/>
      <c r="T456" s="79"/>
      <c r="AT456" s="25" t="s">
        <v>229</v>
      </c>
      <c r="AU456" s="25" t="s">
        <v>183</v>
      </c>
    </row>
    <row r="457" spans="2:65" s="12" customFormat="1" ht="13.5">
      <c r="B457" s="218"/>
      <c r="C457" s="219"/>
      <c r="D457" s="215" t="s">
        <v>175</v>
      </c>
      <c r="E457" s="220" t="s">
        <v>24</v>
      </c>
      <c r="F457" s="221" t="s">
        <v>264</v>
      </c>
      <c r="G457" s="219"/>
      <c r="H457" s="222" t="s">
        <v>24</v>
      </c>
      <c r="I457" s="223"/>
      <c r="J457" s="219"/>
      <c r="K457" s="219"/>
      <c r="L457" s="224"/>
      <c r="M457" s="225"/>
      <c r="N457" s="226"/>
      <c r="O457" s="226"/>
      <c r="P457" s="226"/>
      <c r="Q457" s="226"/>
      <c r="R457" s="226"/>
      <c r="S457" s="226"/>
      <c r="T457" s="227"/>
      <c r="AT457" s="228" t="s">
        <v>175</v>
      </c>
      <c r="AU457" s="228" t="s">
        <v>183</v>
      </c>
      <c r="AV457" s="12" t="s">
        <v>25</v>
      </c>
      <c r="AW457" s="12" t="s">
        <v>40</v>
      </c>
      <c r="AX457" s="12" t="s">
        <v>77</v>
      </c>
      <c r="AY457" s="228" t="s">
        <v>164</v>
      </c>
    </row>
    <row r="458" spans="2:65" s="13" customFormat="1" ht="13.5">
      <c r="B458" s="229"/>
      <c r="C458" s="230"/>
      <c r="D458" s="215" t="s">
        <v>175</v>
      </c>
      <c r="E458" s="231" t="s">
        <v>24</v>
      </c>
      <c r="F458" s="232" t="s">
        <v>556</v>
      </c>
      <c r="G458" s="230"/>
      <c r="H458" s="233">
        <v>0.61199999999999999</v>
      </c>
      <c r="I458" s="234"/>
      <c r="J458" s="230"/>
      <c r="K458" s="230"/>
      <c r="L458" s="235"/>
      <c r="M458" s="236"/>
      <c r="N458" s="237"/>
      <c r="O458" s="237"/>
      <c r="P458" s="237"/>
      <c r="Q458" s="237"/>
      <c r="R458" s="237"/>
      <c r="S458" s="237"/>
      <c r="T458" s="238"/>
      <c r="AT458" s="239" t="s">
        <v>175</v>
      </c>
      <c r="AU458" s="239" t="s">
        <v>183</v>
      </c>
      <c r="AV458" s="13" t="s">
        <v>86</v>
      </c>
      <c r="AW458" s="13" t="s">
        <v>40</v>
      </c>
      <c r="AX458" s="13" t="s">
        <v>77</v>
      </c>
      <c r="AY458" s="239" t="s">
        <v>164</v>
      </c>
    </row>
    <row r="459" spans="2:65" s="14" customFormat="1" ht="13.5">
      <c r="B459" s="240"/>
      <c r="C459" s="241"/>
      <c r="D459" s="242" t="s">
        <v>175</v>
      </c>
      <c r="E459" s="243" t="s">
        <v>24</v>
      </c>
      <c r="F459" s="244" t="s">
        <v>178</v>
      </c>
      <c r="G459" s="241"/>
      <c r="H459" s="245">
        <v>0.61199999999999999</v>
      </c>
      <c r="I459" s="246"/>
      <c r="J459" s="241"/>
      <c r="K459" s="241"/>
      <c r="L459" s="247"/>
      <c r="M459" s="248"/>
      <c r="N459" s="249"/>
      <c r="O459" s="249"/>
      <c r="P459" s="249"/>
      <c r="Q459" s="249"/>
      <c r="R459" s="249"/>
      <c r="S459" s="249"/>
      <c r="T459" s="250"/>
      <c r="AT459" s="251" t="s">
        <v>175</v>
      </c>
      <c r="AU459" s="251" t="s">
        <v>183</v>
      </c>
      <c r="AV459" s="14" t="s">
        <v>171</v>
      </c>
      <c r="AW459" s="14" t="s">
        <v>40</v>
      </c>
      <c r="AX459" s="14" t="s">
        <v>25</v>
      </c>
      <c r="AY459" s="251" t="s">
        <v>164</v>
      </c>
    </row>
    <row r="460" spans="2:65" s="1" customFormat="1" ht="22.5" customHeight="1">
      <c r="B460" s="42"/>
      <c r="C460" s="203" t="s">
        <v>557</v>
      </c>
      <c r="D460" s="203" t="s">
        <v>166</v>
      </c>
      <c r="E460" s="204" t="s">
        <v>558</v>
      </c>
      <c r="F460" s="205" t="s">
        <v>559</v>
      </c>
      <c r="G460" s="206" t="s">
        <v>234</v>
      </c>
      <c r="H460" s="207">
        <v>1.08</v>
      </c>
      <c r="I460" s="208"/>
      <c r="J460" s="209">
        <f>ROUND(I460*H460,2)</f>
        <v>0</v>
      </c>
      <c r="K460" s="205" t="s">
        <v>170</v>
      </c>
      <c r="L460" s="62"/>
      <c r="M460" s="210" t="s">
        <v>24</v>
      </c>
      <c r="N460" s="211" t="s">
        <v>48</v>
      </c>
      <c r="O460" s="43"/>
      <c r="P460" s="212">
        <f>O460*H460</f>
        <v>0</v>
      </c>
      <c r="Q460" s="212">
        <v>0</v>
      </c>
      <c r="R460" s="212">
        <f>Q460*H460</f>
        <v>0</v>
      </c>
      <c r="S460" s="212">
        <v>5.5E-2</v>
      </c>
      <c r="T460" s="213">
        <f>S460*H460</f>
        <v>5.9400000000000001E-2</v>
      </c>
      <c r="AR460" s="25" t="s">
        <v>171</v>
      </c>
      <c r="AT460" s="25" t="s">
        <v>166</v>
      </c>
      <c r="AU460" s="25" t="s">
        <v>183</v>
      </c>
      <c r="AY460" s="25" t="s">
        <v>164</v>
      </c>
      <c r="BE460" s="214">
        <f>IF(N460="základní",J460,0)</f>
        <v>0</v>
      </c>
      <c r="BF460" s="214">
        <f>IF(N460="snížená",J460,0)</f>
        <v>0</v>
      </c>
      <c r="BG460" s="214">
        <f>IF(N460="zákl. přenesená",J460,0)</f>
        <v>0</v>
      </c>
      <c r="BH460" s="214">
        <f>IF(N460="sníž. přenesená",J460,0)</f>
        <v>0</v>
      </c>
      <c r="BI460" s="214">
        <f>IF(N460="nulová",J460,0)</f>
        <v>0</v>
      </c>
      <c r="BJ460" s="25" t="s">
        <v>25</v>
      </c>
      <c r="BK460" s="214">
        <f>ROUND(I460*H460,2)</f>
        <v>0</v>
      </c>
      <c r="BL460" s="25" t="s">
        <v>171</v>
      </c>
      <c r="BM460" s="25" t="s">
        <v>560</v>
      </c>
    </row>
    <row r="461" spans="2:65" s="1" customFormat="1" ht="13.5">
      <c r="B461" s="42"/>
      <c r="C461" s="64"/>
      <c r="D461" s="215" t="s">
        <v>173</v>
      </c>
      <c r="E461" s="64"/>
      <c r="F461" s="216" t="s">
        <v>561</v>
      </c>
      <c r="G461" s="64"/>
      <c r="H461" s="64"/>
      <c r="I461" s="173"/>
      <c r="J461" s="64"/>
      <c r="K461" s="64"/>
      <c r="L461" s="62"/>
      <c r="M461" s="217"/>
      <c r="N461" s="43"/>
      <c r="O461" s="43"/>
      <c r="P461" s="43"/>
      <c r="Q461" s="43"/>
      <c r="R461" s="43"/>
      <c r="S461" s="43"/>
      <c r="T461" s="79"/>
      <c r="AT461" s="25" t="s">
        <v>173</v>
      </c>
      <c r="AU461" s="25" t="s">
        <v>183</v>
      </c>
    </row>
    <row r="462" spans="2:65" s="12" customFormat="1" ht="13.5">
      <c r="B462" s="218"/>
      <c r="C462" s="219"/>
      <c r="D462" s="215" t="s">
        <v>175</v>
      </c>
      <c r="E462" s="220" t="s">
        <v>24</v>
      </c>
      <c r="F462" s="221" t="s">
        <v>264</v>
      </c>
      <c r="G462" s="219"/>
      <c r="H462" s="222" t="s">
        <v>24</v>
      </c>
      <c r="I462" s="223"/>
      <c r="J462" s="219"/>
      <c r="K462" s="219"/>
      <c r="L462" s="224"/>
      <c r="M462" s="225"/>
      <c r="N462" s="226"/>
      <c r="O462" s="226"/>
      <c r="P462" s="226"/>
      <c r="Q462" s="226"/>
      <c r="R462" s="226"/>
      <c r="S462" s="226"/>
      <c r="T462" s="227"/>
      <c r="AT462" s="228" t="s">
        <v>175</v>
      </c>
      <c r="AU462" s="228" t="s">
        <v>183</v>
      </c>
      <c r="AV462" s="12" t="s">
        <v>25</v>
      </c>
      <c r="AW462" s="12" t="s">
        <v>40</v>
      </c>
      <c r="AX462" s="12" t="s">
        <v>77</v>
      </c>
      <c r="AY462" s="228" t="s">
        <v>164</v>
      </c>
    </row>
    <row r="463" spans="2:65" s="13" customFormat="1" ht="13.5">
      <c r="B463" s="229"/>
      <c r="C463" s="230"/>
      <c r="D463" s="215" t="s">
        <v>175</v>
      </c>
      <c r="E463" s="231" t="s">
        <v>24</v>
      </c>
      <c r="F463" s="232" t="s">
        <v>562</v>
      </c>
      <c r="G463" s="230"/>
      <c r="H463" s="233">
        <v>1.08</v>
      </c>
      <c r="I463" s="234"/>
      <c r="J463" s="230"/>
      <c r="K463" s="230"/>
      <c r="L463" s="235"/>
      <c r="M463" s="236"/>
      <c r="N463" s="237"/>
      <c r="O463" s="237"/>
      <c r="P463" s="237"/>
      <c r="Q463" s="237"/>
      <c r="R463" s="237"/>
      <c r="S463" s="237"/>
      <c r="T463" s="238"/>
      <c r="AT463" s="239" t="s">
        <v>175</v>
      </c>
      <c r="AU463" s="239" t="s">
        <v>183</v>
      </c>
      <c r="AV463" s="13" t="s">
        <v>86</v>
      </c>
      <c r="AW463" s="13" t="s">
        <v>40</v>
      </c>
      <c r="AX463" s="13" t="s">
        <v>77</v>
      </c>
      <c r="AY463" s="239" t="s">
        <v>164</v>
      </c>
    </row>
    <row r="464" spans="2:65" s="14" customFormat="1" ht="13.5">
      <c r="B464" s="240"/>
      <c r="C464" s="241"/>
      <c r="D464" s="242" t="s">
        <v>175</v>
      </c>
      <c r="E464" s="243" t="s">
        <v>24</v>
      </c>
      <c r="F464" s="244" t="s">
        <v>178</v>
      </c>
      <c r="G464" s="241"/>
      <c r="H464" s="245">
        <v>1.08</v>
      </c>
      <c r="I464" s="246"/>
      <c r="J464" s="241"/>
      <c r="K464" s="241"/>
      <c r="L464" s="247"/>
      <c r="M464" s="248"/>
      <c r="N464" s="249"/>
      <c r="O464" s="249"/>
      <c r="P464" s="249"/>
      <c r="Q464" s="249"/>
      <c r="R464" s="249"/>
      <c r="S464" s="249"/>
      <c r="T464" s="250"/>
      <c r="AT464" s="251" t="s">
        <v>175</v>
      </c>
      <c r="AU464" s="251" t="s">
        <v>183</v>
      </c>
      <c r="AV464" s="14" t="s">
        <v>171</v>
      </c>
      <c r="AW464" s="14" t="s">
        <v>40</v>
      </c>
      <c r="AX464" s="14" t="s">
        <v>25</v>
      </c>
      <c r="AY464" s="251" t="s">
        <v>164</v>
      </c>
    </row>
    <row r="465" spans="2:65" s="1" customFormat="1" ht="22.5" customHeight="1">
      <c r="B465" s="42"/>
      <c r="C465" s="203" t="s">
        <v>563</v>
      </c>
      <c r="D465" s="203" t="s">
        <v>166</v>
      </c>
      <c r="E465" s="204" t="s">
        <v>564</v>
      </c>
      <c r="F465" s="205" t="s">
        <v>565</v>
      </c>
      <c r="G465" s="206" t="s">
        <v>234</v>
      </c>
      <c r="H465" s="207">
        <v>74.034000000000006</v>
      </c>
      <c r="I465" s="208"/>
      <c r="J465" s="209">
        <f>ROUND(I465*H465,2)</f>
        <v>0</v>
      </c>
      <c r="K465" s="205" t="s">
        <v>170</v>
      </c>
      <c r="L465" s="62"/>
      <c r="M465" s="210" t="s">
        <v>24</v>
      </c>
      <c r="N465" s="211" t="s">
        <v>48</v>
      </c>
      <c r="O465" s="43"/>
      <c r="P465" s="212">
        <f>O465*H465</f>
        <v>0</v>
      </c>
      <c r="Q465" s="212">
        <v>0</v>
      </c>
      <c r="R465" s="212">
        <f>Q465*H465</f>
        <v>0</v>
      </c>
      <c r="S465" s="212">
        <v>3.5000000000000003E-2</v>
      </c>
      <c r="T465" s="213">
        <f>S465*H465</f>
        <v>2.5911900000000005</v>
      </c>
      <c r="AR465" s="25" t="s">
        <v>171</v>
      </c>
      <c r="AT465" s="25" t="s">
        <v>166</v>
      </c>
      <c r="AU465" s="25" t="s">
        <v>183</v>
      </c>
      <c r="AY465" s="25" t="s">
        <v>164</v>
      </c>
      <c r="BE465" s="214">
        <f>IF(N465="základní",J465,0)</f>
        <v>0</v>
      </c>
      <c r="BF465" s="214">
        <f>IF(N465="snížená",J465,0)</f>
        <v>0</v>
      </c>
      <c r="BG465" s="214">
        <f>IF(N465="zákl. přenesená",J465,0)</f>
        <v>0</v>
      </c>
      <c r="BH465" s="214">
        <f>IF(N465="sníž. přenesená",J465,0)</f>
        <v>0</v>
      </c>
      <c r="BI465" s="214">
        <f>IF(N465="nulová",J465,0)</f>
        <v>0</v>
      </c>
      <c r="BJ465" s="25" t="s">
        <v>25</v>
      </c>
      <c r="BK465" s="214">
        <f>ROUND(I465*H465,2)</f>
        <v>0</v>
      </c>
      <c r="BL465" s="25" t="s">
        <v>171</v>
      </c>
      <c r="BM465" s="25" t="s">
        <v>566</v>
      </c>
    </row>
    <row r="466" spans="2:65" s="1" customFormat="1" ht="27">
      <c r="B466" s="42"/>
      <c r="C466" s="64"/>
      <c r="D466" s="215" t="s">
        <v>173</v>
      </c>
      <c r="E466" s="64"/>
      <c r="F466" s="216" t="s">
        <v>567</v>
      </c>
      <c r="G466" s="64"/>
      <c r="H466" s="64"/>
      <c r="I466" s="173"/>
      <c r="J466" s="64"/>
      <c r="K466" s="64"/>
      <c r="L466" s="62"/>
      <c r="M466" s="217"/>
      <c r="N466" s="43"/>
      <c r="O466" s="43"/>
      <c r="P466" s="43"/>
      <c r="Q466" s="43"/>
      <c r="R466" s="43"/>
      <c r="S466" s="43"/>
      <c r="T466" s="79"/>
      <c r="AT466" s="25" t="s">
        <v>173</v>
      </c>
      <c r="AU466" s="25" t="s">
        <v>183</v>
      </c>
    </row>
    <row r="467" spans="2:65" s="1" customFormat="1" ht="27">
      <c r="B467" s="42"/>
      <c r="C467" s="64"/>
      <c r="D467" s="215" t="s">
        <v>229</v>
      </c>
      <c r="E467" s="64"/>
      <c r="F467" s="267" t="s">
        <v>568</v>
      </c>
      <c r="G467" s="64"/>
      <c r="H467" s="64"/>
      <c r="I467" s="173"/>
      <c r="J467" s="64"/>
      <c r="K467" s="64"/>
      <c r="L467" s="62"/>
      <c r="M467" s="217"/>
      <c r="N467" s="43"/>
      <c r="O467" s="43"/>
      <c r="P467" s="43"/>
      <c r="Q467" s="43"/>
      <c r="R467" s="43"/>
      <c r="S467" s="43"/>
      <c r="T467" s="79"/>
      <c r="AT467" s="25" t="s">
        <v>229</v>
      </c>
      <c r="AU467" s="25" t="s">
        <v>183</v>
      </c>
    </row>
    <row r="468" spans="2:65" s="12" customFormat="1" ht="13.5">
      <c r="B468" s="218"/>
      <c r="C468" s="219"/>
      <c r="D468" s="215" t="s">
        <v>175</v>
      </c>
      <c r="E468" s="220" t="s">
        <v>24</v>
      </c>
      <c r="F468" s="221" t="s">
        <v>264</v>
      </c>
      <c r="G468" s="219"/>
      <c r="H468" s="222" t="s">
        <v>24</v>
      </c>
      <c r="I468" s="223"/>
      <c r="J468" s="219"/>
      <c r="K468" s="219"/>
      <c r="L468" s="224"/>
      <c r="M468" s="225"/>
      <c r="N468" s="226"/>
      <c r="O468" s="226"/>
      <c r="P468" s="226"/>
      <c r="Q468" s="226"/>
      <c r="R468" s="226"/>
      <c r="S468" s="226"/>
      <c r="T468" s="227"/>
      <c r="AT468" s="228" t="s">
        <v>175</v>
      </c>
      <c r="AU468" s="228" t="s">
        <v>183</v>
      </c>
      <c r="AV468" s="12" t="s">
        <v>25</v>
      </c>
      <c r="AW468" s="12" t="s">
        <v>40</v>
      </c>
      <c r="AX468" s="12" t="s">
        <v>77</v>
      </c>
      <c r="AY468" s="228" t="s">
        <v>164</v>
      </c>
    </row>
    <row r="469" spans="2:65" s="13" customFormat="1" ht="13.5">
      <c r="B469" s="229"/>
      <c r="C469" s="230"/>
      <c r="D469" s="215" t="s">
        <v>175</v>
      </c>
      <c r="E469" s="231" t="s">
        <v>24</v>
      </c>
      <c r="F469" s="232" t="s">
        <v>569</v>
      </c>
      <c r="G469" s="230"/>
      <c r="H469" s="233">
        <v>30.574000000000002</v>
      </c>
      <c r="I469" s="234"/>
      <c r="J469" s="230"/>
      <c r="K469" s="230"/>
      <c r="L469" s="235"/>
      <c r="M469" s="236"/>
      <c r="N469" s="237"/>
      <c r="O469" s="237"/>
      <c r="P469" s="237"/>
      <c r="Q469" s="237"/>
      <c r="R469" s="237"/>
      <c r="S469" s="237"/>
      <c r="T469" s="238"/>
      <c r="AT469" s="239" t="s">
        <v>175</v>
      </c>
      <c r="AU469" s="239" t="s">
        <v>183</v>
      </c>
      <c r="AV469" s="13" t="s">
        <v>86</v>
      </c>
      <c r="AW469" s="13" t="s">
        <v>40</v>
      </c>
      <c r="AX469" s="13" t="s">
        <v>77</v>
      </c>
      <c r="AY469" s="239" t="s">
        <v>164</v>
      </c>
    </row>
    <row r="470" spans="2:65" s="12" customFormat="1" ht="13.5">
      <c r="B470" s="218"/>
      <c r="C470" s="219"/>
      <c r="D470" s="215" t="s">
        <v>175</v>
      </c>
      <c r="E470" s="220" t="s">
        <v>24</v>
      </c>
      <c r="F470" s="221" t="s">
        <v>237</v>
      </c>
      <c r="G470" s="219"/>
      <c r="H470" s="222" t="s">
        <v>24</v>
      </c>
      <c r="I470" s="223"/>
      <c r="J470" s="219"/>
      <c r="K470" s="219"/>
      <c r="L470" s="224"/>
      <c r="M470" s="225"/>
      <c r="N470" s="226"/>
      <c r="O470" s="226"/>
      <c r="P470" s="226"/>
      <c r="Q470" s="226"/>
      <c r="R470" s="226"/>
      <c r="S470" s="226"/>
      <c r="T470" s="227"/>
      <c r="AT470" s="228" t="s">
        <v>175</v>
      </c>
      <c r="AU470" s="228" t="s">
        <v>183</v>
      </c>
      <c r="AV470" s="12" t="s">
        <v>25</v>
      </c>
      <c r="AW470" s="12" t="s">
        <v>40</v>
      </c>
      <c r="AX470" s="12" t="s">
        <v>77</v>
      </c>
      <c r="AY470" s="228" t="s">
        <v>164</v>
      </c>
    </row>
    <row r="471" spans="2:65" s="13" customFormat="1" ht="13.5">
      <c r="B471" s="229"/>
      <c r="C471" s="230"/>
      <c r="D471" s="215" t="s">
        <v>175</v>
      </c>
      <c r="E471" s="231" t="s">
        <v>24</v>
      </c>
      <c r="F471" s="232" t="s">
        <v>570</v>
      </c>
      <c r="G471" s="230"/>
      <c r="H471" s="233">
        <v>14.04</v>
      </c>
      <c r="I471" s="234"/>
      <c r="J471" s="230"/>
      <c r="K471" s="230"/>
      <c r="L471" s="235"/>
      <c r="M471" s="236"/>
      <c r="N471" s="237"/>
      <c r="O471" s="237"/>
      <c r="P471" s="237"/>
      <c r="Q471" s="237"/>
      <c r="R471" s="237"/>
      <c r="S471" s="237"/>
      <c r="T471" s="238"/>
      <c r="AT471" s="239" t="s">
        <v>175</v>
      </c>
      <c r="AU471" s="239" t="s">
        <v>183</v>
      </c>
      <c r="AV471" s="13" t="s">
        <v>86</v>
      </c>
      <c r="AW471" s="13" t="s">
        <v>40</v>
      </c>
      <c r="AX471" s="13" t="s">
        <v>77</v>
      </c>
      <c r="AY471" s="239" t="s">
        <v>164</v>
      </c>
    </row>
    <row r="472" spans="2:65" s="12" customFormat="1" ht="13.5">
      <c r="B472" s="218"/>
      <c r="C472" s="219"/>
      <c r="D472" s="215" t="s">
        <v>175</v>
      </c>
      <c r="E472" s="220" t="s">
        <v>24</v>
      </c>
      <c r="F472" s="221" t="s">
        <v>240</v>
      </c>
      <c r="G472" s="219"/>
      <c r="H472" s="222" t="s">
        <v>24</v>
      </c>
      <c r="I472" s="223"/>
      <c r="J472" s="219"/>
      <c r="K472" s="219"/>
      <c r="L472" s="224"/>
      <c r="M472" s="225"/>
      <c r="N472" s="226"/>
      <c r="O472" s="226"/>
      <c r="P472" s="226"/>
      <c r="Q472" s="226"/>
      <c r="R472" s="226"/>
      <c r="S472" s="226"/>
      <c r="T472" s="227"/>
      <c r="AT472" s="228" t="s">
        <v>175</v>
      </c>
      <c r="AU472" s="228" t="s">
        <v>183</v>
      </c>
      <c r="AV472" s="12" t="s">
        <v>25</v>
      </c>
      <c r="AW472" s="12" t="s">
        <v>40</v>
      </c>
      <c r="AX472" s="12" t="s">
        <v>77</v>
      </c>
      <c r="AY472" s="228" t="s">
        <v>164</v>
      </c>
    </row>
    <row r="473" spans="2:65" s="13" customFormat="1" ht="13.5">
      <c r="B473" s="229"/>
      <c r="C473" s="230"/>
      <c r="D473" s="215" t="s">
        <v>175</v>
      </c>
      <c r="E473" s="231" t="s">
        <v>24</v>
      </c>
      <c r="F473" s="232" t="s">
        <v>571</v>
      </c>
      <c r="G473" s="230"/>
      <c r="H473" s="233">
        <v>14.5</v>
      </c>
      <c r="I473" s="234"/>
      <c r="J473" s="230"/>
      <c r="K473" s="230"/>
      <c r="L473" s="235"/>
      <c r="M473" s="236"/>
      <c r="N473" s="237"/>
      <c r="O473" s="237"/>
      <c r="P473" s="237"/>
      <c r="Q473" s="237"/>
      <c r="R473" s="237"/>
      <c r="S473" s="237"/>
      <c r="T473" s="238"/>
      <c r="AT473" s="239" t="s">
        <v>175</v>
      </c>
      <c r="AU473" s="239" t="s">
        <v>183</v>
      </c>
      <c r="AV473" s="13" t="s">
        <v>86</v>
      </c>
      <c r="AW473" s="13" t="s">
        <v>40</v>
      </c>
      <c r="AX473" s="13" t="s">
        <v>77</v>
      </c>
      <c r="AY473" s="239" t="s">
        <v>164</v>
      </c>
    </row>
    <row r="474" spans="2:65" s="12" customFormat="1" ht="13.5">
      <c r="B474" s="218"/>
      <c r="C474" s="219"/>
      <c r="D474" s="215" t="s">
        <v>175</v>
      </c>
      <c r="E474" s="220" t="s">
        <v>24</v>
      </c>
      <c r="F474" s="221" t="s">
        <v>243</v>
      </c>
      <c r="G474" s="219"/>
      <c r="H474" s="222" t="s">
        <v>24</v>
      </c>
      <c r="I474" s="223"/>
      <c r="J474" s="219"/>
      <c r="K474" s="219"/>
      <c r="L474" s="224"/>
      <c r="M474" s="225"/>
      <c r="N474" s="226"/>
      <c r="O474" s="226"/>
      <c r="P474" s="226"/>
      <c r="Q474" s="226"/>
      <c r="R474" s="226"/>
      <c r="S474" s="226"/>
      <c r="T474" s="227"/>
      <c r="AT474" s="228" t="s">
        <v>175</v>
      </c>
      <c r="AU474" s="228" t="s">
        <v>183</v>
      </c>
      <c r="AV474" s="12" t="s">
        <v>25</v>
      </c>
      <c r="AW474" s="12" t="s">
        <v>40</v>
      </c>
      <c r="AX474" s="12" t="s">
        <v>77</v>
      </c>
      <c r="AY474" s="228" t="s">
        <v>164</v>
      </c>
    </row>
    <row r="475" spans="2:65" s="13" customFormat="1" ht="13.5">
      <c r="B475" s="229"/>
      <c r="C475" s="230"/>
      <c r="D475" s="215" t="s">
        <v>175</v>
      </c>
      <c r="E475" s="231" t="s">
        <v>24</v>
      </c>
      <c r="F475" s="232" t="s">
        <v>572</v>
      </c>
      <c r="G475" s="230"/>
      <c r="H475" s="233">
        <v>14.92</v>
      </c>
      <c r="I475" s="234"/>
      <c r="J475" s="230"/>
      <c r="K475" s="230"/>
      <c r="L475" s="235"/>
      <c r="M475" s="236"/>
      <c r="N475" s="237"/>
      <c r="O475" s="237"/>
      <c r="P475" s="237"/>
      <c r="Q475" s="237"/>
      <c r="R475" s="237"/>
      <c r="S475" s="237"/>
      <c r="T475" s="238"/>
      <c r="AT475" s="239" t="s">
        <v>175</v>
      </c>
      <c r="AU475" s="239" t="s">
        <v>183</v>
      </c>
      <c r="AV475" s="13" t="s">
        <v>86</v>
      </c>
      <c r="AW475" s="13" t="s">
        <v>40</v>
      </c>
      <c r="AX475" s="13" t="s">
        <v>77</v>
      </c>
      <c r="AY475" s="239" t="s">
        <v>164</v>
      </c>
    </row>
    <row r="476" spans="2:65" s="14" customFormat="1" ht="13.5">
      <c r="B476" s="240"/>
      <c r="C476" s="241"/>
      <c r="D476" s="242" t="s">
        <v>175</v>
      </c>
      <c r="E476" s="243" t="s">
        <v>24</v>
      </c>
      <c r="F476" s="244" t="s">
        <v>178</v>
      </c>
      <c r="G476" s="241"/>
      <c r="H476" s="245">
        <v>74.034000000000006</v>
      </c>
      <c r="I476" s="246"/>
      <c r="J476" s="241"/>
      <c r="K476" s="241"/>
      <c r="L476" s="247"/>
      <c r="M476" s="248"/>
      <c r="N476" s="249"/>
      <c r="O476" s="249"/>
      <c r="P476" s="249"/>
      <c r="Q476" s="249"/>
      <c r="R476" s="249"/>
      <c r="S476" s="249"/>
      <c r="T476" s="250"/>
      <c r="AT476" s="251" t="s">
        <v>175</v>
      </c>
      <c r="AU476" s="251" t="s">
        <v>183</v>
      </c>
      <c r="AV476" s="14" t="s">
        <v>171</v>
      </c>
      <c r="AW476" s="14" t="s">
        <v>40</v>
      </c>
      <c r="AX476" s="14" t="s">
        <v>25</v>
      </c>
      <c r="AY476" s="251" t="s">
        <v>164</v>
      </c>
    </row>
    <row r="477" spans="2:65" s="1" customFormat="1" ht="22.5" customHeight="1">
      <c r="B477" s="42"/>
      <c r="C477" s="203" t="s">
        <v>573</v>
      </c>
      <c r="D477" s="203" t="s">
        <v>166</v>
      </c>
      <c r="E477" s="204" t="s">
        <v>574</v>
      </c>
      <c r="F477" s="205" t="s">
        <v>575</v>
      </c>
      <c r="G477" s="206" t="s">
        <v>169</v>
      </c>
      <c r="H477" s="207">
        <v>0.436</v>
      </c>
      <c r="I477" s="208"/>
      <c r="J477" s="209">
        <f>ROUND(I477*H477,2)</f>
        <v>0</v>
      </c>
      <c r="K477" s="205" t="s">
        <v>170</v>
      </c>
      <c r="L477" s="62"/>
      <c r="M477" s="210" t="s">
        <v>24</v>
      </c>
      <c r="N477" s="211" t="s">
        <v>48</v>
      </c>
      <c r="O477" s="43"/>
      <c r="P477" s="212">
        <f>O477*H477</f>
        <v>0</v>
      </c>
      <c r="Q477" s="212">
        <v>0</v>
      </c>
      <c r="R477" s="212">
        <f>Q477*H477</f>
        <v>0</v>
      </c>
      <c r="S477" s="212">
        <v>1.4</v>
      </c>
      <c r="T477" s="213">
        <f>S477*H477</f>
        <v>0.61039999999999994</v>
      </c>
      <c r="AR477" s="25" t="s">
        <v>171</v>
      </c>
      <c r="AT477" s="25" t="s">
        <v>166</v>
      </c>
      <c r="AU477" s="25" t="s">
        <v>183</v>
      </c>
      <c r="AY477" s="25" t="s">
        <v>164</v>
      </c>
      <c r="BE477" s="214">
        <f>IF(N477="základní",J477,0)</f>
        <v>0</v>
      </c>
      <c r="BF477" s="214">
        <f>IF(N477="snížená",J477,0)</f>
        <v>0</v>
      </c>
      <c r="BG477" s="214">
        <f>IF(N477="zákl. přenesená",J477,0)</f>
        <v>0</v>
      </c>
      <c r="BH477" s="214">
        <f>IF(N477="sníž. přenesená",J477,0)</f>
        <v>0</v>
      </c>
      <c r="BI477" s="214">
        <f>IF(N477="nulová",J477,0)</f>
        <v>0</v>
      </c>
      <c r="BJ477" s="25" t="s">
        <v>25</v>
      </c>
      <c r="BK477" s="214">
        <f>ROUND(I477*H477,2)</f>
        <v>0</v>
      </c>
      <c r="BL477" s="25" t="s">
        <v>171</v>
      </c>
      <c r="BM477" s="25" t="s">
        <v>576</v>
      </c>
    </row>
    <row r="478" spans="2:65" s="1" customFormat="1" ht="27">
      <c r="B478" s="42"/>
      <c r="C478" s="64"/>
      <c r="D478" s="215" t="s">
        <v>173</v>
      </c>
      <c r="E478" s="64"/>
      <c r="F478" s="216" t="s">
        <v>577</v>
      </c>
      <c r="G478" s="64"/>
      <c r="H478" s="64"/>
      <c r="I478" s="173"/>
      <c r="J478" s="64"/>
      <c r="K478" s="64"/>
      <c r="L478" s="62"/>
      <c r="M478" s="217"/>
      <c r="N478" s="43"/>
      <c r="O478" s="43"/>
      <c r="P478" s="43"/>
      <c r="Q478" s="43"/>
      <c r="R478" s="43"/>
      <c r="S478" s="43"/>
      <c r="T478" s="79"/>
      <c r="AT478" s="25" t="s">
        <v>173</v>
      </c>
      <c r="AU478" s="25" t="s">
        <v>183</v>
      </c>
    </row>
    <row r="479" spans="2:65" s="13" customFormat="1" ht="27">
      <c r="B479" s="229"/>
      <c r="C479" s="230"/>
      <c r="D479" s="242" t="s">
        <v>175</v>
      </c>
      <c r="E479" s="253" t="s">
        <v>24</v>
      </c>
      <c r="F479" s="254" t="s">
        <v>578</v>
      </c>
      <c r="G479" s="230"/>
      <c r="H479" s="255">
        <v>0.436</v>
      </c>
      <c r="I479" s="234"/>
      <c r="J479" s="230"/>
      <c r="K479" s="230"/>
      <c r="L479" s="235"/>
      <c r="M479" s="236"/>
      <c r="N479" s="237"/>
      <c r="O479" s="237"/>
      <c r="P479" s="237"/>
      <c r="Q479" s="237"/>
      <c r="R479" s="237"/>
      <c r="S479" s="237"/>
      <c r="T479" s="238"/>
      <c r="AT479" s="239" t="s">
        <v>175</v>
      </c>
      <c r="AU479" s="239" t="s">
        <v>183</v>
      </c>
      <c r="AV479" s="13" t="s">
        <v>86</v>
      </c>
      <c r="AW479" s="13" t="s">
        <v>40</v>
      </c>
      <c r="AX479" s="13" t="s">
        <v>25</v>
      </c>
      <c r="AY479" s="239" t="s">
        <v>164</v>
      </c>
    </row>
    <row r="480" spans="2:65" s="1" customFormat="1" ht="22.5" customHeight="1">
      <c r="B480" s="42"/>
      <c r="C480" s="203" t="s">
        <v>579</v>
      </c>
      <c r="D480" s="203" t="s">
        <v>166</v>
      </c>
      <c r="E480" s="204" t="s">
        <v>580</v>
      </c>
      <c r="F480" s="205" t="s">
        <v>581</v>
      </c>
      <c r="G480" s="206" t="s">
        <v>234</v>
      </c>
      <c r="H480" s="207">
        <v>21.276</v>
      </c>
      <c r="I480" s="208"/>
      <c r="J480" s="209">
        <f>ROUND(I480*H480,2)</f>
        <v>0</v>
      </c>
      <c r="K480" s="205" t="s">
        <v>170</v>
      </c>
      <c r="L480" s="62"/>
      <c r="M480" s="210" t="s">
        <v>24</v>
      </c>
      <c r="N480" s="211" t="s">
        <v>48</v>
      </c>
      <c r="O480" s="43"/>
      <c r="P480" s="212">
        <f>O480*H480</f>
        <v>0</v>
      </c>
      <c r="Q480" s="212">
        <v>0</v>
      </c>
      <c r="R480" s="212">
        <f>Q480*H480</f>
        <v>0</v>
      </c>
      <c r="S480" s="212">
        <v>7.5999999999999998E-2</v>
      </c>
      <c r="T480" s="213">
        <f>S480*H480</f>
        <v>1.616976</v>
      </c>
      <c r="AR480" s="25" t="s">
        <v>171</v>
      </c>
      <c r="AT480" s="25" t="s">
        <v>166</v>
      </c>
      <c r="AU480" s="25" t="s">
        <v>183</v>
      </c>
      <c r="AY480" s="25" t="s">
        <v>164</v>
      </c>
      <c r="BE480" s="214">
        <f>IF(N480="základní",J480,0)</f>
        <v>0</v>
      </c>
      <c r="BF480" s="214">
        <f>IF(N480="snížená",J480,0)</f>
        <v>0</v>
      </c>
      <c r="BG480" s="214">
        <f>IF(N480="zákl. přenesená",J480,0)</f>
        <v>0</v>
      </c>
      <c r="BH480" s="214">
        <f>IF(N480="sníž. přenesená",J480,0)</f>
        <v>0</v>
      </c>
      <c r="BI480" s="214">
        <f>IF(N480="nulová",J480,0)</f>
        <v>0</v>
      </c>
      <c r="BJ480" s="25" t="s">
        <v>25</v>
      </c>
      <c r="BK480" s="214">
        <f>ROUND(I480*H480,2)</f>
        <v>0</v>
      </c>
      <c r="BL480" s="25" t="s">
        <v>171</v>
      </c>
      <c r="BM480" s="25" t="s">
        <v>582</v>
      </c>
    </row>
    <row r="481" spans="2:65" s="1" customFormat="1" ht="27">
      <c r="B481" s="42"/>
      <c r="C481" s="64"/>
      <c r="D481" s="215" t="s">
        <v>173</v>
      </c>
      <c r="E481" s="64"/>
      <c r="F481" s="216" t="s">
        <v>583</v>
      </c>
      <c r="G481" s="64"/>
      <c r="H481" s="64"/>
      <c r="I481" s="173"/>
      <c r="J481" s="64"/>
      <c r="K481" s="64"/>
      <c r="L481" s="62"/>
      <c r="M481" s="217"/>
      <c r="N481" s="43"/>
      <c r="O481" s="43"/>
      <c r="P481" s="43"/>
      <c r="Q481" s="43"/>
      <c r="R481" s="43"/>
      <c r="S481" s="43"/>
      <c r="T481" s="79"/>
      <c r="AT481" s="25" t="s">
        <v>173</v>
      </c>
      <c r="AU481" s="25" t="s">
        <v>183</v>
      </c>
    </row>
    <row r="482" spans="2:65" s="1" customFormat="1" ht="40.5">
      <c r="B482" s="42"/>
      <c r="C482" s="64"/>
      <c r="D482" s="215" t="s">
        <v>229</v>
      </c>
      <c r="E482" s="64"/>
      <c r="F482" s="267" t="s">
        <v>584</v>
      </c>
      <c r="G482" s="64"/>
      <c r="H482" s="64"/>
      <c r="I482" s="173"/>
      <c r="J482" s="64"/>
      <c r="K482" s="64"/>
      <c r="L482" s="62"/>
      <c r="M482" s="217"/>
      <c r="N482" s="43"/>
      <c r="O482" s="43"/>
      <c r="P482" s="43"/>
      <c r="Q482" s="43"/>
      <c r="R482" s="43"/>
      <c r="S482" s="43"/>
      <c r="T482" s="79"/>
      <c r="AT482" s="25" t="s">
        <v>229</v>
      </c>
      <c r="AU482" s="25" t="s">
        <v>183</v>
      </c>
    </row>
    <row r="483" spans="2:65" s="13" customFormat="1" ht="13.5">
      <c r="B483" s="229"/>
      <c r="C483" s="230"/>
      <c r="D483" s="215" t="s">
        <v>175</v>
      </c>
      <c r="E483" s="231" t="s">
        <v>24</v>
      </c>
      <c r="F483" s="232" t="s">
        <v>585</v>
      </c>
      <c r="G483" s="230"/>
      <c r="H483" s="233">
        <v>11.82</v>
      </c>
      <c r="I483" s="234"/>
      <c r="J483" s="230"/>
      <c r="K483" s="230"/>
      <c r="L483" s="235"/>
      <c r="M483" s="236"/>
      <c r="N483" s="237"/>
      <c r="O483" s="237"/>
      <c r="P483" s="237"/>
      <c r="Q483" s="237"/>
      <c r="R483" s="237"/>
      <c r="S483" s="237"/>
      <c r="T483" s="238"/>
      <c r="AT483" s="239" t="s">
        <v>175</v>
      </c>
      <c r="AU483" s="239" t="s">
        <v>183</v>
      </c>
      <c r="AV483" s="13" t="s">
        <v>86</v>
      </c>
      <c r="AW483" s="13" t="s">
        <v>40</v>
      </c>
      <c r="AX483" s="13" t="s">
        <v>77</v>
      </c>
      <c r="AY483" s="239" t="s">
        <v>164</v>
      </c>
    </row>
    <row r="484" spans="2:65" s="13" customFormat="1" ht="13.5">
      <c r="B484" s="229"/>
      <c r="C484" s="230"/>
      <c r="D484" s="215" t="s">
        <v>175</v>
      </c>
      <c r="E484" s="231" t="s">
        <v>24</v>
      </c>
      <c r="F484" s="232" t="s">
        <v>586</v>
      </c>
      <c r="G484" s="230"/>
      <c r="H484" s="233">
        <v>9.4559999999999995</v>
      </c>
      <c r="I484" s="234"/>
      <c r="J484" s="230"/>
      <c r="K484" s="230"/>
      <c r="L484" s="235"/>
      <c r="M484" s="236"/>
      <c r="N484" s="237"/>
      <c r="O484" s="237"/>
      <c r="P484" s="237"/>
      <c r="Q484" s="237"/>
      <c r="R484" s="237"/>
      <c r="S484" s="237"/>
      <c r="T484" s="238"/>
      <c r="AT484" s="239" t="s">
        <v>175</v>
      </c>
      <c r="AU484" s="239" t="s">
        <v>183</v>
      </c>
      <c r="AV484" s="13" t="s">
        <v>86</v>
      </c>
      <c r="AW484" s="13" t="s">
        <v>40</v>
      </c>
      <c r="AX484" s="13" t="s">
        <v>77</v>
      </c>
      <c r="AY484" s="239" t="s">
        <v>164</v>
      </c>
    </row>
    <row r="485" spans="2:65" s="14" customFormat="1" ht="13.5">
      <c r="B485" s="240"/>
      <c r="C485" s="241"/>
      <c r="D485" s="215" t="s">
        <v>175</v>
      </c>
      <c r="E485" s="268" t="s">
        <v>24</v>
      </c>
      <c r="F485" s="269" t="s">
        <v>178</v>
      </c>
      <c r="G485" s="241"/>
      <c r="H485" s="270">
        <v>21.276</v>
      </c>
      <c r="I485" s="246"/>
      <c r="J485" s="241"/>
      <c r="K485" s="241"/>
      <c r="L485" s="247"/>
      <c r="M485" s="248"/>
      <c r="N485" s="249"/>
      <c r="O485" s="249"/>
      <c r="P485" s="249"/>
      <c r="Q485" s="249"/>
      <c r="R485" s="249"/>
      <c r="S485" s="249"/>
      <c r="T485" s="250"/>
      <c r="AT485" s="251" t="s">
        <v>175</v>
      </c>
      <c r="AU485" s="251" t="s">
        <v>183</v>
      </c>
      <c r="AV485" s="14" t="s">
        <v>171</v>
      </c>
      <c r="AW485" s="14" t="s">
        <v>40</v>
      </c>
      <c r="AX485" s="14" t="s">
        <v>25</v>
      </c>
      <c r="AY485" s="251" t="s">
        <v>164</v>
      </c>
    </row>
    <row r="486" spans="2:65" s="11" customFormat="1" ht="22.35" customHeight="1">
      <c r="B486" s="186"/>
      <c r="C486" s="187"/>
      <c r="D486" s="200" t="s">
        <v>76</v>
      </c>
      <c r="E486" s="201" t="s">
        <v>587</v>
      </c>
      <c r="F486" s="201" t="s">
        <v>588</v>
      </c>
      <c r="G486" s="187"/>
      <c r="H486" s="187"/>
      <c r="I486" s="190"/>
      <c r="J486" s="202">
        <f>BK486</f>
        <v>0</v>
      </c>
      <c r="K486" s="187"/>
      <c r="L486" s="192"/>
      <c r="M486" s="193"/>
      <c r="N486" s="194"/>
      <c r="O486" s="194"/>
      <c r="P486" s="195">
        <f>SUM(P487:P557)</f>
        <v>0</v>
      </c>
      <c r="Q486" s="194"/>
      <c r="R486" s="195">
        <f>SUM(R487:R557)</f>
        <v>1.1146399999999999E-2</v>
      </c>
      <c r="S486" s="194"/>
      <c r="T486" s="196">
        <f>SUM(T487:T557)</f>
        <v>11.712140000000002</v>
      </c>
      <c r="AR486" s="197" t="s">
        <v>25</v>
      </c>
      <c r="AT486" s="198" t="s">
        <v>76</v>
      </c>
      <c r="AU486" s="198" t="s">
        <v>86</v>
      </c>
      <c r="AY486" s="197" t="s">
        <v>164</v>
      </c>
      <c r="BK486" s="199">
        <f>SUM(BK487:BK557)</f>
        <v>0</v>
      </c>
    </row>
    <row r="487" spans="2:65" s="1" customFormat="1" ht="22.5" customHeight="1">
      <c r="B487" s="42"/>
      <c r="C487" s="203" t="s">
        <v>589</v>
      </c>
      <c r="D487" s="203" t="s">
        <v>166</v>
      </c>
      <c r="E487" s="204" t="s">
        <v>590</v>
      </c>
      <c r="F487" s="205" t="s">
        <v>591</v>
      </c>
      <c r="G487" s="206" t="s">
        <v>226</v>
      </c>
      <c r="H487" s="207">
        <v>1</v>
      </c>
      <c r="I487" s="208"/>
      <c r="J487" s="209">
        <f>ROUND(I487*H487,2)</f>
        <v>0</v>
      </c>
      <c r="K487" s="205" t="s">
        <v>170</v>
      </c>
      <c r="L487" s="62"/>
      <c r="M487" s="210" t="s">
        <v>24</v>
      </c>
      <c r="N487" s="211" t="s">
        <v>48</v>
      </c>
      <c r="O487" s="43"/>
      <c r="P487" s="212">
        <f>O487*H487</f>
        <v>0</v>
      </c>
      <c r="Q487" s="212">
        <v>0</v>
      </c>
      <c r="R487" s="212">
        <f>Q487*H487</f>
        <v>0</v>
      </c>
      <c r="S487" s="212">
        <v>2.5000000000000001E-2</v>
      </c>
      <c r="T487" s="213">
        <f>S487*H487</f>
        <v>2.5000000000000001E-2</v>
      </c>
      <c r="AR487" s="25" t="s">
        <v>171</v>
      </c>
      <c r="AT487" s="25" t="s">
        <v>166</v>
      </c>
      <c r="AU487" s="25" t="s">
        <v>183</v>
      </c>
      <c r="AY487" s="25" t="s">
        <v>164</v>
      </c>
      <c r="BE487" s="214">
        <f>IF(N487="základní",J487,0)</f>
        <v>0</v>
      </c>
      <c r="BF487" s="214">
        <f>IF(N487="snížená",J487,0)</f>
        <v>0</v>
      </c>
      <c r="BG487" s="214">
        <f>IF(N487="zákl. přenesená",J487,0)</f>
        <v>0</v>
      </c>
      <c r="BH487" s="214">
        <f>IF(N487="sníž. přenesená",J487,0)</f>
        <v>0</v>
      </c>
      <c r="BI487" s="214">
        <f>IF(N487="nulová",J487,0)</f>
        <v>0</v>
      </c>
      <c r="BJ487" s="25" t="s">
        <v>25</v>
      </c>
      <c r="BK487" s="214">
        <f>ROUND(I487*H487,2)</f>
        <v>0</v>
      </c>
      <c r="BL487" s="25" t="s">
        <v>171</v>
      </c>
      <c r="BM487" s="25" t="s">
        <v>592</v>
      </c>
    </row>
    <row r="488" spans="2:65" s="1" customFormat="1" ht="27">
      <c r="B488" s="42"/>
      <c r="C488" s="64"/>
      <c r="D488" s="215" t="s">
        <v>173</v>
      </c>
      <c r="E488" s="64"/>
      <c r="F488" s="216" t="s">
        <v>593</v>
      </c>
      <c r="G488" s="64"/>
      <c r="H488" s="64"/>
      <c r="I488" s="173"/>
      <c r="J488" s="64"/>
      <c r="K488" s="64"/>
      <c r="L488" s="62"/>
      <c r="M488" s="217"/>
      <c r="N488" s="43"/>
      <c r="O488" s="43"/>
      <c r="P488" s="43"/>
      <c r="Q488" s="43"/>
      <c r="R488" s="43"/>
      <c r="S488" s="43"/>
      <c r="T488" s="79"/>
      <c r="AT488" s="25" t="s">
        <v>173</v>
      </c>
      <c r="AU488" s="25" t="s">
        <v>183</v>
      </c>
    </row>
    <row r="489" spans="2:65" s="13" customFormat="1" ht="13.5">
      <c r="B489" s="229"/>
      <c r="C489" s="230"/>
      <c r="D489" s="242" t="s">
        <v>175</v>
      </c>
      <c r="E489" s="253" t="s">
        <v>24</v>
      </c>
      <c r="F489" s="254" t="s">
        <v>594</v>
      </c>
      <c r="G489" s="230"/>
      <c r="H489" s="255">
        <v>1</v>
      </c>
      <c r="I489" s="234"/>
      <c r="J489" s="230"/>
      <c r="K489" s="230"/>
      <c r="L489" s="235"/>
      <c r="M489" s="236"/>
      <c r="N489" s="237"/>
      <c r="O489" s="237"/>
      <c r="P489" s="237"/>
      <c r="Q489" s="237"/>
      <c r="R489" s="237"/>
      <c r="S489" s="237"/>
      <c r="T489" s="238"/>
      <c r="AT489" s="239" t="s">
        <v>175</v>
      </c>
      <c r="AU489" s="239" t="s">
        <v>183</v>
      </c>
      <c r="AV489" s="13" t="s">
        <v>86</v>
      </c>
      <c r="AW489" s="13" t="s">
        <v>40</v>
      </c>
      <c r="AX489" s="13" t="s">
        <v>25</v>
      </c>
      <c r="AY489" s="239" t="s">
        <v>164</v>
      </c>
    </row>
    <row r="490" spans="2:65" s="1" customFormat="1" ht="22.5" customHeight="1">
      <c r="B490" s="42"/>
      <c r="C490" s="203" t="s">
        <v>595</v>
      </c>
      <c r="D490" s="203" t="s">
        <v>166</v>
      </c>
      <c r="E490" s="204" t="s">
        <v>596</v>
      </c>
      <c r="F490" s="205" t="s">
        <v>597</v>
      </c>
      <c r="G490" s="206" t="s">
        <v>287</v>
      </c>
      <c r="H490" s="207">
        <v>100</v>
      </c>
      <c r="I490" s="208"/>
      <c r="J490" s="209">
        <f>ROUND(I490*H490,2)</f>
        <v>0</v>
      </c>
      <c r="K490" s="205" t="s">
        <v>170</v>
      </c>
      <c r="L490" s="62"/>
      <c r="M490" s="210" t="s">
        <v>24</v>
      </c>
      <c r="N490" s="211" t="s">
        <v>48</v>
      </c>
      <c r="O490" s="43"/>
      <c r="P490" s="212">
        <f>O490*H490</f>
        <v>0</v>
      </c>
      <c r="Q490" s="212">
        <v>0</v>
      </c>
      <c r="R490" s="212">
        <f>Q490*H490</f>
        <v>0</v>
      </c>
      <c r="S490" s="212">
        <v>2E-3</v>
      </c>
      <c r="T490" s="213">
        <f>S490*H490</f>
        <v>0.2</v>
      </c>
      <c r="AR490" s="25" t="s">
        <v>171</v>
      </c>
      <c r="AT490" s="25" t="s">
        <v>166</v>
      </c>
      <c r="AU490" s="25" t="s">
        <v>183</v>
      </c>
      <c r="AY490" s="25" t="s">
        <v>164</v>
      </c>
      <c r="BE490" s="214">
        <f>IF(N490="základní",J490,0)</f>
        <v>0</v>
      </c>
      <c r="BF490" s="214">
        <f>IF(N490="snížená",J490,0)</f>
        <v>0</v>
      </c>
      <c r="BG490" s="214">
        <f>IF(N490="zákl. přenesená",J490,0)</f>
        <v>0</v>
      </c>
      <c r="BH490" s="214">
        <f>IF(N490="sníž. přenesená",J490,0)</f>
        <v>0</v>
      </c>
      <c r="BI490" s="214">
        <f>IF(N490="nulová",J490,0)</f>
        <v>0</v>
      </c>
      <c r="BJ490" s="25" t="s">
        <v>25</v>
      </c>
      <c r="BK490" s="214">
        <f>ROUND(I490*H490,2)</f>
        <v>0</v>
      </c>
      <c r="BL490" s="25" t="s">
        <v>171</v>
      </c>
      <c r="BM490" s="25" t="s">
        <v>598</v>
      </c>
    </row>
    <row r="491" spans="2:65" s="1" customFormat="1" ht="27">
      <c r="B491" s="42"/>
      <c r="C491" s="64"/>
      <c r="D491" s="215" t="s">
        <v>173</v>
      </c>
      <c r="E491" s="64"/>
      <c r="F491" s="216" t="s">
        <v>599</v>
      </c>
      <c r="G491" s="64"/>
      <c r="H491" s="64"/>
      <c r="I491" s="173"/>
      <c r="J491" s="64"/>
      <c r="K491" s="64"/>
      <c r="L491" s="62"/>
      <c r="M491" s="217"/>
      <c r="N491" s="43"/>
      <c r="O491" s="43"/>
      <c r="P491" s="43"/>
      <c r="Q491" s="43"/>
      <c r="R491" s="43"/>
      <c r="S491" s="43"/>
      <c r="T491" s="79"/>
      <c r="AT491" s="25" t="s">
        <v>173</v>
      </c>
      <c r="AU491" s="25" t="s">
        <v>183</v>
      </c>
    </row>
    <row r="492" spans="2:65" s="12" customFormat="1" ht="13.5">
      <c r="B492" s="218"/>
      <c r="C492" s="219"/>
      <c r="D492" s="215" t="s">
        <v>175</v>
      </c>
      <c r="E492" s="220" t="s">
        <v>24</v>
      </c>
      <c r="F492" s="221" t="s">
        <v>600</v>
      </c>
      <c r="G492" s="219"/>
      <c r="H492" s="222" t="s">
        <v>24</v>
      </c>
      <c r="I492" s="223"/>
      <c r="J492" s="219"/>
      <c r="K492" s="219"/>
      <c r="L492" s="224"/>
      <c r="M492" s="225"/>
      <c r="N492" s="226"/>
      <c r="O492" s="226"/>
      <c r="P492" s="226"/>
      <c r="Q492" s="226"/>
      <c r="R492" s="226"/>
      <c r="S492" s="226"/>
      <c r="T492" s="227"/>
      <c r="AT492" s="228" t="s">
        <v>175</v>
      </c>
      <c r="AU492" s="228" t="s">
        <v>183</v>
      </c>
      <c r="AV492" s="12" t="s">
        <v>25</v>
      </c>
      <c r="AW492" s="12" t="s">
        <v>40</v>
      </c>
      <c r="AX492" s="12" t="s">
        <v>77</v>
      </c>
      <c r="AY492" s="228" t="s">
        <v>164</v>
      </c>
    </row>
    <row r="493" spans="2:65" s="13" customFormat="1" ht="13.5">
      <c r="B493" s="229"/>
      <c r="C493" s="230"/>
      <c r="D493" s="215" t="s">
        <v>175</v>
      </c>
      <c r="E493" s="231" t="s">
        <v>24</v>
      </c>
      <c r="F493" s="232" t="s">
        <v>31</v>
      </c>
      <c r="G493" s="230"/>
      <c r="H493" s="233">
        <v>100</v>
      </c>
      <c r="I493" s="234"/>
      <c r="J493" s="230"/>
      <c r="K493" s="230"/>
      <c r="L493" s="235"/>
      <c r="M493" s="236"/>
      <c r="N493" s="237"/>
      <c r="O493" s="237"/>
      <c r="P493" s="237"/>
      <c r="Q493" s="237"/>
      <c r="R493" s="237"/>
      <c r="S493" s="237"/>
      <c r="T493" s="238"/>
      <c r="AT493" s="239" t="s">
        <v>175</v>
      </c>
      <c r="AU493" s="239" t="s">
        <v>183</v>
      </c>
      <c r="AV493" s="13" t="s">
        <v>86</v>
      </c>
      <c r="AW493" s="13" t="s">
        <v>40</v>
      </c>
      <c r="AX493" s="13" t="s">
        <v>77</v>
      </c>
      <c r="AY493" s="239" t="s">
        <v>164</v>
      </c>
    </row>
    <row r="494" spans="2:65" s="14" customFormat="1" ht="13.5">
      <c r="B494" s="240"/>
      <c r="C494" s="241"/>
      <c r="D494" s="242" t="s">
        <v>175</v>
      </c>
      <c r="E494" s="243" t="s">
        <v>24</v>
      </c>
      <c r="F494" s="244" t="s">
        <v>178</v>
      </c>
      <c r="G494" s="241"/>
      <c r="H494" s="245">
        <v>100</v>
      </c>
      <c r="I494" s="246"/>
      <c r="J494" s="241"/>
      <c r="K494" s="241"/>
      <c r="L494" s="247"/>
      <c r="M494" s="248"/>
      <c r="N494" s="249"/>
      <c r="O494" s="249"/>
      <c r="P494" s="249"/>
      <c r="Q494" s="249"/>
      <c r="R494" s="249"/>
      <c r="S494" s="249"/>
      <c r="T494" s="250"/>
      <c r="AT494" s="251" t="s">
        <v>175</v>
      </c>
      <c r="AU494" s="251" t="s">
        <v>183</v>
      </c>
      <c r="AV494" s="14" t="s">
        <v>171</v>
      </c>
      <c r="AW494" s="14" t="s">
        <v>40</v>
      </c>
      <c r="AX494" s="14" t="s">
        <v>25</v>
      </c>
      <c r="AY494" s="251" t="s">
        <v>164</v>
      </c>
    </row>
    <row r="495" spans="2:65" s="1" customFormat="1" ht="22.5" customHeight="1">
      <c r="B495" s="42"/>
      <c r="C495" s="203" t="s">
        <v>601</v>
      </c>
      <c r="D495" s="203" t="s">
        <v>166</v>
      </c>
      <c r="E495" s="204" t="s">
        <v>602</v>
      </c>
      <c r="F495" s="205" t="s">
        <v>603</v>
      </c>
      <c r="G495" s="206" t="s">
        <v>287</v>
      </c>
      <c r="H495" s="207">
        <v>20</v>
      </c>
      <c r="I495" s="208"/>
      <c r="J495" s="209">
        <f>ROUND(I495*H495,2)</f>
        <v>0</v>
      </c>
      <c r="K495" s="205" t="s">
        <v>170</v>
      </c>
      <c r="L495" s="62"/>
      <c r="M495" s="210" t="s">
        <v>24</v>
      </c>
      <c r="N495" s="211" t="s">
        <v>48</v>
      </c>
      <c r="O495" s="43"/>
      <c r="P495" s="212">
        <f>O495*H495</f>
        <v>0</v>
      </c>
      <c r="Q495" s="212">
        <v>0</v>
      </c>
      <c r="R495" s="212">
        <f>Q495*H495</f>
        <v>0</v>
      </c>
      <c r="S495" s="212">
        <v>6.0000000000000001E-3</v>
      </c>
      <c r="T495" s="213">
        <f>S495*H495</f>
        <v>0.12</v>
      </c>
      <c r="AR495" s="25" t="s">
        <v>171</v>
      </c>
      <c r="AT495" s="25" t="s">
        <v>166</v>
      </c>
      <c r="AU495" s="25" t="s">
        <v>183</v>
      </c>
      <c r="AY495" s="25" t="s">
        <v>164</v>
      </c>
      <c r="BE495" s="214">
        <f>IF(N495="základní",J495,0)</f>
        <v>0</v>
      </c>
      <c r="BF495" s="214">
        <f>IF(N495="snížená",J495,0)</f>
        <v>0</v>
      </c>
      <c r="BG495" s="214">
        <f>IF(N495="zákl. přenesená",J495,0)</f>
        <v>0</v>
      </c>
      <c r="BH495" s="214">
        <f>IF(N495="sníž. přenesená",J495,0)</f>
        <v>0</v>
      </c>
      <c r="BI495" s="214">
        <f>IF(N495="nulová",J495,0)</f>
        <v>0</v>
      </c>
      <c r="BJ495" s="25" t="s">
        <v>25</v>
      </c>
      <c r="BK495" s="214">
        <f>ROUND(I495*H495,2)</f>
        <v>0</v>
      </c>
      <c r="BL495" s="25" t="s">
        <v>171</v>
      </c>
      <c r="BM495" s="25" t="s">
        <v>604</v>
      </c>
    </row>
    <row r="496" spans="2:65" s="1" customFormat="1" ht="27">
      <c r="B496" s="42"/>
      <c r="C496" s="64"/>
      <c r="D496" s="215" t="s">
        <v>173</v>
      </c>
      <c r="E496" s="64"/>
      <c r="F496" s="216" t="s">
        <v>605</v>
      </c>
      <c r="G496" s="64"/>
      <c r="H496" s="64"/>
      <c r="I496" s="173"/>
      <c r="J496" s="64"/>
      <c r="K496" s="64"/>
      <c r="L496" s="62"/>
      <c r="M496" s="217"/>
      <c r="N496" s="43"/>
      <c r="O496" s="43"/>
      <c r="P496" s="43"/>
      <c r="Q496" s="43"/>
      <c r="R496" s="43"/>
      <c r="S496" s="43"/>
      <c r="T496" s="79"/>
      <c r="AT496" s="25" t="s">
        <v>173</v>
      </c>
      <c r="AU496" s="25" t="s">
        <v>183</v>
      </c>
    </row>
    <row r="497" spans="2:65" s="12" customFormat="1" ht="13.5">
      <c r="B497" s="218"/>
      <c r="C497" s="219"/>
      <c r="D497" s="215" t="s">
        <v>175</v>
      </c>
      <c r="E497" s="220" t="s">
        <v>24</v>
      </c>
      <c r="F497" s="221" t="s">
        <v>606</v>
      </c>
      <c r="G497" s="219"/>
      <c r="H497" s="222" t="s">
        <v>24</v>
      </c>
      <c r="I497" s="223"/>
      <c r="J497" s="219"/>
      <c r="K497" s="219"/>
      <c r="L497" s="224"/>
      <c r="M497" s="225"/>
      <c r="N497" s="226"/>
      <c r="O497" s="226"/>
      <c r="P497" s="226"/>
      <c r="Q497" s="226"/>
      <c r="R497" s="226"/>
      <c r="S497" s="226"/>
      <c r="T497" s="227"/>
      <c r="AT497" s="228" t="s">
        <v>175</v>
      </c>
      <c r="AU497" s="228" t="s">
        <v>183</v>
      </c>
      <c r="AV497" s="12" t="s">
        <v>25</v>
      </c>
      <c r="AW497" s="12" t="s">
        <v>40</v>
      </c>
      <c r="AX497" s="12" t="s">
        <v>77</v>
      </c>
      <c r="AY497" s="228" t="s">
        <v>164</v>
      </c>
    </row>
    <row r="498" spans="2:65" s="13" customFormat="1" ht="13.5">
      <c r="B498" s="229"/>
      <c r="C498" s="230"/>
      <c r="D498" s="215" t="s">
        <v>175</v>
      </c>
      <c r="E498" s="231" t="s">
        <v>24</v>
      </c>
      <c r="F498" s="232" t="s">
        <v>316</v>
      </c>
      <c r="G498" s="230"/>
      <c r="H498" s="233">
        <v>20</v>
      </c>
      <c r="I498" s="234"/>
      <c r="J498" s="230"/>
      <c r="K498" s="230"/>
      <c r="L498" s="235"/>
      <c r="M498" s="236"/>
      <c r="N498" s="237"/>
      <c r="O498" s="237"/>
      <c r="P498" s="237"/>
      <c r="Q498" s="237"/>
      <c r="R498" s="237"/>
      <c r="S498" s="237"/>
      <c r="T498" s="238"/>
      <c r="AT498" s="239" t="s">
        <v>175</v>
      </c>
      <c r="AU498" s="239" t="s">
        <v>183</v>
      </c>
      <c r="AV498" s="13" t="s">
        <v>86</v>
      </c>
      <c r="AW498" s="13" t="s">
        <v>40</v>
      </c>
      <c r="AX498" s="13" t="s">
        <v>77</v>
      </c>
      <c r="AY498" s="239" t="s">
        <v>164</v>
      </c>
    </row>
    <row r="499" spans="2:65" s="14" customFormat="1" ht="13.5">
      <c r="B499" s="240"/>
      <c r="C499" s="241"/>
      <c r="D499" s="242" t="s">
        <v>175</v>
      </c>
      <c r="E499" s="243" t="s">
        <v>24</v>
      </c>
      <c r="F499" s="244" t="s">
        <v>178</v>
      </c>
      <c r="G499" s="241"/>
      <c r="H499" s="245">
        <v>20</v>
      </c>
      <c r="I499" s="246"/>
      <c r="J499" s="241"/>
      <c r="K499" s="241"/>
      <c r="L499" s="247"/>
      <c r="M499" s="248"/>
      <c r="N499" s="249"/>
      <c r="O499" s="249"/>
      <c r="P499" s="249"/>
      <c r="Q499" s="249"/>
      <c r="R499" s="249"/>
      <c r="S499" s="249"/>
      <c r="T499" s="250"/>
      <c r="AT499" s="251" t="s">
        <v>175</v>
      </c>
      <c r="AU499" s="251" t="s">
        <v>183</v>
      </c>
      <c r="AV499" s="14" t="s">
        <v>171</v>
      </c>
      <c r="AW499" s="14" t="s">
        <v>40</v>
      </c>
      <c r="AX499" s="14" t="s">
        <v>25</v>
      </c>
      <c r="AY499" s="251" t="s">
        <v>164</v>
      </c>
    </row>
    <row r="500" spans="2:65" s="1" customFormat="1" ht="22.5" customHeight="1">
      <c r="B500" s="42"/>
      <c r="C500" s="203" t="s">
        <v>607</v>
      </c>
      <c r="D500" s="203" t="s">
        <v>166</v>
      </c>
      <c r="E500" s="204" t="s">
        <v>608</v>
      </c>
      <c r="F500" s="205" t="s">
        <v>609</v>
      </c>
      <c r="G500" s="206" t="s">
        <v>287</v>
      </c>
      <c r="H500" s="207">
        <v>26.85</v>
      </c>
      <c r="I500" s="208"/>
      <c r="J500" s="209">
        <f>ROUND(I500*H500,2)</f>
        <v>0</v>
      </c>
      <c r="K500" s="205" t="s">
        <v>170</v>
      </c>
      <c r="L500" s="62"/>
      <c r="M500" s="210" t="s">
        <v>24</v>
      </c>
      <c r="N500" s="211" t="s">
        <v>48</v>
      </c>
      <c r="O500" s="43"/>
      <c r="P500" s="212">
        <f>O500*H500</f>
        <v>0</v>
      </c>
      <c r="Q500" s="212">
        <v>0</v>
      </c>
      <c r="R500" s="212">
        <f>Q500*H500</f>
        <v>0</v>
      </c>
      <c r="S500" s="212">
        <v>2.1999999999999999E-2</v>
      </c>
      <c r="T500" s="213">
        <f>S500*H500</f>
        <v>0.5907</v>
      </c>
      <c r="AR500" s="25" t="s">
        <v>171</v>
      </c>
      <c r="AT500" s="25" t="s">
        <v>166</v>
      </c>
      <c r="AU500" s="25" t="s">
        <v>183</v>
      </c>
      <c r="AY500" s="25" t="s">
        <v>164</v>
      </c>
      <c r="BE500" s="214">
        <f>IF(N500="základní",J500,0)</f>
        <v>0</v>
      </c>
      <c r="BF500" s="214">
        <f>IF(N500="snížená",J500,0)</f>
        <v>0</v>
      </c>
      <c r="BG500" s="214">
        <f>IF(N500="zákl. přenesená",J500,0)</f>
        <v>0</v>
      </c>
      <c r="BH500" s="214">
        <f>IF(N500="sníž. přenesená",J500,0)</f>
        <v>0</v>
      </c>
      <c r="BI500" s="214">
        <f>IF(N500="nulová",J500,0)</f>
        <v>0</v>
      </c>
      <c r="BJ500" s="25" t="s">
        <v>25</v>
      </c>
      <c r="BK500" s="214">
        <f>ROUND(I500*H500,2)</f>
        <v>0</v>
      </c>
      <c r="BL500" s="25" t="s">
        <v>171</v>
      </c>
      <c r="BM500" s="25" t="s">
        <v>610</v>
      </c>
    </row>
    <row r="501" spans="2:65" s="1" customFormat="1" ht="27">
      <c r="B501" s="42"/>
      <c r="C501" s="64"/>
      <c r="D501" s="215" t="s">
        <v>173</v>
      </c>
      <c r="E501" s="64"/>
      <c r="F501" s="216" t="s">
        <v>611</v>
      </c>
      <c r="G501" s="64"/>
      <c r="H501" s="64"/>
      <c r="I501" s="173"/>
      <c r="J501" s="64"/>
      <c r="K501" s="64"/>
      <c r="L501" s="62"/>
      <c r="M501" s="217"/>
      <c r="N501" s="43"/>
      <c r="O501" s="43"/>
      <c r="P501" s="43"/>
      <c r="Q501" s="43"/>
      <c r="R501" s="43"/>
      <c r="S501" s="43"/>
      <c r="T501" s="79"/>
      <c r="AT501" s="25" t="s">
        <v>173</v>
      </c>
      <c r="AU501" s="25" t="s">
        <v>183</v>
      </c>
    </row>
    <row r="502" spans="2:65" s="12" customFormat="1" ht="13.5">
      <c r="B502" s="218"/>
      <c r="C502" s="219"/>
      <c r="D502" s="215" t="s">
        <v>175</v>
      </c>
      <c r="E502" s="220" t="s">
        <v>24</v>
      </c>
      <c r="F502" s="221" t="s">
        <v>322</v>
      </c>
      <c r="G502" s="219"/>
      <c r="H502" s="222" t="s">
        <v>24</v>
      </c>
      <c r="I502" s="223"/>
      <c r="J502" s="219"/>
      <c r="K502" s="219"/>
      <c r="L502" s="224"/>
      <c r="M502" s="225"/>
      <c r="N502" s="226"/>
      <c r="O502" s="226"/>
      <c r="P502" s="226"/>
      <c r="Q502" s="226"/>
      <c r="R502" s="226"/>
      <c r="S502" s="226"/>
      <c r="T502" s="227"/>
      <c r="AT502" s="228" t="s">
        <v>175</v>
      </c>
      <c r="AU502" s="228" t="s">
        <v>183</v>
      </c>
      <c r="AV502" s="12" t="s">
        <v>25</v>
      </c>
      <c r="AW502" s="12" t="s">
        <v>40</v>
      </c>
      <c r="AX502" s="12" t="s">
        <v>77</v>
      </c>
      <c r="AY502" s="228" t="s">
        <v>164</v>
      </c>
    </row>
    <row r="503" spans="2:65" s="13" customFormat="1" ht="13.5">
      <c r="B503" s="229"/>
      <c r="C503" s="230"/>
      <c r="D503" s="215" t="s">
        <v>175</v>
      </c>
      <c r="E503" s="231" t="s">
        <v>24</v>
      </c>
      <c r="F503" s="232" t="s">
        <v>612</v>
      </c>
      <c r="G503" s="230"/>
      <c r="H503" s="233">
        <v>18.25</v>
      </c>
      <c r="I503" s="234"/>
      <c r="J503" s="230"/>
      <c r="K503" s="230"/>
      <c r="L503" s="235"/>
      <c r="M503" s="236"/>
      <c r="N503" s="237"/>
      <c r="O503" s="237"/>
      <c r="P503" s="237"/>
      <c r="Q503" s="237"/>
      <c r="R503" s="237"/>
      <c r="S503" s="237"/>
      <c r="T503" s="238"/>
      <c r="AT503" s="239" t="s">
        <v>175</v>
      </c>
      <c r="AU503" s="239" t="s">
        <v>183</v>
      </c>
      <c r="AV503" s="13" t="s">
        <v>86</v>
      </c>
      <c r="AW503" s="13" t="s">
        <v>40</v>
      </c>
      <c r="AX503" s="13" t="s">
        <v>77</v>
      </c>
      <c r="AY503" s="239" t="s">
        <v>164</v>
      </c>
    </row>
    <row r="504" spans="2:65" s="12" customFormat="1" ht="13.5">
      <c r="B504" s="218"/>
      <c r="C504" s="219"/>
      <c r="D504" s="215" t="s">
        <v>175</v>
      </c>
      <c r="E504" s="220" t="s">
        <v>24</v>
      </c>
      <c r="F504" s="221" t="s">
        <v>324</v>
      </c>
      <c r="G504" s="219"/>
      <c r="H504" s="222" t="s">
        <v>24</v>
      </c>
      <c r="I504" s="223"/>
      <c r="J504" s="219"/>
      <c r="K504" s="219"/>
      <c r="L504" s="224"/>
      <c r="M504" s="225"/>
      <c r="N504" s="226"/>
      <c r="O504" s="226"/>
      <c r="P504" s="226"/>
      <c r="Q504" s="226"/>
      <c r="R504" s="226"/>
      <c r="S504" s="226"/>
      <c r="T504" s="227"/>
      <c r="AT504" s="228" t="s">
        <v>175</v>
      </c>
      <c r="AU504" s="228" t="s">
        <v>183</v>
      </c>
      <c r="AV504" s="12" t="s">
        <v>25</v>
      </c>
      <c r="AW504" s="12" t="s">
        <v>40</v>
      </c>
      <c r="AX504" s="12" t="s">
        <v>77</v>
      </c>
      <c r="AY504" s="228" t="s">
        <v>164</v>
      </c>
    </row>
    <row r="505" spans="2:65" s="13" customFormat="1" ht="13.5">
      <c r="B505" s="229"/>
      <c r="C505" s="230"/>
      <c r="D505" s="215" t="s">
        <v>175</v>
      </c>
      <c r="E505" s="231" t="s">
        <v>24</v>
      </c>
      <c r="F505" s="232" t="s">
        <v>613</v>
      </c>
      <c r="G505" s="230"/>
      <c r="H505" s="233">
        <v>4.9000000000000004</v>
      </c>
      <c r="I505" s="234"/>
      <c r="J505" s="230"/>
      <c r="K505" s="230"/>
      <c r="L505" s="235"/>
      <c r="M505" s="236"/>
      <c r="N505" s="237"/>
      <c r="O505" s="237"/>
      <c r="P505" s="237"/>
      <c r="Q505" s="237"/>
      <c r="R505" s="237"/>
      <c r="S505" s="237"/>
      <c r="T505" s="238"/>
      <c r="AT505" s="239" t="s">
        <v>175</v>
      </c>
      <c r="AU505" s="239" t="s">
        <v>183</v>
      </c>
      <c r="AV505" s="13" t="s">
        <v>86</v>
      </c>
      <c r="AW505" s="13" t="s">
        <v>40</v>
      </c>
      <c r="AX505" s="13" t="s">
        <v>77</v>
      </c>
      <c r="AY505" s="239" t="s">
        <v>164</v>
      </c>
    </row>
    <row r="506" spans="2:65" s="12" customFormat="1" ht="13.5">
      <c r="B506" s="218"/>
      <c r="C506" s="219"/>
      <c r="D506" s="215" t="s">
        <v>175</v>
      </c>
      <c r="E506" s="220" t="s">
        <v>24</v>
      </c>
      <c r="F506" s="221" t="s">
        <v>326</v>
      </c>
      <c r="G506" s="219"/>
      <c r="H506" s="222" t="s">
        <v>24</v>
      </c>
      <c r="I506" s="223"/>
      <c r="J506" s="219"/>
      <c r="K506" s="219"/>
      <c r="L506" s="224"/>
      <c r="M506" s="225"/>
      <c r="N506" s="226"/>
      <c r="O506" s="226"/>
      <c r="P506" s="226"/>
      <c r="Q506" s="226"/>
      <c r="R506" s="226"/>
      <c r="S506" s="226"/>
      <c r="T506" s="227"/>
      <c r="AT506" s="228" t="s">
        <v>175</v>
      </c>
      <c r="AU506" s="228" t="s">
        <v>183</v>
      </c>
      <c r="AV506" s="12" t="s">
        <v>25</v>
      </c>
      <c r="AW506" s="12" t="s">
        <v>40</v>
      </c>
      <c r="AX506" s="12" t="s">
        <v>77</v>
      </c>
      <c r="AY506" s="228" t="s">
        <v>164</v>
      </c>
    </row>
    <row r="507" spans="2:65" s="13" customFormat="1" ht="13.5">
      <c r="B507" s="229"/>
      <c r="C507" s="230"/>
      <c r="D507" s="215" t="s">
        <v>175</v>
      </c>
      <c r="E507" s="231" t="s">
        <v>24</v>
      </c>
      <c r="F507" s="232" t="s">
        <v>614</v>
      </c>
      <c r="G507" s="230"/>
      <c r="H507" s="233">
        <v>3.7</v>
      </c>
      <c r="I507" s="234"/>
      <c r="J507" s="230"/>
      <c r="K507" s="230"/>
      <c r="L507" s="235"/>
      <c r="M507" s="236"/>
      <c r="N507" s="237"/>
      <c r="O507" s="237"/>
      <c r="P507" s="237"/>
      <c r="Q507" s="237"/>
      <c r="R507" s="237"/>
      <c r="S507" s="237"/>
      <c r="T507" s="238"/>
      <c r="AT507" s="239" t="s">
        <v>175</v>
      </c>
      <c r="AU507" s="239" t="s">
        <v>183</v>
      </c>
      <c r="AV507" s="13" t="s">
        <v>86</v>
      </c>
      <c r="AW507" s="13" t="s">
        <v>40</v>
      </c>
      <c r="AX507" s="13" t="s">
        <v>77</v>
      </c>
      <c r="AY507" s="239" t="s">
        <v>164</v>
      </c>
    </row>
    <row r="508" spans="2:65" s="14" customFormat="1" ht="13.5">
      <c r="B508" s="240"/>
      <c r="C508" s="241"/>
      <c r="D508" s="242" t="s">
        <v>175</v>
      </c>
      <c r="E508" s="243" t="s">
        <v>24</v>
      </c>
      <c r="F508" s="244" t="s">
        <v>178</v>
      </c>
      <c r="G508" s="241"/>
      <c r="H508" s="245">
        <v>26.85</v>
      </c>
      <c r="I508" s="246"/>
      <c r="J508" s="241"/>
      <c r="K508" s="241"/>
      <c r="L508" s="247"/>
      <c r="M508" s="248"/>
      <c r="N508" s="249"/>
      <c r="O508" s="249"/>
      <c r="P508" s="249"/>
      <c r="Q508" s="249"/>
      <c r="R508" s="249"/>
      <c r="S508" s="249"/>
      <c r="T508" s="250"/>
      <c r="AT508" s="251" t="s">
        <v>175</v>
      </c>
      <c r="AU508" s="251" t="s">
        <v>183</v>
      </c>
      <c r="AV508" s="14" t="s">
        <v>171</v>
      </c>
      <c r="AW508" s="14" t="s">
        <v>40</v>
      </c>
      <c r="AX508" s="14" t="s">
        <v>25</v>
      </c>
      <c r="AY508" s="251" t="s">
        <v>164</v>
      </c>
    </row>
    <row r="509" spans="2:65" s="1" customFormat="1" ht="22.5" customHeight="1">
      <c r="B509" s="42"/>
      <c r="C509" s="203" t="s">
        <v>615</v>
      </c>
      <c r="D509" s="203" t="s">
        <v>166</v>
      </c>
      <c r="E509" s="204" t="s">
        <v>616</v>
      </c>
      <c r="F509" s="205" t="s">
        <v>617</v>
      </c>
      <c r="G509" s="206" t="s">
        <v>287</v>
      </c>
      <c r="H509" s="207">
        <v>6</v>
      </c>
      <c r="I509" s="208"/>
      <c r="J509" s="209">
        <f>ROUND(I509*H509,2)</f>
        <v>0</v>
      </c>
      <c r="K509" s="205" t="s">
        <v>170</v>
      </c>
      <c r="L509" s="62"/>
      <c r="M509" s="210" t="s">
        <v>24</v>
      </c>
      <c r="N509" s="211" t="s">
        <v>48</v>
      </c>
      <c r="O509" s="43"/>
      <c r="P509" s="212">
        <f>O509*H509</f>
        <v>0</v>
      </c>
      <c r="Q509" s="212">
        <v>0</v>
      </c>
      <c r="R509" s="212">
        <f>Q509*H509</f>
        <v>0</v>
      </c>
      <c r="S509" s="212">
        <v>3.3000000000000002E-2</v>
      </c>
      <c r="T509" s="213">
        <f>S509*H509</f>
        <v>0.19800000000000001</v>
      </c>
      <c r="AR509" s="25" t="s">
        <v>171</v>
      </c>
      <c r="AT509" s="25" t="s">
        <v>166</v>
      </c>
      <c r="AU509" s="25" t="s">
        <v>183</v>
      </c>
      <c r="AY509" s="25" t="s">
        <v>164</v>
      </c>
      <c r="BE509" s="214">
        <f>IF(N509="základní",J509,0)</f>
        <v>0</v>
      </c>
      <c r="BF509" s="214">
        <f>IF(N509="snížená",J509,0)</f>
        <v>0</v>
      </c>
      <c r="BG509" s="214">
        <f>IF(N509="zákl. přenesená",J509,0)</f>
        <v>0</v>
      </c>
      <c r="BH509" s="214">
        <f>IF(N509="sníž. přenesená",J509,0)</f>
        <v>0</v>
      </c>
      <c r="BI509" s="214">
        <f>IF(N509="nulová",J509,0)</f>
        <v>0</v>
      </c>
      <c r="BJ509" s="25" t="s">
        <v>25</v>
      </c>
      <c r="BK509" s="214">
        <f>ROUND(I509*H509,2)</f>
        <v>0</v>
      </c>
      <c r="BL509" s="25" t="s">
        <v>171</v>
      </c>
      <c r="BM509" s="25" t="s">
        <v>618</v>
      </c>
    </row>
    <row r="510" spans="2:65" s="1" customFormat="1" ht="27">
      <c r="B510" s="42"/>
      <c r="C510" s="64"/>
      <c r="D510" s="215" t="s">
        <v>173</v>
      </c>
      <c r="E510" s="64"/>
      <c r="F510" s="216" t="s">
        <v>619</v>
      </c>
      <c r="G510" s="64"/>
      <c r="H510" s="64"/>
      <c r="I510" s="173"/>
      <c r="J510" s="64"/>
      <c r="K510" s="64"/>
      <c r="L510" s="62"/>
      <c r="M510" s="217"/>
      <c r="N510" s="43"/>
      <c r="O510" s="43"/>
      <c r="P510" s="43"/>
      <c r="Q510" s="43"/>
      <c r="R510" s="43"/>
      <c r="S510" s="43"/>
      <c r="T510" s="79"/>
      <c r="AT510" s="25" t="s">
        <v>173</v>
      </c>
      <c r="AU510" s="25" t="s">
        <v>183</v>
      </c>
    </row>
    <row r="511" spans="2:65" s="13" customFormat="1" ht="13.5">
      <c r="B511" s="229"/>
      <c r="C511" s="230"/>
      <c r="D511" s="242" t="s">
        <v>175</v>
      </c>
      <c r="E511" s="253" t="s">
        <v>24</v>
      </c>
      <c r="F511" s="254" t="s">
        <v>620</v>
      </c>
      <c r="G511" s="230"/>
      <c r="H511" s="255">
        <v>6</v>
      </c>
      <c r="I511" s="234"/>
      <c r="J511" s="230"/>
      <c r="K511" s="230"/>
      <c r="L511" s="235"/>
      <c r="M511" s="236"/>
      <c r="N511" s="237"/>
      <c r="O511" s="237"/>
      <c r="P511" s="237"/>
      <c r="Q511" s="237"/>
      <c r="R511" s="237"/>
      <c r="S511" s="237"/>
      <c r="T511" s="238"/>
      <c r="AT511" s="239" t="s">
        <v>175</v>
      </c>
      <c r="AU511" s="239" t="s">
        <v>183</v>
      </c>
      <c r="AV511" s="13" t="s">
        <v>86</v>
      </c>
      <c r="AW511" s="13" t="s">
        <v>40</v>
      </c>
      <c r="AX511" s="13" t="s">
        <v>25</v>
      </c>
      <c r="AY511" s="239" t="s">
        <v>164</v>
      </c>
    </row>
    <row r="512" spans="2:65" s="1" customFormat="1" ht="22.5" customHeight="1">
      <c r="B512" s="42"/>
      <c r="C512" s="203" t="s">
        <v>621</v>
      </c>
      <c r="D512" s="203" t="s">
        <v>166</v>
      </c>
      <c r="E512" s="204" t="s">
        <v>622</v>
      </c>
      <c r="F512" s="205" t="s">
        <v>623</v>
      </c>
      <c r="G512" s="206" t="s">
        <v>287</v>
      </c>
      <c r="H512" s="207">
        <v>4</v>
      </c>
      <c r="I512" s="208"/>
      <c r="J512" s="209">
        <f>ROUND(I512*H512,2)</f>
        <v>0</v>
      </c>
      <c r="K512" s="205" t="s">
        <v>170</v>
      </c>
      <c r="L512" s="62"/>
      <c r="M512" s="210" t="s">
        <v>24</v>
      </c>
      <c r="N512" s="211" t="s">
        <v>48</v>
      </c>
      <c r="O512" s="43"/>
      <c r="P512" s="212">
        <f>O512*H512</f>
        <v>0</v>
      </c>
      <c r="Q512" s="212">
        <v>0</v>
      </c>
      <c r="R512" s="212">
        <f>Q512*H512</f>
        <v>0</v>
      </c>
      <c r="S512" s="212">
        <v>8.2000000000000003E-2</v>
      </c>
      <c r="T512" s="213">
        <f>S512*H512</f>
        <v>0.32800000000000001</v>
      </c>
      <c r="AR512" s="25" t="s">
        <v>171</v>
      </c>
      <c r="AT512" s="25" t="s">
        <v>166</v>
      </c>
      <c r="AU512" s="25" t="s">
        <v>183</v>
      </c>
      <c r="AY512" s="25" t="s">
        <v>164</v>
      </c>
      <c r="BE512" s="214">
        <f>IF(N512="základní",J512,0)</f>
        <v>0</v>
      </c>
      <c r="BF512" s="214">
        <f>IF(N512="snížená",J512,0)</f>
        <v>0</v>
      </c>
      <c r="BG512" s="214">
        <f>IF(N512="zákl. přenesená",J512,0)</f>
        <v>0</v>
      </c>
      <c r="BH512" s="214">
        <f>IF(N512="sníž. přenesená",J512,0)</f>
        <v>0</v>
      </c>
      <c r="BI512" s="214">
        <f>IF(N512="nulová",J512,0)</f>
        <v>0</v>
      </c>
      <c r="BJ512" s="25" t="s">
        <v>25</v>
      </c>
      <c r="BK512" s="214">
        <f>ROUND(I512*H512,2)</f>
        <v>0</v>
      </c>
      <c r="BL512" s="25" t="s">
        <v>171</v>
      </c>
      <c r="BM512" s="25" t="s">
        <v>624</v>
      </c>
    </row>
    <row r="513" spans="2:65" s="1" customFormat="1" ht="27">
      <c r="B513" s="42"/>
      <c r="C513" s="64"/>
      <c r="D513" s="215" t="s">
        <v>173</v>
      </c>
      <c r="E513" s="64"/>
      <c r="F513" s="216" t="s">
        <v>625</v>
      </c>
      <c r="G513" s="64"/>
      <c r="H513" s="64"/>
      <c r="I513" s="173"/>
      <c r="J513" s="64"/>
      <c r="K513" s="64"/>
      <c r="L513" s="62"/>
      <c r="M513" s="217"/>
      <c r="N513" s="43"/>
      <c r="O513" s="43"/>
      <c r="P513" s="43"/>
      <c r="Q513" s="43"/>
      <c r="R513" s="43"/>
      <c r="S513" s="43"/>
      <c r="T513" s="79"/>
      <c r="AT513" s="25" t="s">
        <v>173</v>
      </c>
      <c r="AU513" s="25" t="s">
        <v>183</v>
      </c>
    </row>
    <row r="514" spans="2:65" s="12" customFormat="1" ht="13.5">
      <c r="B514" s="218"/>
      <c r="C514" s="219"/>
      <c r="D514" s="215" t="s">
        <v>175</v>
      </c>
      <c r="E514" s="220" t="s">
        <v>24</v>
      </c>
      <c r="F514" s="221" t="s">
        <v>176</v>
      </c>
      <c r="G514" s="219"/>
      <c r="H514" s="222" t="s">
        <v>24</v>
      </c>
      <c r="I514" s="223"/>
      <c r="J514" s="219"/>
      <c r="K514" s="219"/>
      <c r="L514" s="224"/>
      <c r="M514" s="225"/>
      <c r="N514" s="226"/>
      <c r="O514" s="226"/>
      <c r="P514" s="226"/>
      <c r="Q514" s="226"/>
      <c r="R514" s="226"/>
      <c r="S514" s="226"/>
      <c r="T514" s="227"/>
      <c r="AT514" s="228" t="s">
        <v>175</v>
      </c>
      <c r="AU514" s="228" t="s">
        <v>183</v>
      </c>
      <c r="AV514" s="12" t="s">
        <v>25</v>
      </c>
      <c r="AW514" s="12" t="s">
        <v>40</v>
      </c>
      <c r="AX514" s="12" t="s">
        <v>77</v>
      </c>
      <c r="AY514" s="228" t="s">
        <v>164</v>
      </c>
    </row>
    <row r="515" spans="2:65" s="13" customFormat="1" ht="13.5">
      <c r="B515" s="229"/>
      <c r="C515" s="230"/>
      <c r="D515" s="215" t="s">
        <v>175</v>
      </c>
      <c r="E515" s="231" t="s">
        <v>24</v>
      </c>
      <c r="F515" s="232" t="s">
        <v>626</v>
      </c>
      <c r="G515" s="230"/>
      <c r="H515" s="233">
        <v>4</v>
      </c>
      <c r="I515" s="234"/>
      <c r="J515" s="230"/>
      <c r="K515" s="230"/>
      <c r="L515" s="235"/>
      <c r="M515" s="236"/>
      <c r="N515" s="237"/>
      <c r="O515" s="237"/>
      <c r="P515" s="237"/>
      <c r="Q515" s="237"/>
      <c r="R515" s="237"/>
      <c r="S515" s="237"/>
      <c r="T515" s="238"/>
      <c r="AT515" s="239" t="s">
        <v>175</v>
      </c>
      <c r="AU515" s="239" t="s">
        <v>183</v>
      </c>
      <c r="AV515" s="13" t="s">
        <v>86</v>
      </c>
      <c r="AW515" s="13" t="s">
        <v>40</v>
      </c>
      <c r="AX515" s="13" t="s">
        <v>77</v>
      </c>
      <c r="AY515" s="239" t="s">
        <v>164</v>
      </c>
    </row>
    <row r="516" spans="2:65" s="14" customFormat="1" ht="13.5">
      <c r="B516" s="240"/>
      <c r="C516" s="241"/>
      <c r="D516" s="242" t="s">
        <v>175</v>
      </c>
      <c r="E516" s="243" t="s">
        <v>24</v>
      </c>
      <c r="F516" s="244" t="s">
        <v>178</v>
      </c>
      <c r="G516" s="241"/>
      <c r="H516" s="245">
        <v>4</v>
      </c>
      <c r="I516" s="246"/>
      <c r="J516" s="241"/>
      <c r="K516" s="241"/>
      <c r="L516" s="247"/>
      <c r="M516" s="248"/>
      <c r="N516" s="249"/>
      <c r="O516" s="249"/>
      <c r="P516" s="249"/>
      <c r="Q516" s="249"/>
      <c r="R516" s="249"/>
      <c r="S516" s="249"/>
      <c r="T516" s="250"/>
      <c r="AT516" s="251" t="s">
        <v>175</v>
      </c>
      <c r="AU516" s="251" t="s">
        <v>183</v>
      </c>
      <c r="AV516" s="14" t="s">
        <v>171</v>
      </c>
      <c r="AW516" s="14" t="s">
        <v>40</v>
      </c>
      <c r="AX516" s="14" t="s">
        <v>25</v>
      </c>
      <c r="AY516" s="251" t="s">
        <v>164</v>
      </c>
    </row>
    <row r="517" spans="2:65" s="1" customFormat="1" ht="22.5" customHeight="1">
      <c r="B517" s="42"/>
      <c r="C517" s="203" t="s">
        <v>627</v>
      </c>
      <c r="D517" s="203" t="s">
        <v>166</v>
      </c>
      <c r="E517" s="204" t="s">
        <v>628</v>
      </c>
      <c r="F517" s="205" t="s">
        <v>629</v>
      </c>
      <c r="G517" s="206" t="s">
        <v>287</v>
      </c>
      <c r="H517" s="207">
        <v>9</v>
      </c>
      <c r="I517" s="208"/>
      <c r="J517" s="209">
        <f>ROUND(I517*H517,2)</f>
        <v>0</v>
      </c>
      <c r="K517" s="205" t="s">
        <v>170</v>
      </c>
      <c r="L517" s="62"/>
      <c r="M517" s="210" t="s">
        <v>24</v>
      </c>
      <c r="N517" s="211" t="s">
        <v>48</v>
      </c>
      <c r="O517" s="43"/>
      <c r="P517" s="212">
        <f>O517*H517</f>
        <v>0</v>
      </c>
      <c r="Q517" s="212">
        <v>3.4000000000000002E-4</v>
      </c>
      <c r="R517" s="212">
        <f>Q517*H517</f>
        <v>3.0600000000000002E-3</v>
      </c>
      <c r="S517" s="212">
        <v>4.0000000000000001E-3</v>
      </c>
      <c r="T517" s="213">
        <f>S517*H517</f>
        <v>3.6000000000000004E-2</v>
      </c>
      <c r="AR517" s="25" t="s">
        <v>171</v>
      </c>
      <c r="AT517" s="25" t="s">
        <v>166</v>
      </c>
      <c r="AU517" s="25" t="s">
        <v>183</v>
      </c>
      <c r="AY517" s="25" t="s">
        <v>164</v>
      </c>
      <c r="BE517" s="214">
        <f>IF(N517="základní",J517,0)</f>
        <v>0</v>
      </c>
      <c r="BF517" s="214">
        <f>IF(N517="snížená",J517,0)</f>
        <v>0</v>
      </c>
      <c r="BG517" s="214">
        <f>IF(N517="zákl. přenesená",J517,0)</f>
        <v>0</v>
      </c>
      <c r="BH517" s="214">
        <f>IF(N517="sníž. přenesená",J517,0)</f>
        <v>0</v>
      </c>
      <c r="BI517" s="214">
        <f>IF(N517="nulová",J517,0)</f>
        <v>0</v>
      </c>
      <c r="BJ517" s="25" t="s">
        <v>25</v>
      </c>
      <c r="BK517" s="214">
        <f>ROUND(I517*H517,2)</f>
        <v>0</v>
      </c>
      <c r="BL517" s="25" t="s">
        <v>171</v>
      </c>
      <c r="BM517" s="25" t="s">
        <v>630</v>
      </c>
    </row>
    <row r="518" spans="2:65" s="1" customFormat="1" ht="27">
      <c r="B518" s="42"/>
      <c r="C518" s="64"/>
      <c r="D518" s="215" t="s">
        <v>173</v>
      </c>
      <c r="E518" s="64"/>
      <c r="F518" s="216" t="s">
        <v>631</v>
      </c>
      <c r="G518" s="64"/>
      <c r="H518" s="64"/>
      <c r="I518" s="173"/>
      <c r="J518" s="64"/>
      <c r="K518" s="64"/>
      <c r="L518" s="62"/>
      <c r="M518" s="217"/>
      <c r="N518" s="43"/>
      <c r="O518" s="43"/>
      <c r="P518" s="43"/>
      <c r="Q518" s="43"/>
      <c r="R518" s="43"/>
      <c r="S518" s="43"/>
      <c r="T518" s="79"/>
      <c r="AT518" s="25" t="s">
        <v>173</v>
      </c>
      <c r="AU518" s="25" t="s">
        <v>183</v>
      </c>
    </row>
    <row r="519" spans="2:65" s="12" customFormat="1" ht="13.5">
      <c r="B519" s="218"/>
      <c r="C519" s="219"/>
      <c r="D519" s="215" t="s">
        <v>175</v>
      </c>
      <c r="E519" s="220" t="s">
        <v>24</v>
      </c>
      <c r="F519" s="221" t="s">
        <v>632</v>
      </c>
      <c r="G519" s="219"/>
      <c r="H519" s="222" t="s">
        <v>24</v>
      </c>
      <c r="I519" s="223"/>
      <c r="J519" s="219"/>
      <c r="K519" s="219"/>
      <c r="L519" s="224"/>
      <c r="M519" s="225"/>
      <c r="N519" s="226"/>
      <c r="O519" s="226"/>
      <c r="P519" s="226"/>
      <c r="Q519" s="226"/>
      <c r="R519" s="226"/>
      <c r="S519" s="226"/>
      <c r="T519" s="227"/>
      <c r="AT519" s="228" t="s">
        <v>175</v>
      </c>
      <c r="AU519" s="228" t="s">
        <v>183</v>
      </c>
      <c r="AV519" s="12" t="s">
        <v>25</v>
      </c>
      <c r="AW519" s="12" t="s">
        <v>40</v>
      </c>
      <c r="AX519" s="12" t="s">
        <v>77</v>
      </c>
      <c r="AY519" s="228" t="s">
        <v>164</v>
      </c>
    </row>
    <row r="520" spans="2:65" s="13" customFormat="1" ht="13.5">
      <c r="B520" s="229"/>
      <c r="C520" s="230"/>
      <c r="D520" s="215" t="s">
        <v>175</v>
      </c>
      <c r="E520" s="231" t="s">
        <v>24</v>
      </c>
      <c r="F520" s="232" t="s">
        <v>216</v>
      </c>
      <c r="G520" s="230"/>
      <c r="H520" s="233">
        <v>9</v>
      </c>
      <c r="I520" s="234"/>
      <c r="J520" s="230"/>
      <c r="K520" s="230"/>
      <c r="L520" s="235"/>
      <c r="M520" s="236"/>
      <c r="N520" s="237"/>
      <c r="O520" s="237"/>
      <c r="P520" s="237"/>
      <c r="Q520" s="237"/>
      <c r="R520" s="237"/>
      <c r="S520" s="237"/>
      <c r="T520" s="238"/>
      <c r="AT520" s="239" t="s">
        <v>175</v>
      </c>
      <c r="AU520" s="239" t="s">
        <v>183</v>
      </c>
      <c r="AV520" s="13" t="s">
        <v>86</v>
      </c>
      <c r="AW520" s="13" t="s">
        <v>40</v>
      </c>
      <c r="AX520" s="13" t="s">
        <v>77</v>
      </c>
      <c r="AY520" s="239" t="s">
        <v>164</v>
      </c>
    </row>
    <row r="521" spans="2:65" s="14" customFormat="1" ht="13.5">
      <c r="B521" s="240"/>
      <c r="C521" s="241"/>
      <c r="D521" s="242" t="s">
        <v>175</v>
      </c>
      <c r="E521" s="243" t="s">
        <v>24</v>
      </c>
      <c r="F521" s="244" t="s">
        <v>178</v>
      </c>
      <c r="G521" s="241"/>
      <c r="H521" s="245">
        <v>9</v>
      </c>
      <c r="I521" s="246"/>
      <c r="J521" s="241"/>
      <c r="K521" s="241"/>
      <c r="L521" s="247"/>
      <c r="M521" s="248"/>
      <c r="N521" s="249"/>
      <c r="O521" s="249"/>
      <c r="P521" s="249"/>
      <c r="Q521" s="249"/>
      <c r="R521" s="249"/>
      <c r="S521" s="249"/>
      <c r="T521" s="250"/>
      <c r="AT521" s="251" t="s">
        <v>175</v>
      </c>
      <c r="AU521" s="251" t="s">
        <v>183</v>
      </c>
      <c r="AV521" s="14" t="s">
        <v>171</v>
      </c>
      <c r="AW521" s="14" t="s">
        <v>40</v>
      </c>
      <c r="AX521" s="14" t="s">
        <v>25</v>
      </c>
      <c r="AY521" s="251" t="s">
        <v>164</v>
      </c>
    </row>
    <row r="522" spans="2:65" s="1" customFormat="1" ht="22.5" customHeight="1">
      <c r="B522" s="42"/>
      <c r="C522" s="203" t="s">
        <v>633</v>
      </c>
      <c r="D522" s="203" t="s">
        <v>166</v>
      </c>
      <c r="E522" s="204" t="s">
        <v>634</v>
      </c>
      <c r="F522" s="205" t="s">
        <v>635</v>
      </c>
      <c r="G522" s="206" t="s">
        <v>287</v>
      </c>
      <c r="H522" s="207">
        <v>3.9</v>
      </c>
      <c r="I522" s="208"/>
      <c r="J522" s="209">
        <f>ROUND(I522*H522,2)</f>
        <v>0</v>
      </c>
      <c r="K522" s="205" t="s">
        <v>170</v>
      </c>
      <c r="L522" s="62"/>
      <c r="M522" s="210" t="s">
        <v>24</v>
      </c>
      <c r="N522" s="211" t="s">
        <v>48</v>
      </c>
      <c r="O522" s="43"/>
      <c r="P522" s="212">
        <f>O522*H522</f>
        <v>0</v>
      </c>
      <c r="Q522" s="212">
        <v>1.08E-3</v>
      </c>
      <c r="R522" s="212">
        <f>Q522*H522</f>
        <v>4.2119999999999996E-3</v>
      </c>
      <c r="S522" s="212">
        <v>5.2999999999999999E-2</v>
      </c>
      <c r="T522" s="213">
        <f>S522*H522</f>
        <v>0.20669999999999999</v>
      </c>
      <c r="AR522" s="25" t="s">
        <v>171</v>
      </c>
      <c r="AT522" s="25" t="s">
        <v>166</v>
      </c>
      <c r="AU522" s="25" t="s">
        <v>183</v>
      </c>
      <c r="AY522" s="25" t="s">
        <v>164</v>
      </c>
      <c r="BE522" s="214">
        <f>IF(N522="základní",J522,0)</f>
        <v>0</v>
      </c>
      <c r="BF522" s="214">
        <f>IF(N522="snížená",J522,0)</f>
        <v>0</v>
      </c>
      <c r="BG522" s="214">
        <f>IF(N522="zákl. přenesená",J522,0)</f>
        <v>0</v>
      </c>
      <c r="BH522" s="214">
        <f>IF(N522="sníž. přenesená",J522,0)</f>
        <v>0</v>
      </c>
      <c r="BI522" s="214">
        <f>IF(N522="nulová",J522,0)</f>
        <v>0</v>
      </c>
      <c r="BJ522" s="25" t="s">
        <v>25</v>
      </c>
      <c r="BK522" s="214">
        <f>ROUND(I522*H522,2)</f>
        <v>0</v>
      </c>
      <c r="BL522" s="25" t="s">
        <v>171</v>
      </c>
      <c r="BM522" s="25" t="s">
        <v>636</v>
      </c>
    </row>
    <row r="523" spans="2:65" s="1" customFormat="1" ht="27">
      <c r="B523" s="42"/>
      <c r="C523" s="64"/>
      <c r="D523" s="215" t="s">
        <v>173</v>
      </c>
      <c r="E523" s="64"/>
      <c r="F523" s="216" t="s">
        <v>637</v>
      </c>
      <c r="G523" s="64"/>
      <c r="H523" s="64"/>
      <c r="I523" s="173"/>
      <c r="J523" s="64"/>
      <c r="K523" s="64"/>
      <c r="L523" s="62"/>
      <c r="M523" s="217"/>
      <c r="N523" s="43"/>
      <c r="O523" s="43"/>
      <c r="P523" s="43"/>
      <c r="Q523" s="43"/>
      <c r="R523" s="43"/>
      <c r="S523" s="43"/>
      <c r="T523" s="79"/>
      <c r="AT523" s="25" t="s">
        <v>173</v>
      </c>
      <c r="AU523" s="25" t="s">
        <v>183</v>
      </c>
    </row>
    <row r="524" spans="2:65" s="12" customFormat="1" ht="13.5">
      <c r="B524" s="218"/>
      <c r="C524" s="219"/>
      <c r="D524" s="215" t="s">
        <v>175</v>
      </c>
      <c r="E524" s="220" t="s">
        <v>24</v>
      </c>
      <c r="F524" s="221" t="s">
        <v>638</v>
      </c>
      <c r="G524" s="219"/>
      <c r="H524" s="222" t="s">
        <v>24</v>
      </c>
      <c r="I524" s="223"/>
      <c r="J524" s="219"/>
      <c r="K524" s="219"/>
      <c r="L524" s="224"/>
      <c r="M524" s="225"/>
      <c r="N524" s="226"/>
      <c r="O524" s="226"/>
      <c r="P524" s="226"/>
      <c r="Q524" s="226"/>
      <c r="R524" s="226"/>
      <c r="S524" s="226"/>
      <c r="T524" s="227"/>
      <c r="AT524" s="228" t="s">
        <v>175</v>
      </c>
      <c r="AU524" s="228" t="s">
        <v>183</v>
      </c>
      <c r="AV524" s="12" t="s">
        <v>25</v>
      </c>
      <c r="AW524" s="12" t="s">
        <v>40</v>
      </c>
      <c r="AX524" s="12" t="s">
        <v>77</v>
      </c>
      <c r="AY524" s="228" t="s">
        <v>164</v>
      </c>
    </row>
    <row r="525" spans="2:65" s="13" customFormat="1" ht="13.5">
      <c r="B525" s="229"/>
      <c r="C525" s="230"/>
      <c r="D525" s="215" t="s">
        <v>175</v>
      </c>
      <c r="E525" s="231" t="s">
        <v>24</v>
      </c>
      <c r="F525" s="232" t="s">
        <v>639</v>
      </c>
      <c r="G525" s="230"/>
      <c r="H525" s="233">
        <v>3.9</v>
      </c>
      <c r="I525" s="234"/>
      <c r="J525" s="230"/>
      <c r="K525" s="230"/>
      <c r="L525" s="235"/>
      <c r="M525" s="236"/>
      <c r="N525" s="237"/>
      <c r="O525" s="237"/>
      <c r="P525" s="237"/>
      <c r="Q525" s="237"/>
      <c r="R525" s="237"/>
      <c r="S525" s="237"/>
      <c r="T525" s="238"/>
      <c r="AT525" s="239" t="s">
        <v>175</v>
      </c>
      <c r="AU525" s="239" t="s">
        <v>183</v>
      </c>
      <c r="AV525" s="13" t="s">
        <v>86</v>
      </c>
      <c r="AW525" s="13" t="s">
        <v>40</v>
      </c>
      <c r="AX525" s="13" t="s">
        <v>77</v>
      </c>
      <c r="AY525" s="239" t="s">
        <v>164</v>
      </c>
    </row>
    <row r="526" spans="2:65" s="14" customFormat="1" ht="13.5">
      <c r="B526" s="240"/>
      <c r="C526" s="241"/>
      <c r="D526" s="242" t="s">
        <v>175</v>
      </c>
      <c r="E526" s="243" t="s">
        <v>24</v>
      </c>
      <c r="F526" s="244" t="s">
        <v>178</v>
      </c>
      <c r="G526" s="241"/>
      <c r="H526" s="245">
        <v>3.9</v>
      </c>
      <c r="I526" s="246"/>
      <c r="J526" s="241"/>
      <c r="K526" s="241"/>
      <c r="L526" s="247"/>
      <c r="M526" s="248"/>
      <c r="N526" s="249"/>
      <c r="O526" s="249"/>
      <c r="P526" s="249"/>
      <c r="Q526" s="249"/>
      <c r="R526" s="249"/>
      <c r="S526" s="249"/>
      <c r="T526" s="250"/>
      <c r="AT526" s="251" t="s">
        <v>175</v>
      </c>
      <c r="AU526" s="251" t="s">
        <v>183</v>
      </c>
      <c r="AV526" s="14" t="s">
        <v>171</v>
      </c>
      <c r="AW526" s="14" t="s">
        <v>40</v>
      </c>
      <c r="AX526" s="14" t="s">
        <v>25</v>
      </c>
      <c r="AY526" s="251" t="s">
        <v>164</v>
      </c>
    </row>
    <row r="527" spans="2:65" s="1" customFormat="1" ht="22.5" customHeight="1">
      <c r="B527" s="42"/>
      <c r="C527" s="203" t="s">
        <v>640</v>
      </c>
      <c r="D527" s="203" t="s">
        <v>166</v>
      </c>
      <c r="E527" s="204" t="s">
        <v>641</v>
      </c>
      <c r="F527" s="205" t="s">
        <v>642</v>
      </c>
      <c r="G527" s="206" t="s">
        <v>287</v>
      </c>
      <c r="H527" s="207">
        <v>1.1599999999999999</v>
      </c>
      <c r="I527" s="208"/>
      <c r="J527" s="209">
        <f>ROUND(I527*H527,2)</f>
        <v>0</v>
      </c>
      <c r="K527" s="205" t="s">
        <v>170</v>
      </c>
      <c r="L527" s="62"/>
      <c r="M527" s="210" t="s">
        <v>24</v>
      </c>
      <c r="N527" s="211" t="s">
        <v>48</v>
      </c>
      <c r="O527" s="43"/>
      <c r="P527" s="212">
        <f>O527*H527</f>
        <v>0</v>
      </c>
      <c r="Q527" s="212">
        <v>3.3400000000000001E-3</v>
      </c>
      <c r="R527" s="212">
        <f>Q527*H527</f>
        <v>3.8743999999999996E-3</v>
      </c>
      <c r="S527" s="212">
        <v>0.159</v>
      </c>
      <c r="T527" s="213">
        <f>S527*H527</f>
        <v>0.18443999999999999</v>
      </c>
      <c r="AR527" s="25" t="s">
        <v>171</v>
      </c>
      <c r="AT527" s="25" t="s">
        <v>166</v>
      </c>
      <c r="AU527" s="25" t="s">
        <v>183</v>
      </c>
      <c r="AY527" s="25" t="s">
        <v>164</v>
      </c>
      <c r="BE527" s="214">
        <f>IF(N527="základní",J527,0)</f>
        <v>0</v>
      </c>
      <c r="BF527" s="214">
        <f>IF(N527="snížená",J527,0)</f>
        <v>0</v>
      </c>
      <c r="BG527" s="214">
        <f>IF(N527="zákl. přenesená",J527,0)</f>
        <v>0</v>
      </c>
      <c r="BH527" s="214">
        <f>IF(N527="sníž. přenesená",J527,0)</f>
        <v>0</v>
      </c>
      <c r="BI527" s="214">
        <f>IF(N527="nulová",J527,0)</f>
        <v>0</v>
      </c>
      <c r="BJ527" s="25" t="s">
        <v>25</v>
      </c>
      <c r="BK527" s="214">
        <f>ROUND(I527*H527,2)</f>
        <v>0</v>
      </c>
      <c r="BL527" s="25" t="s">
        <v>171</v>
      </c>
      <c r="BM527" s="25" t="s">
        <v>643</v>
      </c>
    </row>
    <row r="528" spans="2:65" s="1" customFormat="1" ht="27">
      <c r="B528" s="42"/>
      <c r="C528" s="64"/>
      <c r="D528" s="215" t="s">
        <v>173</v>
      </c>
      <c r="E528" s="64"/>
      <c r="F528" s="216" t="s">
        <v>644</v>
      </c>
      <c r="G528" s="64"/>
      <c r="H528" s="64"/>
      <c r="I528" s="173"/>
      <c r="J528" s="64"/>
      <c r="K528" s="64"/>
      <c r="L528" s="62"/>
      <c r="M528" s="217"/>
      <c r="N528" s="43"/>
      <c r="O528" s="43"/>
      <c r="P528" s="43"/>
      <c r="Q528" s="43"/>
      <c r="R528" s="43"/>
      <c r="S528" s="43"/>
      <c r="T528" s="79"/>
      <c r="AT528" s="25" t="s">
        <v>173</v>
      </c>
      <c r="AU528" s="25" t="s">
        <v>183</v>
      </c>
    </row>
    <row r="529" spans="2:65" s="1" customFormat="1" ht="54">
      <c r="B529" s="42"/>
      <c r="C529" s="64"/>
      <c r="D529" s="215" t="s">
        <v>229</v>
      </c>
      <c r="E529" s="64"/>
      <c r="F529" s="267" t="s">
        <v>645</v>
      </c>
      <c r="G529" s="64"/>
      <c r="H529" s="64"/>
      <c r="I529" s="173"/>
      <c r="J529" s="64"/>
      <c r="K529" s="64"/>
      <c r="L529" s="62"/>
      <c r="M529" s="217"/>
      <c r="N529" s="43"/>
      <c r="O529" s="43"/>
      <c r="P529" s="43"/>
      <c r="Q529" s="43"/>
      <c r="R529" s="43"/>
      <c r="S529" s="43"/>
      <c r="T529" s="79"/>
      <c r="AT529" s="25" t="s">
        <v>229</v>
      </c>
      <c r="AU529" s="25" t="s">
        <v>183</v>
      </c>
    </row>
    <row r="530" spans="2:65" s="12" customFormat="1" ht="13.5">
      <c r="B530" s="218"/>
      <c r="C530" s="219"/>
      <c r="D530" s="215" t="s">
        <v>175</v>
      </c>
      <c r="E530" s="220" t="s">
        <v>24</v>
      </c>
      <c r="F530" s="221" t="s">
        <v>646</v>
      </c>
      <c r="G530" s="219"/>
      <c r="H530" s="222" t="s">
        <v>24</v>
      </c>
      <c r="I530" s="223"/>
      <c r="J530" s="219"/>
      <c r="K530" s="219"/>
      <c r="L530" s="224"/>
      <c r="M530" s="225"/>
      <c r="N530" s="226"/>
      <c r="O530" s="226"/>
      <c r="P530" s="226"/>
      <c r="Q530" s="226"/>
      <c r="R530" s="226"/>
      <c r="S530" s="226"/>
      <c r="T530" s="227"/>
      <c r="AT530" s="228" t="s">
        <v>175</v>
      </c>
      <c r="AU530" s="228" t="s">
        <v>183</v>
      </c>
      <c r="AV530" s="12" t="s">
        <v>25</v>
      </c>
      <c r="AW530" s="12" t="s">
        <v>40</v>
      </c>
      <c r="AX530" s="12" t="s">
        <v>77</v>
      </c>
      <c r="AY530" s="228" t="s">
        <v>164</v>
      </c>
    </row>
    <row r="531" spans="2:65" s="13" customFormat="1" ht="13.5">
      <c r="B531" s="229"/>
      <c r="C531" s="230"/>
      <c r="D531" s="215" t="s">
        <v>175</v>
      </c>
      <c r="E531" s="231" t="s">
        <v>24</v>
      </c>
      <c r="F531" s="232" t="s">
        <v>647</v>
      </c>
      <c r="G531" s="230"/>
      <c r="H531" s="233">
        <v>1.1599999999999999</v>
      </c>
      <c r="I531" s="234"/>
      <c r="J531" s="230"/>
      <c r="K531" s="230"/>
      <c r="L531" s="235"/>
      <c r="M531" s="236"/>
      <c r="N531" s="237"/>
      <c r="O531" s="237"/>
      <c r="P531" s="237"/>
      <c r="Q531" s="237"/>
      <c r="R531" s="237"/>
      <c r="S531" s="237"/>
      <c r="T531" s="238"/>
      <c r="AT531" s="239" t="s">
        <v>175</v>
      </c>
      <c r="AU531" s="239" t="s">
        <v>183</v>
      </c>
      <c r="AV531" s="13" t="s">
        <v>86</v>
      </c>
      <c r="AW531" s="13" t="s">
        <v>40</v>
      </c>
      <c r="AX531" s="13" t="s">
        <v>77</v>
      </c>
      <c r="AY531" s="239" t="s">
        <v>164</v>
      </c>
    </row>
    <row r="532" spans="2:65" s="14" customFormat="1" ht="13.5">
      <c r="B532" s="240"/>
      <c r="C532" s="241"/>
      <c r="D532" s="242" t="s">
        <v>175</v>
      </c>
      <c r="E532" s="243" t="s">
        <v>24</v>
      </c>
      <c r="F532" s="244" t="s">
        <v>178</v>
      </c>
      <c r="G532" s="241"/>
      <c r="H532" s="245">
        <v>1.1599999999999999</v>
      </c>
      <c r="I532" s="246"/>
      <c r="J532" s="241"/>
      <c r="K532" s="241"/>
      <c r="L532" s="247"/>
      <c r="M532" s="248"/>
      <c r="N532" s="249"/>
      <c r="O532" s="249"/>
      <c r="P532" s="249"/>
      <c r="Q532" s="249"/>
      <c r="R532" s="249"/>
      <c r="S532" s="249"/>
      <c r="T532" s="250"/>
      <c r="AT532" s="251" t="s">
        <v>175</v>
      </c>
      <c r="AU532" s="251" t="s">
        <v>183</v>
      </c>
      <c r="AV532" s="14" t="s">
        <v>171</v>
      </c>
      <c r="AW532" s="14" t="s">
        <v>40</v>
      </c>
      <c r="AX532" s="14" t="s">
        <v>25</v>
      </c>
      <c r="AY532" s="251" t="s">
        <v>164</v>
      </c>
    </row>
    <row r="533" spans="2:65" s="1" customFormat="1" ht="22.5" customHeight="1">
      <c r="B533" s="42"/>
      <c r="C533" s="203" t="s">
        <v>383</v>
      </c>
      <c r="D533" s="203" t="s">
        <v>166</v>
      </c>
      <c r="E533" s="204" t="s">
        <v>648</v>
      </c>
      <c r="F533" s="205" t="s">
        <v>649</v>
      </c>
      <c r="G533" s="206" t="s">
        <v>287</v>
      </c>
      <c r="H533" s="207">
        <v>61.7</v>
      </c>
      <c r="I533" s="208"/>
      <c r="J533" s="209">
        <f>ROUND(I533*H533,2)</f>
        <v>0</v>
      </c>
      <c r="K533" s="205" t="s">
        <v>170</v>
      </c>
      <c r="L533" s="62"/>
      <c r="M533" s="210" t="s">
        <v>24</v>
      </c>
      <c r="N533" s="211" t="s">
        <v>48</v>
      </c>
      <c r="O533" s="43"/>
      <c r="P533" s="212">
        <f>O533*H533</f>
        <v>0</v>
      </c>
      <c r="Q533" s="212">
        <v>0</v>
      </c>
      <c r="R533" s="212">
        <f>Q533*H533</f>
        <v>0</v>
      </c>
      <c r="S533" s="212">
        <v>0</v>
      </c>
      <c r="T533" s="213">
        <f>S533*H533</f>
        <v>0</v>
      </c>
      <c r="AR533" s="25" t="s">
        <v>171</v>
      </c>
      <c r="AT533" s="25" t="s">
        <v>166</v>
      </c>
      <c r="AU533" s="25" t="s">
        <v>183</v>
      </c>
      <c r="AY533" s="25" t="s">
        <v>164</v>
      </c>
      <c r="BE533" s="214">
        <f>IF(N533="základní",J533,0)</f>
        <v>0</v>
      </c>
      <c r="BF533" s="214">
        <f>IF(N533="snížená",J533,0)</f>
        <v>0</v>
      </c>
      <c r="BG533" s="214">
        <f>IF(N533="zákl. přenesená",J533,0)</f>
        <v>0</v>
      </c>
      <c r="BH533" s="214">
        <f>IF(N533="sníž. přenesená",J533,0)</f>
        <v>0</v>
      </c>
      <c r="BI533" s="214">
        <f>IF(N533="nulová",J533,0)</f>
        <v>0</v>
      </c>
      <c r="BJ533" s="25" t="s">
        <v>25</v>
      </c>
      <c r="BK533" s="214">
        <f>ROUND(I533*H533,2)</f>
        <v>0</v>
      </c>
      <c r="BL533" s="25" t="s">
        <v>171</v>
      </c>
      <c r="BM533" s="25" t="s">
        <v>650</v>
      </c>
    </row>
    <row r="534" spans="2:65" s="1" customFormat="1" ht="13.5">
      <c r="B534" s="42"/>
      <c r="C534" s="64"/>
      <c r="D534" s="215" t="s">
        <v>173</v>
      </c>
      <c r="E534" s="64"/>
      <c r="F534" s="216" t="s">
        <v>651</v>
      </c>
      <c r="G534" s="64"/>
      <c r="H534" s="64"/>
      <c r="I534" s="173"/>
      <c r="J534" s="64"/>
      <c r="K534" s="64"/>
      <c r="L534" s="62"/>
      <c r="M534" s="217"/>
      <c r="N534" s="43"/>
      <c r="O534" s="43"/>
      <c r="P534" s="43"/>
      <c r="Q534" s="43"/>
      <c r="R534" s="43"/>
      <c r="S534" s="43"/>
      <c r="T534" s="79"/>
      <c r="AT534" s="25" t="s">
        <v>173</v>
      </c>
      <c r="AU534" s="25" t="s">
        <v>183</v>
      </c>
    </row>
    <row r="535" spans="2:65" s="13" customFormat="1" ht="13.5">
      <c r="B535" s="229"/>
      <c r="C535" s="230"/>
      <c r="D535" s="242" t="s">
        <v>175</v>
      </c>
      <c r="E535" s="253" t="s">
        <v>24</v>
      </c>
      <c r="F535" s="254" t="s">
        <v>652</v>
      </c>
      <c r="G535" s="230"/>
      <c r="H535" s="255">
        <v>61.7</v>
      </c>
      <c r="I535" s="234"/>
      <c r="J535" s="230"/>
      <c r="K535" s="230"/>
      <c r="L535" s="235"/>
      <c r="M535" s="236"/>
      <c r="N535" s="237"/>
      <c r="O535" s="237"/>
      <c r="P535" s="237"/>
      <c r="Q535" s="237"/>
      <c r="R535" s="237"/>
      <c r="S535" s="237"/>
      <c r="T535" s="238"/>
      <c r="AT535" s="239" t="s">
        <v>175</v>
      </c>
      <c r="AU535" s="239" t="s">
        <v>183</v>
      </c>
      <c r="AV535" s="13" t="s">
        <v>86</v>
      </c>
      <c r="AW535" s="13" t="s">
        <v>40</v>
      </c>
      <c r="AX535" s="13" t="s">
        <v>25</v>
      </c>
      <c r="AY535" s="239" t="s">
        <v>164</v>
      </c>
    </row>
    <row r="536" spans="2:65" s="1" customFormat="1" ht="22.5" customHeight="1">
      <c r="B536" s="42"/>
      <c r="C536" s="203" t="s">
        <v>653</v>
      </c>
      <c r="D536" s="203" t="s">
        <v>166</v>
      </c>
      <c r="E536" s="204" t="s">
        <v>654</v>
      </c>
      <c r="F536" s="205" t="s">
        <v>655</v>
      </c>
      <c r="G536" s="206" t="s">
        <v>234</v>
      </c>
      <c r="H536" s="207">
        <v>86.75</v>
      </c>
      <c r="I536" s="208"/>
      <c r="J536" s="209">
        <f>ROUND(I536*H536,2)</f>
        <v>0</v>
      </c>
      <c r="K536" s="205" t="s">
        <v>170</v>
      </c>
      <c r="L536" s="62"/>
      <c r="M536" s="210" t="s">
        <v>24</v>
      </c>
      <c r="N536" s="211" t="s">
        <v>48</v>
      </c>
      <c r="O536" s="43"/>
      <c r="P536" s="212">
        <f>O536*H536</f>
        <v>0</v>
      </c>
      <c r="Q536" s="212">
        <v>0</v>
      </c>
      <c r="R536" s="212">
        <f>Q536*H536</f>
        <v>0</v>
      </c>
      <c r="S536" s="212">
        <v>0.01</v>
      </c>
      <c r="T536" s="213">
        <f>S536*H536</f>
        <v>0.86750000000000005</v>
      </c>
      <c r="AR536" s="25" t="s">
        <v>171</v>
      </c>
      <c r="AT536" s="25" t="s">
        <v>166</v>
      </c>
      <c r="AU536" s="25" t="s">
        <v>183</v>
      </c>
      <c r="AY536" s="25" t="s">
        <v>164</v>
      </c>
      <c r="BE536" s="214">
        <f>IF(N536="základní",J536,0)</f>
        <v>0</v>
      </c>
      <c r="BF536" s="214">
        <f>IF(N536="snížená",J536,0)</f>
        <v>0</v>
      </c>
      <c r="BG536" s="214">
        <f>IF(N536="zákl. přenesená",J536,0)</f>
        <v>0</v>
      </c>
      <c r="BH536" s="214">
        <f>IF(N536="sníž. přenesená",J536,0)</f>
        <v>0</v>
      </c>
      <c r="BI536" s="214">
        <f>IF(N536="nulová",J536,0)</f>
        <v>0</v>
      </c>
      <c r="BJ536" s="25" t="s">
        <v>25</v>
      </c>
      <c r="BK536" s="214">
        <f>ROUND(I536*H536,2)</f>
        <v>0</v>
      </c>
      <c r="BL536" s="25" t="s">
        <v>171</v>
      </c>
      <c r="BM536" s="25" t="s">
        <v>656</v>
      </c>
    </row>
    <row r="537" spans="2:65" s="1" customFormat="1" ht="27">
      <c r="B537" s="42"/>
      <c r="C537" s="64"/>
      <c r="D537" s="215" t="s">
        <v>173</v>
      </c>
      <c r="E537" s="64"/>
      <c r="F537" s="216" t="s">
        <v>657</v>
      </c>
      <c r="G537" s="64"/>
      <c r="H537" s="64"/>
      <c r="I537" s="173"/>
      <c r="J537" s="64"/>
      <c r="K537" s="64"/>
      <c r="L537" s="62"/>
      <c r="M537" s="217"/>
      <c r="N537" s="43"/>
      <c r="O537" s="43"/>
      <c r="P537" s="43"/>
      <c r="Q537" s="43"/>
      <c r="R537" s="43"/>
      <c r="S537" s="43"/>
      <c r="T537" s="79"/>
      <c r="AT537" s="25" t="s">
        <v>173</v>
      </c>
      <c r="AU537" s="25" t="s">
        <v>183</v>
      </c>
    </row>
    <row r="538" spans="2:65" s="1" customFormat="1" ht="27">
      <c r="B538" s="42"/>
      <c r="C538" s="64"/>
      <c r="D538" s="215" t="s">
        <v>229</v>
      </c>
      <c r="E538" s="64"/>
      <c r="F538" s="267" t="s">
        <v>658</v>
      </c>
      <c r="G538" s="64"/>
      <c r="H538" s="64"/>
      <c r="I538" s="173"/>
      <c r="J538" s="64"/>
      <c r="K538" s="64"/>
      <c r="L538" s="62"/>
      <c r="M538" s="217"/>
      <c r="N538" s="43"/>
      <c r="O538" s="43"/>
      <c r="P538" s="43"/>
      <c r="Q538" s="43"/>
      <c r="R538" s="43"/>
      <c r="S538" s="43"/>
      <c r="T538" s="79"/>
      <c r="AT538" s="25" t="s">
        <v>229</v>
      </c>
      <c r="AU538" s="25" t="s">
        <v>183</v>
      </c>
    </row>
    <row r="539" spans="2:65" s="12" customFormat="1" ht="13.5">
      <c r="B539" s="218"/>
      <c r="C539" s="219"/>
      <c r="D539" s="215" t="s">
        <v>175</v>
      </c>
      <c r="E539" s="220" t="s">
        <v>24</v>
      </c>
      <c r="F539" s="221" t="s">
        <v>407</v>
      </c>
      <c r="G539" s="219"/>
      <c r="H539" s="222" t="s">
        <v>24</v>
      </c>
      <c r="I539" s="223"/>
      <c r="J539" s="219"/>
      <c r="K539" s="219"/>
      <c r="L539" s="224"/>
      <c r="M539" s="225"/>
      <c r="N539" s="226"/>
      <c r="O539" s="226"/>
      <c r="P539" s="226"/>
      <c r="Q539" s="226"/>
      <c r="R539" s="226"/>
      <c r="S539" s="226"/>
      <c r="T539" s="227"/>
      <c r="AT539" s="228" t="s">
        <v>175</v>
      </c>
      <c r="AU539" s="228" t="s">
        <v>183</v>
      </c>
      <c r="AV539" s="12" t="s">
        <v>25</v>
      </c>
      <c r="AW539" s="12" t="s">
        <v>40</v>
      </c>
      <c r="AX539" s="12" t="s">
        <v>77</v>
      </c>
      <c r="AY539" s="228" t="s">
        <v>164</v>
      </c>
    </row>
    <row r="540" spans="2:65" s="13" customFormat="1" ht="13.5">
      <c r="B540" s="229"/>
      <c r="C540" s="230"/>
      <c r="D540" s="215" t="s">
        <v>175</v>
      </c>
      <c r="E540" s="231" t="s">
        <v>24</v>
      </c>
      <c r="F540" s="232" t="s">
        <v>408</v>
      </c>
      <c r="G540" s="230"/>
      <c r="H540" s="233">
        <v>86.75</v>
      </c>
      <c r="I540" s="234"/>
      <c r="J540" s="230"/>
      <c r="K540" s="230"/>
      <c r="L540" s="235"/>
      <c r="M540" s="236"/>
      <c r="N540" s="237"/>
      <c r="O540" s="237"/>
      <c r="P540" s="237"/>
      <c r="Q540" s="237"/>
      <c r="R540" s="237"/>
      <c r="S540" s="237"/>
      <c r="T540" s="238"/>
      <c r="AT540" s="239" t="s">
        <v>175</v>
      </c>
      <c r="AU540" s="239" t="s">
        <v>183</v>
      </c>
      <c r="AV540" s="13" t="s">
        <v>86</v>
      </c>
      <c r="AW540" s="13" t="s">
        <v>40</v>
      </c>
      <c r="AX540" s="13" t="s">
        <v>77</v>
      </c>
      <c r="AY540" s="239" t="s">
        <v>164</v>
      </c>
    </row>
    <row r="541" spans="2:65" s="14" customFormat="1" ht="13.5">
      <c r="B541" s="240"/>
      <c r="C541" s="241"/>
      <c r="D541" s="242" t="s">
        <v>175</v>
      </c>
      <c r="E541" s="243" t="s">
        <v>24</v>
      </c>
      <c r="F541" s="244" t="s">
        <v>178</v>
      </c>
      <c r="G541" s="241"/>
      <c r="H541" s="245">
        <v>86.75</v>
      </c>
      <c r="I541" s="246"/>
      <c r="J541" s="241"/>
      <c r="K541" s="241"/>
      <c r="L541" s="247"/>
      <c r="M541" s="248"/>
      <c r="N541" s="249"/>
      <c r="O541" s="249"/>
      <c r="P541" s="249"/>
      <c r="Q541" s="249"/>
      <c r="R541" s="249"/>
      <c r="S541" s="249"/>
      <c r="T541" s="250"/>
      <c r="AT541" s="251" t="s">
        <v>175</v>
      </c>
      <c r="AU541" s="251" t="s">
        <v>183</v>
      </c>
      <c r="AV541" s="14" t="s">
        <v>171</v>
      </c>
      <c r="AW541" s="14" t="s">
        <v>40</v>
      </c>
      <c r="AX541" s="14" t="s">
        <v>25</v>
      </c>
      <c r="AY541" s="251" t="s">
        <v>164</v>
      </c>
    </row>
    <row r="542" spans="2:65" s="1" customFormat="1" ht="22.5" customHeight="1">
      <c r="B542" s="42"/>
      <c r="C542" s="203" t="s">
        <v>470</v>
      </c>
      <c r="D542" s="203" t="s">
        <v>166</v>
      </c>
      <c r="E542" s="204" t="s">
        <v>659</v>
      </c>
      <c r="F542" s="205" t="s">
        <v>660</v>
      </c>
      <c r="G542" s="206" t="s">
        <v>234</v>
      </c>
      <c r="H542" s="207">
        <v>201.98</v>
      </c>
      <c r="I542" s="208"/>
      <c r="J542" s="209">
        <f>ROUND(I542*H542,2)</f>
        <v>0</v>
      </c>
      <c r="K542" s="205" t="s">
        <v>170</v>
      </c>
      <c r="L542" s="62"/>
      <c r="M542" s="210" t="s">
        <v>24</v>
      </c>
      <c r="N542" s="211" t="s">
        <v>48</v>
      </c>
      <c r="O542" s="43"/>
      <c r="P542" s="212">
        <f>O542*H542</f>
        <v>0</v>
      </c>
      <c r="Q542" s="212">
        <v>0</v>
      </c>
      <c r="R542" s="212">
        <f>Q542*H542</f>
        <v>0</v>
      </c>
      <c r="S542" s="212">
        <v>0.01</v>
      </c>
      <c r="T542" s="213">
        <f>S542*H542</f>
        <v>2.0198</v>
      </c>
      <c r="AR542" s="25" t="s">
        <v>171</v>
      </c>
      <c r="AT542" s="25" t="s">
        <v>166</v>
      </c>
      <c r="AU542" s="25" t="s">
        <v>183</v>
      </c>
      <c r="AY542" s="25" t="s">
        <v>164</v>
      </c>
      <c r="BE542" s="214">
        <f>IF(N542="základní",J542,0)</f>
        <v>0</v>
      </c>
      <c r="BF542" s="214">
        <f>IF(N542="snížená",J542,0)</f>
        <v>0</v>
      </c>
      <c r="BG542" s="214">
        <f>IF(N542="zákl. přenesená",J542,0)</f>
        <v>0</v>
      </c>
      <c r="BH542" s="214">
        <f>IF(N542="sníž. přenesená",J542,0)</f>
        <v>0</v>
      </c>
      <c r="BI542" s="214">
        <f>IF(N542="nulová",J542,0)</f>
        <v>0</v>
      </c>
      <c r="BJ542" s="25" t="s">
        <v>25</v>
      </c>
      <c r="BK542" s="214">
        <f>ROUND(I542*H542,2)</f>
        <v>0</v>
      </c>
      <c r="BL542" s="25" t="s">
        <v>171</v>
      </c>
      <c r="BM542" s="25" t="s">
        <v>661</v>
      </c>
    </row>
    <row r="543" spans="2:65" s="1" customFormat="1" ht="27">
      <c r="B543" s="42"/>
      <c r="C543" s="64"/>
      <c r="D543" s="215" t="s">
        <v>173</v>
      </c>
      <c r="E543" s="64"/>
      <c r="F543" s="216" t="s">
        <v>662</v>
      </c>
      <c r="G543" s="64"/>
      <c r="H543" s="64"/>
      <c r="I543" s="173"/>
      <c r="J543" s="64"/>
      <c r="K543" s="64"/>
      <c r="L543" s="62"/>
      <c r="M543" s="217"/>
      <c r="N543" s="43"/>
      <c r="O543" s="43"/>
      <c r="P543" s="43"/>
      <c r="Q543" s="43"/>
      <c r="R543" s="43"/>
      <c r="S543" s="43"/>
      <c r="T543" s="79"/>
      <c r="AT543" s="25" t="s">
        <v>173</v>
      </c>
      <c r="AU543" s="25" t="s">
        <v>183</v>
      </c>
    </row>
    <row r="544" spans="2:65" s="1" customFormat="1" ht="27">
      <c r="B544" s="42"/>
      <c r="C544" s="64"/>
      <c r="D544" s="215" t="s">
        <v>229</v>
      </c>
      <c r="E544" s="64"/>
      <c r="F544" s="267" t="s">
        <v>658</v>
      </c>
      <c r="G544" s="64"/>
      <c r="H544" s="64"/>
      <c r="I544" s="173"/>
      <c r="J544" s="64"/>
      <c r="K544" s="64"/>
      <c r="L544" s="62"/>
      <c r="M544" s="217"/>
      <c r="N544" s="43"/>
      <c r="O544" s="43"/>
      <c r="P544" s="43"/>
      <c r="Q544" s="43"/>
      <c r="R544" s="43"/>
      <c r="S544" s="43"/>
      <c r="T544" s="79"/>
      <c r="AT544" s="25" t="s">
        <v>229</v>
      </c>
      <c r="AU544" s="25" t="s">
        <v>183</v>
      </c>
    </row>
    <row r="545" spans="2:65" s="12" customFormat="1" ht="13.5">
      <c r="B545" s="218"/>
      <c r="C545" s="219"/>
      <c r="D545" s="215" t="s">
        <v>175</v>
      </c>
      <c r="E545" s="220" t="s">
        <v>24</v>
      </c>
      <c r="F545" s="221" t="s">
        <v>264</v>
      </c>
      <c r="G545" s="219"/>
      <c r="H545" s="222" t="s">
        <v>24</v>
      </c>
      <c r="I545" s="223"/>
      <c r="J545" s="219"/>
      <c r="K545" s="219"/>
      <c r="L545" s="224"/>
      <c r="M545" s="225"/>
      <c r="N545" s="226"/>
      <c r="O545" s="226"/>
      <c r="P545" s="226"/>
      <c r="Q545" s="226"/>
      <c r="R545" s="226"/>
      <c r="S545" s="226"/>
      <c r="T545" s="227"/>
      <c r="AT545" s="228" t="s">
        <v>175</v>
      </c>
      <c r="AU545" s="228" t="s">
        <v>183</v>
      </c>
      <c r="AV545" s="12" t="s">
        <v>25</v>
      </c>
      <c r="AW545" s="12" t="s">
        <v>40</v>
      </c>
      <c r="AX545" s="12" t="s">
        <v>77</v>
      </c>
      <c r="AY545" s="228" t="s">
        <v>164</v>
      </c>
    </row>
    <row r="546" spans="2:65" s="13" customFormat="1" ht="13.5">
      <c r="B546" s="229"/>
      <c r="C546" s="230"/>
      <c r="D546" s="215" t="s">
        <v>175</v>
      </c>
      <c r="E546" s="231" t="s">
        <v>24</v>
      </c>
      <c r="F546" s="232" t="s">
        <v>466</v>
      </c>
      <c r="G546" s="230"/>
      <c r="H546" s="233">
        <v>124.29</v>
      </c>
      <c r="I546" s="234"/>
      <c r="J546" s="230"/>
      <c r="K546" s="230"/>
      <c r="L546" s="235"/>
      <c r="M546" s="236"/>
      <c r="N546" s="237"/>
      <c r="O546" s="237"/>
      <c r="P546" s="237"/>
      <c r="Q546" s="237"/>
      <c r="R546" s="237"/>
      <c r="S546" s="237"/>
      <c r="T546" s="238"/>
      <c r="AT546" s="239" t="s">
        <v>175</v>
      </c>
      <c r="AU546" s="239" t="s">
        <v>183</v>
      </c>
      <c r="AV546" s="13" t="s">
        <v>86</v>
      </c>
      <c r="AW546" s="13" t="s">
        <v>40</v>
      </c>
      <c r="AX546" s="13" t="s">
        <v>77</v>
      </c>
      <c r="AY546" s="239" t="s">
        <v>164</v>
      </c>
    </row>
    <row r="547" spans="2:65" s="12" customFormat="1" ht="13.5">
      <c r="B547" s="218"/>
      <c r="C547" s="219"/>
      <c r="D547" s="215" t="s">
        <v>175</v>
      </c>
      <c r="E547" s="220" t="s">
        <v>24</v>
      </c>
      <c r="F547" s="221" t="s">
        <v>237</v>
      </c>
      <c r="G547" s="219"/>
      <c r="H547" s="222" t="s">
        <v>24</v>
      </c>
      <c r="I547" s="223"/>
      <c r="J547" s="219"/>
      <c r="K547" s="219"/>
      <c r="L547" s="224"/>
      <c r="M547" s="225"/>
      <c r="N547" s="226"/>
      <c r="O547" s="226"/>
      <c r="P547" s="226"/>
      <c r="Q547" s="226"/>
      <c r="R547" s="226"/>
      <c r="S547" s="226"/>
      <c r="T547" s="227"/>
      <c r="AT547" s="228" t="s">
        <v>175</v>
      </c>
      <c r="AU547" s="228" t="s">
        <v>183</v>
      </c>
      <c r="AV547" s="12" t="s">
        <v>25</v>
      </c>
      <c r="AW547" s="12" t="s">
        <v>40</v>
      </c>
      <c r="AX547" s="12" t="s">
        <v>77</v>
      </c>
      <c r="AY547" s="228" t="s">
        <v>164</v>
      </c>
    </row>
    <row r="548" spans="2:65" s="13" customFormat="1" ht="13.5">
      <c r="B548" s="229"/>
      <c r="C548" s="230"/>
      <c r="D548" s="215" t="s">
        <v>175</v>
      </c>
      <c r="E548" s="231" t="s">
        <v>24</v>
      </c>
      <c r="F548" s="232" t="s">
        <v>467</v>
      </c>
      <c r="G548" s="230"/>
      <c r="H548" s="233">
        <v>29.92</v>
      </c>
      <c r="I548" s="234"/>
      <c r="J548" s="230"/>
      <c r="K548" s="230"/>
      <c r="L548" s="235"/>
      <c r="M548" s="236"/>
      <c r="N548" s="237"/>
      <c r="O548" s="237"/>
      <c r="P548" s="237"/>
      <c r="Q548" s="237"/>
      <c r="R548" s="237"/>
      <c r="S548" s="237"/>
      <c r="T548" s="238"/>
      <c r="AT548" s="239" t="s">
        <v>175</v>
      </c>
      <c r="AU548" s="239" t="s">
        <v>183</v>
      </c>
      <c r="AV548" s="13" t="s">
        <v>86</v>
      </c>
      <c r="AW548" s="13" t="s">
        <v>40</v>
      </c>
      <c r="AX548" s="13" t="s">
        <v>77</v>
      </c>
      <c r="AY548" s="239" t="s">
        <v>164</v>
      </c>
    </row>
    <row r="549" spans="2:65" s="12" customFormat="1" ht="13.5">
      <c r="B549" s="218"/>
      <c r="C549" s="219"/>
      <c r="D549" s="215" t="s">
        <v>175</v>
      </c>
      <c r="E549" s="220" t="s">
        <v>24</v>
      </c>
      <c r="F549" s="221" t="s">
        <v>240</v>
      </c>
      <c r="G549" s="219"/>
      <c r="H549" s="222" t="s">
        <v>24</v>
      </c>
      <c r="I549" s="223"/>
      <c r="J549" s="219"/>
      <c r="K549" s="219"/>
      <c r="L549" s="224"/>
      <c r="M549" s="225"/>
      <c r="N549" s="226"/>
      <c r="O549" s="226"/>
      <c r="P549" s="226"/>
      <c r="Q549" s="226"/>
      <c r="R549" s="226"/>
      <c r="S549" s="226"/>
      <c r="T549" s="227"/>
      <c r="AT549" s="228" t="s">
        <v>175</v>
      </c>
      <c r="AU549" s="228" t="s">
        <v>183</v>
      </c>
      <c r="AV549" s="12" t="s">
        <v>25</v>
      </c>
      <c r="AW549" s="12" t="s">
        <v>40</v>
      </c>
      <c r="AX549" s="12" t="s">
        <v>77</v>
      </c>
      <c r="AY549" s="228" t="s">
        <v>164</v>
      </c>
    </row>
    <row r="550" spans="2:65" s="13" customFormat="1" ht="13.5">
      <c r="B550" s="229"/>
      <c r="C550" s="230"/>
      <c r="D550" s="215" t="s">
        <v>175</v>
      </c>
      <c r="E550" s="231" t="s">
        <v>24</v>
      </c>
      <c r="F550" s="232" t="s">
        <v>468</v>
      </c>
      <c r="G550" s="230"/>
      <c r="H550" s="233">
        <v>24.82</v>
      </c>
      <c r="I550" s="234"/>
      <c r="J550" s="230"/>
      <c r="K550" s="230"/>
      <c r="L550" s="235"/>
      <c r="M550" s="236"/>
      <c r="N550" s="237"/>
      <c r="O550" s="237"/>
      <c r="P550" s="237"/>
      <c r="Q550" s="237"/>
      <c r="R550" s="237"/>
      <c r="S550" s="237"/>
      <c r="T550" s="238"/>
      <c r="AT550" s="239" t="s">
        <v>175</v>
      </c>
      <c r="AU550" s="239" t="s">
        <v>183</v>
      </c>
      <c r="AV550" s="13" t="s">
        <v>86</v>
      </c>
      <c r="AW550" s="13" t="s">
        <v>40</v>
      </c>
      <c r="AX550" s="13" t="s">
        <v>77</v>
      </c>
      <c r="AY550" s="239" t="s">
        <v>164</v>
      </c>
    </row>
    <row r="551" spans="2:65" s="12" customFormat="1" ht="13.5">
      <c r="B551" s="218"/>
      <c r="C551" s="219"/>
      <c r="D551" s="215" t="s">
        <v>175</v>
      </c>
      <c r="E551" s="220" t="s">
        <v>24</v>
      </c>
      <c r="F551" s="221" t="s">
        <v>243</v>
      </c>
      <c r="G551" s="219"/>
      <c r="H551" s="222" t="s">
        <v>24</v>
      </c>
      <c r="I551" s="223"/>
      <c r="J551" s="219"/>
      <c r="K551" s="219"/>
      <c r="L551" s="224"/>
      <c r="M551" s="225"/>
      <c r="N551" s="226"/>
      <c r="O551" s="226"/>
      <c r="P551" s="226"/>
      <c r="Q551" s="226"/>
      <c r="R551" s="226"/>
      <c r="S551" s="226"/>
      <c r="T551" s="227"/>
      <c r="AT551" s="228" t="s">
        <v>175</v>
      </c>
      <c r="AU551" s="228" t="s">
        <v>183</v>
      </c>
      <c r="AV551" s="12" t="s">
        <v>25</v>
      </c>
      <c r="AW551" s="12" t="s">
        <v>40</v>
      </c>
      <c r="AX551" s="12" t="s">
        <v>77</v>
      </c>
      <c r="AY551" s="228" t="s">
        <v>164</v>
      </c>
    </row>
    <row r="552" spans="2:65" s="13" customFormat="1" ht="13.5">
      <c r="B552" s="229"/>
      <c r="C552" s="230"/>
      <c r="D552" s="215" t="s">
        <v>175</v>
      </c>
      <c r="E552" s="231" t="s">
        <v>24</v>
      </c>
      <c r="F552" s="232" t="s">
        <v>469</v>
      </c>
      <c r="G552" s="230"/>
      <c r="H552" s="233">
        <v>22.95</v>
      </c>
      <c r="I552" s="234"/>
      <c r="J552" s="230"/>
      <c r="K552" s="230"/>
      <c r="L552" s="235"/>
      <c r="M552" s="236"/>
      <c r="N552" s="237"/>
      <c r="O552" s="237"/>
      <c r="P552" s="237"/>
      <c r="Q552" s="237"/>
      <c r="R552" s="237"/>
      <c r="S552" s="237"/>
      <c r="T552" s="238"/>
      <c r="AT552" s="239" t="s">
        <v>175</v>
      </c>
      <c r="AU552" s="239" t="s">
        <v>183</v>
      </c>
      <c r="AV552" s="13" t="s">
        <v>86</v>
      </c>
      <c r="AW552" s="13" t="s">
        <v>40</v>
      </c>
      <c r="AX552" s="13" t="s">
        <v>77</v>
      </c>
      <c r="AY552" s="239" t="s">
        <v>164</v>
      </c>
    </row>
    <row r="553" spans="2:65" s="14" customFormat="1" ht="13.5">
      <c r="B553" s="240"/>
      <c r="C553" s="241"/>
      <c r="D553" s="242" t="s">
        <v>175</v>
      </c>
      <c r="E553" s="243" t="s">
        <v>24</v>
      </c>
      <c r="F553" s="244" t="s">
        <v>178</v>
      </c>
      <c r="G553" s="241"/>
      <c r="H553" s="245">
        <v>201.98</v>
      </c>
      <c r="I553" s="246"/>
      <c r="J553" s="241"/>
      <c r="K553" s="241"/>
      <c r="L553" s="247"/>
      <c r="M553" s="248"/>
      <c r="N553" s="249"/>
      <c r="O553" s="249"/>
      <c r="P553" s="249"/>
      <c r="Q553" s="249"/>
      <c r="R553" s="249"/>
      <c r="S553" s="249"/>
      <c r="T553" s="250"/>
      <c r="AT553" s="251" t="s">
        <v>175</v>
      </c>
      <c r="AU553" s="251" t="s">
        <v>183</v>
      </c>
      <c r="AV553" s="14" t="s">
        <v>171</v>
      </c>
      <c r="AW553" s="14" t="s">
        <v>40</v>
      </c>
      <c r="AX553" s="14" t="s">
        <v>25</v>
      </c>
      <c r="AY553" s="251" t="s">
        <v>164</v>
      </c>
    </row>
    <row r="554" spans="2:65" s="1" customFormat="1" ht="22.5" customHeight="1">
      <c r="B554" s="42"/>
      <c r="C554" s="203" t="s">
        <v>478</v>
      </c>
      <c r="D554" s="203" t="s">
        <v>166</v>
      </c>
      <c r="E554" s="204" t="s">
        <v>663</v>
      </c>
      <c r="F554" s="205" t="s">
        <v>664</v>
      </c>
      <c r="G554" s="206" t="s">
        <v>234</v>
      </c>
      <c r="H554" s="207">
        <v>102</v>
      </c>
      <c r="I554" s="208"/>
      <c r="J554" s="209">
        <f>ROUND(I554*H554,2)</f>
        <v>0</v>
      </c>
      <c r="K554" s="205" t="s">
        <v>170</v>
      </c>
      <c r="L554" s="62"/>
      <c r="M554" s="210" t="s">
        <v>24</v>
      </c>
      <c r="N554" s="211" t="s">
        <v>48</v>
      </c>
      <c r="O554" s="43"/>
      <c r="P554" s="212">
        <f>O554*H554</f>
        <v>0</v>
      </c>
      <c r="Q554" s="212">
        <v>0</v>
      </c>
      <c r="R554" s="212">
        <f>Q554*H554</f>
        <v>0</v>
      </c>
      <c r="S554" s="212">
        <v>6.8000000000000005E-2</v>
      </c>
      <c r="T554" s="213">
        <f>S554*H554</f>
        <v>6.9360000000000008</v>
      </c>
      <c r="AR554" s="25" t="s">
        <v>171</v>
      </c>
      <c r="AT554" s="25" t="s">
        <v>166</v>
      </c>
      <c r="AU554" s="25" t="s">
        <v>183</v>
      </c>
      <c r="AY554" s="25" t="s">
        <v>164</v>
      </c>
      <c r="BE554" s="214">
        <f>IF(N554="základní",J554,0)</f>
        <v>0</v>
      </c>
      <c r="BF554" s="214">
        <f>IF(N554="snížená",J554,0)</f>
        <v>0</v>
      </c>
      <c r="BG554" s="214">
        <f>IF(N554="zákl. přenesená",J554,0)</f>
        <v>0</v>
      </c>
      <c r="BH554" s="214">
        <f>IF(N554="sníž. přenesená",J554,0)</f>
        <v>0</v>
      </c>
      <c r="BI554" s="214">
        <f>IF(N554="nulová",J554,0)</f>
        <v>0</v>
      </c>
      <c r="BJ554" s="25" t="s">
        <v>25</v>
      </c>
      <c r="BK554" s="214">
        <f>ROUND(I554*H554,2)</f>
        <v>0</v>
      </c>
      <c r="BL554" s="25" t="s">
        <v>171</v>
      </c>
      <c r="BM554" s="25" t="s">
        <v>665</v>
      </c>
    </row>
    <row r="555" spans="2:65" s="1" customFormat="1" ht="27">
      <c r="B555" s="42"/>
      <c r="C555" s="64"/>
      <c r="D555" s="215" t="s">
        <v>173</v>
      </c>
      <c r="E555" s="64"/>
      <c r="F555" s="216" t="s">
        <v>666</v>
      </c>
      <c r="G555" s="64"/>
      <c r="H555" s="64"/>
      <c r="I555" s="173"/>
      <c r="J555" s="64"/>
      <c r="K555" s="64"/>
      <c r="L555" s="62"/>
      <c r="M555" s="217"/>
      <c r="N555" s="43"/>
      <c r="O555" s="43"/>
      <c r="P555" s="43"/>
      <c r="Q555" s="43"/>
      <c r="R555" s="43"/>
      <c r="S555" s="43"/>
      <c r="T555" s="79"/>
      <c r="AT555" s="25" t="s">
        <v>173</v>
      </c>
      <c r="AU555" s="25" t="s">
        <v>183</v>
      </c>
    </row>
    <row r="556" spans="2:65" s="1" customFormat="1" ht="27">
      <c r="B556" s="42"/>
      <c r="C556" s="64"/>
      <c r="D556" s="215" t="s">
        <v>229</v>
      </c>
      <c r="E556" s="64"/>
      <c r="F556" s="267" t="s">
        <v>568</v>
      </c>
      <c r="G556" s="64"/>
      <c r="H556" s="64"/>
      <c r="I556" s="173"/>
      <c r="J556" s="64"/>
      <c r="K556" s="64"/>
      <c r="L556" s="62"/>
      <c r="M556" s="217"/>
      <c r="N556" s="43"/>
      <c r="O556" s="43"/>
      <c r="P556" s="43"/>
      <c r="Q556" s="43"/>
      <c r="R556" s="43"/>
      <c r="S556" s="43"/>
      <c r="T556" s="79"/>
      <c r="AT556" s="25" t="s">
        <v>229</v>
      </c>
      <c r="AU556" s="25" t="s">
        <v>183</v>
      </c>
    </row>
    <row r="557" spans="2:65" s="13" customFormat="1" ht="13.5">
      <c r="B557" s="229"/>
      <c r="C557" s="230"/>
      <c r="D557" s="215" t="s">
        <v>175</v>
      </c>
      <c r="E557" s="231" t="s">
        <v>24</v>
      </c>
      <c r="F557" s="232" t="s">
        <v>454</v>
      </c>
      <c r="G557" s="230"/>
      <c r="H557" s="233">
        <v>102</v>
      </c>
      <c r="I557" s="234"/>
      <c r="J557" s="230"/>
      <c r="K557" s="230"/>
      <c r="L557" s="235"/>
      <c r="M557" s="236"/>
      <c r="N557" s="237"/>
      <c r="O557" s="237"/>
      <c r="P557" s="237"/>
      <c r="Q557" s="237"/>
      <c r="R557" s="237"/>
      <c r="S557" s="237"/>
      <c r="T557" s="238"/>
      <c r="AT557" s="239" t="s">
        <v>175</v>
      </c>
      <c r="AU557" s="239" t="s">
        <v>183</v>
      </c>
      <c r="AV557" s="13" t="s">
        <v>86</v>
      </c>
      <c r="AW557" s="13" t="s">
        <v>40</v>
      </c>
      <c r="AX557" s="13" t="s">
        <v>25</v>
      </c>
      <c r="AY557" s="239" t="s">
        <v>164</v>
      </c>
    </row>
    <row r="558" spans="2:65" s="11" customFormat="1" ht="29.85" customHeight="1">
      <c r="B558" s="186"/>
      <c r="C558" s="187"/>
      <c r="D558" s="200" t="s">
        <v>76</v>
      </c>
      <c r="E558" s="201" t="s">
        <v>667</v>
      </c>
      <c r="F558" s="201" t="s">
        <v>668</v>
      </c>
      <c r="G558" s="187"/>
      <c r="H558" s="187"/>
      <c r="I558" s="190"/>
      <c r="J558" s="202">
        <f>BK558</f>
        <v>0</v>
      </c>
      <c r="K558" s="187"/>
      <c r="L558" s="192"/>
      <c r="M558" s="193"/>
      <c r="N558" s="194"/>
      <c r="O558" s="194"/>
      <c r="P558" s="195">
        <f>SUM(P559:P575)</f>
        <v>0</v>
      </c>
      <c r="Q558" s="194"/>
      <c r="R558" s="195">
        <f>SUM(R559:R575)</f>
        <v>0</v>
      </c>
      <c r="S558" s="194"/>
      <c r="T558" s="196">
        <f>SUM(T559:T575)</f>
        <v>0</v>
      </c>
      <c r="AR558" s="197" t="s">
        <v>25</v>
      </c>
      <c r="AT558" s="198" t="s">
        <v>76</v>
      </c>
      <c r="AU558" s="198" t="s">
        <v>25</v>
      </c>
      <c r="AY558" s="197" t="s">
        <v>164</v>
      </c>
      <c r="BK558" s="199">
        <f>SUM(BK559:BK575)</f>
        <v>0</v>
      </c>
    </row>
    <row r="559" spans="2:65" s="1" customFormat="1" ht="22.5" customHeight="1">
      <c r="B559" s="42"/>
      <c r="C559" s="203" t="s">
        <v>669</v>
      </c>
      <c r="D559" s="203" t="s">
        <v>166</v>
      </c>
      <c r="E559" s="204" t="s">
        <v>670</v>
      </c>
      <c r="F559" s="205" t="s">
        <v>671</v>
      </c>
      <c r="G559" s="206" t="s">
        <v>207</v>
      </c>
      <c r="H559" s="207">
        <v>40.052</v>
      </c>
      <c r="I559" s="208"/>
      <c r="J559" s="209">
        <f>ROUND(I559*H559,2)</f>
        <v>0</v>
      </c>
      <c r="K559" s="205" t="s">
        <v>170</v>
      </c>
      <c r="L559" s="62"/>
      <c r="M559" s="210" t="s">
        <v>24</v>
      </c>
      <c r="N559" s="211" t="s">
        <v>48</v>
      </c>
      <c r="O559" s="43"/>
      <c r="P559" s="212">
        <f>O559*H559</f>
        <v>0</v>
      </c>
      <c r="Q559" s="212">
        <v>0</v>
      </c>
      <c r="R559" s="212">
        <f>Q559*H559</f>
        <v>0</v>
      </c>
      <c r="S559" s="212">
        <v>0</v>
      </c>
      <c r="T559" s="213">
        <f>S559*H559</f>
        <v>0</v>
      </c>
      <c r="AR559" s="25" t="s">
        <v>171</v>
      </c>
      <c r="AT559" s="25" t="s">
        <v>166</v>
      </c>
      <c r="AU559" s="25" t="s">
        <v>86</v>
      </c>
      <c r="AY559" s="25" t="s">
        <v>164</v>
      </c>
      <c r="BE559" s="214">
        <f>IF(N559="základní",J559,0)</f>
        <v>0</v>
      </c>
      <c r="BF559" s="214">
        <f>IF(N559="snížená",J559,0)</f>
        <v>0</v>
      </c>
      <c r="BG559" s="214">
        <f>IF(N559="zákl. přenesená",J559,0)</f>
        <v>0</v>
      </c>
      <c r="BH559" s="214">
        <f>IF(N559="sníž. přenesená",J559,0)</f>
        <v>0</v>
      </c>
      <c r="BI559" s="214">
        <f>IF(N559="nulová",J559,0)</f>
        <v>0</v>
      </c>
      <c r="BJ559" s="25" t="s">
        <v>25</v>
      </c>
      <c r="BK559" s="214">
        <f>ROUND(I559*H559,2)</f>
        <v>0</v>
      </c>
      <c r="BL559" s="25" t="s">
        <v>171</v>
      </c>
      <c r="BM559" s="25" t="s">
        <v>672</v>
      </c>
    </row>
    <row r="560" spans="2:65" s="1" customFormat="1" ht="27">
      <c r="B560" s="42"/>
      <c r="C560" s="64"/>
      <c r="D560" s="215" t="s">
        <v>173</v>
      </c>
      <c r="E560" s="64"/>
      <c r="F560" s="216" t="s">
        <v>673</v>
      </c>
      <c r="G560" s="64"/>
      <c r="H560" s="64"/>
      <c r="I560" s="173"/>
      <c r="J560" s="64"/>
      <c r="K560" s="64"/>
      <c r="L560" s="62"/>
      <c r="M560" s="217"/>
      <c r="N560" s="43"/>
      <c r="O560" s="43"/>
      <c r="P560" s="43"/>
      <c r="Q560" s="43"/>
      <c r="R560" s="43"/>
      <c r="S560" s="43"/>
      <c r="T560" s="79"/>
      <c r="AT560" s="25" t="s">
        <v>173</v>
      </c>
      <c r="AU560" s="25" t="s">
        <v>86</v>
      </c>
    </row>
    <row r="561" spans="2:65" s="1" customFormat="1" ht="94.5">
      <c r="B561" s="42"/>
      <c r="C561" s="64"/>
      <c r="D561" s="242" t="s">
        <v>229</v>
      </c>
      <c r="E561" s="64"/>
      <c r="F561" s="266" t="s">
        <v>674</v>
      </c>
      <c r="G561" s="64"/>
      <c r="H561" s="64"/>
      <c r="I561" s="173"/>
      <c r="J561" s="64"/>
      <c r="K561" s="64"/>
      <c r="L561" s="62"/>
      <c r="M561" s="217"/>
      <c r="N561" s="43"/>
      <c r="O561" s="43"/>
      <c r="P561" s="43"/>
      <c r="Q561" s="43"/>
      <c r="R561" s="43"/>
      <c r="S561" s="43"/>
      <c r="T561" s="79"/>
      <c r="AT561" s="25" t="s">
        <v>229</v>
      </c>
      <c r="AU561" s="25" t="s">
        <v>86</v>
      </c>
    </row>
    <row r="562" spans="2:65" s="1" customFormat="1" ht="22.5" customHeight="1">
      <c r="B562" s="42"/>
      <c r="C562" s="203" t="s">
        <v>675</v>
      </c>
      <c r="D562" s="203" t="s">
        <v>166</v>
      </c>
      <c r="E562" s="204" t="s">
        <v>676</v>
      </c>
      <c r="F562" s="205" t="s">
        <v>677</v>
      </c>
      <c r="G562" s="206" t="s">
        <v>207</v>
      </c>
      <c r="H562" s="207">
        <v>40.052</v>
      </c>
      <c r="I562" s="208"/>
      <c r="J562" s="209">
        <f>ROUND(I562*H562,2)</f>
        <v>0</v>
      </c>
      <c r="K562" s="205" t="s">
        <v>170</v>
      </c>
      <c r="L562" s="62"/>
      <c r="M562" s="210" t="s">
        <v>24</v>
      </c>
      <c r="N562" s="211" t="s">
        <v>48</v>
      </c>
      <c r="O562" s="43"/>
      <c r="P562" s="212">
        <f>O562*H562</f>
        <v>0</v>
      </c>
      <c r="Q562" s="212">
        <v>0</v>
      </c>
      <c r="R562" s="212">
        <f>Q562*H562</f>
        <v>0</v>
      </c>
      <c r="S562" s="212">
        <v>0</v>
      </c>
      <c r="T562" s="213">
        <f>S562*H562</f>
        <v>0</v>
      </c>
      <c r="AR562" s="25" t="s">
        <v>171</v>
      </c>
      <c r="AT562" s="25" t="s">
        <v>166</v>
      </c>
      <c r="AU562" s="25" t="s">
        <v>86</v>
      </c>
      <c r="AY562" s="25" t="s">
        <v>164</v>
      </c>
      <c r="BE562" s="214">
        <f>IF(N562="základní",J562,0)</f>
        <v>0</v>
      </c>
      <c r="BF562" s="214">
        <f>IF(N562="snížená",J562,0)</f>
        <v>0</v>
      </c>
      <c r="BG562" s="214">
        <f>IF(N562="zákl. přenesená",J562,0)</f>
        <v>0</v>
      </c>
      <c r="BH562" s="214">
        <f>IF(N562="sníž. přenesená",J562,0)</f>
        <v>0</v>
      </c>
      <c r="BI562" s="214">
        <f>IF(N562="nulová",J562,0)</f>
        <v>0</v>
      </c>
      <c r="BJ562" s="25" t="s">
        <v>25</v>
      </c>
      <c r="BK562" s="214">
        <f>ROUND(I562*H562,2)</f>
        <v>0</v>
      </c>
      <c r="BL562" s="25" t="s">
        <v>171</v>
      </c>
      <c r="BM562" s="25" t="s">
        <v>678</v>
      </c>
    </row>
    <row r="563" spans="2:65" s="1" customFormat="1" ht="13.5">
      <c r="B563" s="42"/>
      <c r="C563" s="64"/>
      <c r="D563" s="215" t="s">
        <v>173</v>
      </c>
      <c r="E563" s="64"/>
      <c r="F563" s="216" t="s">
        <v>679</v>
      </c>
      <c r="G563" s="64"/>
      <c r="H563" s="64"/>
      <c r="I563" s="173"/>
      <c r="J563" s="64"/>
      <c r="K563" s="64"/>
      <c r="L563" s="62"/>
      <c r="M563" s="217"/>
      <c r="N563" s="43"/>
      <c r="O563" s="43"/>
      <c r="P563" s="43"/>
      <c r="Q563" s="43"/>
      <c r="R563" s="43"/>
      <c r="S563" s="43"/>
      <c r="T563" s="79"/>
      <c r="AT563" s="25" t="s">
        <v>173</v>
      </c>
      <c r="AU563" s="25" t="s">
        <v>86</v>
      </c>
    </row>
    <row r="564" spans="2:65" s="1" customFormat="1" ht="81">
      <c r="B564" s="42"/>
      <c r="C564" s="64"/>
      <c r="D564" s="242" t="s">
        <v>229</v>
      </c>
      <c r="E564" s="64"/>
      <c r="F564" s="266" t="s">
        <v>680</v>
      </c>
      <c r="G564" s="64"/>
      <c r="H564" s="64"/>
      <c r="I564" s="173"/>
      <c r="J564" s="64"/>
      <c r="K564" s="64"/>
      <c r="L564" s="62"/>
      <c r="M564" s="217"/>
      <c r="N564" s="43"/>
      <c r="O564" s="43"/>
      <c r="P564" s="43"/>
      <c r="Q564" s="43"/>
      <c r="R564" s="43"/>
      <c r="S564" s="43"/>
      <c r="T564" s="79"/>
      <c r="AT564" s="25" t="s">
        <v>229</v>
      </c>
      <c r="AU564" s="25" t="s">
        <v>86</v>
      </c>
    </row>
    <row r="565" spans="2:65" s="1" customFormat="1" ht="22.5" customHeight="1">
      <c r="B565" s="42"/>
      <c r="C565" s="203" t="s">
        <v>681</v>
      </c>
      <c r="D565" s="203" t="s">
        <v>166</v>
      </c>
      <c r="E565" s="204" t="s">
        <v>682</v>
      </c>
      <c r="F565" s="205" t="s">
        <v>683</v>
      </c>
      <c r="G565" s="206" t="s">
        <v>207</v>
      </c>
      <c r="H565" s="207">
        <v>760.98800000000006</v>
      </c>
      <c r="I565" s="208"/>
      <c r="J565" s="209">
        <f>ROUND(I565*H565,2)</f>
        <v>0</v>
      </c>
      <c r="K565" s="205" t="s">
        <v>170</v>
      </c>
      <c r="L565" s="62"/>
      <c r="M565" s="210" t="s">
        <v>24</v>
      </c>
      <c r="N565" s="211" t="s">
        <v>48</v>
      </c>
      <c r="O565" s="43"/>
      <c r="P565" s="212">
        <f>O565*H565</f>
        <v>0</v>
      </c>
      <c r="Q565" s="212">
        <v>0</v>
      </c>
      <c r="R565" s="212">
        <f>Q565*H565</f>
        <v>0</v>
      </c>
      <c r="S565" s="212">
        <v>0</v>
      </c>
      <c r="T565" s="213">
        <f>S565*H565</f>
        <v>0</v>
      </c>
      <c r="AR565" s="25" t="s">
        <v>171</v>
      </c>
      <c r="AT565" s="25" t="s">
        <v>166</v>
      </c>
      <c r="AU565" s="25" t="s">
        <v>86</v>
      </c>
      <c r="AY565" s="25" t="s">
        <v>164</v>
      </c>
      <c r="BE565" s="214">
        <f>IF(N565="základní",J565,0)</f>
        <v>0</v>
      </c>
      <c r="BF565" s="214">
        <f>IF(N565="snížená",J565,0)</f>
        <v>0</v>
      </c>
      <c r="BG565" s="214">
        <f>IF(N565="zákl. přenesená",J565,0)</f>
        <v>0</v>
      </c>
      <c r="BH565" s="214">
        <f>IF(N565="sníž. přenesená",J565,0)</f>
        <v>0</v>
      </c>
      <c r="BI565" s="214">
        <f>IF(N565="nulová",J565,0)</f>
        <v>0</v>
      </c>
      <c r="BJ565" s="25" t="s">
        <v>25</v>
      </c>
      <c r="BK565" s="214">
        <f>ROUND(I565*H565,2)</f>
        <v>0</v>
      </c>
      <c r="BL565" s="25" t="s">
        <v>171</v>
      </c>
      <c r="BM565" s="25" t="s">
        <v>684</v>
      </c>
    </row>
    <row r="566" spans="2:65" s="1" customFormat="1" ht="27">
      <c r="B566" s="42"/>
      <c r="C566" s="64"/>
      <c r="D566" s="215" t="s">
        <v>173</v>
      </c>
      <c r="E566" s="64"/>
      <c r="F566" s="216" t="s">
        <v>685</v>
      </c>
      <c r="G566" s="64"/>
      <c r="H566" s="64"/>
      <c r="I566" s="173"/>
      <c r="J566" s="64"/>
      <c r="K566" s="64"/>
      <c r="L566" s="62"/>
      <c r="M566" s="217"/>
      <c r="N566" s="43"/>
      <c r="O566" s="43"/>
      <c r="P566" s="43"/>
      <c r="Q566" s="43"/>
      <c r="R566" s="43"/>
      <c r="S566" s="43"/>
      <c r="T566" s="79"/>
      <c r="AT566" s="25" t="s">
        <v>173</v>
      </c>
      <c r="AU566" s="25" t="s">
        <v>86</v>
      </c>
    </row>
    <row r="567" spans="2:65" s="1" customFormat="1" ht="81">
      <c r="B567" s="42"/>
      <c r="C567" s="64"/>
      <c r="D567" s="215" t="s">
        <v>229</v>
      </c>
      <c r="E567" s="64"/>
      <c r="F567" s="267" t="s">
        <v>680</v>
      </c>
      <c r="G567" s="64"/>
      <c r="H567" s="64"/>
      <c r="I567" s="173"/>
      <c r="J567" s="64"/>
      <c r="K567" s="64"/>
      <c r="L567" s="62"/>
      <c r="M567" s="217"/>
      <c r="N567" s="43"/>
      <c r="O567" s="43"/>
      <c r="P567" s="43"/>
      <c r="Q567" s="43"/>
      <c r="R567" s="43"/>
      <c r="S567" s="43"/>
      <c r="T567" s="79"/>
      <c r="AT567" s="25" t="s">
        <v>229</v>
      </c>
      <c r="AU567" s="25" t="s">
        <v>86</v>
      </c>
    </row>
    <row r="568" spans="2:65" s="13" customFormat="1" ht="13.5">
      <c r="B568" s="229"/>
      <c r="C568" s="230"/>
      <c r="D568" s="242" t="s">
        <v>175</v>
      </c>
      <c r="E568" s="230"/>
      <c r="F568" s="254" t="s">
        <v>686</v>
      </c>
      <c r="G568" s="230"/>
      <c r="H568" s="255">
        <v>760.98800000000006</v>
      </c>
      <c r="I568" s="234"/>
      <c r="J568" s="230"/>
      <c r="K568" s="230"/>
      <c r="L568" s="235"/>
      <c r="M568" s="236"/>
      <c r="N568" s="237"/>
      <c r="O568" s="237"/>
      <c r="P568" s="237"/>
      <c r="Q568" s="237"/>
      <c r="R568" s="237"/>
      <c r="S568" s="237"/>
      <c r="T568" s="238"/>
      <c r="AT568" s="239" t="s">
        <v>175</v>
      </c>
      <c r="AU568" s="239" t="s">
        <v>86</v>
      </c>
      <c r="AV568" s="13" t="s">
        <v>86</v>
      </c>
      <c r="AW568" s="13" t="s">
        <v>6</v>
      </c>
      <c r="AX568" s="13" t="s">
        <v>25</v>
      </c>
      <c r="AY568" s="239" t="s">
        <v>164</v>
      </c>
    </row>
    <row r="569" spans="2:65" s="1" customFormat="1" ht="22.5" customHeight="1">
      <c r="B569" s="42"/>
      <c r="C569" s="203" t="s">
        <v>687</v>
      </c>
      <c r="D569" s="203" t="s">
        <v>166</v>
      </c>
      <c r="E569" s="204" t="s">
        <v>688</v>
      </c>
      <c r="F569" s="205" t="s">
        <v>689</v>
      </c>
      <c r="G569" s="206" t="s">
        <v>207</v>
      </c>
      <c r="H569" s="207">
        <v>0.42099999999999999</v>
      </c>
      <c r="I569" s="208"/>
      <c r="J569" s="209">
        <f>ROUND(I569*H569,2)</f>
        <v>0</v>
      </c>
      <c r="K569" s="205" t="s">
        <v>170</v>
      </c>
      <c r="L569" s="62"/>
      <c r="M569" s="210" t="s">
        <v>24</v>
      </c>
      <c r="N569" s="211" t="s">
        <v>48</v>
      </c>
      <c r="O569" s="43"/>
      <c r="P569" s="212">
        <f>O569*H569</f>
        <v>0</v>
      </c>
      <c r="Q569" s="212">
        <v>0</v>
      </c>
      <c r="R569" s="212">
        <f>Q569*H569</f>
        <v>0</v>
      </c>
      <c r="S569" s="212">
        <v>0</v>
      </c>
      <c r="T569" s="213">
        <f>S569*H569</f>
        <v>0</v>
      </c>
      <c r="AR569" s="25" t="s">
        <v>171</v>
      </c>
      <c r="AT569" s="25" t="s">
        <v>166</v>
      </c>
      <c r="AU569" s="25" t="s">
        <v>86</v>
      </c>
      <c r="AY569" s="25" t="s">
        <v>164</v>
      </c>
      <c r="BE569" s="214">
        <f>IF(N569="základní",J569,0)</f>
        <v>0</v>
      </c>
      <c r="BF569" s="214">
        <f>IF(N569="snížená",J569,0)</f>
        <v>0</v>
      </c>
      <c r="BG569" s="214">
        <f>IF(N569="zákl. přenesená",J569,0)</f>
        <v>0</v>
      </c>
      <c r="BH569" s="214">
        <f>IF(N569="sníž. přenesená",J569,0)</f>
        <v>0</v>
      </c>
      <c r="BI569" s="214">
        <f>IF(N569="nulová",J569,0)</f>
        <v>0</v>
      </c>
      <c r="BJ569" s="25" t="s">
        <v>25</v>
      </c>
      <c r="BK569" s="214">
        <f>ROUND(I569*H569,2)</f>
        <v>0</v>
      </c>
      <c r="BL569" s="25" t="s">
        <v>171</v>
      </c>
      <c r="BM569" s="25" t="s">
        <v>690</v>
      </c>
    </row>
    <row r="570" spans="2:65" s="1" customFormat="1" ht="13.5">
      <c r="B570" s="42"/>
      <c r="C570" s="64"/>
      <c r="D570" s="215" t="s">
        <v>173</v>
      </c>
      <c r="E570" s="64"/>
      <c r="F570" s="216" t="s">
        <v>691</v>
      </c>
      <c r="G570" s="64"/>
      <c r="H570" s="64"/>
      <c r="I570" s="173"/>
      <c r="J570" s="64"/>
      <c r="K570" s="64"/>
      <c r="L570" s="62"/>
      <c r="M570" s="217"/>
      <c r="N570" s="43"/>
      <c r="O570" s="43"/>
      <c r="P570" s="43"/>
      <c r="Q570" s="43"/>
      <c r="R570" s="43"/>
      <c r="S570" s="43"/>
      <c r="T570" s="79"/>
      <c r="AT570" s="25" t="s">
        <v>173</v>
      </c>
      <c r="AU570" s="25" t="s">
        <v>86</v>
      </c>
    </row>
    <row r="571" spans="2:65" s="1" customFormat="1" ht="67.5">
      <c r="B571" s="42"/>
      <c r="C571" s="64"/>
      <c r="D571" s="242" t="s">
        <v>229</v>
      </c>
      <c r="E571" s="64"/>
      <c r="F571" s="266" t="s">
        <v>692</v>
      </c>
      <c r="G571" s="64"/>
      <c r="H571" s="64"/>
      <c r="I571" s="173"/>
      <c r="J571" s="64"/>
      <c r="K571" s="64"/>
      <c r="L571" s="62"/>
      <c r="M571" s="217"/>
      <c r="N571" s="43"/>
      <c r="O571" s="43"/>
      <c r="P571" s="43"/>
      <c r="Q571" s="43"/>
      <c r="R571" s="43"/>
      <c r="S571" s="43"/>
      <c r="T571" s="79"/>
      <c r="AT571" s="25" t="s">
        <v>229</v>
      </c>
      <c r="AU571" s="25" t="s">
        <v>86</v>
      </c>
    </row>
    <row r="572" spans="2:65" s="1" customFormat="1" ht="22.5" customHeight="1">
      <c r="B572" s="42"/>
      <c r="C572" s="203" t="s">
        <v>693</v>
      </c>
      <c r="D572" s="203" t="s">
        <v>166</v>
      </c>
      <c r="E572" s="204" t="s">
        <v>694</v>
      </c>
      <c r="F572" s="205" t="s">
        <v>695</v>
      </c>
      <c r="G572" s="206" t="s">
        <v>207</v>
      </c>
      <c r="H572" s="207">
        <v>39.631</v>
      </c>
      <c r="I572" s="208"/>
      <c r="J572" s="209">
        <f>ROUND(I572*H572,2)</f>
        <v>0</v>
      </c>
      <c r="K572" s="205" t="s">
        <v>170</v>
      </c>
      <c r="L572" s="62"/>
      <c r="M572" s="210" t="s">
        <v>24</v>
      </c>
      <c r="N572" s="211" t="s">
        <v>48</v>
      </c>
      <c r="O572" s="43"/>
      <c r="P572" s="212">
        <f>O572*H572</f>
        <v>0</v>
      </c>
      <c r="Q572" s="212">
        <v>0</v>
      </c>
      <c r="R572" s="212">
        <f>Q572*H572</f>
        <v>0</v>
      </c>
      <c r="S572" s="212">
        <v>0</v>
      </c>
      <c r="T572" s="213">
        <f>S572*H572</f>
        <v>0</v>
      </c>
      <c r="AR572" s="25" t="s">
        <v>171</v>
      </c>
      <c r="AT572" s="25" t="s">
        <v>166</v>
      </c>
      <c r="AU572" s="25" t="s">
        <v>86</v>
      </c>
      <c r="AY572" s="25" t="s">
        <v>164</v>
      </c>
      <c r="BE572" s="214">
        <f>IF(N572="základní",J572,0)</f>
        <v>0</v>
      </c>
      <c r="BF572" s="214">
        <f>IF(N572="snížená",J572,0)</f>
        <v>0</v>
      </c>
      <c r="BG572" s="214">
        <f>IF(N572="zákl. přenesená",J572,0)</f>
        <v>0</v>
      </c>
      <c r="BH572" s="214">
        <f>IF(N572="sníž. přenesená",J572,0)</f>
        <v>0</v>
      </c>
      <c r="BI572" s="214">
        <f>IF(N572="nulová",J572,0)</f>
        <v>0</v>
      </c>
      <c r="BJ572" s="25" t="s">
        <v>25</v>
      </c>
      <c r="BK572" s="214">
        <f>ROUND(I572*H572,2)</f>
        <v>0</v>
      </c>
      <c r="BL572" s="25" t="s">
        <v>171</v>
      </c>
      <c r="BM572" s="25" t="s">
        <v>696</v>
      </c>
    </row>
    <row r="573" spans="2:65" s="1" customFormat="1" ht="13.5">
      <c r="B573" s="42"/>
      <c r="C573" s="64"/>
      <c r="D573" s="215" t="s">
        <v>173</v>
      </c>
      <c r="E573" s="64"/>
      <c r="F573" s="216" t="s">
        <v>697</v>
      </c>
      <c r="G573" s="64"/>
      <c r="H573" s="64"/>
      <c r="I573" s="173"/>
      <c r="J573" s="64"/>
      <c r="K573" s="64"/>
      <c r="L573" s="62"/>
      <c r="M573" s="217"/>
      <c r="N573" s="43"/>
      <c r="O573" s="43"/>
      <c r="P573" s="43"/>
      <c r="Q573" s="43"/>
      <c r="R573" s="43"/>
      <c r="S573" s="43"/>
      <c r="T573" s="79"/>
      <c r="AT573" s="25" t="s">
        <v>173</v>
      </c>
      <c r="AU573" s="25" t="s">
        <v>86</v>
      </c>
    </row>
    <row r="574" spans="2:65" s="1" customFormat="1" ht="67.5">
      <c r="B574" s="42"/>
      <c r="C574" s="64"/>
      <c r="D574" s="215" t="s">
        <v>229</v>
      </c>
      <c r="E574" s="64"/>
      <c r="F574" s="267" t="s">
        <v>692</v>
      </c>
      <c r="G574" s="64"/>
      <c r="H574" s="64"/>
      <c r="I574" s="173"/>
      <c r="J574" s="64"/>
      <c r="K574" s="64"/>
      <c r="L574" s="62"/>
      <c r="M574" s="217"/>
      <c r="N574" s="43"/>
      <c r="O574" s="43"/>
      <c r="P574" s="43"/>
      <c r="Q574" s="43"/>
      <c r="R574" s="43"/>
      <c r="S574" s="43"/>
      <c r="T574" s="79"/>
      <c r="AT574" s="25" t="s">
        <v>229</v>
      </c>
      <c r="AU574" s="25" t="s">
        <v>86</v>
      </c>
    </row>
    <row r="575" spans="2:65" s="13" customFormat="1" ht="13.5">
      <c r="B575" s="229"/>
      <c r="C575" s="230"/>
      <c r="D575" s="215" t="s">
        <v>175</v>
      </c>
      <c r="E575" s="231" t="s">
        <v>24</v>
      </c>
      <c r="F575" s="232" t="s">
        <v>698</v>
      </c>
      <c r="G575" s="230"/>
      <c r="H575" s="233">
        <v>39.631</v>
      </c>
      <c r="I575" s="234"/>
      <c r="J575" s="230"/>
      <c r="K575" s="230"/>
      <c r="L575" s="235"/>
      <c r="M575" s="236"/>
      <c r="N575" s="237"/>
      <c r="O575" s="237"/>
      <c r="P575" s="237"/>
      <c r="Q575" s="237"/>
      <c r="R575" s="237"/>
      <c r="S575" s="237"/>
      <c r="T575" s="238"/>
      <c r="AT575" s="239" t="s">
        <v>175</v>
      </c>
      <c r="AU575" s="239" t="s">
        <v>86</v>
      </c>
      <c r="AV575" s="13" t="s">
        <v>86</v>
      </c>
      <c r="AW575" s="13" t="s">
        <v>40</v>
      </c>
      <c r="AX575" s="13" t="s">
        <v>25</v>
      </c>
      <c r="AY575" s="239" t="s">
        <v>164</v>
      </c>
    </row>
    <row r="576" spans="2:65" s="11" customFormat="1" ht="29.85" customHeight="1">
      <c r="B576" s="186"/>
      <c r="C576" s="187"/>
      <c r="D576" s="200" t="s">
        <v>76</v>
      </c>
      <c r="E576" s="201" t="s">
        <v>699</v>
      </c>
      <c r="F576" s="201" t="s">
        <v>700</v>
      </c>
      <c r="G576" s="187"/>
      <c r="H576" s="187"/>
      <c r="I576" s="190"/>
      <c r="J576" s="202">
        <f>BK576</f>
        <v>0</v>
      </c>
      <c r="K576" s="187"/>
      <c r="L576" s="192"/>
      <c r="M576" s="193"/>
      <c r="N576" s="194"/>
      <c r="O576" s="194"/>
      <c r="P576" s="195">
        <f>SUM(P577:P579)</f>
        <v>0</v>
      </c>
      <c r="Q576" s="194"/>
      <c r="R576" s="195">
        <f>SUM(R577:R579)</f>
        <v>0</v>
      </c>
      <c r="S576" s="194"/>
      <c r="T576" s="196">
        <f>SUM(T577:T579)</f>
        <v>0</v>
      </c>
      <c r="AR576" s="197" t="s">
        <v>25</v>
      </c>
      <c r="AT576" s="198" t="s">
        <v>76</v>
      </c>
      <c r="AU576" s="198" t="s">
        <v>25</v>
      </c>
      <c r="AY576" s="197" t="s">
        <v>164</v>
      </c>
      <c r="BK576" s="199">
        <f>SUM(BK577:BK579)</f>
        <v>0</v>
      </c>
    </row>
    <row r="577" spans="2:65" s="1" customFormat="1" ht="22.5" customHeight="1">
      <c r="B577" s="42"/>
      <c r="C577" s="203" t="s">
        <v>701</v>
      </c>
      <c r="D577" s="203" t="s">
        <v>166</v>
      </c>
      <c r="E577" s="204" t="s">
        <v>702</v>
      </c>
      <c r="F577" s="205" t="s">
        <v>703</v>
      </c>
      <c r="G577" s="206" t="s">
        <v>207</v>
      </c>
      <c r="H577" s="207">
        <v>23.762</v>
      </c>
      <c r="I577" s="208"/>
      <c r="J577" s="209">
        <f>ROUND(I577*H577,2)</f>
        <v>0</v>
      </c>
      <c r="K577" s="205" t="s">
        <v>170</v>
      </c>
      <c r="L577" s="62"/>
      <c r="M577" s="210" t="s">
        <v>24</v>
      </c>
      <c r="N577" s="211" t="s">
        <v>48</v>
      </c>
      <c r="O577" s="43"/>
      <c r="P577" s="212">
        <f>O577*H577</f>
        <v>0</v>
      </c>
      <c r="Q577" s="212">
        <v>0</v>
      </c>
      <c r="R577" s="212">
        <f>Q577*H577</f>
        <v>0</v>
      </c>
      <c r="S577" s="212">
        <v>0</v>
      </c>
      <c r="T577" s="213">
        <f>S577*H577</f>
        <v>0</v>
      </c>
      <c r="AR577" s="25" t="s">
        <v>171</v>
      </c>
      <c r="AT577" s="25" t="s">
        <v>166</v>
      </c>
      <c r="AU577" s="25" t="s">
        <v>86</v>
      </c>
      <c r="AY577" s="25" t="s">
        <v>164</v>
      </c>
      <c r="BE577" s="214">
        <f>IF(N577="základní",J577,0)</f>
        <v>0</v>
      </c>
      <c r="BF577" s="214">
        <f>IF(N577="snížená",J577,0)</f>
        <v>0</v>
      </c>
      <c r="BG577" s="214">
        <f>IF(N577="zákl. přenesená",J577,0)</f>
        <v>0</v>
      </c>
      <c r="BH577" s="214">
        <f>IF(N577="sníž. přenesená",J577,0)</f>
        <v>0</v>
      </c>
      <c r="BI577" s="214">
        <f>IF(N577="nulová",J577,0)</f>
        <v>0</v>
      </c>
      <c r="BJ577" s="25" t="s">
        <v>25</v>
      </c>
      <c r="BK577" s="214">
        <f>ROUND(I577*H577,2)</f>
        <v>0</v>
      </c>
      <c r="BL577" s="25" t="s">
        <v>171</v>
      </c>
      <c r="BM577" s="25" t="s">
        <v>704</v>
      </c>
    </row>
    <row r="578" spans="2:65" s="1" customFormat="1" ht="40.5">
      <c r="B578" s="42"/>
      <c r="C578" s="64"/>
      <c r="D578" s="215" t="s">
        <v>173</v>
      </c>
      <c r="E578" s="64"/>
      <c r="F578" s="216" t="s">
        <v>705</v>
      </c>
      <c r="G578" s="64"/>
      <c r="H578" s="64"/>
      <c r="I578" s="173"/>
      <c r="J578" s="64"/>
      <c r="K578" s="64"/>
      <c r="L578" s="62"/>
      <c r="M578" s="217"/>
      <c r="N578" s="43"/>
      <c r="O578" s="43"/>
      <c r="P578" s="43"/>
      <c r="Q578" s="43"/>
      <c r="R578" s="43"/>
      <c r="S578" s="43"/>
      <c r="T578" s="79"/>
      <c r="AT578" s="25" t="s">
        <v>173</v>
      </c>
      <c r="AU578" s="25" t="s">
        <v>86</v>
      </c>
    </row>
    <row r="579" spans="2:65" s="1" customFormat="1" ht="81">
      <c r="B579" s="42"/>
      <c r="C579" s="64"/>
      <c r="D579" s="215" t="s">
        <v>229</v>
      </c>
      <c r="E579" s="64"/>
      <c r="F579" s="267" t="s">
        <v>706</v>
      </c>
      <c r="G579" s="64"/>
      <c r="H579" s="64"/>
      <c r="I579" s="173"/>
      <c r="J579" s="64"/>
      <c r="K579" s="64"/>
      <c r="L579" s="62"/>
      <c r="M579" s="217"/>
      <c r="N579" s="43"/>
      <c r="O579" s="43"/>
      <c r="P579" s="43"/>
      <c r="Q579" s="43"/>
      <c r="R579" s="43"/>
      <c r="S579" s="43"/>
      <c r="T579" s="79"/>
      <c r="AT579" s="25" t="s">
        <v>229</v>
      </c>
      <c r="AU579" s="25" t="s">
        <v>86</v>
      </c>
    </row>
    <row r="580" spans="2:65" s="11" customFormat="1" ht="37.35" customHeight="1">
      <c r="B580" s="186"/>
      <c r="C580" s="187"/>
      <c r="D580" s="188" t="s">
        <v>76</v>
      </c>
      <c r="E580" s="189" t="s">
        <v>707</v>
      </c>
      <c r="F580" s="189" t="s">
        <v>708</v>
      </c>
      <c r="G580" s="187"/>
      <c r="H580" s="187"/>
      <c r="I580" s="190"/>
      <c r="J580" s="191">
        <f>BK580</f>
        <v>0</v>
      </c>
      <c r="K580" s="187"/>
      <c r="L580" s="192"/>
      <c r="M580" s="193"/>
      <c r="N580" s="194"/>
      <c r="O580" s="194"/>
      <c r="P580" s="195">
        <f>P581+P612+P621+P627+P640+P681+P699+P741+P763+P864+P938+P1006+P1033+P1114</f>
        <v>0</v>
      </c>
      <c r="Q580" s="194"/>
      <c r="R580" s="195">
        <f>R581+R612+R621+R627+R640+R681+R699+R741+R763+R864+R938+R1006+R1033+R1114</f>
        <v>9.7191427900000011</v>
      </c>
      <c r="S580" s="194"/>
      <c r="T580" s="196">
        <f>T581+T612+T621+T627+T640+T681+T699+T741+T763+T864+T938+T1006+T1033+T1114</f>
        <v>4.5335778999999992</v>
      </c>
      <c r="AR580" s="197" t="s">
        <v>86</v>
      </c>
      <c r="AT580" s="198" t="s">
        <v>76</v>
      </c>
      <c r="AU580" s="198" t="s">
        <v>77</v>
      </c>
      <c r="AY580" s="197" t="s">
        <v>164</v>
      </c>
      <c r="BK580" s="199">
        <f>BK581+BK612+BK621+BK627+BK640+BK681+BK699+BK741+BK763+BK864+BK938+BK1006+BK1033+BK1114</f>
        <v>0</v>
      </c>
    </row>
    <row r="581" spans="2:65" s="11" customFormat="1" ht="19.899999999999999" customHeight="1">
      <c r="B581" s="186"/>
      <c r="C581" s="187"/>
      <c r="D581" s="200" t="s">
        <v>76</v>
      </c>
      <c r="E581" s="201" t="s">
        <v>709</v>
      </c>
      <c r="F581" s="201" t="s">
        <v>710</v>
      </c>
      <c r="G581" s="187"/>
      <c r="H581" s="187"/>
      <c r="I581" s="190"/>
      <c r="J581" s="202">
        <f>BK581</f>
        <v>0</v>
      </c>
      <c r="K581" s="187"/>
      <c r="L581" s="192"/>
      <c r="M581" s="193"/>
      <c r="N581" s="194"/>
      <c r="O581" s="194"/>
      <c r="P581" s="195">
        <f>SUM(P582:P611)</f>
        <v>0</v>
      </c>
      <c r="Q581" s="194"/>
      <c r="R581" s="195">
        <f>SUM(R582:R611)</f>
        <v>0.13339720000000002</v>
      </c>
      <c r="S581" s="194"/>
      <c r="T581" s="196">
        <f>SUM(T582:T611)</f>
        <v>0</v>
      </c>
      <c r="AR581" s="197" t="s">
        <v>86</v>
      </c>
      <c r="AT581" s="198" t="s">
        <v>76</v>
      </c>
      <c r="AU581" s="198" t="s">
        <v>25</v>
      </c>
      <c r="AY581" s="197" t="s">
        <v>164</v>
      </c>
      <c r="BK581" s="199">
        <f>SUM(BK582:BK611)</f>
        <v>0</v>
      </c>
    </row>
    <row r="582" spans="2:65" s="1" customFormat="1" ht="22.5" customHeight="1">
      <c r="B582" s="42"/>
      <c r="C582" s="203" t="s">
        <v>711</v>
      </c>
      <c r="D582" s="203" t="s">
        <v>166</v>
      </c>
      <c r="E582" s="204" t="s">
        <v>712</v>
      </c>
      <c r="F582" s="205" t="s">
        <v>713</v>
      </c>
      <c r="G582" s="206" t="s">
        <v>234</v>
      </c>
      <c r="H582" s="207">
        <v>1.2</v>
      </c>
      <c r="I582" s="208"/>
      <c r="J582" s="209">
        <f>ROUND(I582*H582,2)</f>
        <v>0</v>
      </c>
      <c r="K582" s="205" t="s">
        <v>170</v>
      </c>
      <c r="L582" s="62"/>
      <c r="M582" s="210" t="s">
        <v>24</v>
      </c>
      <c r="N582" s="211" t="s">
        <v>48</v>
      </c>
      <c r="O582" s="43"/>
      <c r="P582" s="212">
        <f>O582*H582</f>
        <v>0</v>
      </c>
      <c r="Q582" s="212">
        <v>0</v>
      </c>
      <c r="R582" s="212">
        <f>Q582*H582</f>
        <v>0</v>
      </c>
      <c r="S582" s="212">
        <v>0</v>
      </c>
      <c r="T582" s="213">
        <f>S582*H582</f>
        <v>0</v>
      </c>
      <c r="AR582" s="25" t="s">
        <v>284</v>
      </c>
      <c r="AT582" s="25" t="s">
        <v>166</v>
      </c>
      <c r="AU582" s="25" t="s">
        <v>86</v>
      </c>
      <c r="AY582" s="25" t="s">
        <v>164</v>
      </c>
      <c r="BE582" s="214">
        <f>IF(N582="základní",J582,0)</f>
        <v>0</v>
      </c>
      <c r="BF582" s="214">
        <f>IF(N582="snížená",J582,0)</f>
        <v>0</v>
      </c>
      <c r="BG582" s="214">
        <f>IF(N582="zákl. přenesená",J582,0)</f>
        <v>0</v>
      </c>
      <c r="BH582" s="214">
        <f>IF(N582="sníž. přenesená",J582,0)</f>
        <v>0</v>
      </c>
      <c r="BI582" s="214">
        <f>IF(N582="nulová",J582,0)</f>
        <v>0</v>
      </c>
      <c r="BJ582" s="25" t="s">
        <v>25</v>
      </c>
      <c r="BK582" s="214">
        <f>ROUND(I582*H582,2)</f>
        <v>0</v>
      </c>
      <c r="BL582" s="25" t="s">
        <v>284</v>
      </c>
      <c r="BM582" s="25" t="s">
        <v>714</v>
      </c>
    </row>
    <row r="583" spans="2:65" s="1" customFormat="1" ht="27">
      <c r="B583" s="42"/>
      <c r="C583" s="64"/>
      <c r="D583" s="215" t="s">
        <v>173</v>
      </c>
      <c r="E583" s="64"/>
      <c r="F583" s="216" t="s">
        <v>715</v>
      </c>
      <c r="G583" s="64"/>
      <c r="H583" s="64"/>
      <c r="I583" s="173"/>
      <c r="J583" s="64"/>
      <c r="K583" s="64"/>
      <c r="L583" s="62"/>
      <c r="M583" s="217"/>
      <c r="N583" s="43"/>
      <c r="O583" s="43"/>
      <c r="P583" s="43"/>
      <c r="Q583" s="43"/>
      <c r="R583" s="43"/>
      <c r="S583" s="43"/>
      <c r="T583" s="79"/>
      <c r="AT583" s="25" t="s">
        <v>173</v>
      </c>
      <c r="AU583" s="25" t="s">
        <v>86</v>
      </c>
    </row>
    <row r="584" spans="2:65" s="12" customFormat="1" ht="13.5">
      <c r="B584" s="218"/>
      <c r="C584" s="219"/>
      <c r="D584" s="215" t="s">
        <v>175</v>
      </c>
      <c r="E584" s="220" t="s">
        <v>24</v>
      </c>
      <c r="F584" s="221" t="s">
        <v>716</v>
      </c>
      <c r="G584" s="219"/>
      <c r="H584" s="222" t="s">
        <v>24</v>
      </c>
      <c r="I584" s="223"/>
      <c r="J584" s="219"/>
      <c r="K584" s="219"/>
      <c r="L584" s="224"/>
      <c r="M584" s="225"/>
      <c r="N584" s="226"/>
      <c r="O584" s="226"/>
      <c r="P584" s="226"/>
      <c r="Q584" s="226"/>
      <c r="R584" s="226"/>
      <c r="S584" s="226"/>
      <c r="T584" s="227"/>
      <c r="AT584" s="228" t="s">
        <v>175</v>
      </c>
      <c r="AU584" s="228" t="s">
        <v>86</v>
      </c>
      <c r="AV584" s="12" t="s">
        <v>25</v>
      </c>
      <c r="AW584" s="12" t="s">
        <v>40</v>
      </c>
      <c r="AX584" s="12" t="s">
        <v>77</v>
      </c>
      <c r="AY584" s="228" t="s">
        <v>164</v>
      </c>
    </row>
    <row r="585" spans="2:65" s="13" customFormat="1" ht="13.5">
      <c r="B585" s="229"/>
      <c r="C585" s="230"/>
      <c r="D585" s="215" t="s">
        <v>175</v>
      </c>
      <c r="E585" s="231" t="s">
        <v>24</v>
      </c>
      <c r="F585" s="232" t="s">
        <v>717</v>
      </c>
      <c r="G585" s="230"/>
      <c r="H585" s="233">
        <v>1.2</v>
      </c>
      <c r="I585" s="234"/>
      <c r="J585" s="230"/>
      <c r="K585" s="230"/>
      <c r="L585" s="235"/>
      <c r="M585" s="236"/>
      <c r="N585" s="237"/>
      <c r="O585" s="237"/>
      <c r="P585" s="237"/>
      <c r="Q585" s="237"/>
      <c r="R585" s="237"/>
      <c r="S585" s="237"/>
      <c r="T585" s="238"/>
      <c r="AT585" s="239" t="s">
        <v>175</v>
      </c>
      <c r="AU585" s="239" t="s">
        <v>86</v>
      </c>
      <c r="AV585" s="13" t="s">
        <v>86</v>
      </c>
      <c r="AW585" s="13" t="s">
        <v>40</v>
      </c>
      <c r="AX585" s="13" t="s">
        <v>77</v>
      </c>
      <c r="AY585" s="239" t="s">
        <v>164</v>
      </c>
    </row>
    <row r="586" spans="2:65" s="14" customFormat="1" ht="13.5">
      <c r="B586" s="240"/>
      <c r="C586" s="241"/>
      <c r="D586" s="242" t="s">
        <v>175</v>
      </c>
      <c r="E586" s="243" t="s">
        <v>24</v>
      </c>
      <c r="F586" s="244" t="s">
        <v>178</v>
      </c>
      <c r="G586" s="241"/>
      <c r="H586" s="245">
        <v>1.2</v>
      </c>
      <c r="I586" s="246"/>
      <c r="J586" s="241"/>
      <c r="K586" s="241"/>
      <c r="L586" s="247"/>
      <c r="M586" s="248"/>
      <c r="N586" s="249"/>
      <c r="O586" s="249"/>
      <c r="P586" s="249"/>
      <c r="Q586" s="249"/>
      <c r="R586" s="249"/>
      <c r="S586" s="249"/>
      <c r="T586" s="250"/>
      <c r="AT586" s="251" t="s">
        <v>175</v>
      </c>
      <c r="AU586" s="251" t="s">
        <v>86</v>
      </c>
      <c r="AV586" s="14" t="s">
        <v>171</v>
      </c>
      <c r="AW586" s="14" t="s">
        <v>40</v>
      </c>
      <c r="AX586" s="14" t="s">
        <v>25</v>
      </c>
      <c r="AY586" s="251" t="s">
        <v>164</v>
      </c>
    </row>
    <row r="587" spans="2:65" s="1" customFormat="1" ht="22.5" customHeight="1">
      <c r="B587" s="42"/>
      <c r="C587" s="256" t="s">
        <v>718</v>
      </c>
      <c r="D587" s="256" t="s">
        <v>217</v>
      </c>
      <c r="E587" s="257" t="s">
        <v>719</v>
      </c>
      <c r="F587" s="258" t="s">
        <v>720</v>
      </c>
      <c r="G587" s="259" t="s">
        <v>721</v>
      </c>
      <c r="H587" s="260">
        <v>3.6</v>
      </c>
      <c r="I587" s="261"/>
      <c r="J587" s="262">
        <f>ROUND(I587*H587,2)</f>
        <v>0</v>
      </c>
      <c r="K587" s="258" t="s">
        <v>170</v>
      </c>
      <c r="L587" s="263"/>
      <c r="M587" s="264" t="s">
        <v>24</v>
      </c>
      <c r="N587" s="265" t="s">
        <v>48</v>
      </c>
      <c r="O587" s="43"/>
      <c r="P587" s="212">
        <f>O587*H587</f>
        <v>0</v>
      </c>
      <c r="Q587" s="212">
        <v>1E-3</v>
      </c>
      <c r="R587" s="212">
        <f>Q587*H587</f>
        <v>3.6000000000000003E-3</v>
      </c>
      <c r="S587" s="212">
        <v>0</v>
      </c>
      <c r="T587" s="213">
        <f>S587*H587</f>
        <v>0</v>
      </c>
      <c r="AR587" s="25" t="s">
        <v>409</v>
      </c>
      <c r="AT587" s="25" t="s">
        <v>217</v>
      </c>
      <c r="AU587" s="25" t="s">
        <v>86</v>
      </c>
      <c r="AY587" s="25" t="s">
        <v>164</v>
      </c>
      <c r="BE587" s="214">
        <f>IF(N587="základní",J587,0)</f>
        <v>0</v>
      </c>
      <c r="BF587" s="214">
        <f>IF(N587="snížená",J587,0)</f>
        <v>0</v>
      </c>
      <c r="BG587" s="214">
        <f>IF(N587="zákl. přenesená",J587,0)</f>
        <v>0</v>
      </c>
      <c r="BH587" s="214">
        <f>IF(N587="sníž. přenesená",J587,0)</f>
        <v>0</v>
      </c>
      <c r="BI587" s="214">
        <f>IF(N587="nulová",J587,0)</f>
        <v>0</v>
      </c>
      <c r="BJ587" s="25" t="s">
        <v>25</v>
      </c>
      <c r="BK587" s="214">
        <f>ROUND(I587*H587,2)</f>
        <v>0</v>
      </c>
      <c r="BL587" s="25" t="s">
        <v>284</v>
      </c>
      <c r="BM587" s="25" t="s">
        <v>722</v>
      </c>
    </row>
    <row r="588" spans="2:65" s="1" customFormat="1" ht="13.5">
      <c r="B588" s="42"/>
      <c r="C588" s="64"/>
      <c r="D588" s="215" t="s">
        <v>173</v>
      </c>
      <c r="E588" s="64"/>
      <c r="F588" s="216" t="s">
        <v>720</v>
      </c>
      <c r="G588" s="64"/>
      <c r="H588" s="64"/>
      <c r="I588" s="173"/>
      <c r="J588" s="64"/>
      <c r="K588" s="64"/>
      <c r="L588" s="62"/>
      <c r="M588" s="217"/>
      <c r="N588" s="43"/>
      <c r="O588" s="43"/>
      <c r="P588" s="43"/>
      <c r="Q588" s="43"/>
      <c r="R588" s="43"/>
      <c r="S588" s="43"/>
      <c r="T588" s="79"/>
      <c r="AT588" s="25" t="s">
        <v>173</v>
      </c>
      <c r="AU588" s="25" t="s">
        <v>86</v>
      </c>
    </row>
    <row r="589" spans="2:65" s="1" customFormat="1" ht="27">
      <c r="B589" s="42"/>
      <c r="C589" s="64"/>
      <c r="D589" s="215" t="s">
        <v>332</v>
      </c>
      <c r="E589" s="64"/>
      <c r="F589" s="267" t="s">
        <v>723</v>
      </c>
      <c r="G589" s="64"/>
      <c r="H589" s="64"/>
      <c r="I589" s="173"/>
      <c r="J589" s="64"/>
      <c r="K589" s="64"/>
      <c r="L589" s="62"/>
      <c r="M589" s="217"/>
      <c r="N589" s="43"/>
      <c r="O589" s="43"/>
      <c r="P589" s="43"/>
      <c r="Q589" s="43"/>
      <c r="R589" s="43"/>
      <c r="S589" s="43"/>
      <c r="T589" s="79"/>
      <c r="AT589" s="25" t="s">
        <v>332</v>
      </c>
      <c r="AU589" s="25" t="s">
        <v>86</v>
      </c>
    </row>
    <row r="590" spans="2:65" s="13" customFormat="1" ht="13.5">
      <c r="B590" s="229"/>
      <c r="C590" s="230"/>
      <c r="D590" s="242" t="s">
        <v>175</v>
      </c>
      <c r="E590" s="230"/>
      <c r="F590" s="254" t="s">
        <v>724</v>
      </c>
      <c r="G590" s="230"/>
      <c r="H590" s="255">
        <v>3.6</v>
      </c>
      <c r="I590" s="234"/>
      <c r="J590" s="230"/>
      <c r="K590" s="230"/>
      <c r="L590" s="235"/>
      <c r="M590" s="236"/>
      <c r="N590" s="237"/>
      <c r="O590" s="237"/>
      <c r="P590" s="237"/>
      <c r="Q590" s="237"/>
      <c r="R590" s="237"/>
      <c r="S590" s="237"/>
      <c r="T590" s="238"/>
      <c r="AT590" s="239" t="s">
        <v>175</v>
      </c>
      <c r="AU590" s="239" t="s">
        <v>86</v>
      </c>
      <c r="AV590" s="13" t="s">
        <v>86</v>
      </c>
      <c r="AW590" s="13" t="s">
        <v>6</v>
      </c>
      <c r="AX590" s="13" t="s">
        <v>25</v>
      </c>
      <c r="AY590" s="239" t="s">
        <v>164</v>
      </c>
    </row>
    <row r="591" spans="2:65" s="1" customFormat="1" ht="22.5" customHeight="1">
      <c r="B591" s="42"/>
      <c r="C591" s="203" t="s">
        <v>725</v>
      </c>
      <c r="D591" s="203" t="s">
        <v>166</v>
      </c>
      <c r="E591" s="204" t="s">
        <v>726</v>
      </c>
      <c r="F591" s="205" t="s">
        <v>727</v>
      </c>
      <c r="G591" s="206" t="s">
        <v>234</v>
      </c>
      <c r="H591" s="207">
        <v>21.76</v>
      </c>
      <c r="I591" s="208"/>
      <c r="J591" s="209">
        <f>ROUND(I591*H591,2)</f>
        <v>0</v>
      </c>
      <c r="K591" s="205" t="s">
        <v>24</v>
      </c>
      <c r="L591" s="62"/>
      <c r="M591" s="210" t="s">
        <v>24</v>
      </c>
      <c r="N591" s="211" t="s">
        <v>48</v>
      </c>
      <c r="O591" s="43"/>
      <c r="P591" s="212">
        <f>O591*H591</f>
        <v>0</v>
      </c>
      <c r="Q591" s="212">
        <v>4.5799999999999999E-3</v>
      </c>
      <c r="R591" s="212">
        <f>Q591*H591</f>
        <v>9.9660800000000008E-2</v>
      </c>
      <c r="S591" s="212">
        <v>0</v>
      </c>
      <c r="T591" s="213">
        <f>S591*H591</f>
        <v>0</v>
      </c>
      <c r="AR591" s="25" t="s">
        <v>284</v>
      </c>
      <c r="AT591" s="25" t="s">
        <v>166</v>
      </c>
      <c r="AU591" s="25" t="s">
        <v>86</v>
      </c>
      <c r="AY591" s="25" t="s">
        <v>164</v>
      </c>
      <c r="BE591" s="214">
        <f>IF(N591="základní",J591,0)</f>
        <v>0</v>
      </c>
      <c r="BF591" s="214">
        <f>IF(N591="snížená",J591,0)</f>
        <v>0</v>
      </c>
      <c r="BG591" s="214">
        <f>IF(N591="zákl. přenesená",J591,0)</f>
        <v>0</v>
      </c>
      <c r="BH591" s="214">
        <f>IF(N591="sníž. přenesená",J591,0)</f>
        <v>0</v>
      </c>
      <c r="BI591" s="214">
        <f>IF(N591="nulová",J591,0)</f>
        <v>0</v>
      </c>
      <c r="BJ591" s="25" t="s">
        <v>25</v>
      </c>
      <c r="BK591" s="214">
        <f>ROUND(I591*H591,2)</f>
        <v>0</v>
      </c>
      <c r="BL591" s="25" t="s">
        <v>284</v>
      </c>
      <c r="BM591" s="25" t="s">
        <v>728</v>
      </c>
    </row>
    <row r="592" spans="2:65" s="1" customFormat="1" ht="13.5">
      <c r="B592" s="42"/>
      <c r="C592" s="64"/>
      <c r="D592" s="215" t="s">
        <v>173</v>
      </c>
      <c r="E592" s="64"/>
      <c r="F592" s="216" t="s">
        <v>729</v>
      </c>
      <c r="G592" s="64"/>
      <c r="H592" s="64"/>
      <c r="I592" s="173"/>
      <c r="J592" s="64"/>
      <c r="K592" s="64"/>
      <c r="L592" s="62"/>
      <c r="M592" s="217"/>
      <c r="N592" s="43"/>
      <c r="O592" s="43"/>
      <c r="P592" s="43"/>
      <c r="Q592" s="43"/>
      <c r="R592" s="43"/>
      <c r="S592" s="43"/>
      <c r="T592" s="79"/>
      <c r="AT592" s="25" t="s">
        <v>173</v>
      </c>
      <c r="AU592" s="25" t="s">
        <v>86</v>
      </c>
    </row>
    <row r="593" spans="2:65" s="12" customFormat="1" ht="13.5">
      <c r="B593" s="218"/>
      <c r="C593" s="219"/>
      <c r="D593" s="215" t="s">
        <v>175</v>
      </c>
      <c r="E593" s="220" t="s">
        <v>24</v>
      </c>
      <c r="F593" s="221" t="s">
        <v>264</v>
      </c>
      <c r="G593" s="219"/>
      <c r="H593" s="222" t="s">
        <v>24</v>
      </c>
      <c r="I593" s="223"/>
      <c r="J593" s="219"/>
      <c r="K593" s="219"/>
      <c r="L593" s="224"/>
      <c r="M593" s="225"/>
      <c r="N593" s="226"/>
      <c r="O593" s="226"/>
      <c r="P593" s="226"/>
      <c r="Q593" s="226"/>
      <c r="R593" s="226"/>
      <c r="S593" s="226"/>
      <c r="T593" s="227"/>
      <c r="AT593" s="228" t="s">
        <v>175</v>
      </c>
      <c r="AU593" s="228" t="s">
        <v>86</v>
      </c>
      <c r="AV593" s="12" t="s">
        <v>25</v>
      </c>
      <c r="AW593" s="12" t="s">
        <v>40</v>
      </c>
      <c r="AX593" s="12" t="s">
        <v>77</v>
      </c>
      <c r="AY593" s="228" t="s">
        <v>164</v>
      </c>
    </row>
    <row r="594" spans="2:65" s="13" customFormat="1" ht="13.5">
      <c r="B594" s="229"/>
      <c r="C594" s="230"/>
      <c r="D594" s="215" t="s">
        <v>175</v>
      </c>
      <c r="E594" s="231" t="s">
        <v>24</v>
      </c>
      <c r="F594" s="232" t="s">
        <v>730</v>
      </c>
      <c r="G594" s="230"/>
      <c r="H594" s="233">
        <v>3.48</v>
      </c>
      <c r="I594" s="234"/>
      <c r="J594" s="230"/>
      <c r="K594" s="230"/>
      <c r="L594" s="235"/>
      <c r="M594" s="236"/>
      <c r="N594" s="237"/>
      <c r="O594" s="237"/>
      <c r="P594" s="237"/>
      <c r="Q594" s="237"/>
      <c r="R594" s="237"/>
      <c r="S594" s="237"/>
      <c r="T594" s="238"/>
      <c r="AT594" s="239" t="s">
        <v>175</v>
      </c>
      <c r="AU594" s="239" t="s">
        <v>86</v>
      </c>
      <c r="AV594" s="13" t="s">
        <v>86</v>
      </c>
      <c r="AW594" s="13" t="s">
        <v>40</v>
      </c>
      <c r="AX594" s="13" t="s">
        <v>77</v>
      </c>
      <c r="AY594" s="239" t="s">
        <v>164</v>
      </c>
    </row>
    <row r="595" spans="2:65" s="12" customFormat="1" ht="13.5">
      <c r="B595" s="218"/>
      <c r="C595" s="219"/>
      <c r="D595" s="215" t="s">
        <v>175</v>
      </c>
      <c r="E595" s="220" t="s">
        <v>24</v>
      </c>
      <c r="F595" s="221" t="s">
        <v>237</v>
      </c>
      <c r="G595" s="219"/>
      <c r="H595" s="222" t="s">
        <v>24</v>
      </c>
      <c r="I595" s="223"/>
      <c r="J595" s="219"/>
      <c r="K595" s="219"/>
      <c r="L595" s="224"/>
      <c r="M595" s="225"/>
      <c r="N595" s="226"/>
      <c r="O595" s="226"/>
      <c r="P595" s="226"/>
      <c r="Q595" s="226"/>
      <c r="R595" s="226"/>
      <c r="S595" s="226"/>
      <c r="T595" s="227"/>
      <c r="AT595" s="228" t="s">
        <v>175</v>
      </c>
      <c r="AU595" s="228" t="s">
        <v>86</v>
      </c>
      <c r="AV595" s="12" t="s">
        <v>25</v>
      </c>
      <c r="AW595" s="12" t="s">
        <v>40</v>
      </c>
      <c r="AX595" s="12" t="s">
        <v>77</v>
      </c>
      <c r="AY595" s="228" t="s">
        <v>164</v>
      </c>
    </row>
    <row r="596" spans="2:65" s="13" customFormat="1" ht="13.5">
      <c r="B596" s="229"/>
      <c r="C596" s="230"/>
      <c r="D596" s="215" t="s">
        <v>175</v>
      </c>
      <c r="E596" s="231" t="s">
        <v>24</v>
      </c>
      <c r="F596" s="232" t="s">
        <v>731</v>
      </c>
      <c r="G596" s="230"/>
      <c r="H596" s="233">
        <v>7.43</v>
      </c>
      <c r="I596" s="234"/>
      <c r="J596" s="230"/>
      <c r="K596" s="230"/>
      <c r="L596" s="235"/>
      <c r="M596" s="236"/>
      <c r="N596" s="237"/>
      <c r="O596" s="237"/>
      <c r="P596" s="237"/>
      <c r="Q596" s="237"/>
      <c r="R596" s="237"/>
      <c r="S596" s="237"/>
      <c r="T596" s="238"/>
      <c r="AT596" s="239" t="s">
        <v>175</v>
      </c>
      <c r="AU596" s="239" t="s">
        <v>86</v>
      </c>
      <c r="AV596" s="13" t="s">
        <v>86</v>
      </c>
      <c r="AW596" s="13" t="s">
        <v>40</v>
      </c>
      <c r="AX596" s="13" t="s">
        <v>77</v>
      </c>
      <c r="AY596" s="239" t="s">
        <v>164</v>
      </c>
    </row>
    <row r="597" spans="2:65" s="12" customFormat="1" ht="13.5">
      <c r="B597" s="218"/>
      <c r="C597" s="219"/>
      <c r="D597" s="215" t="s">
        <v>175</v>
      </c>
      <c r="E597" s="220" t="s">
        <v>24</v>
      </c>
      <c r="F597" s="221" t="s">
        <v>240</v>
      </c>
      <c r="G597" s="219"/>
      <c r="H597" s="222" t="s">
        <v>24</v>
      </c>
      <c r="I597" s="223"/>
      <c r="J597" s="219"/>
      <c r="K597" s="219"/>
      <c r="L597" s="224"/>
      <c r="M597" s="225"/>
      <c r="N597" s="226"/>
      <c r="O597" s="226"/>
      <c r="P597" s="226"/>
      <c r="Q597" s="226"/>
      <c r="R597" s="226"/>
      <c r="S597" s="226"/>
      <c r="T597" s="227"/>
      <c r="AT597" s="228" t="s">
        <v>175</v>
      </c>
      <c r="AU597" s="228" t="s">
        <v>86</v>
      </c>
      <c r="AV597" s="12" t="s">
        <v>25</v>
      </c>
      <c r="AW597" s="12" t="s">
        <v>40</v>
      </c>
      <c r="AX597" s="12" t="s">
        <v>77</v>
      </c>
      <c r="AY597" s="228" t="s">
        <v>164</v>
      </c>
    </row>
    <row r="598" spans="2:65" s="13" customFormat="1" ht="13.5">
      <c r="B598" s="229"/>
      <c r="C598" s="230"/>
      <c r="D598" s="215" t="s">
        <v>175</v>
      </c>
      <c r="E598" s="231" t="s">
        <v>24</v>
      </c>
      <c r="F598" s="232" t="s">
        <v>193</v>
      </c>
      <c r="G598" s="230"/>
      <c r="H598" s="233">
        <v>5</v>
      </c>
      <c r="I598" s="234"/>
      <c r="J598" s="230"/>
      <c r="K598" s="230"/>
      <c r="L598" s="235"/>
      <c r="M598" s="236"/>
      <c r="N598" s="237"/>
      <c r="O598" s="237"/>
      <c r="P598" s="237"/>
      <c r="Q598" s="237"/>
      <c r="R598" s="237"/>
      <c r="S598" s="237"/>
      <c r="T598" s="238"/>
      <c r="AT598" s="239" t="s">
        <v>175</v>
      </c>
      <c r="AU598" s="239" t="s">
        <v>86</v>
      </c>
      <c r="AV598" s="13" t="s">
        <v>86</v>
      </c>
      <c r="AW598" s="13" t="s">
        <v>40</v>
      </c>
      <c r="AX598" s="13" t="s">
        <v>77</v>
      </c>
      <c r="AY598" s="239" t="s">
        <v>164</v>
      </c>
    </row>
    <row r="599" spans="2:65" s="12" customFormat="1" ht="13.5">
      <c r="B599" s="218"/>
      <c r="C599" s="219"/>
      <c r="D599" s="215" t="s">
        <v>175</v>
      </c>
      <c r="E599" s="220" t="s">
        <v>24</v>
      </c>
      <c r="F599" s="221" t="s">
        <v>243</v>
      </c>
      <c r="G599" s="219"/>
      <c r="H599" s="222" t="s">
        <v>24</v>
      </c>
      <c r="I599" s="223"/>
      <c r="J599" s="219"/>
      <c r="K599" s="219"/>
      <c r="L599" s="224"/>
      <c r="M599" s="225"/>
      <c r="N599" s="226"/>
      <c r="O599" s="226"/>
      <c r="P599" s="226"/>
      <c r="Q599" s="226"/>
      <c r="R599" s="226"/>
      <c r="S599" s="226"/>
      <c r="T599" s="227"/>
      <c r="AT599" s="228" t="s">
        <v>175</v>
      </c>
      <c r="AU599" s="228" t="s">
        <v>86</v>
      </c>
      <c r="AV599" s="12" t="s">
        <v>25</v>
      </c>
      <c r="AW599" s="12" t="s">
        <v>40</v>
      </c>
      <c r="AX599" s="12" t="s">
        <v>77</v>
      </c>
      <c r="AY599" s="228" t="s">
        <v>164</v>
      </c>
    </row>
    <row r="600" spans="2:65" s="13" customFormat="1" ht="13.5">
      <c r="B600" s="229"/>
      <c r="C600" s="230"/>
      <c r="D600" s="215" t="s">
        <v>175</v>
      </c>
      <c r="E600" s="231" t="s">
        <v>24</v>
      </c>
      <c r="F600" s="232" t="s">
        <v>732</v>
      </c>
      <c r="G600" s="230"/>
      <c r="H600" s="233">
        <v>5.85</v>
      </c>
      <c r="I600" s="234"/>
      <c r="J600" s="230"/>
      <c r="K600" s="230"/>
      <c r="L600" s="235"/>
      <c r="M600" s="236"/>
      <c r="N600" s="237"/>
      <c r="O600" s="237"/>
      <c r="P600" s="237"/>
      <c r="Q600" s="237"/>
      <c r="R600" s="237"/>
      <c r="S600" s="237"/>
      <c r="T600" s="238"/>
      <c r="AT600" s="239" t="s">
        <v>175</v>
      </c>
      <c r="AU600" s="239" t="s">
        <v>86</v>
      </c>
      <c r="AV600" s="13" t="s">
        <v>86</v>
      </c>
      <c r="AW600" s="13" t="s">
        <v>40</v>
      </c>
      <c r="AX600" s="13" t="s">
        <v>77</v>
      </c>
      <c r="AY600" s="239" t="s">
        <v>164</v>
      </c>
    </row>
    <row r="601" spans="2:65" s="14" customFormat="1" ht="13.5">
      <c r="B601" s="240"/>
      <c r="C601" s="241"/>
      <c r="D601" s="242" t="s">
        <v>175</v>
      </c>
      <c r="E601" s="243" t="s">
        <v>24</v>
      </c>
      <c r="F601" s="244" t="s">
        <v>178</v>
      </c>
      <c r="G601" s="241"/>
      <c r="H601" s="245">
        <v>21.76</v>
      </c>
      <c r="I601" s="246"/>
      <c r="J601" s="241"/>
      <c r="K601" s="241"/>
      <c r="L601" s="247"/>
      <c r="M601" s="248"/>
      <c r="N601" s="249"/>
      <c r="O601" s="249"/>
      <c r="P601" s="249"/>
      <c r="Q601" s="249"/>
      <c r="R601" s="249"/>
      <c r="S601" s="249"/>
      <c r="T601" s="250"/>
      <c r="AT601" s="251" t="s">
        <v>175</v>
      </c>
      <c r="AU601" s="251" t="s">
        <v>86</v>
      </c>
      <c r="AV601" s="14" t="s">
        <v>171</v>
      </c>
      <c r="AW601" s="14" t="s">
        <v>40</v>
      </c>
      <c r="AX601" s="14" t="s">
        <v>25</v>
      </c>
      <c r="AY601" s="251" t="s">
        <v>164</v>
      </c>
    </row>
    <row r="602" spans="2:65" s="1" customFormat="1" ht="22.5" customHeight="1">
      <c r="B602" s="42"/>
      <c r="C602" s="203" t="s">
        <v>733</v>
      </c>
      <c r="D602" s="203" t="s">
        <v>166</v>
      </c>
      <c r="E602" s="204" t="s">
        <v>734</v>
      </c>
      <c r="F602" s="205" t="s">
        <v>735</v>
      </c>
      <c r="G602" s="206" t="s">
        <v>234</v>
      </c>
      <c r="H602" s="207">
        <v>6.58</v>
      </c>
      <c r="I602" s="208"/>
      <c r="J602" s="209">
        <f>ROUND(I602*H602,2)</f>
        <v>0</v>
      </c>
      <c r="K602" s="205" t="s">
        <v>24</v>
      </c>
      <c r="L602" s="62"/>
      <c r="M602" s="210" t="s">
        <v>24</v>
      </c>
      <c r="N602" s="211" t="s">
        <v>48</v>
      </c>
      <c r="O602" s="43"/>
      <c r="P602" s="212">
        <f>O602*H602</f>
        <v>0</v>
      </c>
      <c r="Q602" s="212">
        <v>4.5799999999999999E-3</v>
      </c>
      <c r="R602" s="212">
        <f>Q602*H602</f>
        <v>3.0136400000000001E-2</v>
      </c>
      <c r="S602" s="212">
        <v>0</v>
      </c>
      <c r="T602" s="213">
        <f>S602*H602</f>
        <v>0</v>
      </c>
      <c r="AR602" s="25" t="s">
        <v>284</v>
      </c>
      <c r="AT602" s="25" t="s">
        <v>166</v>
      </c>
      <c r="AU602" s="25" t="s">
        <v>86</v>
      </c>
      <c r="AY602" s="25" t="s">
        <v>164</v>
      </c>
      <c r="BE602" s="214">
        <f>IF(N602="základní",J602,0)</f>
        <v>0</v>
      </c>
      <c r="BF602" s="214">
        <f>IF(N602="snížená",J602,0)</f>
        <v>0</v>
      </c>
      <c r="BG602" s="214">
        <f>IF(N602="zákl. přenesená",J602,0)</f>
        <v>0</v>
      </c>
      <c r="BH602" s="214">
        <f>IF(N602="sníž. přenesená",J602,0)</f>
        <v>0</v>
      </c>
      <c r="BI602" s="214">
        <f>IF(N602="nulová",J602,0)</f>
        <v>0</v>
      </c>
      <c r="BJ602" s="25" t="s">
        <v>25</v>
      </c>
      <c r="BK602" s="214">
        <f>ROUND(I602*H602,2)</f>
        <v>0</v>
      </c>
      <c r="BL602" s="25" t="s">
        <v>284</v>
      </c>
      <c r="BM602" s="25" t="s">
        <v>736</v>
      </c>
    </row>
    <row r="603" spans="2:65" s="1" customFormat="1" ht="13.5">
      <c r="B603" s="42"/>
      <c r="C603" s="64"/>
      <c r="D603" s="215" t="s">
        <v>173</v>
      </c>
      <c r="E603" s="64"/>
      <c r="F603" s="216" t="s">
        <v>735</v>
      </c>
      <c r="G603" s="64"/>
      <c r="H603" s="64"/>
      <c r="I603" s="173"/>
      <c r="J603" s="64"/>
      <c r="K603" s="64"/>
      <c r="L603" s="62"/>
      <c r="M603" s="217"/>
      <c r="N603" s="43"/>
      <c r="O603" s="43"/>
      <c r="P603" s="43"/>
      <c r="Q603" s="43"/>
      <c r="R603" s="43"/>
      <c r="S603" s="43"/>
      <c r="T603" s="79"/>
      <c r="AT603" s="25" t="s">
        <v>173</v>
      </c>
      <c r="AU603" s="25" t="s">
        <v>86</v>
      </c>
    </row>
    <row r="604" spans="2:65" s="12" customFormat="1" ht="13.5">
      <c r="B604" s="218"/>
      <c r="C604" s="219"/>
      <c r="D604" s="215" t="s">
        <v>175</v>
      </c>
      <c r="E604" s="220" t="s">
        <v>24</v>
      </c>
      <c r="F604" s="221" t="s">
        <v>737</v>
      </c>
      <c r="G604" s="219"/>
      <c r="H604" s="222" t="s">
        <v>24</v>
      </c>
      <c r="I604" s="223"/>
      <c r="J604" s="219"/>
      <c r="K604" s="219"/>
      <c r="L604" s="224"/>
      <c r="M604" s="225"/>
      <c r="N604" s="226"/>
      <c r="O604" s="226"/>
      <c r="P604" s="226"/>
      <c r="Q604" s="226"/>
      <c r="R604" s="226"/>
      <c r="S604" s="226"/>
      <c r="T604" s="227"/>
      <c r="AT604" s="228" t="s">
        <v>175</v>
      </c>
      <c r="AU604" s="228" t="s">
        <v>86</v>
      </c>
      <c r="AV604" s="12" t="s">
        <v>25</v>
      </c>
      <c r="AW604" s="12" t="s">
        <v>40</v>
      </c>
      <c r="AX604" s="12" t="s">
        <v>77</v>
      </c>
      <c r="AY604" s="228" t="s">
        <v>164</v>
      </c>
    </row>
    <row r="605" spans="2:65" s="13" customFormat="1" ht="13.5">
      <c r="B605" s="229"/>
      <c r="C605" s="230"/>
      <c r="D605" s="215" t="s">
        <v>175</v>
      </c>
      <c r="E605" s="231" t="s">
        <v>24</v>
      </c>
      <c r="F605" s="232" t="s">
        <v>738</v>
      </c>
      <c r="G605" s="230"/>
      <c r="H605" s="233">
        <v>6.58</v>
      </c>
      <c r="I605" s="234"/>
      <c r="J605" s="230"/>
      <c r="K605" s="230"/>
      <c r="L605" s="235"/>
      <c r="M605" s="236"/>
      <c r="N605" s="237"/>
      <c r="O605" s="237"/>
      <c r="P605" s="237"/>
      <c r="Q605" s="237"/>
      <c r="R605" s="237"/>
      <c r="S605" s="237"/>
      <c r="T605" s="238"/>
      <c r="AT605" s="239" t="s">
        <v>175</v>
      </c>
      <c r="AU605" s="239" t="s">
        <v>86</v>
      </c>
      <c r="AV605" s="13" t="s">
        <v>86</v>
      </c>
      <c r="AW605" s="13" t="s">
        <v>40</v>
      </c>
      <c r="AX605" s="13" t="s">
        <v>77</v>
      </c>
      <c r="AY605" s="239" t="s">
        <v>164</v>
      </c>
    </row>
    <row r="606" spans="2:65" s="14" customFormat="1" ht="13.5">
      <c r="B606" s="240"/>
      <c r="C606" s="241"/>
      <c r="D606" s="242" t="s">
        <v>175</v>
      </c>
      <c r="E606" s="243" t="s">
        <v>24</v>
      </c>
      <c r="F606" s="244" t="s">
        <v>178</v>
      </c>
      <c r="G606" s="241"/>
      <c r="H606" s="245">
        <v>6.58</v>
      </c>
      <c r="I606" s="246"/>
      <c r="J606" s="241"/>
      <c r="K606" s="241"/>
      <c r="L606" s="247"/>
      <c r="M606" s="248"/>
      <c r="N606" s="249"/>
      <c r="O606" s="249"/>
      <c r="P606" s="249"/>
      <c r="Q606" s="249"/>
      <c r="R606" s="249"/>
      <c r="S606" s="249"/>
      <c r="T606" s="250"/>
      <c r="AT606" s="251" t="s">
        <v>175</v>
      </c>
      <c r="AU606" s="251" t="s">
        <v>86</v>
      </c>
      <c r="AV606" s="14" t="s">
        <v>171</v>
      </c>
      <c r="AW606" s="14" t="s">
        <v>40</v>
      </c>
      <c r="AX606" s="14" t="s">
        <v>25</v>
      </c>
      <c r="AY606" s="251" t="s">
        <v>164</v>
      </c>
    </row>
    <row r="607" spans="2:65" s="1" customFormat="1" ht="22.5" customHeight="1">
      <c r="B607" s="42"/>
      <c r="C607" s="203" t="s">
        <v>739</v>
      </c>
      <c r="D607" s="203" t="s">
        <v>166</v>
      </c>
      <c r="E607" s="204" t="s">
        <v>740</v>
      </c>
      <c r="F607" s="205" t="s">
        <v>741</v>
      </c>
      <c r="G607" s="206" t="s">
        <v>207</v>
      </c>
      <c r="H607" s="207">
        <v>0.13300000000000001</v>
      </c>
      <c r="I607" s="208"/>
      <c r="J607" s="209">
        <f>ROUND(I607*H607,2)</f>
        <v>0</v>
      </c>
      <c r="K607" s="205" t="s">
        <v>170</v>
      </c>
      <c r="L607" s="62"/>
      <c r="M607" s="210" t="s">
        <v>24</v>
      </c>
      <c r="N607" s="211" t="s">
        <v>48</v>
      </c>
      <c r="O607" s="43"/>
      <c r="P607" s="212">
        <f>O607*H607</f>
        <v>0</v>
      </c>
      <c r="Q607" s="212">
        <v>0</v>
      </c>
      <c r="R607" s="212">
        <f>Q607*H607</f>
        <v>0</v>
      </c>
      <c r="S607" s="212">
        <v>0</v>
      </c>
      <c r="T607" s="213">
        <f>S607*H607</f>
        <v>0</v>
      </c>
      <c r="AR607" s="25" t="s">
        <v>284</v>
      </c>
      <c r="AT607" s="25" t="s">
        <v>166</v>
      </c>
      <c r="AU607" s="25" t="s">
        <v>86</v>
      </c>
      <c r="AY607" s="25" t="s">
        <v>164</v>
      </c>
      <c r="BE607" s="214">
        <f>IF(N607="základní",J607,0)</f>
        <v>0</v>
      </c>
      <c r="BF607" s="214">
        <f>IF(N607="snížená",J607,0)</f>
        <v>0</v>
      </c>
      <c r="BG607" s="214">
        <f>IF(N607="zákl. přenesená",J607,0)</f>
        <v>0</v>
      </c>
      <c r="BH607" s="214">
        <f>IF(N607="sníž. přenesená",J607,0)</f>
        <v>0</v>
      </c>
      <c r="BI607" s="214">
        <f>IF(N607="nulová",J607,0)</f>
        <v>0</v>
      </c>
      <c r="BJ607" s="25" t="s">
        <v>25</v>
      </c>
      <c r="BK607" s="214">
        <f>ROUND(I607*H607,2)</f>
        <v>0</v>
      </c>
      <c r="BL607" s="25" t="s">
        <v>284</v>
      </c>
      <c r="BM607" s="25" t="s">
        <v>742</v>
      </c>
    </row>
    <row r="608" spans="2:65" s="1" customFormat="1" ht="27">
      <c r="B608" s="42"/>
      <c r="C608" s="64"/>
      <c r="D608" s="215" t="s">
        <v>173</v>
      </c>
      <c r="E608" s="64"/>
      <c r="F608" s="216" t="s">
        <v>743</v>
      </c>
      <c r="G608" s="64"/>
      <c r="H608" s="64"/>
      <c r="I608" s="173"/>
      <c r="J608" s="64"/>
      <c r="K608" s="64"/>
      <c r="L608" s="62"/>
      <c r="M608" s="217"/>
      <c r="N608" s="43"/>
      <c r="O608" s="43"/>
      <c r="P608" s="43"/>
      <c r="Q608" s="43"/>
      <c r="R608" s="43"/>
      <c r="S608" s="43"/>
      <c r="T608" s="79"/>
      <c r="AT608" s="25" t="s">
        <v>173</v>
      </c>
      <c r="AU608" s="25" t="s">
        <v>86</v>
      </c>
    </row>
    <row r="609" spans="2:65" s="1" customFormat="1" ht="121.5">
      <c r="B609" s="42"/>
      <c r="C609" s="64"/>
      <c r="D609" s="242" t="s">
        <v>229</v>
      </c>
      <c r="E609" s="64"/>
      <c r="F609" s="266" t="s">
        <v>744</v>
      </c>
      <c r="G609" s="64"/>
      <c r="H609" s="64"/>
      <c r="I609" s="173"/>
      <c r="J609" s="64"/>
      <c r="K609" s="64"/>
      <c r="L609" s="62"/>
      <c r="M609" s="217"/>
      <c r="N609" s="43"/>
      <c r="O609" s="43"/>
      <c r="P609" s="43"/>
      <c r="Q609" s="43"/>
      <c r="R609" s="43"/>
      <c r="S609" s="43"/>
      <c r="T609" s="79"/>
      <c r="AT609" s="25" t="s">
        <v>229</v>
      </c>
      <c r="AU609" s="25" t="s">
        <v>86</v>
      </c>
    </row>
    <row r="610" spans="2:65" s="1" customFormat="1" ht="22.5" customHeight="1">
      <c r="B610" s="42"/>
      <c r="C610" s="203" t="s">
        <v>745</v>
      </c>
      <c r="D610" s="203" t="s">
        <v>166</v>
      </c>
      <c r="E610" s="204" t="s">
        <v>746</v>
      </c>
      <c r="F610" s="205" t="s">
        <v>747</v>
      </c>
      <c r="G610" s="206" t="s">
        <v>207</v>
      </c>
      <c r="H610" s="207">
        <v>0.13300000000000001</v>
      </c>
      <c r="I610" s="208"/>
      <c r="J610" s="209">
        <f>ROUND(I610*H610,2)</f>
        <v>0</v>
      </c>
      <c r="K610" s="205" t="s">
        <v>170</v>
      </c>
      <c r="L610" s="62"/>
      <c r="M610" s="210" t="s">
        <v>24</v>
      </c>
      <c r="N610" s="211" t="s">
        <v>48</v>
      </c>
      <c r="O610" s="43"/>
      <c r="P610" s="212">
        <f>O610*H610</f>
        <v>0</v>
      </c>
      <c r="Q610" s="212">
        <v>0</v>
      </c>
      <c r="R610" s="212">
        <f>Q610*H610</f>
        <v>0</v>
      </c>
      <c r="S610" s="212">
        <v>0</v>
      </c>
      <c r="T610" s="213">
        <f>S610*H610</f>
        <v>0</v>
      </c>
      <c r="AR610" s="25" t="s">
        <v>284</v>
      </c>
      <c r="AT610" s="25" t="s">
        <v>166</v>
      </c>
      <c r="AU610" s="25" t="s">
        <v>86</v>
      </c>
      <c r="AY610" s="25" t="s">
        <v>164</v>
      </c>
      <c r="BE610" s="214">
        <f>IF(N610="základní",J610,0)</f>
        <v>0</v>
      </c>
      <c r="BF610" s="214">
        <f>IF(N610="snížená",J610,0)</f>
        <v>0</v>
      </c>
      <c r="BG610" s="214">
        <f>IF(N610="zákl. přenesená",J610,0)</f>
        <v>0</v>
      </c>
      <c r="BH610" s="214">
        <f>IF(N610="sníž. přenesená",J610,0)</f>
        <v>0</v>
      </c>
      <c r="BI610" s="214">
        <f>IF(N610="nulová",J610,0)</f>
        <v>0</v>
      </c>
      <c r="BJ610" s="25" t="s">
        <v>25</v>
      </c>
      <c r="BK610" s="214">
        <f>ROUND(I610*H610,2)</f>
        <v>0</v>
      </c>
      <c r="BL610" s="25" t="s">
        <v>284</v>
      </c>
      <c r="BM610" s="25" t="s">
        <v>748</v>
      </c>
    </row>
    <row r="611" spans="2:65" s="1" customFormat="1" ht="40.5">
      <c r="B611" s="42"/>
      <c r="C611" s="64"/>
      <c r="D611" s="215" t="s">
        <v>173</v>
      </c>
      <c r="E611" s="64"/>
      <c r="F611" s="216" t="s">
        <v>749</v>
      </c>
      <c r="G611" s="64"/>
      <c r="H611" s="64"/>
      <c r="I611" s="173"/>
      <c r="J611" s="64"/>
      <c r="K611" s="64"/>
      <c r="L611" s="62"/>
      <c r="M611" s="217"/>
      <c r="N611" s="43"/>
      <c r="O611" s="43"/>
      <c r="P611" s="43"/>
      <c r="Q611" s="43"/>
      <c r="R611" s="43"/>
      <c r="S611" s="43"/>
      <c r="T611" s="79"/>
      <c r="AT611" s="25" t="s">
        <v>173</v>
      </c>
      <c r="AU611" s="25" t="s">
        <v>86</v>
      </c>
    </row>
    <row r="612" spans="2:65" s="11" customFormat="1" ht="29.85" customHeight="1">
      <c r="B612" s="186"/>
      <c r="C612" s="187"/>
      <c r="D612" s="200" t="s">
        <v>76</v>
      </c>
      <c r="E612" s="201" t="s">
        <v>750</v>
      </c>
      <c r="F612" s="201" t="s">
        <v>751</v>
      </c>
      <c r="G612" s="187"/>
      <c r="H612" s="187"/>
      <c r="I612" s="190"/>
      <c r="J612" s="202">
        <f>BK612</f>
        <v>0</v>
      </c>
      <c r="K612" s="187"/>
      <c r="L612" s="192"/>
      <c r="M612" s="193"/>
      <c r="N612" s="194"/>
      <c r="O612" s="194"/>
      <c r="P612" s="195">
        <f>SUM(P613:P620)</f>
        <v>0</v>
      </c>
      <c r="Q612" s="194"/>
      <c r="R612" s="195">
        <f>SUM(R613:R620)</f>
        <v>0</v>
      </c>
      <c r="S612" s="194"/>
      <c r="T612" s="196">
        <f>SUM(T613:T620)</f>
        <v>1.7634816</v>
      </c>
      <c r="AR612" s="197" t="s">
        <v>86</v>
      </c>
      <c r="AT612" s="198" t="s">
        <v>76</v>
      </c>
      <c r="AU612" s="198" t="s">
        <v>25</v>
      </c>
      <c r="AY612" s="197" t="s">
        <v>164</v>
      </c>
      <c r="BK612" s="199">
        <f>SUM(BK613:BK620)</f>
        <v>0</v>
      </c>
    </row>
    <row r="613" spans="2:65" s="1" customFormat="1" ht="22.5" customHeight="1">
      <c r="B613" s="42"/>
      <c r="C613" s="203" t="s">
        <v>752</v>
      </c>
      <c r="D613" s="203" t="s">
        <v>166</v>
      </c>
      <c r="E613" s="204" t="s">
        <v>753</v>
      </c>
      <c r="F613" s="205" t="s">
        <v>754</v>
      </c>
      <c r="G613" s="206" t="s">
        <v>287</v>
      </c>
      <c r="H613" s="207">
        <v>90</v>
      </c>
      <c r="I613" s="208"/>
      <c r="J613" s="209">
        <f>ROUND(I613*H613,2)</f>
        <v>0</v>
      </c>
      <c r="K613" s="205" t="s">
        <v>170</v>
      </c>
      <c r="L613" s="62"/>
      <c r="M613" s="210" t="s">
        <v>24</v>
      </c>
      <c r="N613" s="211" t="s">
        <v>48</v>
      </c>
      <c r="O613" s="43"/>
      <c r="P613" s="212">
        <f>O613*H613</f>
        <v>0</v>
      </c>
      <c r="Q613" s="212">
        <v>0</v>
      </c>
      <c r="R613" s="212">
        <f>Q613*H613</f>
        <v>0</v>
      </c>
      <c r="S613" s="212">
        <v>1.4919999999999999E-2</v>
      </c>
      <c r="T613" s="213">
        <f>S613*H613</f>
        <v>1.3428</v>
      </c>
      <c r="AR613" s="25" t="s">
        <v>284</v>
      </c>
      <c r="AT613" s="25" t="s">
        <v>166</v>
      </c>
      <c r="AU613" s="25" t="s">
        <v>86</v>
      </c>
      <c r="AY613" s="25" t="s">
        <v>164</v>
      </c>
      <c r="BE613" s="214">
        <f>IF(N613="základní",J613,0)</f>
        <v>0</v>
      </c>
      <c r="BF613" s="214">
        <f>IF(N613="snížená",J613,0)</f>
        <v>0</v>
      </c>
      <c r="BG613" s="214">
        <f>IF(N613="zákl. přenesená",J613,0)</f>
        <v>0</v>
      </c>
      <c r="BH613" s="214">
        <f>IF(N613="sníž. přenesená",J613,0)</f>
        <v>0</v>
      </c>
      <c r="BI613" s="214">
        <f>IF(N613="nulová",J613,0)</f>
        <v>0</v>
      </c>
      <c r="BJ613" s="25" t="s">
        <v>25</v>
      </c>
      <c r="BK613" s="214">
        <f>ROUND(I613*H613,2)</f>
        <v>0</v>
      </c>
      <c r="BL613" s="25" t="s">
        <v>284</v>
      </c>
      <c r="BM613" s="25" t="s">
        <v>755</v>
      </c>
    </row>
    <row r="614" spans="2:65" s="1" customFormat="1" ht="13.5">
      <c r="B614" s="42"/>
      <c r="C614" s="64"/>
      <c r="D614" s="215" t="s">
        <v>173</v>
      </c>
      <c r="E614" s="64"/>
      <c r="F614" s="216" t="s">
        <v>756</v>
      </c>
      <c r="G614" s="64"/>
      <c r="H614" s="64"/>
      <c r="I614" s="173"/>
      <c r="J614" s="64"/>
      <c r="K614" s="64"/>
      <c r="L614" s="62"/>
      <c r="M614" s="217"/>
      <c r="N614" s="43"/>
      <c r="O614" s="43"/>
      <c r="P614" s="43"/>
      <c r="Q614" s="43"/>
      <c r="R614" s="43"/>
      <c r="S614" s="43"/>
      <c r="T614" s="79"/>
      <c r="AT614" s="25" t="s">
        <v>173</v>
      </c>
      <c r="AU614" s="25" t="s">
        <v>86</v>
      </c>
    </row>
    <row r="615" spans="2:65" s="13" customFormat="1" ht="13.5">
      <c r="B615" s="229"/>
      <c r="C615" s="230"/>
      <c r="D615" s="242" t="s">
        <v>175</v>
      </c>
      <c r="E615" s="253" t="s">
        <v>24</v>
      </c>
      <c r="F615" s="254" t="s">
        <v>757</v>
      </c>
      <c r="G615" s="230"/>
      <c r="H615" s="255">
        <v>90</v>
      </c>
      <c r="I615" s="234"/>
      <c r="J615" s="230"/>
      <c r="K615" s="230"/>
      <c r="L615" s="235"/>
      <c r="M615" s="236"/>
      <c r="N615" s="237"/>
      <c r="O615" s="237"/>
      <c r="P615" s="237"/>
      <c r="Q615" s="237"/>
      <c r="R615" s="237"/>
      <c r="S615" s="237"/>
      <c r="T615" s="238"/>
      <c r="AT615" s="239" t="s">
        <v>175</v>
      </c>
      <c r="AU615" s="239" t="s">
        <v>86</v>
      </c>
      <c r="AV615" s="13" t="s">
        <v>86</v>
      </c>
      <c r="AW615" s="13" t="s">
        <v>40</v>
      </c>
      <c r="AX615" s="13" t="s">
        <v>25</v>
      </c>
      <c r="AY615" s="239" t="s">
        <v>164</v>
      </c>
    </row>
    <row r="616" spans="2:65" s="1" customFormat="1" ht="22.5" customHeight="1">
      <c r="B616" s="42"/>
      <c r="C616" s="203" t="s">
        <v>758</v>
      </c>
      <c r="D616" s="203" t="s">
        <v>166</v>
      </c>
      <c r="E616" s="204" t="s">
        <v>759</v>
      </c>
      <c r="F616" s="205" t="s">
        <v>760</v>
      </c>
      <c r="G616" s="206" t="s">
        <v>287</v>
      </c>
      <c r="H616" s="207">
        <v>25.968</v>
      </c>
      <c r="I616" s="208"/>
      <c r="J616" s="209">
        <f>ROUND(I616*H616,2)</f>
        <v>0</v>
      </c>
      <c r="K616" s="205" t="s">
        <v>170</v>
      </c>
      <c r="L616" s="62"/>
      <c r="M616" s="210" t="s">
        <v>24</v>
      </c>
      <c r="N616" s="211" t="s">
        <v>48</v>
      </c>
      <c r="O616" s="43"/>
      <c r="P616" s="212">
        <f>O616*H616</f>
        <v>0</v>
      </c>
      <c r="Q616" s="212">
        <v>0</v>
      </c>
      <c r="R616" s="212">
        <f>Q616*H616</f>
        <v>0</v>
      </c>
      <c r="S616" s="212">
        <v>1.6199999999999999E-2</v>
      </c>
      <c r="T616" s="213">
        <f>S616*H616</f>
        <v>0.42068159999999999</v>
      </c>
      <c r="AR616" s="25" t="s">
        <v>284</v>
      </c>
      <c r="AT616" s="25" t="s">
        <v>166</v>
      </c>
      <c r="AU616" s="25" t="s">
        <v>86</v>
      </c>
      <c r="AY616" s="25" t="s">
        <v>164</v>
      </c>
      <c r="BE616" s="214">
        <f>IF(N616="základní",J616,0)</f>
        <v>0</v>
      </c>
      <c r="BF616" s="214">
        <f>IF(N616="snížená",J616,0)</f>
        <v>0</v>
      </c>
      <c r="BG616" s="214">
        <f>IF(N616="zákl. přenesená",J616,0)</f>
        <v>0</v>
      </c>
      <c r="BH616" s="214">
        <f>IF(N616="sníž. přenesená",J616,0)</f>
        <v>0</v>
      </c>
      <c r="BI616" s="214">
        <f>IF(N616="nulová",J616,0)</f>
        <v>0</v>
      </c>
      <c r="BJ616" s="25" t="s">
        <v>25</v>
      </c>
      <c r="BK616" s="214">
        <f>ROUND(I616*H616,2)</f>
        <v>0</v>
      </c>
      <c r="BL616" s="25" t="s">
        <v>284</v>
      </c>
      <c r="BM616" s="25" t="s">
        <v>761</v>
      </c>
    </row>
    <row r="617" spans="2:65" s="1" customFormat="1" ht="13.5">
      <c r="B617" s="42"/>
      <c r="C617" s="64"/>
      <c r="D617" s="215" t="s">
        <v>173</v>
      </c>
      <c r="E617" s="64"/>
      <c r="F617" s="216" t="s">
        <v>762</v>
      </c>
      <c r="G617" s="64"/>
      <c r="H617" s="64"/>
      <c r="I617" s="173"/>
      <c r="J617" s="64"/>
      <c r="K617" s="64"/>
      <c r="L617" s="62"/>
      <c r="M617" s="217"/>
      <c r="N617" s="43"/>
      <c r="O617" s="43"/>
      <c r="P617" s="43"/>
      <c r="Q617" s="43"/>
      <c r="R617" s="43"/>
      <c r="S617" s="43"/>
      <c r="T617" s="79"/>
      <c r="AT617" s="25" t="s">
        <v>173</v>
      </c>
      <c r="AU617" s="25" t="s">
        <v>86</v>
      </c>
    </row>
    <row r="618" spans="2:65" s="13" customFormat="1" ht="13.5">
      <c r="B618" s="229"/>
      <c r="C618" s="230"/>
      <c r="D618" s="242" t="s">
        <v>175</v>
      </c>
      <c r="E618" s="253" t="s">
        <v>24</v>
      </c>
      <c r="F618" s="254" t="s">
        <v>763</v>
      </c>
      <c r="G618" s="230"/>
      <c r="H618" s="255">
        <v>25.968</v>
      </c>
      <c r="I618" s="234"/>
      <c r="J618" s="230"/>
      <c r="K618" s="230"/>
      <c r="L618" s="235"/>
      <c r="M618" s="236"/>
      <c r="N618" s="237"/>
      <c r="O618" s="237"/>
      <c r="P618" s="237"/>
      <c r="Q618" s="237"/>
      <c r="R618" s="237"/>
      <c r="S618" s="237"/>
      <c r="T618" s="238"/>
      <c r="AT618" s="239" t="s">
        <v>175</v>
      </c>
      <c r="AU618" s="239" t="s">
        <v>86</v>
      </c>
      <c r="AV618" s="13" t="s">
        <v>86</v>
      </c>
      <c r="AW618" s="13" t="s">
        <v>40</v>
      </c>
      <c r="AX618" s="13" t="s">
        <v>25</v>
      </c>
      <c r="AY618" s="239" t="s">
        <v>164</v>
      </c>
    </row>
    <row r="619" spans="2:65" s="1" customFormat="1" ht="31.5" customHeight="1">
      <c r="B619" s="42"/>
      <c r="C619" s="203" t="s">
        <v>764</v>
      </c>
      <c r="D619" s="203" t="s">
        <v>166</v>
      </c>
      <c r="E619" s="204" t="s">
        <v>765</v>
      </c>
      <c r="F619" s="205" t="s">
        <v>766</v>
      </c>
      <c r="G619" s="206" t="s">
        <v>207</v>
      </c>
      <c r="H619" s="207">
        <v>1.7629999999999999</v>
      </c>
      <c r="I619" s="208"/>
      <c r="J619" s="209">
        <f>ROUND(I619*H619,2)</f>
        <v>0</v>
      </c>
      <c r="K619" s="205" t="s">
        <v>170</v>
      </c>
      <c r="L619" s="62"/>
      <c r="M619" s="210" t="s">
        <v>24</v>
      </c>
      <c r="N619" s="211" t="s">
        <v>48</v>
      </c>
      <c r="O619" s="43"/>
      <c r="P619" s="212">
        <f>O619*H619</f>
        <v>0</v>
      </c>
      <c r="Q619" s="212">
        <v>0</v>
      </c>
      <c r="R619" s="212">
        <f>Q619*H619</f>
        <v>0</v>
      </c>
      <c r="S619" s="212">
        <v>0</v>
      </c>
      <c r="T619" s="213">
        <f>S619*H619</f>
        <v>0</v>
      </c>
      <c r="AR619" s="25" t="s">
        <v>284</v>
      </c>
      <c r="AT619" s="25" t="s">
        <v>166</v>
      </c>
      <c r="AU619" s="25" t="s">
        <v>86</v>
      </c>
      <c r="AY619" s="25" t="s">
        <v>164</v>
      </c>
      <c r="BE619" s="214">
        <f>IF(N619="základní",J619,0)</f>
        <v>0</v>
      </c>
      <c r="BF619" s="214">
        <f>IF(N619="snížená",J619,0)</f>
        <v>0</v>
      </c>
      <c r="BG619" s="214">
        <f>IF(N619="zákl. přenesená",J619,0)</f>
        <v>0</v>
      </c>
      <c r="BH619" s="214">
        <f>IF(N619="sníž. přenesená",J619,0)</f>
        <v>0</v>
      </c>
      <c r="BI619" s="214">
        <f>IF(N619="nulová",J619,0)</f>
        <v>0</v>
      </c>
      <c r="BJ619" s="25" t="s">
        <v>25</v>
      </c>
      <c r="BK619" s="214">
        <f>ROUND(I619*H619,2)</f>
        <v>0</v>
      </c>
      <c r="BL619" s="25" t="s">
        <v>284</v>
      </c>
      <c r="BM619" s="25" t="s">
        <v>767</v>
      </c>
    </row>
    <row r="620" spans="2:65" s="1" customFormat="1" ht="27">
      <c r="B620" s="42"/>
      <c r="C620" s="64"/>
      <c r="D620" s="215" t="s">
        <v>173</v>
      </c>
      <c r="E620" s="64"/>
      <c r="F620" s="216" t="s">
        <v>768</v>
      </c>
      <c r="G620" s="64"/>
      <c r="H620" s="64"/>
      <c r="I620" s="173"/>
      <c r="J620" s="64"/>
      <c r="K620" s="64"/>
      <c r="L620" s="62"/>
      <c r="M620" s="217"/>
      <c r="N620" s="43"/>
      <c r="O620" s="43"/>
      <c r="P620" s="43"/>
      <c r="Q620" s="43"/>
      <c r="R620" s="43"/>
      <c r="S620" s="43"/>
      <c r="T620" s="79"/>
      <c r="AT620" s="25" t="s">
        <v>173</v>
      </c>
      <c r="AU620" s="25" t="s">
        <v>86</v>
      </c>
    </row>
    <row r="621" spans="2:65" s="11" customFormat="1" ht="29.85" customHeight="1">
      <c r="B621" s="186"/>
      <c r="C621" s="187"/>
      <c r="D621" s="200" t="s">
        <v>76</v>
      </c>
      <c r="E621" s="201" t="s">
        <v>769</v>
      </c>
      <c r="F621" s="201" t="s">
        <v>770</v>
      </c>
      <c r="G621" s="187"/>
      <c r="H621" s="187"/>
      <c r="I621" s="190"/>
      <c r="J621" s="202">
        <f>BK621</f>
        <v>0</v>
      </c>
      <c r="K621" s="187"/>
      <c r="L621" s="192"/>
      <c r="M621" s="193"/>
      <c r="N621" s="194"/>
      <c r="O621" s="194"/>
      <c r="P621" s="195">
        <f>SUM(P622:P626)</f>
        <v>0</v>
      </c>
      <c r="Q621" s="194"/>
      <c r="R621" s="195">
        <f>SUM(R622:R626)</f>
        <v>0</v>
      </c>
      <c r="S621" s="194"/>
      <c r="T621" s="196">
        <f>SUM(T622:T626)</f>
        <v>1.2424999999999999</v>
      </c>
      <c r="AR621" s="197" t="s">
        <v>86</v>
      </c>
      <c r="AT621" s="198" t="s">
        <v>76</v>
      </c>
      <c r="AU621" s="198" t="s">
        <v>25</v>
      </c>
      <c r="AY621" s="197" t="s">
        <v>164</v>
      </c>
      <c r="BK621" s="199">
        <f>SUM(BK622:BK626)</f>
        <v>0</v>
      </c>
    </row>
    <row r="622" spans="2:65" s="1" customFormat="1" ht="22.5" customHeight="1">
      <c r="B622" s="42"/>
      <c r="C622" s="203" t="s">
        <v>771</v>
      </c>
      <c r="D622" s="203" t="s">
        <v>166</v>
      </c>
      <c r="E622" s="204" t="s">
        <v>772</v>
      </c>
      <c r="F622" s="205" t="s">
        <v>773</v>
      </c>
      <c r="G622" s="206" t="s">
        <v>287</v>
      </c>
      <c r="H622" s="207">
        <v>250</v>
      </c>
      <c r="I622" s="208"/>
      <c r="J622" s="209">
        <f>ROUND(I622*H622,2)</f>
        <v>0</v>
      </c>
      <c r="K622" s="205" t="s">
        <v>170</v>
      </c>
      <c r="L622" s="62"/>
      <c r="M622" s="210" t="s">
        <v>24</v>
      </c>
      <c r="N622" s="211" t="s">
        <v>48</v>
      </c>
      <c r="O622" s="43"/>
      <c r="P622" s="212">
        <f>O622*H622</f>
        <v>0</v>
      </c>
      <c r="Q622" s="212">
        <v>0</v>
      </c>
      <c r="R622" s="212">
        <f>Q622*H622</f>
        <v>0</v>
      </c>
      <c r="S622" s="212">
        <v>4.9699999999999996E-3</v>
      </c>
      <c r="T622" s="213">
        <f>S622*H622</f>
        <v>1.2424999999999999</v>
      </c>
      <c r="AR622" s="25" t="s">
        <v>284</v>
      </c>
      <c r="AT622" s="25" t="s">
        <v>166</v>
      </c>
      <c r="AU622" s="25" t="s">
        <v>86</v>
      </c>
      <c r="AY622" s="25" t="s">
        <v>164</v>
      </c>
      <c r="BE622" s="214">
        <f>IF(N622="základní",J622,0)</f>
        <v>0</v>
      </c>
      <c r="BF622" s="214">
        <f>IF(N622="snížená",J622,0)</f>
        <v>0</v>
      </c>
      <c r="BG622" s="214">
        <f>IF(N622="zákl. přenesená",J622,0)</f>
        <v>0</v>
      </c>
      <c r="BH622" s="214">
        <f>IF(N622="sníž. přenesená",J622,0)</f>
        <v>0</v>
      </c>
      <c r="BI622" s="214">
        <f>IF(N622="nulová",J622,0)</f>
        <v>0</v>
      </c>
      <c r="BJ622" s="25" t="s">
        <v>25</v>
      </c>
      <c r="BK622" s="214">
        <f>ROUND(I622*H622,2)</f>
        <v>0</v>
      </c>
      <c r="BL622" s="25" t="s">
        <v>284</v>
      </c>
      <c r="BM622" s="25" t="s">
        <v>774</v>
      </c>
    </row>
    <row r="623" spans="2:65" s="1" customFormat="1" ht="13.5">
      <c r="B623" s="42"/>
      <c r="C623" s="64"/>
      <c r="D623" s="215" t="s">
        <v>173</v>
      </c>
      <c r="E623" s="64"/>
      <c r="F623" s="216" t="s">
        <v>775</v>
      </c>
      <c r="G623" s="64"/>
      <c r="H623" s="64"/>
      <c r="I623" s="173"/>
      <c r="J623" s="64"/>
      <c r="K623" s="64"/>
      <c r="L623" s="62"/>
      <c r="M623" s="217"/>
      <c r="N623" s="43"/>
      <c r="O623" s="43"/>
      <c r="P623" s="43"/>
      <c r="Q623" s="43"/>
      <c r="R623" s="43"/>
      <c r="S623" s="43"/>
      <c r="T623" s="79"/>
      <c r="AT623" s="25" t="s">
        <v>173</v>
      </c>
      <c r="AU623" s="25" t="s">
        <v>86</v>
      </c>
    </row>
    <row r="624" spans="2:65" s="13" customFormat="1" ht="13.5">
      <c r="B624" s="229"/>
      <c r="C624" s="230"/>
      <c r="D624" s="242" t="s">
        <v>175</v>
      </c>
      <c r="E624" s="253" t="s">
        <v>24</v>
      </c>
      <c r="F624" s="254" t="s">
        <v>776</v>
      </c>
      <c r="G624" s="230"/>
      <c r="H624" s="255">
        <v>250</v>
      </c>
      <c r="I624" s="234"/>
      <c r="J624" s="230"/>
      <c r="K624" s="230"/>
      <c r="L624" s="235"/>
      <c r="M624" s="236"/>
      <c r="N624" s="237"/>
      <c r="O624" s="237"/>
      <c r="P624" s="237"/>
      <c r="Q624" s="237"/>
      <c r="R624" s="237"/>
      <c r="S624" s="237"/>
      <c r="T624" s="238"/>
      <c r="AT624" s="239" t="s">
        <v>175</v>
      </c>
      <c r="AU624" s="239" t="s">
        <v>86</v>
      </c>
      <c r="AV624" s="13" t="s">
        <v>86</v>
      </c>
      <c r="AW624" s="13" t="s">
        <v>40</v>
      </c>
      <c r="AX624" s="13" t="s">
        <v>25</v>
      </c>
      <c r="AY624" s="239" t="s">
        <v>164</v>
      </c>
    </row>
    <row r="625" spans="2:65" s="1" customFormat="1" ht="31.5" customHeight="1">
      <c r="B625" s="42"/>
      <c r="C625" s="203" t="s">
        <v>777</v>
      </c>
      <c r="D625" s="203" t="s">
        <v>166</v>
      </c>
      <c r="E625" s="204" t="s">
        <v>778</v>
      </c>
      <c r="F625" s="205" t="s">
        <v>779</v>
      </c>
      <c r="G625" s="206" t="s">
        <v>207</v>
      </c>
      <c r="H625" s="207">
        <v>1.2430000000000001</v>
      </c>
      <c r="I625" s="208"/>
      <c r="J625" s="209">
        <f>ROUND(I625*H625,2)</f>
        <v>0</v>
      </c>
      <c r="K625" s="205" t="s">
        <v>170</v>
      </c>
      <c r="L625" s="62"/>
      <c r="M625" s="210" t="s">
        <v>24</v>
      </c>
      <c r="N625" s="211" t="s">
        <v>48</v>
      </c>
      <c r="O625" s="43"/>
      <c r="P625" s="212">
        <f>O625*H625</f>
        <v>0</v>
      </c>
      <c r="Q625" s="212">
        <v>0</v>
      </c>
      <c r="R625" s="212">
        <f>Q625*H625</f>
        <v>0</v>
      </c>
      <c r="S625" s="212">
        <v>0</v>
      </c>
      <c r="T625" s="213">
        <f>S625*H625</f>
        <v>0</v>
      </c>
      <c r="AR625" s="25" t="s">
        <v>284</v>
      </c>
      <c r="AT625" s="25" t="s">
        <v>166</v>
      </c>
      <c r="AU625" s="25" t="s">
        <v>86</v>
      </c>
      <c r="AY625" s="25" t="s">
        <v>164</v>
      </c>
      <c r="BE625" s="214">
        <f>IF(N625="základní",J625,0)</f>
        <v>0</v>
      </c>
      <c r="BF625" s="214">
        <f>IF(N625="snížená",J625,0)</f>
        <v>0</v>
      </c>
      <c r="BG625" s="214">
        <f>IF(N625="zákl. přenesená",J625,0)</f>
        <v>0</v>
      </c>
      <c r="BH625" s="214">
        <f>IF(N625="sníž. přenesená",J625,0)</f>
        <v>0</v>
      </c>
      <c r="BI625" s="214">
        <f>IF(N625="nulová",J625,0)</f>
        <v>0</v>
      </c>
      <c r="BJ625" s="25" t="s">
        <v>25</v>
      </c>
      <c r="BK625" s="214">
        <f>ROUND(I625*H625,2)</f>
        <v>0</v>
      </c>
      <c r="BL625" s="25" t="s">
        <v>284</v>
      </c>
      <c r="BM625" s="25" t="s">
        <v>780</v>
      </c>
    </row>
    <row r="626" spans="2:65" s="1" customFormat="1" ht="27">
      <c r="B626" s="42"/>
      <c r="C626" s="64"/>
      <c r="D626" s="215" t="s">
        <v>173</v>
      </c>
      <c r="E626" s="64"/>
      <c r="F626" s="216" t="s">
        <v>781</v>
      </c>
      <c r="G626" s="64"/>
      <c r="H626" s="64"/>
      <c r="I626" s="173"/>
      <c r="J626" s="64"/>
      <c r="K626" s="64"/>
      <c r="L626" s="62"/>
      <c r="M626" s="217"/>
      <c r="N626" s="43"/>
      <c r="O626" s="43"/>
      <c r="P626" s="43"/>
      <c r="Q626" s="43"/>
      <c r="R626" s="43"/>
      <c r="S626" s="43"/>
      <c r="T626" s="79"/>
      <c r="AT626" s="25" t="s">
        <v>173</v>
      </c>
      <c r="AU626" s="25" t="s">
        <v>86</v>
      </c>
    </row>
    <row r="627" spans="2:65" s="11" customFormat="1" ht="29.85" customHeight="1">
      <c r="B627" s="186"/>
      <c r="C627" s="187"/>
      <c r="D627" s="200" t="s">
        <v>76</v>
      </c>
      <c r="E627" s="201" t="s">
        <v>782</v>
      </c>
      <c r="F627" s="201" t="s">
        <v>783</v>
      </c>
      <c r="G627" s="187"/>
      <c r="H627" s="187"/>
      <c r="I627" s="190"/>
      <c r="J627" s="202">
        <f>BK627</f>
        <v>0</v>
      </c>
      <c r="K627" s="187"/>
      <c r="L627" s="192"/>
      <c r="M627" s="193"/>
      <c r="N627" s="194"/>
      <c r="O627" s="194"/>
      <c r="P627" s="195">
        <f>SUM(P628:P639)</f>
        <v>0</v>
      </c>
      <c r="Q627" s="194"/>
      <c r="R627" s="195">
        <f>SUM(R628:R639)</f>
        <v>0</v>
      </c>
      <c r="S627" s="194"/>
      <c r="T627" s="196">
        <f>SUM(T628:T639)</f>
        <v>0.59943000000000002</v>
      </c>
      <c r="AR627" s="197" t="s">
        <v>86</v>
      </c>
      <c r="AT627" s="198" t="s">
        <v>76</v>
      </c>
      <c r="AU627" s="198" t="s">
        <v>25</v>
      </c>
      <c r="AY627" s="197" t="s">
        <v>164</v>
      </c>
      <c r="BK627" s="199">
        <f>SUM(BK628:BK639)</f>
        <v>0</v>
      </c>
    </row>
    <row r="628" spans="2:65" s="1" customFormat="1" ht="22.5" customHeight="1">
      <c r="B628" s="42"/>
      <c r="C628" s="203" t="s">
        <v>784</v>
      </c>
      <c r="D628" s="203" t="s">
        <v>166</v>
      </c>
      <c r="E628" s="204" t="s">
        <v>785</v>
      </c>
      <c r="F628" s="205" t="s">
        <v>786</v>
      </c>
      <c r="G628" s="206" t="s">
        <v>226</v>
      </c>
      <c r="H628" s="207">
        <v>6</v>
      </c>
      <c r="I628" s="208"/>
      <c r="J628" s="209">
        <f>ROUND(I628*H628,2)</f>
        <v>0</v>
      </c>
      <c r="K628" s="205" t="s">
        <v>170</v>
      </c>
      <c r="L628" s="62"/>
      <c r="M628" s="210" t="s">
        <v>24</v>
      </c>
      <c r="N628" s="211" t="s">
        <v>48</v>
      </c>
      <c r="O628" s="43"/>
      <c r="P628" s="212">
        <f>O628*H628</f>
        <v>0</v>
      </c>
      <c r="Q628" s="212">
        <v>0</v>
      </c>
      <c r="R628" s="212">
        <f>Q628*H628</f>
        <v>0</v>
      </c>
      <c r="S628" s="212">
        <v>3.4200000000000001E-2</v>
      </c>
      <c r="T628" s="213">
        <f>S628*H628</f>
        <v>0.20519999999999999</v>
      </c>
      <c r="AR628" s="25" t="s">
        <v>284</v>
      </c>
      <c r="AT628" s="25" t="s">
        <v>166</v>
      </c>
      <c r="AU628" s="25" t="s">
        <v>86</v>
      </c>
      <c r="AY628" s="25" t="s">
        <v>164</v>
      </c>
      <c r="BE628" s="214">
        <f>IF(N628="základní",J628,0)</f>
        <v>0</v>
      </c>
      <c r="BF628" s="214">
        <f>IF(N628="snížená",J628,0)</f>
        <v>0</v>
      </c>
      <c r="BG628" s="214">
        <f>IF(N628="zákl. přenesená",J628,0)</f>
        <v>0</v>
      </c>
      <c r="BH628" s="214">
        <f>IF(N628="sníž. přenesená",J628,0)</f>
        <v>0</v>
      </c>
      <c r="BI628" s="214">
        <f>IF(N628="nulová",J628,0)</f>
        <v>0</v>
      </c>
      <c r="BJ628" s="25" t="s">
        <v>25</v>
      </c>
      <c r="BK628" s="214">
        <f>ROUND(I628*H628,2)</f>
        <v>0</v>
      </c>
      <c r="BL628" s="25" t="s">
        <v>284</v>
      </c>
      <c r="BM628" s="25" t="s">
        <v>787</v>
      </c>
    </row>
    <row r="629" spans="2:65" s="1" customFormat="1" ht="13.5">
      <c r="B629" s="42"/>
      <c r="C629" s="64"/>
      <c r="D629" s="242" t="s">
        <v>173</v>
      </c>
      <c r="E629" s="64"/>
      <c r="F629" s="252" t="s">
        <v>788</v>
      </c>
      <c r="G629" s="64"/>
      <c r="H629" s="64"/>
      <c r="I629" s="173"/>
      <c r="J629" s="64"/>
      <c r="K629" s="64"/>
      <c r="L629" s="62"/>
      <c r="M629" s="217"/>
      <c r="N629" s="43"/>
      <c r="O629" s="43"/>
      <c r="P629" s="43"/>
      <c r="Q629" s="43"/>
      <c r="R629" s="43"/>
      <c r="S629" s="43"/>
      <c r="T629" s="79"/>
      <c r="AT629" s="25" t="s">
        <v>173</v>
      </c>
      <c r="AU629" s="25" t="s">
        <v>86</v>
      </c>
    </row>
    <row r="630" spans="2:65" s="1" customFormat="1" ht="22.5" customHeight="1">
      <c r="B630" s="42"/>
      <c r="C630" s="203" t="s">
        <v>789</v>
      </c>
      <c r="D630" s="203" t="s">
        <v>166</v>
      </c>
      <c r="E630" s="204" t="s">
        <v>790</v>
      </c>
      <c r="F630" s="205" t="s">
        <v>791</v>
      </c>
      <c r="G630" s="206" t="s">
        <v>226</v>
      </c>
      <c r="H630" s="207">
        <v>3</v>
      </c>
      <c r="I630" s="208"/>
      <c r="J630" s="209">
        <f>ROUND(I630*H630,2)</f>
        <v>0</v>
      </c>
      <c r="K630" s="205" t="s">
        <v>170</v>
      </c>
      <c r="L630" s="62"/>
      <c r="M630" s="210" t="s">
        <v>24</v>
      </c>
      <c r="N630" s="211" t="s">
        <v>48</v>
      </c>
      <c r="O630" s="43"/>
      <c r="P630" s="212">
        <f>O630*H630</f>
        <v>0</v>
      </c>
      <c r="Q630" s="212">
        <v>0</v>
      </c>
      <c r="R630" s="212">
        <f>Q630*H630</f>
        <v>0</v>
      </c>
      <c r="S630" s="212">
        <v>1.107E-2</v>
      </c>
      <c r="T630" s="213">
        <f>S630*H630</f>
        <v>3.3210000000000003E-2</v>
      </c>
      <c r="AR630" s="25" t="s">
        <v>284</v>
      </c>
      <c r="AT630" s="25" t="s">
        <v>166</v>
      </c>
      <c r="AU630" s="25" t="s">
        <v>86</v>
      </c>
      <c r="AY630" s="25" t="s">
        <v>164</v>
      </c>
      <c r="BE630" s="214">
        <f>IF(N630="základní",J630,0)</f>
        <v>0</v>
      </c>
      <c r="BF630" s="214">
        <f>IF(N630="snížená",J630,0)</f>
        <v>0</v>
      </c>
      <c r="BG630" s="214">
        <f>IF(N630="zákl. přenesená",J630,0)</f>
        <v>0</v>
      </c>
      <c r="BH630" s="214">
        <f>IF(N630="sníž. přenesená",J630,0)</f>
        <v>0</v>
      </c>
      <c r="BI630" s="214">
        <f>IF(N630="nulová",J630,0)</f>
        <v>0</v>
      </c>
      <c r="BJ630" s="25" t="s">
        <v>25</v>
      </c>
      <c r="BK630" s="214">
        <f>ROUND(I630*H630,2)</f>
        <v>0</v>
      </c>
      <c r="BL630" s="25" t="s">
        <v>284</v>
      </c>
      <c r="BM630" s="25" t="s">
        <v>792</v>
      </c>
    </row>
    <row r="631" spans="2:65" s="1" customFormat="1" ht="13.5">
      <c r="B631" s="42"/>
      <c r="C631" s="64"/>
      <c r="D631" s="242" t="s">
        <v>173</v>
      </c>
      <c r="E631" s="64"/>
      <c r="F631" s="252" t="s">
        <v>793</v>
      </c>
      <c r="G631" s="64"/>
      <c r="H631" s="64"/>
      <c r="I631" s="173"/>
      <c r="J631" s="64"/>
      <c r="K631" s="64"/>
      <c r="L631" s="62"/>
      <c r="M631" s="217"/>
      <c r="N631" s="43"/>
      <c r="O631" s="43"/>
      <c r="P631" s="43"/>
      <c r="Q631" s="43"/>
      <c r="R631" s="43"/>
      <c r="S631" s="43"/>
      <c r="T631" s="79"/>
      <c r="AT631" s="25" t="s">
        <v>173</v>
      </c>
      <c r="AU631" s="25" t="s">
        <v>86</v>
      </c>
    </row>
    <row r="632" spans="2:65" s="1" customFormat="1" ht="22.5" customHeight="1">
      <c r="B632" s="42"/>
      <c r="C632" s="203" t="s">
        <v>794</v>
      </c>
      <c r="D632" s="203" t="s">
        <v>166</v>
      </c>
      <c r="E632" s="204" t="s">
        <v>795</v>
      </c>
      <c r="F632" s="205" t="s">
        <v>796</v>
      </c>
      <c r="G632" s="206" t="s">
        <v>226</v>
      </c>
      <c r="H632" s="207">
        <v>12</v>
      </c>
      <c r="I632" s="208"/>
      <c r="J632" s="209">
        <f>ROUND(I632*H632,2)</f>
        <v>0</v>
      </c>
      <c r="K632" s="205" t="s">
        <v>170</v>
      </c>
      <c r="L632" s="62"/>
      <c r="M632" s="210" t="s">
        <v>24</v>
      </c>
      <c r="N632" s="211" t="s">
        <v>48</v>
      </c>
      <c r="O632" s="43"/>
      <c r="P632" s="212">
        <f>O632*H632</f>
        <v>0</v>
      </c>
      <c r="Q632" s="212">
        <v>0</v>
      </c>
      <c r="R632" s="212">
        <f>Q632*H632</f>
        <v>0</v>
      </c>
      <c r="S632" s="212">
        <v>1.9460000000000002E-2</v>
      </c>
      <c r="T632" s="213">
        <f>S632*H632</f>
        <v>0.23352000000000001</v>
      </c>
      <c r="AR632" s="25" t="s">
        <v>284</v>
      </c>
      <c r="AT632" s="25" t="s">
        <v>166</v>
      </c>
      <c r="AU632" s="25" t="s">
        <v>86</v>
      </c>
      <c r="AY632" s="25" t="s">
        <v>164</v>
      </c>
      <c r="BE632" s="214">
        <f>IF(N632="základní",J632,0)</f>
        <v>0</v>
      </c>
      <c r="BF632" s="214">
        <f>IF(N632="snížená",J632,0)</f>
        <v>0</v>
      </c>
      <c r="BG632" s="214">
        <f>IF(N632="zákl. přenesená",J632,0)</f>
        <v>0</v>
      </c>
      <c r="BH632" s="214">
        <f>IF(N632="sníž. přenesená",J632,0)</f>
        <v>0</v>
      </c>
      <c r="BI632" s="214">
        <f>IF(N632="nulová",J632,0)</f>
        <v>0</v>
      </c>
      <c r="BJ632" s="25" t="s">
        <v>25</v>
      </c>
      <c r="BK632" s="214">
        <f>ROUND(I632*H632,2)</f>
        <v>0</v>
      </c>
      <c r="BL632" s="25" t="s">
        <v>284</v>
      </c>
      <c r="BM632" s="25" t="s">
        <v>797</v>
      </c>
    </row>
    <row r="633" spans="2:65" s="1" customFormat="1" ht="13.5">
      <c r="B633" s="42"/>
      <c r="C633" s="64"/>
      <c r="D633" s="242" t="s">
        <v>173</v>
      </c>
      <c r="E633" s="64"/>
      <c r="F633" s="252" t="s">
        <v>798</v>
      </c>
      <c r="G633" s="64"/>
      <c r="H633" s="64"/>
      <c r="I633" s="173"/>
      <c r="J633" s="64"/>
      <c r="K633" s="64"/>
      <c r="L633" s="62"/>
      <c r="M633" s="217"/>
      <c r="N633" s="43"/>
      <c r="O633" s="43"/>
      <c r="P633" s="43"/>
      <c r="Q633" s="43"/>
      <c r="R633" s="43"/>
      <c r="S633" s="43"/>
      <c r="T633" s="79"/>
      <c r="AT633" s="25" t="s">
        <v>173</v>
      </c>
      <c r="AU633" s="25" t="s">
        <v>86</v>
      </c>
    </row>
    <row r="634" spans="2:65" s="1" customFormat="1" ht="22.5" customHeight="1">
      <c r="B634" s="42"/>
      <c r="C634" s="203" t="s">
        <v>799</v>
      </c>
      <c r="D634" s="203" t="s">
        <v>166</v>
      </c>
      <c r="E634" s="204" t="s">
        <v>800</v>
      </c>
      <c r="F634" s="205" t="s">
        <v>801</v>
      </c>
      <c r="G634" s="206" t="s">
        <v>226</v>
      </c>
      <c r="H634" s="207">
        <v>3</v>
      </c>
      <c r="I634" s="208"/>
      <c r="J634" s="209">
        <f>ROUND(I634*H634,2)</f>
        <v>0</v>
      </c>
      <c r="K634" s="205" t="s">
        <v>170</v>
      </c>
      <c r="L634" s="62"/>
      <c r="M634" s="210" t="s">
        <v>24</v>
      </c>
      <c r="N634" s="211" t="s">
        <v>48</v>
      </c>
      <c r="O634" s="43"/>
      <c r="P634" s="212">
        <f>O634*H634</f>
        <v>0</v>
      </c>
      <c r="Q634" s="212">
        <v>0</v>
      </c>
      <c r="R634" s="212">
        <f>Q634*H634</f>
        <v>0</v>
      </c>
      <c r="S634" s="212">
        <v>3.4700000000000002E-2</v>
      </c>
      <c r="T634" s="213">
        <f>S634*H634</f>
        <v>0.1041</v>
      </c>
      <c r="AR634" s="25" t="s">
        <v>284</v>
      </c>
      <c r="AT634" s="25" t="s">
        <v>166</v>
      </c>
      <c r="AU634" s="25" t="s">
        <v>86</v>
      </c>
      <c r="AY634" s="25" t="s">
        <v>164</v>
      </c>
      <c r="BE634" s="214">
        <f>IF(N634="základní",J634,0)</f>
        <v>0</v>
      </c>
      <c r="BF634" s="214">
        <f>IF(N634="snížená",J634,0)</f>
        <v>0</v>
      </c>
      <c r="BG634" s="214">
        <f>IF(N634="zákl. přenesená",J634,0)</f>
        <v>0</v>
      </c>
      <c r="BH634" s="214">
        <f>IF(N634="sníž. přenesená",J634,0)</f>
        <v>0</v>
      </c>
      <c r="BI634" s="214">
        <f>IF(N634="nulová",J634,0)</f>
        <v>0</v>
      </c>
      <c r="BJ634" s="25" t="s">
        <v>25</v>
      </c>
      <c r="BK634" s="214">
        <f>ROUND(I634*H634,2)</f>
        <v>0</v>
      </c>
      <c r="BL634" s="25" t="s">
        <v>284</v>
      </c>
      <c r="BM634" s="25" t="s">
        <v>802</v>
      </c>
    </row>
    <row r="635" spans="2:65" s="1" customFormat="1" ht="13.5">
      <c r="B635" s="42"/>
      <c r="C635" s="64"/>
      <c r="D635" s="242" t="s">
        <v>173</v>
      </c>
      <c r="E635" s="64"/>
      <c r="F635" s="252" t="s">
        <v>803</v>
      </c>
      <c r="G635" s="64"/>
      <c r="H635" s="64"/>
      <c r="I635" s="173"/>
      <c r="J635" s="64"/>
      <c r="K635" s="64"/>
      <c r="L635" s="62"/>
      <c r="M635" s="217"/>
      <c r="N635" s="43"/>
      <c r="O635" s="43"/>
      <c r="P635" s="43"/>
      <c r="Q635" s="43"/>
      <c r="R635" s="43"/>
      <c r="S635" s="43"/>
      <c r="T635" s="79"/>
      <c r="AT635" s="25" t="s">
        <v>173</v>
      </c>
      <c r="AU635" s="25" t="s">
        <v>86</v>
      </c>
    </row>
    <row r="636" spans="2:65" s="1" customFormat="1" ht="22.5" customHeight="1">
      <c r="B636" s="42"/>
      <c r="C636" s="203" t="s">
        <v>804</v>
      </c>
      <c r="D636" s="203" t="s">
        <v>166</v>
      </c>
      <c r="E636" s="204" t="s">
        <v>805</v>
      </c>
      <c r="F636" s="205" t="s">
        <v>806</v>
      </c>
      <c r="G636" s="206" t="s">
        <v>226</v>
      </c>
      <c r="H636" s="207">
        <v>15</v>
      </c>
      <c r="I636" s="208"/>
      <c r="J636" s="209">
        <f>ROUND(I636*H636,2)</f>
        <v>0</v>
      </c>
      <c r="K636" s="205" t="s">
        <v>24</v>
      </c>
      <c r="L636" s="62"/>
      <c r="M636" s="210" t="s">
        <v>24</v>
      </c>
      <c r="N636" s="211" t="s">
        <v>48</v>
      </c>
      <c r="O636" s="43"/>
      <c r="P636" s="212">
        <f>O636*H636</f>
        <v>0</v>
      </c>
      <c r="Q636" s="212">
        <v>0</v>
      </c>
      <c r="R636" s="212">
        <f>Q636*H636</f>
        <v>0</v>
      </c>
      <c r="S636" s="212">
        <v>1.56E-3</v>
      </c>
      <c r="T636" s="213">
        <f>S636*H636</f>
        <v>2.3400000000000001E-2</v>
      </c>
      <c r="AR636" s="25" t="s">
        <v>284</v>
      </c>
      <c r="AT636" s="25" t="s">
        <v>166</v>
      </c>
      <c r="AU636" s="25" t="s">
        <v>86</v>
      </c>
      <c r="AY636" s="25" t="s">
        <v>164</v>
      </c>
      <c r="BE636" s="214">
        <f>IF(N636="základní",J636,0)</f>
        <v>0</v>
      </c>
      <c r="BF636" s="214">
        <f>IF(N636="snížená",J636,0)</f>
        <v>0</v>
      </c>
      <c r="BG636" s="214">
        <f>IF(N636="zákl. přenesená",J636,0)</f>
        <v>0</v>
      </c>
      <c r="BH636" s="214">
        <f>IF(N636="sníž. přenesená",J636,0)</f>
        <v>0</v>
      </c>
      <c r="BI636" s="214">
        <f>IF(N636="nulová",J636,0)</f>
        <v>0</v>
      </c>
      <c r="BJ636" s="25" t="s">
        <v>25</v>
      </c>
      <c r="BK636" s="214">
        <f>ROUND(I636*H636,2)</f>
        <v>0</v>
      </c>
      <c r="BL636" s="25" t="s">
        <v>284</v>
      </c>
      <c r="BM636" s="25" t="s">
        <v>807</v>
      </c>
    </row>
    <row r="637" spans="2:65" s="1" customFormat="1" ht="13.5">
      <c r="B637" s="42"/>
      <c r="C637" s="64"/>
      <c r="D637" s="242" t="s">
        <v>173</v>
      </c>
      <c r="E637" s="64"/>
      <c r="F637" s="252" t="s">
        <v>806</v>
      </c>
      <c r="G637" s="64"/>
      <c r="H637" s="64"/>
      <c r="I637" s="173"/>
      <c r="J637" s="64"/>
      <c r="K637" s="64"/>
      <c r="L637" s="62"/>
      <c r="M637" s="217"/>
      <c r="N637" s="43"/>
      <c r="O637" s="43"/>
      <c r="P637" s="43"/>
      <c r="Q637" s="43"/>
      <c r="R637" s="43"/>
      <c r="S637" s="43"/>
      <c r="T637" s="79"/>
      <c r="AT637" s="25" t="s">
        <v>173</v>
      </c>
      <c r="AU637" s="25" t="s">
        <v>86</v>
      </c>
    </row>
    <row r="638" spans="2:65" s="1" customFormat="1" ht="31.5" customHeight="1">
      <c r="B638" s="42"/>
      <c r="C638" s="203" t="s">
        <v>808</v>
      </c>
      <c r="D638" s="203" t="s">
        <v>166</v>
      </c>
      <c r="E638" s="204" t="s">
        <v>809</v>
      </c>
      <c r="F638" s="205" t="s">
        <v>810</v>
      </c>
      <c r="G638" s="206" t="s">
        <v>207</v>
      </c>
      <c r="H638" s="207">
        <v>0.59899999999999998</v>
      </c>
      <c r="I638" s="208"/>
      <c r="J638" s="209">
        <f>ROUND(I638*H638,2)</f>
        <v>0</v>
      </c>
      <c r="K638" s="205" t="s">
        <v>170</v>
      </c>
      <c r="L638" s="62"/>
      <c r="M638" s="210" t="s">
        <v>24</v>
      </c>
      <c r="N638" s="211" t="s">
        <v>48</v>
      </c>
      <c r="O638" s="43"/>
      <c r="P638" s="212">
        <f>O638*H638</f>
        <v>0</v>
      </c>
      <c r="Q638" s="212">
        <v>0</v>
      </c>
      <c r="R638" s="212">
        <f>Q638*H638</f>
        <v>0</v>
      </c>
      <c r="S638" s="212">
        <v>0</v>
      </c>
      <c r="T638" s="213">
        <f>S638*H638</f>
        <v>0</v>
      </c>
      <c r="AR638" s="25" t="s">
        <v>284</v>
      </c>
      <c r="AT638" s="25" t="s">
        <v>166</v>
      </c>
      <c r="AU638" s="25" t="s">
        <v>86</v>
      </c>
      <c r="AY638" s="25" t="s">
        <v>164</v>
      </c>
      <c r="BE638" s="214">
        <f>IF(N638="základní",J638,0)</f>
        <v>0</v>
      </c>
      <c r="BF638" s="214">
        <f>IF(N638="snížená",J638,0)</f>
        <v>0</v>
      </c>
      <c r="BG638" s="214">
        <f>IF(N638="zákl. přenesená",J638,0)</f>
        <v>0</v>
      </c>
      <c r="BH638" s="214">
        <f>IF(N638="sníž. přenesená",J638,0)</f>
        <v>0</v>
      </c>
      <c r="BI638" s="214">
        <f>IF(N638="nulová",J638,0)</f>
        <v>0</v>
      </c>
      <c r="BJ638" s="25" t="s">
        <v>25</v>
      </c>
      <c r="BK638" s="214">
        <f>ROUND(I638*H638,2)</f>
        <v>0</v>
      </c>
      <c r="BL638" s="25" t="s">
        <v>284</v>
      </c>
      <c r="BM638" s="25" t="s">
        <v>811</v>
      </c>
    </row>
    <row r="639" spans="2:65" s="1" customFormat="1" ht="27">
      <c r="B639" s="42"/>
      <c r="C639" s="64"/>
      <c r="D639" s="215" t="s">
        <v>173</v>
      </c>
      <c r="E639" s="64"/>
      <c r="F639" s="216" t="s">
        <v>812</v>
      </c>
      <c r="G639" s="64"/>
      <c r="H639" s="64"/>
      <c r="I639" s="173"/>
      <c r="J639" s="64"/>
      <c r="K639" s="64"/>
      <c r="L639" s="62"/>
      <c r="M639" s="217"/>
      <c r="N639" s="43"/>
      <c r="O639" s="43"/>
      <c r="P639" s="43"/>
      <c r="Q639" s="43"/>
      <c r="R639" s="43"/>
      <c r="S639" s="43"/>
      <c r="T639" s="79"/>
      <c r="AT639" s="25" t="s">
        <v>173</v>
      </c>
      <c r="AU639" s="25" t="s">
        <v>86</v>
      </c>
    </row>
    <row r="640" spans="2:65" s="11" customFormat="1" ht="29.85" customHeight="1">
      <c r="B640" s="186"/>
      <c r="C640" s="187"/>
      <c r="D640" s="200" t="s">
        <v>76</v>
      </c>
      <c r="E640" s="201" t="s">
        <v>813</v>
      </c>
      <c r="F640" s="201" t="s">
        <v>814</v>
      </c>
      <c r="G640" s="187"/>
      <c r="H640" s="187"/>
      <c r="I640" s="190"/>
      <c r="J640" s="202">
        <f>BK640</f>
        <v>0</v>
      </c>
      <c r="K640" s="187"/>
      <c r="L640" s="192"/>
      <c r="M640" s="193"/>
      <c r="N640" s="194"/>
      <c r="O640" s="194"/>
      <c r="P640" s="195">
        <f>SUM(P641:P680)</f>
        <v>0</v>
      </c>
      <c r="Q640" s="194"/>
      <c r="R640" s="195">
        <f>SUM(R641:R680)</f>
        <v>0</v>
      </c>
      <c r="S640" s="194"/>
      <c r="T640" s="196">
        <f>SUM(T641:T680)</f>
        <v>0</v>
      </c>
      <c r="AR640" s="197" t="s">
        <v>86</v>
      </c>
      <c r="AT640" s="198" t="s">
        <v>76</v>
      </c>
      <c r="AU640" s="198" t="s">
        <v>25</v>
      </c>
      <c r="AY640" s="197" t="s">
        <v>164</v>
      </c>
      <c r="BK640" s="199">
        <f>SUM(BK641:BK680)</f>
        <v>0</v>
      </c>
    </row>
    <row r="641" spans="2:65" s="1" customFormat="1" ht="22.5" customHeight="1">
      <c r="B641" s="42"/>
      <c r="C641" s="203" t="s">
        <v>815</v>
      </c>
      <c r="D641" s="203" t="s">
        <v>166</v>
      </c>
      <c r="E641" s="204" t="s">
        <v>816</v>
      </c>
      <c r="F641" s="205" t="s">
        <v>817</v>
      </c>
      <c r="G641" s="206" t="s">
        <v>226</v>
      </c>
      <c r="H641" s="207">
        <v>7</v>
      </c>
      <c r="I641" s="208"/>
      <c r="J641" s="209">
        <f>ROUND(I641*H641,2)</f>
        <v>0</v>
      </c>
      <c r="K641" s="205" t="s">
        <v>170</v>
      </c>
      <c r="L641" s="62"/>
      <c r="M641" s="210" t="s">
        <v>24</v>
      </c>
      <c r="N641" s="211" t="s">
        <v>48</v>
      </c>
      <c r="O641" s="43"/>
      <c r="P641" s="212">
        <f>O641*H641</f>
        <v>0</v>
      </c>
      <c r="Q641" s="212">
        <v>0</v>
      </c>
      <c r="R641" s="212">
        <f>Q641*H641</f>
        <v>0</v>
      </c>
      <c r="S641" s="212">
        <v>0</v>
      </c>
      <c r="T641" s="213">
        <f>S641*H641</f>
        <v>0</v>
      </c>
      <c r="AR641" s="25" t="s">
        <v>284</v>
      </c>
      <c r="AT641" s="25" t="s">
        <v>166</v>
      </c>
      <c r="AU641" s="25" t="s">
        <v>86</v>
      </c>
      <c r="AY641" s="25" t="s">
        <v>164</v>
      </c>
      <c r="BE641" s="214">
        <f>IF(N641="základní",J641,0)</f>
        <v>0</v>
      </c>
      <c r="BF641" s="214">
        <f>IF(N641="snížená",J641,0)</f>
        <v>0</v>
      </c>
      <c r="BG641" s="214">
        <f>IF(N641="zákl. přenesená",J641,0)</f>
        <v>0</v>
      </c>
      <c r="BH641" s="214">
        <f>IF(N641="sníž. přenesená",J641,0)</f>
        <v>0</v>
      </c>
      <c r="BI641" s="214">
        <f>IF(N641="nulová",J641,0)</f>
        <v>0</v>
      </c>
      <c r="BJ641" s="25" t="s">
        <v>25</v>
      </c>
      <c r="BK641" s="214">
        <f>ROUND(I641*H641,2)</f>
        <v>0</v>
      </c>
      <c r="BL641" s="25" t="s">
        <v>284</v>
      </c>
      <c r="BM641" s="25" t="s">
        <v>818</v>
      </c>
    </row>
    <row r="642" spans="2:65" s="1" customFormat="1" ht="13.5">
      <c r="B642" s="42"/>
      <c r="C642" s="64"/>
      <c r="D642" s="215" t="s">
        <v>173</v>
      </c>
      <c r="E642" s="64"/>
      <c r="F642" s="216" t="s">
        <v>819</v>
      </c>
      <c r="G642" s="64"/>
      <c r="H642" s="64"/>
      <c r="I642" s="173"/>
      <c r="J642" s="64"/>
      <c r="K642" s="64"/>
      <c r="L642" s="62"/>
      <c r="M642" s="217"/>
      <c r="N642" s="43"/>
      <c r="O642" s="43"/>
      <c r="P642" s="43"/>
      <c r="Q642" s="43"/>
      <c r="R642" s="43"/>
      <c r="S642" s="43"/>
      <c r="T642" s="79"/>
      <c r="AT642" s="25" t="s">
        <v>173</v>
      </c>
      <c r="AU642" s="25" t="s">
        <v>86</v>
      </c>
    </row>
    <row r="643" spans="2:65" s="13" customFormat="1" ht="13.5">
      <c r="B643" s="229"/>
      <c r="C643" s="230"/>
      <c r="D643" s="242" t="s">
        <v>175</v>
      </c>
      <c r="E643" s="253" t="s">
        <v>24</v>
      </c>
      <c r="F643" s="254" t="s">
        <v>820</v>
      </c>
      <c r="G643" s="230"/>
      <c r="H643" s="255">
        <v>7</v>
      </c>
      <c r="I643" s="234"/>
      <c r="J643" s="230"/>
      <c r="K643" s="230"/>
      <c r="L643" s="235"/>
      <c r="M643" s="236"/>
      <c r="N643" s="237"/>
      <c r="O643" s="237"/>
      <c r="P643" s="237"/>
      <c r="Q643" s="237"/>
      <c r="R643" s="237"/>
      <c r="S643" s="237"/>
      <c r="T643" s="238"/>
      <c r="AT643" s="239" t="s">
        <v>175</v>
      </c>
      <c r="AU643" s="239" t="s">
        <v>86</v>
      </c>
      <c r="AV643" s="13" t="s">
        <v>86</v>
      </c>
      <c r="AW643" s="13" t="s">
        <v>40</v>
      </c>
      <c r="AX643" s="13" t="s">
        <v>25</v>
      </c>
      <c r="AY643" s="239" t="s">
        <v>164</v>
      </c>
    </row>
    <row r="644" spans="2:65" s="1" customFormat="1" ht="22.5" customHeight="1">
      <c r="B644" s="42"/>
      <c r="C644" s="256" t="s">
        <v>821</v>
      </c>
      <c r="D644" s="256" t="s">
        <v>217</v>
      </c>
      <c r="E644" s="257" t="s">
        <v>822</v>
      </c>
      <c r="F644" s="258" t="s">
        <v>823</v>
      </c>
      <c r="G644" s="259" t="s">
        <v>226</v>
      </c>
      <c r="H644" s="260">
        <v>7</v>
      </c>
      <c r="I644" s="261"/>
      <c r="J644" s="262">
        <f>ROUND(I644*H644,2)</f>
        <v>0</v>
      </c>
      <c r="K644" s="258" t="s">
        <v>24</v>
      </c>
      <c r="L644" s="263"/>
      <c r="M644" s="264" t="s">
        <v>24</v>
      </c>
      <c r="N644" s="265" t="s">
        <v>48</v>
      </c>
      <c r="O644" s="43"/>
      <c r="P644" s="212">
        <f>O644*H644</f>
        <v>0</v>
      </c>
      <c r="Q644" s="212">
        <v>0</v>
      </c>
      <c r="R644" s="212">
        <f>Q644*H644</f>
        <v>0</v>
      </c>
      <c r="S644" s="212">
        <v>0</v>
      </c>
      <c r="T644" s="213">
        <f>S644*H644</f>
        <v>0</v>
      </c>
      <c r="AR644" s="25" t="s">
        <v>211</v>
      </c>
      <c r="AT644" s="25" t="s">
        <v>217</v>
      </c>
      <c r="AU644" s="25" t="s">
        <v>86</v>
      </c>
      <c r="AY644" s="25" t="s">
        <v>164</v>
      </c>
      <c r="BE644" s="214">
        <f>IF(N644="základní",J644,0)</f>
        <v>0</v>
      </c>
      <c r="BF644" s="214">
        <f>IF(N644="snížená",J644,0)</f>
        <v>0</v>
      </c>
      <c r="BG644" s="214">
        <f>IF(N644="zákl. přenesená",J644,0)</f>
        <v>0</v>
      </c>
      <c r="BH644" s="214">
        <f>IF(N644="sníž. přenesená",J644,0)</f>
        <v>0</v>
      </c>
      <c r="BI644" s="214">
        <f>IF(N644="nulová",J644,0)</f>
        <v>0</v>
      </c>
      <c r="BJ644" s="25" t="s">
        <v>25</v>
      </c>
      <c r="BK644" s="214">
        <f>ROUND(I644*H644,2)</f>
        <v>0</v>
      </c>
      <c r="BL644" s="25" t="s">
        <v>171</v>
      </c>
      <c r="BM644" s="25" t="s">
        <v>824</v>
      </c>
    </row>
    <row r="645" spans="2:65" s="1" customFormat="1" ht="13.5">
      <c r="B645" s="42"/>
      <c r="C645" s="64"/>
      <c r="D645" s="242" t="s">
        <v>173</v>
      </c>
      <c r="E645" s="64"/>
      <c r="F645" s="252" t="s">
        <v>823</v>
      </c>
      <c r="G645" s="64"/>
      <c r="H645" s="64"/>
      <c r="I645" s="173"/>
      <c r="J645" s="64"/>
      <c r="K645" s="64"/>
      <c r="L645" s="62"/>
      <c r="M645" s="217"/>
      <c r="N645" s="43"/>
      <c r="O645" s="43"/>
      <c r="P645" s="43"/>
      <c r="Q645" s="43"/>
      <c r="R645" s="43"/>
      <c r="S645" s="43"/>
      <c r="T645" s="79"/>
      <c r="AT645" s="25" t="s">
        <v>173</v>
      </c>
      <c r="AU645" s="25" t="s">
        <v>86</v>
      </c>
    </row>
    <row r="646" spans="2:65" s="1" customFormat="1" ht="22.5" customHeight="1">
      <c r="B646" s="42"/>
      <c r="C646" s="203" t="s">
        <v>825</v>
      </c>
      <c r="D646" s="203" t="s">
        <v>166</v>
      </c>
      <c r="E646" s="204" t="s">
        <v>826</v>
      </c>
      <c r="F646" s="205" t="s">
        <v>827</v>
      </c>
      <c r="G646" s="206" t="s">
        <v>226</v>
      </c>
      <c r="H646" s="207">
        <v>3</v>
      </c>
      <c r="I646" s="208"/>
      <c r="J646" s="209">
        <f>ROUND(I646*H646,2)</f>
        <v>0</v>
      </c>
      <c r="K646" s="205" t="s">
        <v>170</v>
      </c>
      <c r="L646" s="62"/>
      <c r="M646" s="210" t="s">
        <v>24</v>
      </c>
      <c r="N646" s="211" t="s">
        <v>48</v>
      </c>
      <c r="O646" s="43"/>
      <c r="P646" s="212">
        <f>O646*H646</f>
        <v>0</v>
      </c>
      <c r="Q646" s="212">
        <v>0</v>
      </c>
      <c r="R646" s="212">
        <f>Q646*H646</f>
        <v>0</v>
      </c>
      <c r="S646" s="212">
        <v>0</v>
      </c>
      <c r="T646" s="213">
        <f>S646*H646</f>
        <v>0</v>
      </c>
      <c r="AR646" s="25" t="s">
        <v>284</v>
      </c>
      <c r="AT646" s="25" t="s">
        <v>166</v>
      </c>
      <c r="AU646" s="25" t="s">
        <v>86</v>
      </c>
      <c r="AY646" s="25" t="s">
        <v>164</v>
      </c>
      <c r="BE646" s="214">
        <f>IF(N646="základní",J646,0)</f>
        <v>0</v>
      </c>
      <c r="BF646" s="214">
        <f>IF(N646="snížená",J646,0)</f>
        <v>0</v>
      </c>
      <c r="BG646" s="214">
        <f>IF(N646="zákl. přenesená",J646,0)</f>
        <v>0</v>
      </c>
      <c r="BH646" s="214">
        <f>IF(N646="sníž. přenesená",J646,0)</f>
        <v>0</v>
      </c>
      <c r="BI646" s="214">
        <f>IF(N646="nulová",J646,0)</f>
        <v>0</v>
      </c>
      <c r="BJ646" s="25" t="s">
        <v>25</v>
      </c>
      <c r="BK646" s="214">
        <f>ROUND(I646*H646,2)</f>
        <v>0</v>
      </c>
      <c r="BL646" s="25" t="s">
        <v>284</v>
      </c>
      <c r="BM646" s="25" t="s">
        <v>828</v>
      </c>
    </row>
    <row r="647" spans="2:65" s="1" customFormat="1" ht="13.5">
      <c r="B647" s="42"/>
      <c r="C647" s="64"/>
      <c r="D647" s="215" t="s">
        <v>173</v>
      </c>
      <c r="E647" s="64"/>
      <c r="F647" s="216" t="s">
        <v>829</v>
      </c>
      <c r="G647" s="64"/>
      <c r="H647" s="64"/>
      <c r="I647" s="173"/>
      <c r="J647" s="64"/>
      <c r="K647" s="64"/>
      <c r="L647" s="62"/>
      <c r="M647" s="217"/>
      <c r="N647" s="43"/>
      <c r="O647" s="43"/>
      <c r="P647" s="43"/>
      <c r="Q647" s="43"/>
      <c r="R647" s="43"/>
      <c r="S647" s="43"/>
      <c r="T647" s="79"/>
      <c r="AT647" s="25" t="s">
        <v>173</v>
      </c>
      <c r="AU647" s="25" t="s">
        <v>86</v>
      </c>
    </row>
    <row r="648" spans="2:65" s="13" customFormat="1" ht="13.5">
      <c r="B648" s="229"/>
      <c r="C648" s="230"/>
      <c r="D648" s="242" t="s">
        <v>175</v>
      </c>
      <c r="E648" s="253" t="s">
        <v>24</v>
      </c>
      <c r="F648" s="254" t="s">
        <v>830</v>
      </c>
      <c r="G648" s="230"/>
      <c r="H648" s="255">
        <v>3</v>
      </c>
      <c r="I648" s="234"/>
      <c r="J648" s="230"/>
      <c r="K648" s="230"/>
      <c r="L648" s="235"/>
      <c r="M648" s="236"/>
      <c r="N648" s="237"/>
      <c r="O648" s="237"/>
      <c r="P648" s="237"/>
      <c r="Q648" s="237"/>
      <c r="R648" s="237"/>
      <c r="S648" s="237"/>
      <c r="T648" s="238"/>
      <c r="AT648" s="239" t="s">
        <v>175</v>
      </c>
      <c r="AU648" s="239" t="s">
        <v>86</v>
      </c>
      <c r="AV648" s="13" t="s">
        <v>86</v>
      </c>
      <c r="AW648" s="13" t="s">
        <v>40</v>
      </c>
      <c r="AX648" s="13" t="s">
        <v>25</v>
      </c>
      <c r="AY648" s="239" t="s">
        <v>164</v>
      </c>
    </row>
    <row r="649" spans="2:65" s="1" customFormat="1" ht="22.5" customHeight="1">
      <c r="B649" s="42"/>
      <c r="C649" s="256" t="s">
        <v>831</v>
      </c>
      <c r="D649" s="256" t="s">
        <v>217</v>
      </c>
      <c r="E649" s="257" t="s">
        <v>832</v>
      </c>
      <c r="F649" s="258" t="s">
        <v>833</v>
      </c>
      <c r="G649" s="259" t="s">
        <v>226</v>
      </c>
      <c r="H649" s="260">
        <v>3</v>
      </c>
      <c r="I649" s="261"/>
      <c r="J649" s="262">
        <f>ROUND(I649*H649,2)</f>
        <v>0</v>
      </c>
      <c r="K649" s="258" t="s">
        <v>24</v>
      </c>
      <c r="L649" s="263"/>
      <c r="M649" s="264" t="s">
        <v>24</v>
      </c>
      <c r="N649" s="265" t="s">
        <v>48</v>
      </c>
      <c r="O649" s="43"/>
      <c r="P649" s="212">
        <f>O649*H649</f>
        <v>0</v>
      </c>
      <c r="Q649" s="212">
        <v>0</v>
      </c>
      <c r="R649" s="212">
        <f>Q649*H649</f>
        <v>0</v>
      </c>
      <c r="S649" s="212">
        <v>0</v>
      </c>
      <c r="T649" s="213">
        <f>S649*H649</f>
        <v>0</v>
      </c>
      <c r="AR649" s="25" t="s">
        <v>211</v>
      </c>
      <c r="AT649" s="25" t="s">
        <v>217</v>
      </c>
      <c r="AU649" s="25" t="s">
        <v>86</v>
      </c>
      <c r="AY649" s="25" t="s">
        <v>164</v>
      </c>
      <c r="BE649" s="214">
        <f>IF(N649="základní",J649,0)</f>
        <v>0</v>
      </c>
      <c r="BF649" s="214">
        <f>IF(N649="snížená",J649,0)</f>
        <v>0</v>
      </c>
      <c r="BG649" s="214">
        <f>IF(N649="zákl. přenesená",J649,0)</f>
        <v>0</v>
      </c>
      <c r="BH649" s="214">
        <f>IF(N649="sníž. přenesená",J649,0)</f>
        <v>0</v>
      </c>
      <c r="BI649" s="214">
        <f>IF(N649="nulová",J649,0)</f>
        <v>0</v>
      </c>
      <c r="BJ649" s="25" t="s">
        <v>25</v>
      </c>
      <c r="BK649" s="214">
        <f>ROUND(I649*H649,2)</f>
        <v>0</v>
      </c>
      <c r="BL649" s="25" t="s">
        <v>171</v>
      </c>
      <c r="BM649" s="25" t="s">
        <v>834</v>
      </c>
    </row>
    <row r="650" spans="2:65" s="1" customFormat="1" ht="13.5">
      <c r="B650" s="42"/>
      <c r="C650" s="64"/>
      <c r="D650" s="242" t="s">
        <v>173</v>
      </c>
      <c r="E650" s="64"/>
      <c r="F650" s="252" t="s">
        <v>833</v>
      </c>
      <c r="G650" s="64"/>
      <c r="H650" s="64"/>
      <c r="I650" s="173"/>
      <c r="J650" s="64"/>
      <c r="K650" s="64"/>
      <c r="L650" s="62"/>
      <c r="M650" s="217"/>
      <c r="N650" s="43"/>
      <c r="O650" s="43"/>
      <c r="P650" s="43"/>
      <c r="Q650" s="43"/>
      <c r="R650" s="43"/>
      <c r="S650" s="43"/>
      <c r="T650" s="79"/>
      <c r="AT650" s="25" t="s">
        <v>173</v>
      </c>
      <c r="AU650" s="25" t="s">
        <v>86</v>
      </c>
    </row>
    <row r="651" spans="2:65" s="1" customFormat="1" ht="22.5" customHeight="1">
      <c r="B651" s="42"/>
      <c r="C651" s="203" t="s">
        <v>835</v>
      </c>
      <c r="D651" s="203" t="s">
        <v>166</v>
      </c>
      <c r="E651" s="204" t="s">
        <v>836</v>
      </c>
      <c r="F651" s="205" t="s">
        <v>837</v>
      </c>
      <c r="G651" s="206" t="s">
        <v>226</v>
      </c>
      <c r="H651" s="207">
        <v>20</v>
      </c>
      <c r="I651" s="208"/>
      <c r="J651" s="209">
        <f>ROUND(I651*H651,2)</f>
        <v>0</v>
      </c>
      <c r="K651" s="205" t="s">
        <v>170</v>
      </c>
      <c r="L651" s="62"/>
      <c r="M651" s="210" t="s">
        <v>24</v>
      </c>
      <c r="N651" s="211" t="s">
        <v>48</v>
      </c>
      <c r="O651" s="43"/>
      <c r="P651" s="212">
        <f>O651*H651</f>
        <v>0</v>
      </c>
      <c r="Q651" s="212">
        <v>0</v>
      </c>
      <c r="R651" s="212">
        <f>Q651*H651</f>
        <v>0</v>
      </c>
      <c r="S651" s="212">
        <v>0</v>
      </c>
      <c r="T651" s="213">
        <f>S651*H651</f>
        <v>0</v>
      </c>
      <c r="AR651" s="25" t="s">
        <v>284</v>
      </c>
      <c r="AT651" s="25" t="s">
        <v>166</v>
      </c>
      <c r="AU651" s="25" t="s">
        <v>86</v>
      </c>
      <c r="AY651" s="25" t="s">
        <v>164</v>
      </c>
      <c r="BE651" s="214">
        <f>IF(N651="základní",J651,0)</f>
        <v>0</v>
      </c>
      <c r="BF651" s="214">
        <f>IF(N651="snížená",J651,0)</f>
        <v>0</v>
      </c>
      <c r="BG651" s="214">
        <f>IF(N651="zákl. přenesená",J651,0)</f>
        <v>0</v>
      </c>
      <c r="BH651" s="214">
        <f>IF(N651="sníž. přenesená",J651,0)</f>
        <v>0</v>
      </c>
      <c r="BI651" s="214">
        <f>IF(N651="nulová",J651,0)</f>
        <v>0</v>
      </c>
      <c r="BJ651" s="25" t="s">
        <v>25</v>
      </c>
      <c r="BK651" s="214">
        <f>ROUND(I651*H651,2)</f>
        <v>0</v>
      </c>
      <c r="BL651" s="25" t="s">
        <v>284</v>
      </c>
      <c r="BM651" s="25" t="s">
        <v>838</v>
      </c>
    </row>
    <row r="652" spans="2:65" s="1" customFormat="1" ht="13.5">
      <c r="B652" s="42"/>
      <c r="C652" s="64"/>
      <c r="D652" s="215" t="s">
        <v>173</v>
      </c>
      <c r="E652" s="64"/>
      <c r="F652" s="216" t="s">
        <v>839</v>
      </c>
      <c r="G652" s="64"/>
      <c r="H652" s="64"/>
      <c r="I652" s="173"/>
      <c r="J652" s="64"/>
      <c r="K652" s="64"/>
      <c r="L652" s="62"/>
      <c r="M652" s="217"/>
      <c r="N652" s="43"/>
      <c r="O652" s="43"/>
      <c r="P652" s="43"/>
      <c r="Q652" s="43"/>
      <c r="R652" s="43"/>
      <c r="S652" s="43"/>
      <c r="T652" s="79"/>
      <c r="AT652" s="25" t="s">
        <v>173</v>
      </c>
      <c r="AU652" s="25" t="s">
        <v>86</v>
      </c>
    </row>
    <row r="653" spans="2:65" s="12" customFormat="1" ht="13.5">
      <c r="B653" s="218"/>
      <c r="C653" s="219"/>
      <c r="D653" s="215" t="s">
        <v>175</v>
      </c>
      <c r="E653" s="220" t="s">
        <v>24</v>
      </c>
      <c r="F653" s="221" t="s">
        <v>840</v>
      </c>
      <c r="G653" s="219"/>
      <c r="H653" s="222" t="s">
        <v>24</v>
      </c>
      <c r="I653" s="223"/>
      <c r="J653" s="219"/>
      <c r="K653" s="219"/>
      <c r="L653" s="224"/>
      <c r="M653" s="225"/>
      <c r="N653" s="226"/>
      <c r="O653" s="226"/>
      <c r="P653" s="226"/>
      <c r="Q653" s="226"/>
      <c r="R653" s="226"/>
      <c r="S653" s="226"/>
      <c r="T653" s="227"/>
      <c r="AT653" s="228" t="s">
        <v>175</v>
      </c>
      <c r="AU653" s="228" t="s">
        <v>86</v>
      </c>
      <c r="AV653" s="12" t="s">
        <v>25</v>
      </c>
      <c r="AW653" s="12" t="s">
        <v>40</v>
      </c>
      <c r="AX653" s="12" t="s">
        <v>77</v>
      </c>
      <c r="AY653" s="228" t="s">
        <v>164</v>
      </c>
    </row>
    <row r="654" spans="2:65" s="13" customFormat="1" ht="13.5">
      <c r="B654" s="229"/>
      <c r="C654" s="230"/>
      <c r="D654" s="215" t="s">
        <v>175</v>
      </c>
      <c r="E654" s="231" t="s">
        <v>24</v>
      </c>
      <c r="F654" s="232" t="s">
        <v>841</v>
      </c>
      <c r="G654" s="230"/>
      <c r="H654" s="233">
        <v>20</v>
      </c>
      <c r="I654" s="234"/>
      <c r="J654" s="230"/>
      <c r="K654" s="230"/>
      <c r="L654" s="235"/>
      <c r="M654" s="236"/>
      <c r="N654" s="237"/>
      <c r="O654" s="237"/>
      <c r="P654" s="237"/>
      <c r="Q654" s="237"/>
      <c r="R654" s="237"/>
      <c r="S654" s="237"/>
      <c r="T654" s="238"/>
      <c r="AT654" s="239" t="s">
        <v>175</v>
      </c>
      <c r="AU654" s="239" t="s">
        <v>86</v>
      </c>
      <c r="AV654" s="13" t="s">
        <v>86</v>
      </c>
      <c r="AW654" s="13" t="s">
        <v>40</v>
      </c>
      <c r="AX654" s="13" t="s">
        <v>77</v>
      </c>
      <c r="AY654" s="239" t="s">
        <v>164</v>
      </c>
    </row>
    <row r="655" spans="2:65" s="14" customFormat="1" ht="13.5">
      <c r="B655" s="240"/>
      <c r="C655" s="241"/>
      <c r="D655" s="242" t="s">
        <v>175</v>
      </c>
      <c r="E655" s="243" t="s">
        <v>24</v>
      </c>
      <c r="F655" s="244" t="s">
        <v>178</v>
      </c>
      <c r="G655" s="241"/>
      <c r="H655" s="245">
        <v>20</v>
      </c>
      <c r="I655" s="246"/>
      <c r="J655" s="241"/>
      <c r="K655" s="241"/>
      <c r="L655" s="247"/>
      <c r="M655" s="248"/>
      <c r="N655" s="249"/>
      <c r="O655" s="249"/>
      <c r="P655" s="249"/>
      <c r="Q655" s="249"/>
      <c r="R655" s="249"/>
      <c r="S655" s="249"/>
      <c r="T655" s="250"/>
      <c r="AT655" s="251" t="s">
        <v>175</v>
      </c>
      <c r="AU655" s="251" t="s">
        <v>86</v>
      </c>
      <c r="AV655" s="14" t="s">
        <v>171</v>
      </c>
      <c r="AW655" s="14" t="s">
        <v>40</v>
      </c>
      <c r="AX655" s="14" t="s">
        <v>25</v>
      </c>
      <c r="AY655" s="251" t="s">
        <v>164</v>
      </c>
    </row>
    <row r="656" spans="2:65" s="1" customFormat="1" ht="22.5" customHeight="1">
      <c r="B656" s="42"/>
      <c r="C656" s="256" t="s">
        <v>842</v>
      </c>
      <c r="D656" s="256" t="s">
        <v>217</v>
      </c>
      <c r="E656" s="257" t="s">
        <v>843</v>
      </c>
      <c r="F656" s="258" t="s">
        <v>844</v>
      </c>
      <c r="G656" s="259" t="s">
        <v>226</v>
      </c>
      <c r="H656" s="260">
        <v>8</v>
      </c>
      <c r="I656" s="261"/>
      <c r="J656" s="262">
        <f>ROUND(I656*H656,2)</f>
        <v>0</v>
      </c>
      <c r="K656" s="258" t="s">
        <v>24</v>
      </c>
      <c r="L656" s="263"/>
      <c r="M656" s="264" t="s">
        <v>24</v>
      </c>
      <c r="N656" s="265" t="s">
        <v>48</v>
      </c>
      <c r="O656" s="43"/>
      <c r="P656" s="212">
        <f>O656*H656</f>
        <v>0</v>
      </c>
      <c r="Q656" s="212">
        <v>0</v>
      </c>
      <c r="R656" s="212">
        <f>Q656*H656</f>
        <v>0</v>
      </c>
      <c r="S656" s="212">
        <v>0</v>
      </c>
      <c r="T656" s="213">
        <f>S656*H656</f>
        <v>0</v>
      </c>
      <c r="AR656" s="25" t="s">
        <v>211</v>
      </c>
      <c r="AT656" s="25" t="s">
        <v>217</v>
      </c>
      <c r="AU656" s="25" t="s">
        <v>86</v>
      </c>
      <c r="AY656" s="25" t="s">
        <v>164</v>
      </c>
      <c r="BE656" s="214">
        <f>IF(N656="základní",J656,0)</f>
        <v>0</v>
      </c>
      <c r="BF656" s="214">
        <f>IF(N656="snížená",J656,0)</f>
        <v>0</v>
      </c>
      <c r="BG656" s="214">
        <f>IF(N656="zákl. přenesená",J656,0)</f>
        <v>0</v>
      </c>
      <c r="BH656" s="214">
        <f>IF(N656="sníž. přenesená",J656,0)</f>
        <v>0</v>
      </c>
      <c r="BI656" s="214">
        <f>IF(N656="nulová",J656,0)</f>
        <v>0</v>
      </c>
      <c r="BJ656" s="25" t="s">
        <v>25</v>
      </c>
      <c r="BK656" s="214">
        <f>ROUND(I656*H656,2)</f>
        <v>0</v>
      </c>
      <c r="BL656" s="25" t="s">
        <v>171</v>
      </c>
      <c r="BM656" s="25" t="s">
        <v>845</v>
      </c>
    </row>
    <row r="657" spans="2:65" s="1" customFormat="1" ht="13.5">
      <c r="B657" s="42"/>
      <c r="C657" s="64"/>
      <c r="D657" s="242" t="s">
        <v>173</v>
      </c>
      <c r="E657" s="64"/>
      <c r="F657" s="252" t="s">
        <v>844</v>
      </c>
      <c r="G657" s="64"/>
      <c r="H657" s="64"/>
      <c r="I657" s="173"/>
      <c r="J657" s="64"/>
      <c r="K657" s="64"/>
      <c r="L657" s="62"/>
      <c r="M657" s="217"/>
      <c r="N657" s="43"/>
      <c r="O657" s="43"/>
      <c r="P657" s="43"/>
      <c r="Q657" s="43"/>
      <c r="R657" s="43"/>
      <c r="S657" s="43"/>
      <c r="T657" s="79"/>
      <c r="AT657" s="25" t="s">
        <v>173</v>
      </c>
      <c r="AU657" s="25" t="s">
        <v>86</v>
      </c>
    </row>
    <row r="658" spans="2:65" s="1" customFormat="1" ht="22.5" customHeight="1">
      <c r="B658" s="42"/>
      <c r="C658" s="256" t="s">
        <v>511</v>
      </c>
      <c r="D658" s="256" t="s">
        <v>217</v>
      </c>
      <c r="E658" s="257" t="s">
        <v>846</v>
      </c>
      <c r="F658" s="258" t="s">
        <v>847</v>
      </c>
      <c r="G658" s="259" t="s">
        <v>226</v>
      </c>
      <c r="H658" s="260">
        <v>12</v>
      </c>
      <c r="I658" s="261"/>
      <c r="J658" s="262">
        <f>ROUND(I658*H658,2)</f>
        <v>0</v>
      </c>
      <c r="K658" s="258" t="s">
        <v>24</v>
      </c>
      <c r="L658" s="263"/>
      <c r="M658" s="264" t="s">
        <v>24</v>
      </c>
      <c r="N658" s="265" t="s">
        <v>48</v>
      </c>
      <c r="O658" s="43"/>
      <c r="P658" s="212">
        <f>O658*H658</f>
        <v>0</v>
      </c>
      <c r="Q658" s="212">
        <v>0</v>
      </c>
      <c r="R658" s="212">
        <f>Q658*H658</f>
        <v>0</v>
      </c>
      <c r="S658" s="212">
        <v>0</v>
      </c>
      <c r="T658" s="213">
        <f>S658*H658</f>
        <v>0</v>
      </c>
      <c r="AR658" s="25" t="s">
        <v>211</v>
      </c>
      <c r="AT658" s="25" t="s">
        <v>217</v>
      </c>
      <c r="AU658" s="25" t="s">
        <v>86</v>
      </c>
      <c r="AY658" s="25" t="s">
        <v>164</v>
      </c>
      <c r="BE658" s="214">
        <f>IF(N658="základní",J658,0)</f>
        <v>0</v>
      </c>
      <c r="BF658" s="214">
        <f>IF(N658="snížená",J658,0)</f>
        <v>0</v>
      </c>
      <c r="BG658" s="214">
        <f>IF(N658="zákl. přenesená",J658,0)</f>
        <v>0</v>
      </c>
      <c r="BH658" s="214">
        <f>IF(N658="sníž. přenesená",J658,0)</f>
        <v>0</v>
      </c>
      <c r="BI658" s="214">
        <f>IF(N658="nulová",J658,0)</f>
        <v>0</v>
      </c>
      <c r="BJ658" s="25" t="s">
        <v>25</v>
      </c>
      <c r="BK658" s="214">
        <f>ROUND(I658*H658,2)</f>
        <v>0</v>
      </c>
      <c r="BL658" s="25" t="s">
        <v>171</v>
      </c>
      <c r="BM658" s="25" t="s">
        <v>848</v>
      </c>
    </row>
    <row r="659" spans="2:65" s="1" customFormat="1" ht="13.5">
      <c r="B659" s="42"/>
      <c r="C659" s="64"/>
      <c r="D659" s="242" t="s">
        <v>173</v>
      </c>
      <c r="E659" s="64"/>
      <c r="F659" s="252" t="s">
        <v>847</v>
      </c>
      <c r="G659" s="64"/>
      <c r="H659" s="64"/>
      <c r="I659" s="173"/>
      <c r="J659" s="64"/>
      <c r="K659" s="64"/>
      <c r="L659" s="62"/>
      <c r="M659" s="217"/>
      <c r="N659" s="43"/>
      <c r="O659" s="43"/>
      <c r="P659" s="43"/>
      <c r="Q659" s="43"/>
      <c r="R659" s="43"/>
      <c r="S659" s="43"/>
      <c r="T659" s="79"/>
      <c r="AT659" s="25" t="s">
        <v>173</v>
      </c>
      <c r="AU659" s="25" t="s">
        <v>86</v>
      </c>
    </row>
    <row r="660" spans="2:65" s="1" customFormat="1" ht="22.5" customHeight="1">
      <c r="B660" s="42"/>
      <c r="C660" s="203" t="s">
        <v>523</v>
      </c>
      <c r="D660" s="203" t="s">
        <v>166</v>
      </c>
      <c r="E660" s="204" t="s">
        <v>849</v>
      </c>
      <c r="F660" s="205" t="s">
        <v>850</v>
      </c>
      <c r="G660" s="206" t="s">
        <v>226</v>
      </c>
      <c r="H660" s="207">
        <v>1</v>
      </c>
      <c r="I660" s="208"/>
      <c r="J660" s="209">
        <f>ROUND(I660*H660,2)</f>
        <v>0</v>
      </c>
      <c r="K660" s="205" t="s">
        <v>170</v>
      </c>
      <c r="L660" s="62"/>
      <c r="M660" s="210" t="s">
        <v>24</v>
      </c>
      <c r="N660" s="211" t="s">
        <v>48</v>
      </c>
      <c r="O660" s="43"/>
      <c r="P660" s="212">
        <f>O660*H660</f>
        <v>0</v>
      </c>
      <c r="Q660" s="212">
        <v>0</v>
      </c>
      <c r="R660" s="212">
        <f>Q660*H660</f>
        <v>0</v>
      </c>
      <c r="S660" s="212">
        <v>0</v>
      </c>
      <c r="T660" s="213">
        <f>S660*H660</f>
        <v>0</v>
      </c>
      <c r="AR660" s="25" t="s">
        <v>284</v>
      </c>
      <c r="AT660" s="25" t="s">
        <v>166</v>
      </c>
      <c r="AU660" s="25" t="s">
        <v>86</v>
      </c>
      <c r="AY660" s="25" t="s">
        <v>164</v>
      </c>
      <c r="BE660" s="214">
        <f>IF(N660="základní",J660,0)</f>
        <v>0</v>
      </c>
      <c r="BF660" s="214">
        <f>IF(N660="snížená",J660,0)</f>
        <v>0</v>
      </c>
      <c r="BG660" s="214">
        <f>IF(N660="zákl. přenesená",J660,0)</f>
        <v>0</v>
      </c>
      <c r="BH660" s="214">
        <f>IF(N660="sníž. přenesená",J660,0)</f>
        <v>0</v>
      </c>
      <c r="BI660" s="214">
        <f>IF(N660="nulová",J660,0)</f>
        <v>0</v>
      </c>
      <c r="BJ660" s="25" t="s">
        <v>25</v>
      </c>
      <c r="BK660" s="214">
        <f>ROUND(I660*H660,2)</f>
        <v>0</v>
      </c>
      <c r="BL660" s="25" t="s">
        <v>284</v>
      </c>
      <c r="BM660" s="25" t="s">
        <v>851</v>
      </c>
    </row>
    <row r="661" spans="2:65" s="1" customFormat="1" ht="27">
      <c r="B661" s="42"/>
      <c r="C661" s="64"/>
      <c r="D661" s="215" t="s">
        <v>173</v>
      </c>
      <c r="E661" s="64"/>
      <c r="F661" s="216" t="s">
        <v>852</v>
      </c>
      <c r="G661" s="64"/>
      <c r="H661" s="64"/>
      <c r="I661" s="173"/>
      <c r="J661" s="64"/>
      <c r="K661" s="64"/>
      <c r="L661" s="62"/>
      <c r="M661" s="217"/>
      <c r="N661" s="43"/>
      <c r="O661" s="43"/>
      <c r="P661" s="43"/>
      <c r="Q661" s="43"/>
      <c r="R661" s="43"/>
      <c r="S661" s="43"/>
      <c r="T661" s="79"/>
      <c r="AT661" s="25" t="s">
        <v>173</v>
      </c>
      <c r="AU661" s="25" t="s">
        <v>86</v>
      </c>
    </row>
    <row r="662" spans="2:65" s="13" customFormat="1" ht="13.5">
      <c r="B662" s="229"/>
      <c r="C662" s="230"/>
      <c r="D662" s="242" t="s">
        <v>175</v>
      </c>
      <c r="E662" s="253" t="s">
        <v>24</v>
      </c>
      <c r="F662" s="254" t="s">
        <v>853</v>
      </c>
      <c r="G662" s="230"/>
      <c r="H662" s="255">
        <v>1</v>
      </c>
      <c r="I662" s="234"/>
      <c r="J662" s="230"/>
      <c r="K662" s="230"/>
      <c r="L662" s="235"/>
      <c r="M662" s="236"/>
      <c r="N662" s="237"/>
      <c r="O662" s="237"/>
      <c r="P662" s="237"/>
      <c r="Q662" s="237"/>
      <c r="R662" s="237"/>
      <c r="S662" s="237"/>
      <c r="T662" s="238"/>
      <c r="AT662" s="239" t="s">
        <v>175</v>
      </c>
      <c r="AU662" s="239" t="s">
        <v>86</v>
      </c>
      <c r="AV662" s="13" t="s">
        <v>86</v>
      </c>
      <c r="AW662" s="13" t="s">
        <v>40</v>
      </c>
      <c r="AX662" s="13" t="s">
        <v>25</v>
      </c>
      <c r="AY662" s="239" t="s">
        <v>164</v>
      </c>
    </row>
    <row r="663" spans="2:65" s="1" customFormat="1" ht="22.5" customHeight="1">
      <c r="B663" s="42"/>
      <c r="C663" s="256" t="s">
        <v>540</v>
      </c>
      <c r="D663" s="256" t="s">
        <v>217</v>
      </c>
      <c r="E663" s="257" t="s">
        <v>854</v>
      </c>
      <c r="F663" s="258" t="s">
        <v>855</v>
      </c>
      <c r="G663" s="259" t="s">
        <v>226</v>
      </c>
      <c r="H663" s="260">
        <v>1</v>
      </c>
      <c r="I663" s="261"/>
      <c r="J663" s="262">
        <f>ROUND(I663*H663,2)</f>
        <v>0</v>
      </c>
      <c r="K663" s="258" t="s">
        <v>24</v>
      </c>
      <c r="L663" s="263"/>
      <c r="M663" s="264" t="s">
        <v>24</v>
      </c>
      <c r="N663" s="265" t="s">
        <v>48</v>
      </c>
      <c r="O663" s="43"/>
      <c r="P663" s="212">
        <f>O663*H663</f>
        <v>0</v>
      </c>
      <c r="Q663" s="212">
        <v>0</v>
      </c>
      <c r="R663" s="212">
        <f>Q663*H663</f>
        <v>0</v>
      </c>
      <c r="S663" s="212">
        <v>0</v>
      </c>
      <c r="T663" s="213">
        <f>S663*H663</f>
        <v>0</v>
      </c>
      <c r="AR663" s="25" t="s">
        <v>211</v>
      </c>
      <c r="AT663" s="25" t="s">
        <v>217</v>
      </c>
      <c r="AU663" s="25" t="s">
        <v>86</v>
      </c>
      <c r="AY663" s="25" t="s">
        <v>164</v>
      </c>
      <c r="BE663" s="214">
        <f>IF(N663="základní",J663,0)</f>
        <v>0</v>
      </c>
      <c r="BF663" s="214">
        <f>IF(N663="snížená",J663,0)</f>
        <v>0</v>
      </c>
      <c r="BG663" s="214">
        <f>IF(N663="zákl. přenesená",J663,0)</f>
        <v>0</v>
      </c>
      <c r="BH663" s="214">
        <f>IF(N663="sníž. přenesená",J663,0)</f>
        <v>0</v>
      </c>
      <c r="BI663" s="214">
        <f>IF(N663="nulová",J663,0)</f>
        <v>0</v>
      </c>
      <c r="BJ663" s="25" t="s">
        <v>25</v>
      </c>
      <c r="BK663" s="214">
        <f>ROUND(I663*H663,2)</f>
        <v>0</v>
      </c>
      <c r="BL663" s="25" t="s">
        <v>171</v>
      </c>
      <c r="BM663" s="25" t="s">
        <v>856</v>
      </c>
    </row>
    <row r="664" spans="2:65" s="1" customFormat="1" ht="13.5">
      <c r="B664" s="42"/>
      <c r="C664" s="64"/>
      <c r="D664" s="242" t="s">
        <v>173</v>
      </c>
      <c r="E664" s="64"/>
      <c r="F664" s="252" t="s">
        <v>855</v>
      </c>
      <c r="G664" s="64"/>
      <c r="H664" s="64"/>
      <c r="I664" s="173"/>
      <c r="J664" s="64"/>
      <c r="K664" s="64"/>
      <c r="L664" s="62"/>
      <c r="M664" s="217"/>
      <c r="N664" s="43"/>
      <c r="O664" s="43"/>
      <c r="P664" s="43"/>
      <c r="Q664" s="43"/>
      <c r="R664" s="43"/>
      <c r="S664" s="43"/>
      <c r="T664" s="79"/>
      <c r="AT664" s="25" t="s">
        <v>173</v>
      </c>
      <c r="AU664" s="25" t="s">
        <v>86</v>
      </c>
    </row>
    <row r="665" spans="2:65" s="1" customFormat="1" ht="22.5" customHeight="1">
      <c r="B665" s="42"/>
      <c r="C665" s="203" t="s">
        <v>587</v>
      </c>
      <c r="D665" s="203" t="s">
        <v>166</v>
      </c>
      <c r="E665" s="204" t="s">
        <v>857</v>
      </c>
      <c r="F665" s="205" t="s">
        <v>858</v>
      </c>
      <c r="G665" s="206" t="s">
        <v>287</v>
      </c>
      <c r="H665" s="207">
        <v>2.5</v>
      </c>
      <c r="I665" s="208"/>
      <c r="J665" s="209">
        <f>ROUND(I665*H665,2)</f>
        <v>0</v>
      </c>
      <c r="K665" s="205" t="s">
        <v>24</v>
      </c>
      <c r="L665" s="62"/>
      <c r="M665" s="210" t="s">
        <v>24</v>
      </c>
      <c r="N665" s="211" t="s">
        <v>48</v>
      </c>
      <c r="O665" s="43"/>
      <c r="P665" s="212">
        <f>O665*H665</f>
        <v>0</v>
      </c>
      <c r="Q665" s="212">
        <v>0</v>
      </c>
      <c r="R665" s="212">
        <f>Q665*H665</f>
        <v>0</v>
      </c>
      <c r="S665" s="212">
        <v>0</v>
      </c>
      <c r="T665" s="213">
        <f>S665*H665</f>
        <v>0</v>
      </c>
      <c r="AR665" s="25" t="s">
        <v>284</v>
      </c>
      <c r="AT665" s="25" t="s">
        <v>166</v>
      </c>
      <c r="AU665" s="25" t="s">
        <v>86</v>
      </c>
      <c r="AY665" s="25" t="s">
        <v>164</v>
      </c>
      <c r="BE665" s="214">
        <f>IF(N665="základní",J665,0)</f>
        <v>0</v>
      </c>
      <c r="BF665" s="214">
        <f>IF(N665="snížená",J665,0)</f>
        <v>0</v>
      </c>
      <c r="BG665" s="214">
        <f>IF(N665="zákl. přenesená",J665,0)</f>
        <v>0</v>
      </c>
      <c r="BH665" s="214">
        <f>IF(N665="sníž. přenesená",J665,0)</f>
        <v>0</v>
      </c>
      <c r="BI665" s="214">
        <f>IF(N665="nulová",J665,0)</f>
        <v>0</v>
      </c>
      <c r="BJ665" s="25" t="s">
        <v>25</v>
      </c>
      <c r="BK665" s="214">
        <f>ROUND(I665*H665,2)</f>
        <v>0</v>
      </c>
      <c r="BL665" s="25" t="s">
        <v>284</v>
      </c>
      <c r="BM665" s="25" t="s">
        <v>859</v>
      </c>
    </row>
    <row r="666" spans="2:65" s="1" customFormat="1" ht="22.5" customHeight="1">
      <c r="B666" s="42"/>
      <c r="C666" s="203" t="s">
        <v>860</v>
      </c>
      <c r="D666" s="203" t="s">
        <v>166</v>
      </c>
      <c r="E666" s="204" t="s">
        <v>861</v>
      </c>
      <c r="F666" s="205" t="s">
        <v>862</v>
      </c>
      <c r="G666" s="206" t="s">
        <v>287</v>
      </c>
      <c r="H666" s="207">
        <v>7.5</v>
      </c>
      <c r="I666" s="208"/>
      <c r="J666" s="209">
        <f>ROUND(I666*H666,2)</f>
        <v>0</v>
      </c>
      <c r="K666" s="205" t="s">
        <v>24</v>
      </c>
      <c r="L666" s="62"/>
      <c r="M666" s="210" t="s">
        <v>24</v>
      </c>
      <c r="N666" s="211" t="s">
        <v>48</v>
      </c>
      <c r="O666" s="43"/>
      <c r="P666" s="212">
        <f>O666*H666</f>
        <v>0</v>
      </c>
      <c r="Q666" s="212">
        <v>0</v>
      </c>
      <c r="R666" s="212">
        <f>Q666*H666</f>
        <v>0</v>
      </c>
      <c r="S666" s="212">
        <v>0</v>
      </c>
      <c r="T666" s="213">
        <f>S666*H666</f>
        <v>0</v>
      </c>
      <c r="AR666" s="25" t="s">
        <v>284</v>
      </c>
      <c r="AT666" s="25" t="s">
        <v>166</v>
      </c>
      <c r="AU666" s="25" t="s">
        <v>86</v>
      </c>
      <c r="AY666" s="25" t="s">
        <v>164</v>
      </c>
      <c r="BE666" s="214">
        <f>IF(N666="základní",J666,0)</f>
        <v>0</v>
      </c>
      <c r="BF666" s="214">
        <f>IF(N666="snížená",J666,0)</f>
        <v>0</v>
      </c>
      <c r="BG666" s="214">
        <f>IF(N666="zákl. přenesená",J666,0)</f>
        <v>0</v>
      </c>
      <c r="BH666" s="214">
        <f>IF(N666="sníž. přenesená",J666,0)</f>
        <v>0</v>
      </c>
      <c r="BI666" s="214">
        <f>IF(N666="nulová",J666,0)</f>
        <v>0</v>
      </c>
      <c r="BJ666" s="25" t="s">
        <v>25</v>
      </c>
      <c r="BK666" s="214">
        <f>ROUND(I666*H666,2)</f>
        <v>0</v>
      </c>
      <c r="BL666" s="25" t="s">
        <v>284</v>
      </c>
      <c r="BM666" s="25" t="s">
        <v>863</v>
      </c>
    </row>
    <row r="667" spans="2:65" s="1" customFormat="1" ht="22.5" customHeight="1">
      <c r="B667" s="42"/>
      <c r="C667" s="203" t="s">
        <v>864</v>
      </c>
      <c r="D667" s="203" t="s">
        <v>166</v>
      </c>
      <c r="E667" s="204" t="s">
        <v>865</v>
      </c>
      <c r="F667" s="205" t="s">
        <v>866</v>
      </c>
      <c r="G667" s="206" t="s">
        <v>287</v>
      </c>
      <c r="H667" s="207">
        <v>5.7</v>
      </c>
      <c r="I667" s="208"/>
      <c r="J667" s="209">
        <f>ROUND(I667*H667,2)</f>
        <v>0</v>
      </c>
      <c r="K667" s="205" t="s">
        <v>24</v>
      </c>
      <c r="L667" s="62"/>
      <c r="M667" s="210" t="s">
        <v>24</v>
      </c>
      <c r="N667" s="211" t="s">
        <v>48</v>
      </c>
      <c r="O667" s="43"/>
      <c r="P667" s="212">
        <f>O667*H667</f>
        <v>0</v>
      </c>
      <c r="Q667" s="212">
        <v>0</v>
      </c>
      <c r="R667" s="212">
        <f>Q667*H667</f>
        <v>0</v>
      </c>
      <c r="S667" s="212">
        <v>0</v>
      </c>
      <c r="T667" s="213">
        <f>S667*H667</f>
        <v>0</v>
      </c>
      <c r="AR667" s="25" t="s">
        <v>284</v>
      </c>
      <c r="AT667" s="25" t="s">
        <v>166</v>
      </c>
      <c r="AU667" s="25" t="s">
        <v>86</v>
      </c>
      <c r="AY667" s="25" t="s">
        <v>164</v>
      </c>
      <c r="BE667" s="214">
        <f>IF(N667="základní",J667,0)</f>
        <v>0</v>
      </c>
      <c r="BF667" s="214">
        <f>IF(N667="snížená",J667,0)</f>
        <v>0</v>
      </c>
      <c r="BG667" s="214">
        <f>IF(N667="zákl. přenesená",J667,0)</f>
        <v>0</v>
      </c>
      <c r="BH667" s="214">
        <f>IF(N667="sníž. přenesená",J667,0)</f>
        <v>0</v>
      </c>
      <c r="BI667" s="214">
        <f>IF(N667="nulová",J667,0)</f>
        <v>0</v>
      </c>
      <c r="BJ667" s="25" t="s">
        <v>25</v>
      </c>
      <c r="BK667" s="214">
        <f>ROUND(I667*H667,2)</f>
        <v>0</v>
      </c>
      <c r="BL667" s="25" t="s">
        <v>284</v>
      </c>
      <c r="BM667" s="25" t="s">
        <v>867</v>
      </c>
    </row>
    <row r="668" spans="2:65" s="1" customFormat="1" ht="44.25" customHeight="1">
      <c r="B668" s="42"/>
      <c r="C668" s="256" t="s">
        <v>31</v>
      </c>
      <c r="D668" s="256" t="s">
        <v>217</v>
      </c>
      <c r="E668" s="257" t="s">
        <v>284</v>
      </c>
      <c r="F668" s="258" t="s">
        <v>868</v>
      </c>
      <c r="G668" s="259" t="s">
        <v>287</v>
      </c>
      <c r="H668" s="260">
        <v>2.5</v>
      </c>
      <c r="I668" s="261"/>
      <c r="J668" s="262">
        <f>ROUND(I668*H668,2)</f>
        <v>0</v>
      </c>
      <c r="K668" s="258" t="s">
        <v>24</v>
      </c>
      <c r="L668" s="263"/>
      <c r="M668" s="264" t="s">
        <v>24</v>
      </c>
      <c r="N668" s="265" t="s">
        <v>48</v>
      </c>
      <c r="O668" s="43"/>
      <c r="P668" s="212">
        <f>O668*H668</f>
        <v>0</v>
      </c>
      <c r="Q668" s="212">
        <v>0</v>
      </c>
      <c r="R668" s="212">
        <f>Q668*H668</f>
        <v>0</v>
      </c>
      <c r="S668" s="212">
        <v>0</v>
      </c>
      <c r="T668" s="213">
        <f>S668*H668</f>
        <v>0</v>
      </c>
      <c r="AR668" s="25" t="s">
        <v>211</v>
      </c>
      <c r="AT668" s="25" t="s">
        <v>217</v>
      </c>
      <c r="AU668" s="25" t="s">
        <v>86</v>
      </c>
      <c r="AY668" s="25" t="s">
        <v>164</v>
      </c>
      <c r="BE668" s="214">
        <f>IF(N668="základní",J668,0)</f>
        <v>0</v>
      </c>
      <c r="BF668" s="214">
        <f>IF(N668="snížená",J668,0)</f>
        <v>0</v>
      </c>
      <c r="BG668" s="214">
        <f>IF(N668="zákl. přenesená",J668,0)</f>
        <v>0</v>
      </c>
      <c r="BH668" s="214">
        <f>IF(N668="sníž. přenesená",J668,0)</f>
        <v>0</v>
      </c>
      <c r="BI668" s="214">
        <f>IF(N668="nulová",J668,0)</f>
        <v>0</v>
      </c>
      <c r="BJ668" s="25" t="s">
        <v>25</v>
      </c>
      <c r="BK668" s="214">
        <f>ROUND(I668*H668,2)</f>
        <v>0</v>
      </c>
      <c r="BL668" s="25" t="s">
        <v>171</v>
      </c>
      <c r="BM668" s="25" t="s">
        <v>869</v>
      </c>
    </row>
    <row r="669" spans="2:65" s="1" customFormat="1" ht="27">
      <c r="B669" s="42"/>
      <c r="C669" s="64"/>
      <c r="D669" s="242" t="s">
        <v>173</v>
      </c>
      <c r="E669" s="64"/>
      <c r="F669" s="252" t="s">
        <v>868</v>
      </c>
      <c r="G669" s="64"/>
      <c r="H669" s="64"/>
      <c r="I669" s="173"/>
      <c r="J669" s="64"/>
      <c r="K669" s="64"/>
      <c r="L669" s="62"/>
      <c r="M669" s="217"/>
      <c r="N669" s="43"/>
      <c r="O669" s="43"/>
      <c r="P669" s="43"/>
      <c r="Q669" s="43"/>
      <c r="R669" s="43"/>
      <c r="S669" s="43"/>
      <c r="T669" s="79"/>
      <c r="AT669" s="25" t="s">
        <v>173</v>
      </c>
      <c r="AU669" s="25" t="s">
        <v>86</v>
      </c>
    </row>
    <row r="670" spans="2:65" s="1" customFormat="1" ht="44.25" customHeight="1">
      <c r="B670" s="42"/>
      <c r="C670" s="256" t="s">
        <v>870</v>
      </c>
      <c r="D670" s="256" t="s">
        <v>217</v>
      </c>
      <c r="E670" s="257" t="s">
        <v>871</v>
      </c>
      <c r="F670" s="258" t="s">
        <v>872</v>
      </c>
      <c r="G670" s="259" t="s">
        <v>287</v>
      </c>
      <c r="H670" s="260">
        <v>5</v>
      </c>
      <c r="I670" s="261"/>
      <c r="J670" s="262">
        <f>ROUND(I670*H670,2)</f>
        <v>0</v>
      </c>
      <c r="K670" s="258" t="s">
        <v>24</v>
      </c>
      <c r="L670" s="263"/>
      <c r="M670" s="264" t="s">
        <v>24</v>
      </c>
      <c r="N670" s="265" t="s">
        <v>48</v>
      </c>
      <c r="O670" s="43"/>
      <c r="P670" s="212">
        <f>O670*H670</f>
        <v>0</v>
      </c>
      <c r="Q670" s="212">
        <v>0</v>
      </c>
      <c r="R670" s="212">
        <f>Q670*H670</f>
        <v>0</v>
      </c>
      <c r="S670" s="212">
        <v>0</v>
      </c>
      <c r="T670" s="213">
        <f>S670*H670</f>
        <v>0</v>
      </c>
      <c r="AR670" s="25" t="s">
        <v>211</v>
      </c>
      <c r="AT670" s="25" t="s">
        <v>217</v>
      </c>
      <c r="AU670" s="25" t="s">
        <v>86</v>
      </c>
      <c r="AY670" s="25" t="s">
        <v>164</v>
      </c>
      <c r="BE670" s="214">
        <f>IF(N670="základní",J670,0)</f>
        <v>0</v>
      </c>
      <c r="BF670" s="214">
        <f>IF(N670="snížená",J670,0)</f>
        <v>0</v>
      </c>
      <c r="BG670" s="214">
        <f>IF(N670="zákl. přenesená",J670,0)</f>
        <v>0</v>
      </c>
      <c r="BH670" s="214">
        <f>IF(N670="sníž. přenesená",J670,0)</f>
        <v>0</v>
      </c>
      <c r="BI670" s="214">
        <f>IF(N670="nulová",J670,0)</f>
        <v>0</v>
      </c>
      <c r="BJ670" s="25" t="s">
        <v>25</v>
      </c>
      <c r="BK670" s="214">
        <f>ROUND(I670*H670,2)</f>
        <v>0</v>
      </c>
      <c r="BL670" s="25" t="s">
        <v>171</v>
      </c>
      <c r="BM670" s="25" t="s">
        <v>873</v>
      </c>
    </row>
    <row r="671" spans="2:65" s="1" customFormat="1" ht="27">
      <c r="B671" s="42"/>
      <c r="C671" s="64"/>
      <c r="D671" s="242" t="s">
        <v>173</v>
      </c>
      <c r="E671" s="64"/>
      <c r="F671" s="252" t="s">
        <v>872</v>
      </c>
      <c r="G671" s="64"/>
      <c r="H671" s="64"/>
      <c r="I671" s="173"/>
      <c r="J671" s="64"/>
      <c r="K671" s="64"/>
      <c r="L671" s="62"/>
      <c r="M671" s="217"/>
      <c r="N671" s="43"/>
      <c r="O671" s="43"/>
      <c r="P671" s="43"/>
      <c r="Q671" s="43"/>
      <c r="R671" s="43"/>
      <c r="S671" s="43"/>
      <c r="T671" s="79"/>
      <c r="AT671" s="25" t="s">
        <v>173</v>
      </c>
      <c r="AU671" s="25" t="s">
        <v>86</v>
      </c>
    </row>
    <row r="672" spans="2:65" s="1" customFormat="1" ht="31.5" customHeight="1">
      <c r="B672" s="42"/>
      <c r="C672" s="256" t="s">
        <v>874</v>
      </c>
      <c r="D672" s="256" t="s">
        <v>217</v>
      </c>
      <c r="E672" s="257" t="s">
        <v>294</v>
      </c>
      <c r="F672" s="258" t="s">
        <v>875</v>
      </c>
      <c r="G672" s="259" t="s">
        <v>287</v>
      </c>
      <c r="H672" s="260">
        <v>2.5</v>
      </c>
      <c r="I672" s="261"/>
      <c r="J672" s="262">
        <f>ROUND(I672*H672,2)</f>
        <v>0</v>
      </c>
      <c r="K672" s="258" t="s">
        <v>24</v>
      </c>
      <c r="L672" s="263"/>
      <c r="M672" s="264" t="s">
        <v>24</v>
      </c>
      <c r="N672" s="265" t="s">
        <v>48</v>
      </c>
      <c r="O672" s="43"/>
      <c r="P672" s="212">
        <f>O672*H672</f>
        <v>0</v>
      </c>
      <c r="Q672" s="212">
        <v>0</v>
      </c>
      <c r="R672" s="212">
        <f>Q672*H672</f>
        <v>0</v>
      </c>
      <c r="S672" s="212">
        <v>0</v>
      </c>
      <c r="T672" s="213">
        <f>S672*H672</f>
        <v>0</v>
      </c>
      <c r="AR672" s="25" t="s">
        <v>211</v>
      </c>
      <c r="AT672" s="25" t="s">
        <v>217</v>
      </c>
      <c r="AU672" s="25" t="s">
        <v>86</v>
      </c>
      <c r="AY672" s="25" t="s">
        <v>164</v>
      </c>
      <c r="BE672" s="214">
        <f>IF(N672="základní",J672,0)</f>
        <v>0</v>
      </c>
      <c r="BF672" s="214">
        <f>IF(N672="snížená",J672,0)</f>
        <v>0</v>
      </c>
      <c r="BG672" s="214">
        <f>IF(N672="zákl. přenesená",J672,0)</f>
        <v>0</v>
      </c>
      <c r="BH672" s="214">
        <f>IF(N672="sníž. přenesená",J672,0)</f>
        <v>0</v>
      </c>
      <c r="BI672" s="214">
        <f>IF(N672="nulová",J672,0)</f>
        <v>0</v>
      </c>
      <c r="BJ672" s="25" t="s">
        <v>25</v>
      </c>
      <c r="BK672" s="214">
        <f>ROUND(I672*H672,2)</f>
        <v>0</v>
      </c>
      <c r="BL672" s="25" t="s">
        <v>171</v>
      </c>
      <c r="BM672" s="25" t="s">
        <v>876</v>
      </c>
    </row>
    <row r="673" spans="2:65" s="1" customFormat="1" ht="27">
      <c r="B673" s="42"/>
      <c r="C673" s="64"/>
      <c r="D673" s="242" t="s">
        <v>173</v>
      </c>
      <c r="E673" s="64"/>
      <c r="F673" s="252" t="s">
        <v>875</v>
      </c>
      <c r="G673" s="64"/>
      <c r="H673" s="64"/>
      <c r="I673" s="173"/>
      <c r="J673" s="64"/>
      <c r="K673" s="64"/>
      <c r="L673" s="62"/>
      <c r="M673" s="217"/>
      <c r="N673" s="43"/>
      <c r="O673" s="43"/>
      <c r="P673" s="43"/>
      <c r="Q673" s="43"/>
      <c r="R673" s="43"/>
      <c r="S673" s="43"/>
      <c r="T673" s="79"/>
      <c r="AT673" s="25" t="s">
        <v>173</v>
      </c>
      <c r="AU673" s="25" t="s">
        <v>86</v>
      </c>
    </row>
    <row r="674" spans="2:65" s="1" customFormat="1" ht="31.5" customHeight="1">
      <c r="B674" s="42"/>
      <c r="C674" s="256" t="s">
        <v>877</v>
      </c>
      <c r="D674" s="256" t="s">
        <v>217</v>
      </c>
      <c r="E674" s="257" t="s">
        <v>878</v>
      </c>
      <c r="F674" s="258" t="s">
        <v>879</v>
      </c>
      <c r="G674" s="259" t="s">
        <v>287</v>
      </c>
      <c r="H674" s="260">
        <v>5.7</v>
      </c>
      <c r="I674" s="261"/>
      <c r="J674" s="262">
        <f>ROUND(I674*H674,2)</f>
        <v>0</v>
      </c>
      <c r="K674" s="258" t="s">
        <v>24</v>
      </c>
      <c r="L674" s="263"/>
      <c r="M674" s="264" t="s">
        <v>24</v>
      </c>
      <c r="N674" s="265" t="s">
        <v>48</v>
      </c>
      <c r="O674" s="43"/>
      <c r="P674" s="212">
        <f>O674*H674</f>
        <v>0</v>
      </c>
      <c r="Q674" s="212">
        <v>0</v>
      </c>
      <c r="R674" s="212">
        <f>Q674*H674</f>
        <v>0</v>
      </c>
      <c r="S674" s="212">
        <v>0</v>
      </c>
      <c r="T674" s="213">
        <f>S674*H674</f>
        <v>0</v>
      </c>
      <c r="AR674" s="25" t="s">
        <v>211</v>
      </c>
      <c r="AT674" s="25" t="s">
        <v>217</v>
      </c>
      <c r="AU674" s="25" t="s">
        <v>86</v>
      </c>
      <c r="AY674" s="25" t="s">
        <v>164</v>
      </c>
      <c r="BE674" s="214">
        <f>IF(N674="základní",J674,0)</f>
        <v>0</v>
      </c>
      <c r="BF674" s="214">
        <f>IF(N674="snížená",J674,0)</f>
        <v>0</v>
      </c>
      <c r="BG674" s="214">
        <f>IF(N674="zákl. přenesená",J674,0)</f>
        <v>0</v>
      </c>
      <c r="BH674" s="214">
        <f>IF(N674="sníž. přenesená",J674,0)</f>
        <v>0</v>
      </c>
      <c r="BI674" s="214">
        <f>IF(N674="nulová",J674,0)</f>
        <v>0</v>
      </c>
      <c r="BJ674" s="25" t="s">
        <v>25</v>
      </c>
      <c r="BK674" s="214">
        <f>ROUND(I674*H674,2)</f>
        <v>0</v>
      </c>
      <c r="BL674" s="25" t="s">
        <v>171</v>
      </c>
      <c r="BM674" s="25" t="s">
        <v>880</v>
      </c>
    </row>
    <row r="675" spans="2:65" s="1" customFormat="1" ht="27">
      <c r="B675" s="42"/>
      <c r="C675" s="64"/>
      <c r="D675" s="242" t="s">
        <v>173</v>
      </c>
      <c r="E675" s="64"/>
      <c r="F675" s="252" t="s">
        <v>879</v>
      </c>
      <c r="G675" s="64"/>
      <c r="H675" s="64"/>
      <c r="I675" s="173"/>
      <c r="J675" s="64"/>
      <c r="K675" s="64"/>
      <c r="L675" s="62"/>
      <c r="M675" s="217"/>
      <c r="N675" s="43"/>
      <c r="O675" s="43"/>
      <c r="P675" s="43"/>
      <c r="Q675" s="43"/>
      <c r="R675" s="43"/>
      <c r="S675" s="43"/>
      <c r="T675" s="79"/>
      <c r="AT675" s="25" t="s">
        <v>173</v>
      </c>
      <c r="AU675" s="25" t="s">
        <v>86</v>
      </c>
    </row>
    <row r="676" spans="2:65" s="1" customFormat="1" ht="22.5" customHeight="1">
      <c r="B676" s="42"/>
      <c r="C676" s="203" t="s">
        <v>881</v>
      </c>
      <c r="D676" s="203" t="s">
        <v>166</v>
      </c>
      <c r="E676" s="204" t="s">
        <v>882</v>
      </c>
      <c r="F676" s="205" t="s">
        <v>883</v>
      </c>
      <c r="G676" s="206" t="s">
        <v>207</v>
      </c>
      <c r="H676" s="207">
        <v>0.1</v>
      </c>
      <c r="I676" s="208"/>
      <c r="J676" s="209">
        <f>ROUND(I676*H676,2)</f>
        <v>0</v>
      </c>
      <c r="K676" s="205" t="s">
        <v>170</v>
      </c>
      <c r="L676" s="62"/>
      <c r="M676" s="210" t="s">
        <v>24</v>
      </c>
      <c r="N676" s="211" t="s">
        <v>48</v>
      </c>
      <c r="O676" s="43"/>
      <c r="P676" s="212">
        <f>O676*H676</f>
        <v>0</v>
      </c>
      <c r="Q676" s="212">
        <v>0</v>
      </c>
      <c r="R676" s="212">
        <f>Q676*H676</f>
        <v>0</v>
      </c>
      <c r="S676" s="212">
        <v>0</v>
      </c>
      <c r="T676" s="213">
        <f>S676*H676</f>
        <v>0</v>
      </c>
      <c r="AR676" s="25" t="s">
        <v>284</v>
      </c>
      <c r="AT676" s="25" t="s">
        <v>166</v>
      </c>
      <c r="AU676" s="25" t="s">
        <v>86</v>
      </c>
      <c r="AY676" s="25" t="s">
        <v>164</v>
      </c>
      <c r="BE676" s="214">
        <f>IF(N676="základní",J676,0)</f>
        <v>0</v>
      </c>
      <c r="BF676" s="214">
        <f>IF(N676="snížená",J676,0)</f>
        <v>0</v>
      </c>
      <c r="BG676" s="214">
        <f>IF(N676="zákl. přenesená",J676,0)</f>
        <v>0</v>
      </c>
      <c r="BH676" s="214">
        <f>IF(N676="sníž. přenesená",J676,0)</f>
        <v>0</v>
      </c>
      <c r="BI676" s="214">
        <f>IF(N676="nulová",J676,0)</f>
        <v>0</v>
      </c>
      <c r="BJ676" s="25" t="s">
        <v>25</v>
      </c>
      <c r="BK676" s="214">
        <f>ROUND(I676*H676,2)</f>
        <v>0</v>
      </c>
      <c r="BL676" s="25" t="s">
        <v>284</v>
      </c>
      <c r="BM676" s="25" t="s">
        <v>884</v>
      </c>
    </row>
    <row r="677" spans="2:65" s="1" customFormat="1" ht="27">
      <c r="B677" s="42"/>
      <c r="C677" s="64"/>
      <c r="D677" s="215" t="s">
        <v>173</v>
      </c>
      <c r="E677" s="64"/>
      <c r="F677" s="216" t="s">
        <v>885</v>
      </c>
      <c r="G677" s="64"/>
      <c r="H677" s="64"/>
      <c r="I677" s="173"/>
      <c r="J677" s="64"/>
      <c r="K677" s="64"/>
      <c r="L677" s="62"/>
      <c r="M677" s="217"/>
      <c r="N677" s="43"/>
      <c r="O677" s="43"/>
      <c r="P677" s="43"/>
      <c r="Q677" s="43"/>
      <c r="R677" s="43"/>
      <c r="S677" s="43"/>
      <c r="T677" s="79"/>
      <c r="AT677" s="25" t="s">
        <v>173</v>
      </c>
      <c r="AU677" s="25" t="s">
        <v>86</v>
      </c>
    </row>
    <row r="678" spans="2:65" s="1" customFormat="1" ht="121.5">
      <c r="B678" s="42"/>
      <c r="C678" s="64"/>
      <c r="D678" s="242" t="s">
        <v>229</v>
      </c>
      <c r="E678" s="64"/>
      <c r="F678" s="266" t="s">
        <v>744</v>
      </c>
      <c r="G678" s="64"/>
      <c r="H678" s="64"/>
      <c r="I678" s="173"/>
      <c r="J678" s="64"/>
      <c r="K678" s="64"/>
      <c r="L678" s="62"/>
      <c r="M678" s="217"/>
      <c r="N678" s="43"/>
      <c r="O678" s="43"/>
      <c r="P678" s="43"/>
      <c r="Q678" s="43"/>
      <c r="R678" s="43"/>
      <c r="S678" s="43"/>
      <c r="T678" s="79"/>
      <c r="AT678" s="25" t="s">
        <v>229</v>
      </c>
      <c r="AU678" s="25" t="s">
        <v>86</v>
      </c>
    </row>
    <row r="679" spans="2:65" s="1" customFormat="1" ht="22.5" customHeight="1">
      <c r="B679" s="42"/>
      <c r="C679" s="203" t="s">
        <v>886</v>
      </c>
      <c r="D679" s="203" t="s">
        <v>166</v>
      </c>
      <c r="E679" s="204" t="s">
        <v>887</v>
      </c>
      <c r="F679" s="205" t="s">
        <v>888</v>
      </c>
      <c r="G679" s="206" t="s">
        <v>207</v>
      </c>
      <c r="H679" s="207">
        <v>0.1</v>
      </c>
      <c r="I679" s="208"/>
      <c r="J679" s="209">
        <f>ROUND(I679*H679,2)</f>
        <v>0</v>
      </c>
      <c r="K679" s="205" t="s">
        <v>170</v>
      </c>
      <c r="L679" s="62"/>
      <c r="M679" s="210" t="s">
        <v>24</v>
      </c>
      <c r="N679" s="211" t="s">
        <v>48</v>
      </c>
      <c r="O679" s="43"/>
      <c r="P679" s="212">
        <f>O679*H679</f>
        <v>0</v>
      </c>
      <c r="Q679" s="212">
        <v>0</v>
      </c>
      <c r="R679" s="212">
        <f>Q679*H679</f>
        <v>0</v>
      </c>
      <c r="S679" s="212">
        <v>0</v>
      </c>
      <c r="T679" s="213">
        <f>S679*H679</f>
        <v>0</v>
      </c>
      <c r="AR679" s="25" t="s">
        <v>284</v>
      </c>
      <c r="AT679" s="25" t="s">
        <v>166</v>
      </c>
      <c r="AU679" s="25" t="s">
        <v>86</v>
      </c>
      <c r="AY679" s="25" t="s">
        <v>164</v>
      </c>
      <c r="BE679" s="214">
        <f>IF(N679="základní",J679,0)</f>
        <v>0</v>
      </c>
      <c r="BF679" s="214">
        <f>IF(N679="snížená",J679,0)</f>
        <v>0</v>
      </c>
      <c r="BG679" s="214">
        <f>IF(N679="zákl. přenesená",J679,0)</f>
        <v>0</v>
      </c>
      <c r="BH679" s="214">
        <f>IF(N679="sníž. přenesená",J679,0)</f>
        <v>0</v>
      </c>
      <c r="BI679" s="214">
        <f>IF(N679="nulová",J679,0)</f>
        <v>0</v>
      </c>
      <c r="BJ679" s="25" t="s">
        <v>25</v>
      </c>
      <c r="BK679" s="214">
        <f>ROUND(I679*H679,2)</f>
        <v>0</v>
      </c>
      <c r="BL679" s="25" t="s">
        <v>284</v>
      </c>
      <c r="BM679" s="25" t="s">
        <v>889</v>
      </c>
    </row>
    <row r="680" spans="2:65" s="1" customFormat="1" ht="27">
      <c r="B680" s="42"/>
      <c r="C680" s="64"/>
      <c r="D680" s="215" t="s">
        <v>173</v>
      </c>
      <c r="E680" s="64"/>
      <c r="F680" s="216" t="s">
        <v>890</v>
      </c>
      <c r="G680" s="64"/>
      <c r="H680" s="64"/>
      <c r="I680" s="173"/>
      <c r="J680" s="64"/>
      <c r="K680" s="64"/>
      <c r="L680" s="62"/>
      <c r="M680" s="217"/>
      <c r="N680" s="43"/>
      <c r="O680" s="43"/>
      <c r="P680" s="43"/>
      <c r="Q680" s="43"/>
      <c r="R680" s="43"/>
      <c r="S680" s="43"/>
      <c r="T680" s="79"/>
      <c r="AT680" s="25" t="s">
        <v>173</v>
      </c>
      <c r="AU680" s="25" t="s">
        <v>86</v>
      </c>
    </row>
    <row r="681" spans="2:65" s="11" customFormat="1" ht="29.85" customHeight="1">
      <c r="B681" s="186"/>
      <c r="C681" s="187"/>
      <c r="D681" s="200" t="s">
        <v>76</v>
      </c>
      <c r="E681" s="201" t="s">
        <v>891</v>
      </c>
      <c r="F681" s="201" t="s">
        <v>892</v>
      </c>
      <c r="G681" s="187"/>
      <c r="H681" s="187"/>
      <c r="I681" s="190"/>
      <c r="J681" s="202">
        <f>BK681</f>
        <v>0</v>
      </c>
      <c r="K681" s="187"/>
      <c r="L681" s="192"/>
      <c r="M681" s="193"/>
      <c r="N681" s="194"/>
      <c r="O681" s="194"/>
      <c r="P681" s="195">
        <f>SUM(P682:P698)</f>
        <v>0</v>
      </c>
      <c r="Q681" s="194"/>
      <c r="R681" s="195">
        <f>SUM(R682:R698)</f>
        <v>6.031222E-2</v>
      </c>
      <c r="S681" s="194"/>
      <c r="T681" s="196">
        <f>SUM(T682:T698)</f>
        <v>0</v>
      </c>
      <c r="AR681" s="197" t="s">
        <v>86</v>
      </c>
      <c r="AT681" s="198" t="s">
        <v>76</v>
      </c>
      <c r="AU681" s="198" t="s">
        <v>25</v>
      </c>
      <c r="AY681" s="197" t="s">
        <v>164</v>
      </c>
      <c r="BK681" s="199">
        <f>SUM(BK682:BK698)</f>
        <v>0</v>
      </c>
    </row>
    <row r="682" spans="2:65" s="1" customFormat="1" ht="22.5" customHeight="1">
      <c r="B682" s="42"/>
      <c r="C682" s="203" t="s">
        <v>893</v>
      </c>
      <c r="D682" s="203" t="s">
        <v>166</v>
      </c>
      <c r="E682" s="204" t="s">
        <v>894</v>
      </c>
      <c r="F682" s="205" t="s">
        <v>895</v>
      </c>
      <c r="G682" s="206" t="s">
        <v>234</v>
      </c>
      <c r="H682" s="207">
        <v>5.5129999999999999</v>
      </c>
      <c r="I682" s="208"/>
      <c r="J682" s="209">
        <f>ROUND(I682*H682,2)</f>
        <v>0</v>
      </c>
      <c r="K682" s="205" t="s">
        <v>170</v>
      </c>
      <c r="L682" s="62"/>
      <c r="M682" s="210" t="s">
        <v>24</v>
      </c>
      <c r="N682" s="211" t="s">
        <v>48</v>
      </c>
      <c r="O682" s="43"/>
      <c r="P682" s="212">
        <f>O682*H682</f>
        <v>0</v>
      </c>
      <c r="Q682" s="212">
        <v>1.094E-2</v>
      </c>
      <c r="R682" s="212">
        <f>Q682*H682</f>
        <v>6.031222E-2</v>
      </c>
      <c r="S682" s="212">
        <v>0</v>
      </c>
      <c r="T682" s="213">
        <f>S682*H682</f>
        <v>0</v>
      </c>
      <c r="AR682" s="25" t="s">
        <v>284</v>
      </c>
      <c r="AT682" s="25" t="s">
        <v>166</v>
      </c>
      <c r="AU682" s="25" t="s">
        <v>86</v>
      </c>
      <c r="AY682" s="25" t="s">
        <v>164</v>
      </c>
      <c r="BE682" s="214">
        <f>IF(N682="základní",J682,0)</f>
        <v>0</v>
      </c>
      <c r="BF682" s="214">
        <f>IF(N682="snížená",J682,0)</f>
        <v>0</v>
      </c>
      <c r="BG682" s="214">
        <f>IF(N682="zákl. přenesená",J682,0)</f>
        <v>0</v>
      </c>
      <c r="BH682" s="214">
        <f>IF(N682="sníž. přenesená",J682,0)</f>
        <v>0</v>
      </c>
      <c r="BI682" s="214">
        <f>IF(N682="nulová",J682,0)</f>
        <v>0</v>
      </c>
      <c r="BJ682" s="25" t="s">
        <v>25</v>
      </c>
      <c r="BK682" s="214">
        <f>ROUND(I682*H682,2)</f>
        <v>0</v>
      </c>
      <c r="BL682" s="25" t="s">
        <v>284</v>
      </c>
      <c r="BM682" s="25" t="s">
        <v>896</v>
      </c>
    </row>
    <row r="683" spans="2:65" s="1" customFormat="1" ht="13.5">
      <c r="B683" s="42"/>
      <c r="C683" s="64"/>
      <c r="D683" s="215" t="s">
        <v>173</v>
      </c>
      <c r="E683" s="64"/>
      <c r="F683" s="216" t="s">
        <v>897</v>
      </c>
      <c r="G683" s="64"/>
      <c r="H683" s="64"/>
      <c r="I683" s="173"/>
      <c r="J683" s="64"/>
      <c r="K683" s="64"/>
      <c r="L683" s="62"/>
      <c r="M683" s="217"/>
      <c r="N683" s="43"/>
      <c r="O683" s="43"/>
      <c r="P683" s="43"/>
      <c r="Q683" s="43"/>
      <c r="R683" s="43"/>
      <c r="S683" s="43"/>
      <c r="T683" s="79"/>
      <c r="AT683" s="25" t="s">
        <v>173</v>
      </c>
      <c r="AU683" s="25" t="s">
        <v>86</v>
      </c>
    </row>
    <row r="684" spans="2:65" s="12" customFormat="1" ht="13.5">
      <c r="B684" s="218"/>
      <c r="C684" s="219"/>
      <c r="D684" s="215" t="s">
        <v>175</v>
      </c>
      <c r="E684" s="220" t="s">
        <v>24</v>
      </c>
      <c r="F684" s="221" t="s">
        <v>898</v>
      </c>
      <c r="G684" s="219"/>
      <c r="H684" s="222" t="s">
        <v>24</v>
      </c>
      <c r="I684" s="223"/>
      <c r="J684" s="219"/>
      <c r="K684" s="219"/>
      <c r="L684" s="224"/>
      <c r="M684" s="225"/>
      <c r="N684" s="226"/>
      <c r="O684" s="226"/>
      <c r="P684" s="226"/>
      <c r="Q684" s="226"/>
      <c r="R684" s="226"/>
      <c r="S684" s="226"/>
      <c r="T684" s="227"/>
      <c r="AT684" s="228" t="s">
        <v>175</v>
      </c>
      <c r="AU684" s="228" t="s">
        <v>86</v>
      </c>
      <c r="AV684" s="12" t="s">
        <v>25</v>
      </c>
      <c r="AW684" s="12" t="s">
        <v>40</v>
      </c>
      <c r="AX684" s="12" t="s">
        <v>77</v>
      </c>
      <c r="AY684" s="228" t="s">
        <v>164</v>
      </c>
    </row>
    <row r="685" spans="2:65" s="12" customFormat="1" ht="13.5">
      <c r="B685" s="218"/>
      <c r="C685" s="219"/>
      <c r="D685" s="215" t="s">
        <v>175</v>
      </c>
      <c r="E685" s="220" t="s">
        <v>24</v>
      </c>
      <c r="F685" s="221" t="s">
        <v>264</v>
      </c>
      <c r="G685" s="219"/>
      <c r="H685" s="222" t="s">
        <v>24</v>
      </c>
      <c r="I685" s="223"/>
      <c r="J685" s="219"/>
      <c r="K685" s="219"/>
      <c r="L685" s="224"/>
      <c r="M685" s="225"/>
      <c r="N685" s="226"/>
      <c r="O685" s="226"/>
      <c r="P685" s="226"/>
      <c r="Q685" s="226"/>
      <c r="R685" s="226"/>
      <c r="S685" s="226"/>
      <c r="T685" s="227"/>
      <c r="AT685" s="228" t="s">
        <v>175</v>
      </c>
      <c r="AU685" s="228" t="s">
        <v>86</v>
      </c>
      <c r="AV685" s="12" t="s">
        <v>25</v>
      </c>
      <c r="AW685" s="12" t="s">
        <v>40</v>
      </c>
      <c r="AX685" s="12" t="s">
        <v>77</v>
      </c>
      <c r="AY685" s="228" t="s">
        <v>164</v>
      </c>
    </row>
    <row r="686" spans="2:65" s="13" customFormat="1" ht="13.5">
      <c r="B686" s="229"/>
      <c r="C686" s="230"/>
      <c r="D686" s="215" t="s">
        <v>175</v>
      </c>
      <c r="E686" s="231" t="s">
        <v>24</v>
      </c>
      <c r="F686" s="232" t="s">
        <v>899</v>
      </c>
      <c r="G686" s="230"/>
      <c r="H686" s="233">
        <v>0.38900000000000001</v>
      </c>
      <c r="I686" s="234"/>
      <c r="J686" s="230"/>
      <c r="K686" s="230"/>
      <c r="L686" s="235"/>
      <c r="M686" s="236"/>
      <c r="N686" s="237"/>
      <c r="O686" s="237"/>
      <c r="P686" s="237"/>
      <c r="Q686" s="237"/>
      <c r="R686" s="237"/>
      <c r="S686" s="237"/>
      <c r="T686" s="238"/>
      <c r="AT686" s="239" t="s">
        <v>175</v>
      </c>
      <c r="AU686" s="239" t="s">
        <v>86</v>
      </c>
      <c r="AV686" s="13" t="s">
        <v>86</v>
      </c>
      <c r="AW686" s="13" t="s">
        <v>40</v>
      </c>
      <c r="AX686" s="13" t="s">
        <v>77</v>
      </c>
      <c r="AY686" s="239" t="s">
        <v>164</v>
      </c>
    </row>
    <row r="687" spans="2:65" s="12" customFormat="1" ht="13.5">
      <c r="B687" s="218"/>
      <c r="C687" s="219"/>
      <c r="D687" s="215" t="s">
        <v>175</v>
      </c>
      <c r="E687" s="220" t="s">
        <v>24</v>
      </c>
      <c r="F687" s="221" t="s">
        <v>237</v>
      </c>
      <c r="G687" s="219"/>
      <c r="H687" s="222" t="s">
        <v>24</v>
      </c>
      <c r="I687" s="223"/>
      <c r="J687" s="219"/>
      <c r="K687" s="219"/>
      <c r="L687" s="224"/>
      <c r="M687" s="225"/>
      <c r="N687" s="226"/>
      <c r="O687" s="226"/>
      <c r="P687" s="226"/>
      <c r="Q687" s="226"/>
      <c r="R687" s="226"/>
      <c r="S687" s="226"/>
      <c r="T687" s="227"/>
      <c r="AT687" s="228" t="s">
        <v>175</v>
      </c>
      <c r="AU687" s="228" t="s">
        <v>86</v>
      </c>
      <c r="AV687" s="12" t="s">
        <v>25</v>
      </c>
      <c r="AW687" s="12" t="s">
        <v>40</v>
      </c>
      <c r="AX687" s="12" t="s">
        <v>77</v>
      </c>
      <c r="AY687" s="228" t="s">
        <v>164</v>
      </c>
    </row>
    <row r="688" spans="2:65" s="13" customFormat="1" ht="13.5">
      <c r="B688" s="229"/>
      <c r="C688" s="230"/>
      <c r="D688" s="215" t="s">
        <v>175</v>
      </c>
      <c r="E688" s="231" t="s">
        <v>24</v>
      </c>
      <c r="F688" s="232" t="s">
        <v>900</v>
      </c>
      <c r="G688" s="230"/>
      <c r="H688" s="233">
        <v>1.89</v>
      </c>
      <c r="I688" s="234"/>
      <c r="J688" s="230"/>
      <c r="K688" s="230"/>
      <c r="L688" s="235"/>
      <c r="M688" s="236"/>
      <c r="N688" s="237"/>
      <c r="O688" s="237"/>
      <c r="P688" s="237"/>
      <c r="Q688" s="237"/>
      <c r="R688" s="237"/>
      <c r="S688" s="237"/>
      <c r="T688" s="238"/>
      <c r="AT688" s="239" t="s">
        <v>175</v>
      </c>
      <c r="AU688" s="239" t="s">
        <v>86</v>
      </c>
      <c r="AV688" s="13" t="s">
        <v>86</v>
      </c>
      <c r="AW688" s="13" t="s">
        <v>40</v>
      </c>
      <c r="AX688" s="13" t="s">
        <v>77</v>
      </c>
      <c r="AY688" s="239" t="s">
        <v>164</v>
      </c>
    </row>
    <row r="689" spans="2:65" s="12" customFormat="1" ht="13.5">
      <c r="B689" s="218"/>
      <c r="C689" s="219"/>
      <c r="D689" s="215" t="s">
        <v>175</v>
      </c>
      <c r="E689" s="220" t="s">
        <v>24</v>
      </c>
      <c r="F689" s="221" t="s">
        <v>240</v>
      </c>
      <c r="G689" s="219"/>
      <c r="H689" s="222" t="s">
        <v>24</v>
      </c>
      <c r="I689" s="223"/>
      <c r="J689" s="219"/>
      <c r="K689" s="219"/>
      <c r="L689" s="224"/>
      <c r="M689" s="225"/>
      <c r="N689" s="226"/>
      <c r="O689" s="226"/>
      <c r="P689" s="226"/>
      <c r="Q689" s="226"/>
      <c r="R689" s="226"/>
      <c r="S689" s="226"/>
      <c r="T689" s="227"/>
      <c r="AT689" s="228" t="s">
        <v>175</v>
      </c>
      <c r="AU689" s="228" t="s">
        <v>86</v>
      </c>
      <c r="AV689" s="12" t="s">
        <v>25</v>
      </c>
      <c r="AW689" s="12" t="s">
        <v>40</v>
      </c>
      <c r="AX689" s="12" t="s">
        <v>77</v>
      </c>
      <c r="AY689" s="228" t="s">
        <v>164</v>
      </c>
    </row>
    <row r="690" spans="2:65" s="13" customFormat="1" ht="13.5">
      <c r="B690" s="229"/>
      <c r="C690" s="230"/>
      <c r="D690" s="215" t="s">
        <v>175</v>
      </c>
      <c r="E690" s="231" t="s">
        <v>24</v>
      </c>
      <c r="F690" s="232" t="s">
        <v>901</v>
      </c>
      <c r="G690" s="230"/>
      <c r="H690" s="233">
        <v>1.294</v>
      </c>
      <c r="I690" s="234"/>
      <c r="J690" s="230"/>
      <c r="K690" s="230"/>
      <c r="L690" s="235"/>
      <c r="M690" s="236"/>
      <c r="N690" s="237"/>
      <c r="O690" s="237"/>
      <c r="P690" s="237"/>
      <c r="Q690" s="237"/>
      <c r="R690" s="237"/>
      <c r="S690" s="237"/>
      <c r="T690" s="238"/>
      <c r="AT690" s="239" t="s">
        <v>175</v>
      </c>
      <c r="AU690" s="239" t="s">
        <v>86</v>
      </c>
      <c r="AV690" s="13" t="s">
        <v>86</v>
      </c>
      <c r="AW690" s="13" t="s">
        <v>40</v>
      </c>
      <c r="AX690" s="13" t="s">
        <v>77</v>
      </c>
      <c r="AY690" s="239" t="s">
        <v>164</v>
      </c>
    </row>
    <row r="691" spans="2:65" s="12" customFormat="1" ht="13.5">
      <c r="B691" s="218"/>
      <c r="C691" s="219"/>
      <c r="D691" s="215" t="s">
        <v>175</v>
      </c>
      <c r="E691" s="220" t="s">
        <v>24</v>
      </c>
      <c r="F691" s="221" t="s">
        <v>243</v>
      </c>
      <c r="G691" s="219"/>
      <c r="H691" s="222" t="s">
        <v>24</v>
      </c>
      <c r="I691" s="223"/>
      <c r="J691" s="219"/>
      <c r="K691" s="219"/>
      <c r="L691" s="224"/>
      <c r="M691" s="225"/>
      <c r="N691" s="226"/>
      <c r="O691" s="226"/>
      <c r="P691" s="226"/>
      <c r="Q691" s="226"/>
      <c r="R691" s="226"/>
      <c r="S691" s="226"/>
      <c r="T691" s="227"/>
      <c r="AT691" s="228" t="s">
        <v>175</v>
      </c>
      <c r="AU691" s="228" t="s">
        <v>86</v>
      </c>
      <c r="AV691" s="12" t="s">
        <v>25</v>
      </c>
      <c r="AW691" s="12" t="s">
        <v>40</v>
      </c>
      <c r="AX691" s="12" t="s">
        <v>77</v>
      </c>
      <c r="AY691" s="228" t="s">
        <v>164</v>
      </c>
    </row>
    <row r="692" spans="2:65" s="13" customFormat="1" ht="13.5">
      <c r="B692" s="229"/>
      <c r="C692" s="230"/>
      <c r="D692" s="215" t="s">
        <v>175</v>
      </c>
      <c r="E692" s="231" t="s">
        <v>24</v>
      </c>
      <c r="F692" s="232" t="s">
        <v>902</v>
      </c>
      <c r="G692" s="230"/>
      <c r="H692" s="233">
        <v>1.655</v>
      </c>
      <c r="I692" s="234"/>
      <c r="J692" s="230"/>
      <c r="K692" s="230"/>
      <c r="L692" s="235"/>
      <c r="M692" s="236"/>
      <c r="N692" s="237"/>
      <c r="O692" s="237"/>
      <c r="P692" s="237"/>
      <c r="Q692" s="237"/>
      <c r="R692" s="237"/>
      <c r="S692" s="237"/>
      <c r="T692" s="238"/>
      <c r="AT692" s="239" t="s">
        <v>175</v>
      </c>
      <c r="AU692" s="239" t="s">
        <v>86</v>
      </c>
      <c r="AV692" s="13" t="s">
        <v>86</v>
      </c>
      <c r="AW692" s="13" t="s">
        <v>40</v>
      </c>
      <c r="AX692" s="13" t="s">
        <v>77</v>
      </c>
      <c r="AY692" s="239" t="s">
        <v>164</v>
      </c>
    </row>
    <row r="693" spans="2:65" s="13" customFormat="1" ht="13.5">
      <c r="B693" s="229"/>
      <c r="C693" s="230"/>
      <c r="D693" s="215" t="s">
        <v>175</v>
      </c>
      <c r="E693" s="231" t="s">
        <v>24</v>
      </c>
      <c r="F693" s="232" t="s">
        <v>903</v>
      </c>
      <c r="G693" s="230"/>
      <c r="H693" s="233">
        <v>0.28499999999999998</v>
      </c>
      <c r="I693" s="234"/>
      <c r="J693" s="230"/>
      <c r="K693" s="230"/>
      <c r="L693" s="235"/>
      <c r="M693" s="236"/>
      <c r="N693" s="237"/>
      <c r="O693" s="237"/>
      <c r="P693" s="237"/>
      <c r="Q693" s="237"/>
      <c r="R693" s="237"/>
      <c r="S693" s="237"/>
      <c r="T693" s="238"/>
      <c r="AT693" s="239" t="s">
        <v>175</v>
      </c>
      <c r="AU693" s="239" t="s">
        <v>86</v>
      </c>
      <c r="AV693" s="13" t="s">
        <v>86</v>
      </c>
      <c r="AW693" s="13" t="s">
        <v>40</v>
      </c>
      <c r="AX693" s="13" t="s">
        <v>77</v>
      </c>
      <c r="AY693" s="239" t="s">
        <v>164</v>
      </c>
    </row>
    <row r="694" spans="2:65" s="14" customFormat="1" ht="13.5">
      <c r="B694" s="240"/>
      <c r="C694" s="241"/>
      <c r="D694" s="242" t="s">
        <v>175</v>
      </c>
      <c r="E694" s="243" t="s">
        <v>24</v>
      </c>
      <c r="F694" s="244" t="s">
        <v>178</v>
      </c>
      <c r="G694" s="241"/>
      <c r="H694" s="245">
        <v>5.5129999999999999</v>
      </c>
      <c r="I694" s="246"/>
      <c r="J694" s="241"/>
      <c r="K694" s="241"/>
      <c r="L694" s="247"/>
      <c r="M694" s="248"/>
      <c r="N694" s="249"/>
      <c r="O694" s="249"/>
      <c r="P694" s="249"/>
      <c r="Q694" s="249"/>
      <c r="R694" s="249"/>
      <c r="S694" s="249"/>
      <c r="T694" s="250"/>
      <c r="AT694" s="251" t="s">
        <v>175</v>
      </c>
      <c r="AU694" s="251" t="s">
        <v>86</v>
      </c>
      <c r="AV694" s="14" t="s">
        <v>171</v>
      </c>
      <c r="AW694" s="14" t="s">
        <v>40</v>
      </c>
      <c r="AX694" s="14" t="s">
        <v>25</v>
      </c>
      <c r="AY694" s="251" t="s">
        <v>164</v>
      </c>
    </row>
    <row r="695" spans="2:65" s="1" customFormat="1" ht="22.5" customHeight="1">
      <c r="B695" s="42"/>
      <c r="C695" s="203" t="s">
        <v>904</v>
      </c>
      <c r="D695" s="203" t="s">
        <v>166</v>
      </c>
      <c r="E695" s="204" t="s">
        <v>905</v>
      </c>
      <c r="F695" s="205" t="s">
        <v>906</v>
      </c>
      <c r="G695" s="206" t="s">
        <v>207</v>
      </c>
      <c r="H695" s="207">
        <v>0.06</v>
      </c>
      <c r="I695" s="208"/>
      <c r="J695" s="209">
        <f>ROUND(I695*H695,2)</f>
        <v>0</v>
      </c>
      <c r="K695" s="205" t="s">
        <v>170</v>
      </c>
      <c r="L695" s="62"/>
      <c r="M695" s="210" t="s">
        <v>24</v>
      </c>
      <c r="N695" s="211" t="s">
        <v>48</v>
      </c>
      <c r="O695" s="43"/>
      <c r="P695" s="212">
        <f>O695*H695</f>
        <v>0</v>
      </c>
      <c r="Q695" s="212">
        <v>0</v>
      </c>
      <c r="R695" s="212">
        <f>Q695*H695</f>
        <v>0</v>
      </c>
      <c r="S695" s="212">
        <v>0</v>
      </c>
      <c r="T695" s="213">
        <f>S695*H695</f>
        <v>0</v>
      </c>
      <c r="AR695" s="25" t="s">
        <v>284</v>
      </c>
      <c r="AT695" s="25" t="s">
        <v>166</v>
      </c>
      <c r="AU695" s="25" t="s">
        <v>86</v>
      </c>
      <c r="AY695" s="25" t="s">
        <v>164</v>
      </c>
      <c r="BE695" s="214">
        <f>IF(N695="základní",J695,0)</f>
        <v>0</v>
      </c>
      <c r="BF695" s="214">
        <f>IF(N695="snížená",J695,0)</f>
        <v>0</v>
      </c>
      <c r="BG695" s="214">
        <f>IF(N695="zákl. přenesená",J695,0)</f>
        <v>0</v>
      </c>
      <c r="BH695" s="214">
        <f>IF(N695="sníž. přenesená",J695,0)</f>
        <v>0</v>
      </c>
      <c r="BI695" s="214">
        <f>IF(N695="nulová",J695,0)</f>
        <v>0</v>
      </c>
      <c r="BJ695" s="25" t="s">
        <v>25</v>
      </c>
      <c r="BK695" s="214">
        <f>ROUND(I695*H695,2)</f>
        <v>0</v>
      </c>
      <c r="BL695" s="25" t="s">
        <v>284</v>
      </c>
      <c r="BM695" s="25" t="s">
        <v>907</v>
      </c>
    </row>
    <row r="696" spans="2:65" s="1" customFormat="1" ht="27">
      <c r="B696" s="42"/>
      <c r="C696" s="64"/>
      <c r="D696" s="242" t="s">
        <v>173</v>
      </c>
      <c r="E696" s="64"/>
      <c r="F696" s="252" t="s">
        <v>908</v>
      </c>
      <c r="G696" s="64"/>
      <c r="H696" s="64"/>
      <c r="I696" s="173"/>
      <c r="J696" s="64"/>
      <c r="K696" s="64"/>
      <c r="L696" s="62"/>
      <c r="M696" s="217"/>
      <c r="N696" s="43"/>
      <c r="O696" s="43"/>
      <c r="P696" s="43"/>
      <c r="Q696" s="43"/>
      <c r="R696" s="43"/>
      <c r="S696" s="43"/>
      <c r="T696" s="79"/>
      <c r="AT696" s="25" t="s">
        <v>173</v>
      </c>
      <c r="AU696" s="25" t="s">
        <v>86</v>
      </c>
    </row>
    <row r="697" spans="2:65" s="1" customFormat="1" ht="22.5" customHeight="1">
      <c r="B697" s="42"/>
      <c r="C697" s="203" t="s">
        <v>909</v>
      </c>
      <c r="D697" s="203" t="s">
        <v>166</v>
      </c>
      <c r="E697" s="204" t="s">
        <v>910</v>
      </c>
      <c r="F697" s="205" t="s">
        <v>911</v>
      </c>
      <c r="G697" s="206" t="s">
        <v>207</v>
      </c>
      <c r="H697" s="207">
        <v>0.06</v>
      </c>
      <c r="I697" s="208"/>
      <c r="J697" s="209">
        <f>ROUND(I697*H697,2)</f>
        <v>0</v>
      </c>
      <c r="K697" s="205" t="s">
        <v>170</v>
      </c>
      <c r="L697" s="62"/>
      <c r="M697" s="210" t="s">
        <v>24</v>
      </c>
      <c r="N697" s="211" t="s">
        <v>48</v>
      </c>
      <c r="O697" s="43"/>
      <c r="P697" s="212">
        <f>O697*H697</f>
        <v>0</v>
      </c>
      <c r="Q697" s="212">
        <v>0</v>
      </c>
      <c r="R697" s="212">
        <f>Q697*H697</f>
        <v>0</v>
      </c>
      <c r="S697" s="212">
        <v>0</v>
      </c>
      <c r="T697" s="213">
        <f>S697*H697</f>
        <v>0</v>
      </c>
      <c r="AR697" s="25" t="s">
        <v>284</v>
      </c>
      <c r="AT697" s="25" t="s">
        <v>166</v>
      </c>
      <c r="AU697" s="25" t="s">
        <v>86</v>
      </c>
      <c r="AY697" s="25" t="s">
        <v>164</v>
      </c>
      <c r="BE697" s="214">
        <f>IF(N697="základní",J697,0)</f>
        <v>0</v>
      </c>
      <c r="BF697" s="214">
        <f>IF(N697="snížená",J697,0)</f>
        <v>0</v>
      </c>
      <c r="BG697" s="214">
        <f>IF(N697="zákl. přenesená",J697,0)</f>
        <v>0</v>
      </c>
      <c r="BH697" s="214">
        <f>IF(N697="sníž. přenesená",J697,0)</f>
        <v>0</v>
      </c>
      <c r="BI697" s="214">
        <f>IF(N697="nulová",J697,0)</f>
        <v>0</v>
      </c>
      <c r="BJ697" s="25" t="s">
        <v>25</v>
      </c>
      <c r="BK697" s="214">
        <f>ROUND(I697*H697,2)</f>
        <v>0</v>
      </c>
      <c r="BL697" s="25" t="s">
        <v>284</v>
      </c>
      <c r="BM697" s="25" t="s">
        <v>912</v>
      </c>
    </row>
    <row r="698" spans="2:65" s="1" customFormat="1" ht="27">
      <c r="B698" s="42"/>
      <c r="C698" s="64"/>
      <c r="D698" s="215" t="s">
        <v>173</v>
      </c>
      <c r="E698" s="64"/>
      <c r="F698" s="216" t="s">
        <v>913</v>
      </c>
      <c r="G698" s="64"/>
      <c r="H698" s="64"/>
      <c r="I698" s="173"/>
      <c r="J698" s="64"/>
      <c r="K698" s="64"/>
      <c r="L698" s="62"/>
      <c r="M698" s="217"/>
      <c r="N698" s="43"/>
      <c r="O698" s="43"/>
      <c r="P698" s="43"/>
      <c r="Q698" s="43"/>
      <c r="R698" s="43"/>
      <c r="S698" s="43"/>
      <c r="T698" s="79"/>
      <c r="AT698" s="25" t="s">
        <v>173</v>
      </c>
      <c r="AU698" s="25" t="s">
        <v>86</v>
      </c>
    </row>
    <row r="699" spans="2:65" s="11" customFormat="1" ht="29.85" customHeight="1">
      <c r="B699" s="186"/>
      <c r="C699" s="187"/>
      <c r="D699" s="200" t="s">
        <v>76</v>
      </c>
      <c r="E699" s="201" t="s">
        <v>914</v>
      </c>
      <c r="F699" s="201" t="s">
        <v>915</v>
      </c>
      <c r="G699" s="187"/>
      <c r="H699" s="187"/>
      <c r="I699" s="190"/>
      <c r="J699" s="202">
        <f>BK699</f>
        <v>0</v>
      </c>
      <c r="K699" s="187"/>
      <c r="L699" s="192"/>
      <c r="M699" s="193"/>
      <c r="N699" s="194"/>
      <c r="O699" s="194"/>
      <c r="P699" s="195">
        <f>SUM(P700:P740)</f>
        <v>0</v>
      </c>
      <c r="Q699" s="194"/>
      <c r="R699" s="195">
        <f>SUM(R700:R740)</f>
        <v>0.90222950000000002</v>
      </c>
      <c r="S699" s="194"/>
      <c r="T699" s="196">
        <f>SUM(T700:T740)</f>
        <v>0</v>
      </c>
      <c r="AR699" s="197" t="s">
        <v>86</v>
      </c>
      <c r="AT699" s="198" t="s">
        <v>76</v>
      </c>
      <c r="AU699" s="198" t="s">
        <v>25</v>
      </c>
      <c r="AY699" s="197" t="s">
        <v>164</v>
      </c>
      <c r="BK699" s="199">
        <f>SUM(BK700:BK740)</f>
        <v>0</v>
      </c>
    </row>
    <row r="700" spans="2:65" s="1" customFormat="1" ht="22.5" customHeight="1">
      <c r="B700" s="42"/>
      <c r="C700" s="203" t="s">
        <v>916</v>
      </c>
      <c r="D700" s="203" t="s">
        <v>166</v>
      </c>
      <c r="E700" s="204" t="s">
        <v>917</v>
      </c>
      <c r="F700" s="205" t="s">
        <v>918</v>
      </c>
      <c r="G700" s="206" t="s">
        <v>234</v>
      </c>
      <c r="H700" s="207">
        <v>9</v>
      </c>
      <c r="I700" s="208"/>
      <c r="J700" s="209">
        <f>ROUND(I700*H700,2)</f>
        <v>0</v>
      </c>
      <c r="K700" s="205" t="s">
        <v>170</v>
      </c>
      <c r="L700" s="62"/>
      <c r="M700" s="210" t="s">
        <v>24</v>
      </c>
      <c r="N700" s="211" t="s">
        <v>48</v>
      </c>
      <c r="O700" s="43"/>
      <c r="P700" s="212">
        <f>O700*H700</f>
        <v>0</v>
      </c>
      <c r="Q700" s="212">
        <v>0</v>
      </c>
      <c r="R700" s="212">
        <f>Q700*H700</f>
        <v>0</v>
      </c>
      <c r="S700" s="212">
        <v>0</v>
      </c>
      <c r="T700" s="213">
        <f>S700*H700</f>
        <v>0</v>
      </c>
      <c r="AR700" s="25" t="s">
        <v>284</v>
      </c>
      <c r="AT700" s="25" t="s">
        <v>166</v>
      </c>
      <c r="AU700" s="25" t="s">
        <v>86</v>
      </c>
      <c r="AY700" s="25" t="s">
        <v>164</v>
      </c>
      <c r="BE700" s="214">
        <f>IF(N700="základní",J700,0)</f>
        <v>0</v>
      </c>
      <c r="BF700" s="214">
        <f>IF(N700="snížená",J700,0)</f>
        <v>0</v>
      </c>
      <c r="BG700" s="214">
        <f>IF(N700="zákl. přenesená",J700,0)</f>
        <v>0</v>
      </c>
      <c r="BH700" s="214">
        <f>IF(N700="sníž. přenesená",J700,0)</f>
        <v>0</v>
      </c>
      <c r="BI700" s="214">
        <f>IF(N700="nulová",J700,0)</f>
        <v>0</v>
      </c>
      <c r="BJ700" s="25" t="s">
        <v>25</v>
      </c>
      <c r="BK700" s="214">
        <f>ROUND(I700*H700,2)</f>
        <v>0</v>
      </c>
      <c r="BL700" s="25" t="s">
        <v>284</v>
      </c>
      <c r="BM700" s="25" t="s">
        <v>919</v>
      </c>
    </row>
    <row r="701" spans="2:65" s="1" customFormat="1" ht="27">
      <c r="B701" s="42"/>
      <c r="C701" s="64"/>
      <c r="D701" s="215" t="s">
        <v>173</v>
      </c>
      <c r="E701" s="64"/>
      <c r="F701" s="216" t="s">
        <v>920</v>
      </c>
      <c r="G701" s="64"/>
      <c r="H701" s="64"/>
      <c r="I701" s="173"/>
      <c r="J701" s="64"/>
      <c r="K701" s="64"/>
      <c r="L701" s="62"/>
      <c r="M701" s="217"/>
      <c r="N701" s="43"/>
      <c r="O701" s="43"/>
      <c r="P701" s="43"/>
      <c r="Q701" s="43"/>
      <c r="R701" s="43"/>
      <c r="S701" s="43"/>
      <c r="T701" s="79"/>
      <c r="AT701" s="25" t="s">
        <v>173</v>
      </c>
      <c r="AU701" s="25" t="s">
        <v>86</v>
      </c>
    </row>
    <row r="702" spans="2:65" s="12" customFormat="1" ht="13.5">
      <c r="B702" s="218"/>
      <c r="C702" s="219"/>
      <c r="D702" s="215" t="s">
        <v>175</v>
      </c>
      <c r="E702" s="220" t="s">
        <v>24</v>
      </c>
      <c r="F702" s="221" t="s">
        <v>921</v>
      </c>
      <c r="G702" s="219"/>
      <c r="H702" s="222" t="s">
        <v>24</v>
      </c>
      <c r="I702" s="223"/>
      <c r="J702" s="219"/>
      <c r="K702" s="219"/>
      <c r="L702" s="224"/>
      <c r="M702" s="225"/>
      <c r="N702" s="226"/>
      <c r="O702" s="226"/>
      <c r="P702" s="226"/>
      <c r="Q702" s="226"/>
      <c r="R702" s="226"/>
      <c r="S702" s="226"/>
      <c r="T702" s="227"/>
      <c r="AT702" s="228" t="s">
        <v>175</v>
      </c>
      <c r="AU702" s="228" t="s">
        <v>86</v>
      </c>
      <c r="AV702" s="12" t="s">
        <v>25</v>
      </c>
      <c r="AW702" s="12" t="s">
        <v>40</v>
      </c>
      <c r="AX702" s="12" t="s">
        <v>77</v>
      </c>
      <c r="AY702" s="228" t="s">
        <v>164</v>
      </c>
    </row>
    <row r="703" spans="2:65" s="13" customFormat="1" ht="13.5">
      <c r="B703" s="229"/>
      <c r="C703" s="230"/>
      <c r="D703" s="215" t="s">
        <v>175</v>
      </c>
      <c r="E703" s="231" t="s">
        <v>24</v>
      </c>
      <c r="F703" s="232" t="s">
        <v>922</v>
      </c>
      <c r="G703" s="230"/>
      <c r="H703" s="233">
        <v>9</v>
      </c>
      <c r="I703" s="234"/>
      <c r="J703" s="230"/>
      <c r="K703" s="230"/>
      <c r="L703" s="235"/>
      <c r="M703" s="236"/>
      <c r="N703" s="237"/>
      <c r="O703" s="237"/>
      <c r="P703" s="237"/>
      <c r="Q703" s="237"/>
      <c r="R703" s="237"/>
      <c r="S703" s="237"/>
      <c r="T703" s="238"/>
      <c r="AT703" s="239" t="s">
        <v>175</v>
      </c>
      <c r="AU703" s="239" t="s">
        <v>86</v>
      </c>
      <c r="AV703" s="13" t="s">
        <v>86</v>
      </c>
      <c r="AW703" s="13" t="s">
        <v>40</v>
      </c>
      <c r="AX703" s="13" t="s">
        <v>77</v>
      </c>
      <c r="AY703" s="239" t="s">
        <v>164</v>
      </c>
    </row>
    <row r="704" spans="2:65" s="14" customFormat="1" ht="13.5">
      <c r="B704" s="240"/>
      <c r="C704" s="241"/>
      <c r="D704" s="242" t="s">
        <v>175</v>
      </c>
      <c r="E704" s="243" t="s">
        <v>24</v>
      </c>
      <c r="F704" s="244" t="s">
        <v>178</v>
      </c>
      <c r="G704" s="241"/>
      <c r="H704" s="245">
        <v>9</v>
      </c>
      <c r="I704" s="246"/>
      <c r="J704" s="241"/>
      <c r="K704" s="241"/>
      <c r="L704" s="247"/>
      <c r="M704" s="248"/>
      <c r="N704" s="249"/>
      <c r="O704" s="249"/>
      <c r="P704" s="249"/>
      <c r="Q704" s="249"/>
      <c r="R704" s="249"/>
      <c r="S704" s="249"/>
      <c r="T704" s="250"/>
      <c r="AT704" s="251" t="s">
        <v>175</v>
      </c>
      <c r="AU704" s="251" t="s">
        <v>86</v>
      </c>
      <c r="AV704" s="14" t="s">
        <v>171</v>
      </c>
      <c r="AW704" s="14" t="s">
        <v>40</v>
      </c>
      <c r="AX704" s="14" t="s">
        <v>25</v>
      </c>
      <c r="AY704" s="251" t="s">
        <v>164</v>
      </c>
    </row>
    <row r="705" spans="2:65" s="1" customFormat="1" ht="22.5" customHeight="1">
      <c r="B705" s="42"/>
      <c r="C705" s="256" t="s">
        <v>923</v>
      </c>
      <c r="D705" s="256" t="s">
        <v>217</v>
      </c>
      <c r="E705" s="257" t="s">
        <v>924</v>
      </c>
      <c r="F705" s="258" t="s">
        <v>925</v>
      </c>
      <c r="G705" s="259" t="s">
        <v>234</v>
      </c>
      <c r="H705" s="260">
        <v>9.4499999999999993</v>
      </c>
      <c r="I705" s="261"/>
      <c r="J705" s="262">
        <f>ROUND(I705*H705,2)</f>
        <v>0</v>
      </c>
      <c r="K705" s="258" t="s">
        <v>170</v>
      </c>
      <c r="L705" s="263"/>
      <c r="M705" s="264" t="s">
        <v>24</v>
      </c>
      <c r="N705" s="265" t="s">
        <v>48</v>
      </c>
      <c r="O705" s="43"/>
      <c r="P705" s="212">
        <f>O705*H705</f>
        <v>0</v>
      </c>
      <c r="Q705" s="212">
        <v>6.4999999999999997E-3</v>
      </c>
      <c r="R705" s="212">
        <f>Q705*H705</f>
        <v>6.1424999999999993E-2</v>
      </c>
      <c r="S705" s="212">
        <v>0</v>
      </c>
      <c r="T705" s="213">
        <f>S705*H705</f>
        <v>0</v>
      </c>
      <c r="AR705" s="25" t="s">
        <v>409</v>
      </c>
      <c r="AT705" s="25" t="s">
        <v>217</v>
      </c>
      <c r="AU705" s="25" t="s">
        <v>86</v>
      </c>
      <c r="AY705" s="25" t="s">
        <v>164</v>
      </c>
      <c r="BE705" s="214">
        <f>IF(N705="základní",J705,0)</f>
        <v>0</v>
      </c>
      <c r="BF705" s="214">
        <f>IF(N705="snížená",J705,0)</f>
        <v>0</v>
      </c>
      <c r="BG705" s="214">
        <f>IF(N705="zákl. přenesená",J705,0)</f>
        <v>0</v>
      </c>
      <c r="BH705" s="214">
        <f>IF(N705="sníž. přenesená",J705,0)</f>
        <v>0</v>
      </c>
      <c r="BI705" s="214">
        <f>IF(N705="nulová",J705,0)</f>
        <v>0</v>
      </c>
      <c r="BJ705" s="25" t="s">
        <v>25</v>
      </c>
      <c r="BK705" s="214">
        <f>ROUND(I705*H705,2)</f>
        <v>0</v>
      </c>
      <c r="BL705" s="25" t="s">
        <v>284</v>
      </c>
      <c r="BM705" s="25" t="s">
        <v>926</v>
      </c>
    </row>
    <row r="706" spans="2:65" s="1" customFormat="1" ht="13.5">
      <c r="B706" s="42"/>
      <c r="C706" s="64"/>
      <c r="D706" s="215" t="s">
        <v>173</v>
      </c>
      <c r="E706" s="64"/>
      <c r="F706" s="216" t="s">
        <v>925</v>
      </c>
      <c r="G706" s="64"/>
      <c r="H706" s="64"/>
      <c r="I706" s="173"/>
      <c r="J706" s="64"/>
      <c r="K706" s="64"/>
      <c r="L706" s="62"/>
      <c r="M706" s="217"/>
      <c r="N706" s="43"/>
      <c r="O706" s="43"/>
      <c r="P706" s="43"/>
      <c r="Q706" s="43"/>
      <c r="R706" s="43"/>
      <c r="S706" s="43"/>
      <c r="T706" s="79"/>
      <c r="AT706" s="25" t="s">
        <v>173</v>
      </c>
      <c r="AU706" s="25" t="s">
        <v>86</v>
      </c>
    </row>
    <row r="707" spans="2:65" s="13" customFormat="1" ht="13.5">
      <c r="B707" s="229"/>
      <c r="C707" s="230"/>
      <c r="D707" s="242" t="s">
        <v>175</v>
      </c>
      <c r="E707" s="253" t="s">
        <v>24</v>
      </c>
      <c r="F707" s="254" t="s">
        <v>927</v>
      </c>
      <c r="G707" s="230"/>
      <c r="H707" s="255">
        <v>9.4499999999999993</v>
      </c>
      <c r="I707" s="234"/>
      <c r="J707" s="230"/>
      <c r="K707" s="230"/>
      <c r="L707" s="235"/>
      <c r="M707" s="236"/>
      <c r="N707" s="237"/>
      <c r="O707" s="237"/>
      <c r="P707" s="237"/>
      <c r="Q707" s="237"/>
      <c r="R707" s="237"/>
      <c r="S707" s="237"/>
      <c r="T707" s="238"/>
      <c r="AT707" s="239" t="s">
        <v>175</v>
      </c>
      <c r="AU707" s="239" t="s">
        <v>86</v>
      </c>
      <c r="AV707" s="13" t="s">
        <v>86</v>
      </c>
      <c r="AW707" s="13" t="s">
        <v>40</v>
      </c>
      <c r="AX707" s="13" t="s">
        <v>25</v>
      </c>
      <c r="AY707" s="239" t="s">
        <v>164</v>
      </c>
    </row>
    <row r="708" spans="2:65" s="1" customFormat="1" ht="22.5" customHeight="1">
      <c r="B708" s="42"/>
      <c r="C708" s="203" t="s">
        <v>928</v>
      </c>
      <c r="D708" s="203" t="s">
        <v>166</v>
      </c>
      <c r="E708" s="204" t="s">
        <v>929</v>
      </c>
      <c r="F708" s="205" t="s">
        <v>930</v>
      </c>
      <c r="G708" s="206" t="s">
        <v>234</v>
      </c>
      <c r="H708" s="207">
        <v>10.93</v>
      </c>
      <c r="I708" s="208"/>
      <c r="J708" s="209">
        <f>ROUND(I708*H708,2)</f>
        <v>0</v>
      </c>
      <c r="K708" s="205" t="s">
        <v>170</v>
      </c>
      <c r="L708" s="62"/>
      <c r="M708" s="210" t="s">
        <v>24</v>
      </c>
      <c r="N708" s="211" t="s">
        <v>48</v>
      </c>
      <c r="O708" s="43"/>
      <c r="P708" s="212">
        <f>O708*H708</f>
        <v>0</v>
      </c>
      <c r="Q708" s="212">
        <v>1.223E-2</v>
      </c>
      <c r="R708" s="212">
        <f>Q708*H708</f>
        <v>0.13367389999999998</v>
      </c>
      <c r="S708" s="212">
        <v>0</v>
      </c>
      <c r="T708" s="213">
        <f>S708*H708</f>
        <v>0</v>
      </c>
      <c r="AR708" s="25" t="s">
        <v>284</v>
      </c>
      <c r="AT708" s="25" t="s">
        <v>166</v>
      </c>
      <c r="AU708" s="25" t="s">
        <v>86</v>
      </c>
      <c r="AY708" s="25" t="s">
        <v>164</v>
      </c>
      <c r="BE708" s="214">
        <f>IF(N708="základní",J708,0)</f>
        <v>0</v>
      </c>
      <c r="BF708" s="214">
        <f>IF(N708="snížená",J708,0)</f>
        <v>0</v>
      </c>
      <c r="BG708" s="214">
        <f>IF(N708="zákl. přenesená",J708,0)</f>
        <v>0</v>
      </c>
      <c r="BH708" s="214">
        <f>IF(N708="sníž. přenesená",J708,0)</f>
        <v>0</v>
      </c>
      <c r="BI708" s="214">
        <f>IF(N708="nulová",J708,0)</f>
        <v>0</v>
      </c>
      <c r="BJ708" s="25" t="s">
        <v>25</v>
      </c>
      <c r="BK708" s="214">
        <f>ROUND(I708*H708,2)</f>
        <v>0</v>
      </c>
      <c r="BL708" s="25" t="s">
        <v>284</v>
      </c>
      <c r="BM708" s="25" t="s">
        <v>931</v>
      </c>
    </row>
    <row r="709" spans="2:65" s="1" customFormat="1" ht="27">
      <c r="B709" s="42"/>
      <c r="C709" s="64"/>
      <c r="D709" s="215" t="s">
        <v>173</v>
      </c>
      <c r="E709" s="64"/>
      <c r="F709" s="216" t="s">
        <v>932</v>
      </c>
      <c r="G709" s="64"/>
      <c r="H709" s="64"/>
      <c r="I709" s="173"/>
      <c r="J709" s="64"/>
      <c r="K709" s="64"/>
      <c r="L709" s="62"/>
      <c r="M709" s="217"/>
      <c r="N709" s="43"/>
      <c r="O709" s="43"/>
      <c r="P709" s="43"/>
      <c r="Q709" s="43"/>
      <c r="R709" s="43"/>
      <c r="S709" s="43"/>
      <c r="T709" s="79"/>
      <c r="AT709" s="25" t="s">
        <v>173</v>
      </c>
      <c r="AU709" s="25" t="s">
        <v>86</v>
      </c>
    </row>
    <row r="710" spans="2:65" s="1" customFormat="1" ht="135">
      <c r="B710" s="42"/>
      <c r="C710" s="64"/>
      <c r="D710" s="215" t="s">
        <v>229</v>
      </c>
      <c r="E710" s="64"/>
      <c r="F710" s="267" t="s">
        <v>933</v>
      </c>
      <c r="G710" s="64"/>
      <c r="H710" s="64"/>
      <c r="I710" s="173"/>
      <c r="J710" s="64"/>
      <c r="K710" s="64"/>
      <c r="L710" s="62"/>
      <c r="M710" s="217"/>
      <c r="N710" s="43"/>
      <c r="O710" s="43"/>
      <c r="P710" s="43"/>
      <c r="Q710" s="43"/>
      <c r="R710" s="43"/>
      <c r="S710" s="43"/>
      <c r="T710" s="79"/>
      <c r="AT710" s="25" t="s">
        <v>229</v>
      </c>
      <c r="AU710" s="25" t="s">
        <v>86</v>
      </c>
    </row>
    <row r="711" spans="2:65" s="12" customFormat="1" ht="13.5">
      <c r="B711" s="218"/>
      <c r="C711" s="219"/>
      <c r="D711" s="215" t="s">
        <v>175</v>
      </c>
      <c r="E711" s="220" t="s">
        <v>24</v>
      </c>
      <c r="F711" s="221" t="s">
        <v>264</v>
      </c>
      <c r="G711" s="219"/>
      <c r="H711" s="222" t="s">
        <v>24</v>
      </c>
      <c r="I711" s="223"/>
      <c r="J711" s="219"/>
      <c r="K711" s="219"/>
      <c r="L711" s="224"/>
      <c r="M711" s="225"/>
      <c r="N711" s="226"/>
      <c r="O711" s="226"/>
      <c r="P711" s="226"/>
      <c r="Q711" s="226"/>
      <c r="R711" s="226"/>
      <c r="S711" s="226"/>
      <c r="T711" s="227"/>
      <c r="AT711" s="228" t="s">
        <v>175</v>
      </c>
      <c r="AU711" s="228" t="s">
        <v>86</v>
      </c>
      <c r="AV711" s="12" t="s">
        <v>25</v>
      </c>
      <c r="AW711" s="12" t="s">
        <v>40</v>
      </c>
      <c r="AX711" s="12" t="s">
        <v>77</v>
      </c>
      <c r="AY711" s="228" t="s">
        <v>164</v>
      </c>
    </row>
    <row r="712" spans="2:65" s="13" customFormat="1" ht="13.5">
      <c r="B712" s="229"/>
      <c r="C712" s="230"/>
      <c r="D712" s="215" t="s">
        <v>175</v>
      </c>
      <c r="E712" s="231" t="s">
        <v>24</v>
      </c>
      <c r="F712" s="232" t="s">
        <v>934</v>
      </c>
      <c r="G712" s="230"/>
      <c r="H712" s="233">
        <v>10.93</v>
      </c>
      <c r="I712" s="234"/>
      <c r="J712" s="230"/>
      <c r="K712" s="230"/>
      <c r="L712" s="235"/>
      <c r="M712" s="236"/>
      <c r="N712" s="237"/>
      <c r="O712" s="237"/>
      <c r="P712" s="237"/>
      <c r="Q712" s="237"/>
      <c r="R712" s="237"/>
      <c r="S712" s="237"/>
      <c r="T712" s="238"/>
      <c r="AT712" s="239" t="s">
        <v>175</v>
      </c>
      <c r="AU712" s="239" t="s">
        <v>86</v>
      </c>
      <c r="AV712" s="13" t="s">
        <v>86</v>
      </c>
      <c r="AW712" s="13" t="s">
        <v>40</v>
      </c>
      <c r="AX712" s="13" t="s">
        <v>77</v>
      </c>
      <c r="AY712" s="239" t="s">
        <v>164</v>
      </c>
    </row>
    <row r="713" spans="2:65" s="14" customFormat="1" ht="13.5">
      <c r="B713" s="240"/>
      <c r="C713" s="241"/>
      <c r="D713" s="242" t="s">
        <v>175</v>
      </c>
      <c r="E713" s="243" t="s">
        <v>24</v>
      </c>
      <c r="F713" s="244" t="s">
        <v>178</v>
      </c>
      <c r="G713" s="241"/>
      <c r="H713" s="245">
        <v>10.93</v>
      </c>
      <c r="I713" s="246"/>
      <c r="J713" s="241"/>
      <c r="K713" s="241"/>
      <c r="L713" s="247"/>
      <c r="M713" s="248"/>
      <c r="N713" s="249"/>
      <c r="O713" s="249"/>
      <c r="P713" s="249"/>
      <c r="Q713" s="249"/>
      <c r="R713" s="249"/>
      <c r="S713" s="249"/>
      <c r="T713" s="250"/>
      <c r="AT713" s="251" t="s">
        <v>175</v>
      </c>
      <c r="AU713" s="251" t="s">
        <v>86</v>
      </c>
      <c r="AV713" s="14" t="s">
        <v>171</v>
      </c>
      <c r="AW713" s="14" t="s">
        <v>40</v>
      </c>
      <c r="AX713" s="14" t="s">
        <v>25</v>
      </c>
      <c r="AY713" s="251" t="s">
        <v>164</v>
      </c>
    </row>
    <row r="714" spans="2:65" s="1" customFormat="1" ht="22.5" customHeight="1">
      <c r="B714" s="42"/>
      <c r="C714" s="203" t="s">
        <v>935</v>
      </c>
      <c r="D714" s="203" t="s">
        <v>166</v>
      </c>
      <c r="E714" s="204" t="s">
        <v>936</v>
      </c>
      <c r="F714" s="205" t="s">
        <v>937</v>
      </c>
      <c r="G714" s="206" t="s">
        <v>234</v>
      </c>
      <c r="H714" s="207">
        <v>51.89</v>
      </c>
      <c r="I714" s="208"/>
      <c r="J714" s="209">
        <f>ROUND(I714*H714,2)</f>
        <v>0</v>
      </c>
      <c r="K714" s="205" t="s">
        <v>170</v>
      </c>
      <c r="L714" s="62"/>
      <c r="M714" s="210" t="s">
        <v>24</v>
      </c>
      <c r="N714" s="211" t="s">
        <v>48</v>
      </c>
      <c r="O714" s="43"/>
      <c r="P714" s="212">
        <f>O714*H714</f>
        <v>0</v>
      </c>
      <c r="Q714" s="212">
        <v>1.2540000000000001E-2</v>
      </c>
      <c r="R714" s="212">
        <f>Q714*H714</f>
        <v>0.65070060000000007</v>
      </c>
      <c r="S714" s="212">
        <v>0</v>
      </c>
      <c r="T714" s="213">
        <f>S714*H714</f>
        <v>0</v>
      </c>
      <c r="AR714" s="25" t="s">
        <v>284</v>
      </c>
      <c r="AT714" s="25" t="s">
        <v>166</v>
      </c>
      <c r="AU714" s="25" t="s">
        <v>86</v>
      </c>
      <c r="AY714" s="25" t="s">
        <v>164</v>
      </c>
      <c r="BE714" s="214">
        <f>IF(N714="základní",J714,0)</f>
        <v>0</v>
      </c>
      <c r="BF714" s="214">
        <f>IF(N714="snížená",J714,0)</f>
        <v>0</v>
      </c>
      <c r="BG714" s="214">
        <f>IF(N714="zákl. přenesená",J714,0)</f>
        <v>0</v>
      </c>
      <c r="BH714" s="214">
        <f>IF(N714="sníž. přenesená",J714,0)</f>
        <v>0</v>
      </c>
      <c r="BI714" s="214">
        <f>IF(N714="nulová",J714,0)</f>
        <v>0</v>
      </c>
      <c r="BJ714" s="25" t="s">
        <v>25</v>
      </c>
      <c r="BK714" s="214">
        <f>ROUND(I714*H714,2)</f>
        <v>0</v>
      </c>
      <c r="BL714" s="25" t="s">
        <v>284</v>
      </c>
      <c r="BM714" s="25" t="s">
        <v>938</v>
      </c>
    </row>
    <row r="715" spans="2:65" s="1" customFormat="1" ht="27">
      <c r="B715" s="42"/>
      <c r="C715" s="64"/>
      <c r="D715" s="215" t="s">
        <v>173</v>
      </c>
      <c r="E715" s="64"/>
      <c r="F715" s="216" t="s">
        <v>939</v>
      </c>
      <c r="G715" s="64"/>
      <c r="H715" s="64"/>
      <c r="I715" s="173"/>
      <c r="J715" s="64"/>
      <c r="K715" s="64"/>
      <c r="L715" s="62"/>
      <c r="M715" s="217"/>
      <c r="N715" s="43"/>
      <c r="O715" s="43"/>
      <c r="P715" s="43"/>
      <c r="Q715" s="43"/>
      <c r="R715" s="43"/>
      <c r="S715" s="43"/>
      <c r="T715" s="79"/>
      <c r="AT715" s="25" t="s">
        <v>173</v>
      </c>
      <c r="AU715" s="25" t="s">
        <v>86</v>
      </c>
    </row>
    <row r="716" spans="2:65" s="1" customFormat="1" ht="135">
      <c r="B716" s="42"/>
      <c r="C716" s="64"/>
      <c r="D716" s="215" t="s">
        <v>229</v>
      </c>
      <c r="E716" s="64"/>
      <c r="F716" s="267" t="s">
        <v>933</v>
      </c>
      <c r="G716" s="64"/>
      <c r="H716" s="64"/>
      <c r="I716" s="173"/>
      <c r="J716" s="64"/>
      <c r="K716" s="64"/>
      <c r="L716" s="62"/>
      <c r="M716" s="217"/>
      <c r="N716" s="43"/>
      <c r="O716" s="43"/>
      <c r="P716" s="43"/>
      <c r="Q716" s="43"/>
      <c r="R716" s="43"/>
      <c r="S716" s="43"/>
      <c r="T716" s="79"/>
      <c r="AT716" s="25" t="s">
        <v>229</v>
      </c>
      <c r="AU716" s="25" t="s">
        <v>86</v>
      </c>
    </row>
    <row r="717" spans="2:65" s="12" customFormat="1" ht="13.5">
      <c r="B717" s="218"/>
      <c r="C717" s="219"/>
      <c r="D717" s="215" t="s">
        <v>175</v>
      </c>
      <c r="E717" s="220" t="s">
        <v>24</v>
      </c>
      <c r="F717" s="221" t="s">
        <v>264</v>
      </c>
      <c r="G717" s="219"/>
      <c r="H717" s="222" t="s">
        <v>24</v>
      </c>
      <c r="I717" s="223"/>
      <c r="J717" s="219"/>
      <c r="K717" s="219"/>
      <c r="L717" s="224"/>
      <c r="M717" s="225"/>
      <c r="N717" s="226"/>
      <c r="O717" s="226"/>
      <c r="P717" s="226"/>
      <c r="Q717" s="226"/>
      <c r="R717" s="226"/>
      <c r="S717" s="226"/>
      <c r="T717" s="227"/>
      <c r="AT717" s="228" t="s">
        <v>175</v>
      </c>
      <c r="AU717" s="228" t="s">
        <v>86</v>
      </c>
      <c r="AV717" s="12" t="s">
        <v>25</v>
      </c>
      <c r="AW717" s="12" t="s">
        <v>40</v>
      </c>
      <c r="AX717" s="12" t="s">
        <v>77</v>
      </c>
      <c r="AY717" s="228" t="s">
        <v>164</v>
      </c>
    </row>
    <row r="718" spans="2:65" s="13" customFormat="1" ht="13.5">
      <c r="B718" s="229"/>
      <c r="C718" s="230"/>
      <c r="D718" s="215" t="s">
        <v>175</v>
      </c>
      <c r="E718" s="231" t="s">
        <v>24</v>
      </c>
      <c r="F718" s="232" t="s">
        <v>940</v>
      </c>
      <c r="G718" s="230"/>
      <c r="H718" s="233">
        <v>7.43</v>
      </c>
      <c r="I718" s="234"/>
      <c r="J718" s="230"/>
      <c r="K718" s="230"/>
      <c r="L718" s="235"/>
      <c r="M718" s="236"/>
      <c r="N718" s="237"/>
      <c r="O718" s="237"/>
      <c r="P718" s="237"/>
      <c r="Q718" s="237"/>
      <c r="R718" s="237"/>
      <c r="S718" s="237"/>
      <c r="T718" s="238"/>
      <c r="AT718" s="239" t="s">
        <v>175</v>
      </c>
      <c r="AU718" s="239" t="s">
        <v>86</v>
      </c>
      <c r="AV718" s="13" t="s">
        <v>86</v>
      </c>
      <c r="AW718" s="13" t="s">
        <v>40</v>
      </c>
      <c r="AX718" s="13" t="s">
        <v>77</v>
      </c>
      <c r="AY718" s="239" t="s">
        <v>164</v>
      </c>
    </row>
    <row r="719" spans="2:65" s="12" customFormat="1" ht="13.5">
      <c r="B719" s="218"/>
      <c r="C719" s="219"/>
      <c r="D719" s="215" t="s">
        <v>175</v>
      </c>
      <c r="E719" s="220" t="s">
        <v>24</v>
      </c>
      <c r="F719" s="221" t="s">
        <v>237</v>
      </c>
      <c r="G719" s="219"/>
      <c r="H719" s="222" t="s">
        <v>24</v>
      </c>
      <c r="I719" s="223"/>
      <c r="J719" s="219"/>
      <c r="K719" s="219"/>
      <c r="L719" s="224"/>
      <c r="M719" s="225"/>
      <c r="N719" s="226"/>
      <c r="O719" s="226"/>
      <c r="P719" s="226"/>
      <c r="Q719" s="226"/>
      <c r="R719" s="226"/>
      <c r="S719" s="226"/>
      <c r="T719" s="227"/>
      <c r="AT719" s="228" t="s">
        <v>175</v>
      </c>
      <c r="AU719" s="228" t="s">
        <v>86</v>
      </c>
      <c r="AV719" s="12" t="s">
        <v>25</v>
      </c>
      <c r="AW719" s="12" t="s">
        <v>40</v>
      </c>
      <c r="AX719" s="12" t="s">
        <v>77</v>
      </c>
      <c r="AY719" s="228" t="s">
        <v>164</v>
      </c>
    </row>
    <row r="720" spans="2:65" s="13" customFormat="1" ht="13.5">
      <c r="B720" s="229"/>
      <c r="C720" s="230"/>
      <c r="D720" s="215" t="s">
        <v>175</v>
      </c>
      <c r="E720" s="231" t="s">
        <v>24</v>
      </c>
      <c r="F720" s="232" t="s">
        <v>941</v>
      </c>
      <c r="G720" s="230"/>
      <c r="H720" s="233">
        <v>14.76</v>
      </c>
      <c r="I720" s="234"/>
      <c r="J720" s="230"/>
      <c r="K720" s="230"/>
      <c r="L720" s="235"/>
      <c r="M720" s="236"/>
      <c r="N720" s="237"/>
      <c r="O720" s="237"/>
      <c r="P720" s="237"/>
      <c r="Q720" s="237"/>
      <c r="R720" s="237"/>
      <c r="S720" s="237"/>
      <c r="T720" s="238"/>
      <c r="AT720" s="239" t="s">
        <v>175</v>
      </c>
      <c r="AU720" s="239" t="s">
        <v>86</v>
      </c>
      <c r="AV720" s="13" t="s">
        <v>86</v>
      </c>
      <c r="AW720" s="13" t="s">
        <v>40</v>
      </c>
      <c r="AX720" s="13" t="s">
        <v>77</v>
      </c>
      <c r="AY720" s="239" t="s">
        <v>164</v>
      </c>
    </row>
    <row r="721" spans="2:65" s="12" customFormat="1" ht="13.5">
      <c r="B721" s="218"/>
      <c r="C721" s="219"/>
      <c r="D721" s="215" t="s">
        <v>175</v>
      </c>
      <c r="E721" s="220" t="s">
        <v>24</v>
      </c>
      <c r="F721" s="221" t="s">
        <v>240</v>
      </c>
      <c r="G721" s="219"/>
      <c r="H721" s="222" t="s">
        <v>24</v>
      </c>
      <c r="I721" s="223"/>
      <c r="J721" s="219"/>
      <c r="K721" s="219"/>
      <c r="L721" s="224"/>
      <c r="M721" s="225"/>
      <c r="N721" s="226"/>
      <c r="O721" s="226"/>
      <c r="P721" s="226"/>
      <c r="Q721" s="226"/>
      <c r="R721" s="226"/>
      <c r="S721" s="226"/>
      <c r="T721" s="227"/>
      <c r="AT721" s="228" t="s">
        <v>175</v>
      </c>
      <c r="AU721" s="228" t="s">
        <v>86</v>
      </c>
      <c r="AV721" s="12" t="s">
        <v>25</v>
      </c>
      <c r="AW721" s="12" t="s">
        <v>40</v>
      </c>
      <c r="AX721" s="12" t="s">
        <v>77</v>
      </c>
      <c r="AY721" s="228" t="s">
        <v>164</v>
      </c>
    </row>
    <row r="722" spans="2:65" s="13" customFormat="1" ht="13.5">
      <c r="B722" s="229"/>
      <c r="C722" s="230"/>
      <c r="D722" s="215" t="s">
        <v>175</v>
      </c>
      <c r="E722" s="231" t="s">
        <v>24</v>
      </c>
      <c r="F722" s="232" t="s">
        <v>942</v>
      </c>
      <c r="G722" s="230"/>
      <c r="H722" s="233">
        <v>14.53</v>
      </c>
      <c r="I722" s="234"/>
      <c r="J722" s="230"/>
      <c r="K722" s="230"/>
      <c r="L722" s="235"/>
      <c r="M722" s="236"/>
      <c r="N722" s="237"/>
      <c r="O722" s="237"/>
      <c r="P722" s="237"/>
      <c r="Q722" s="237"/>
      <c r="R722" s="237"/>
      <c r="S722" s="237"/>
      <c r="T722" s="238"/>
      <c r="AT722" s="239" t="s">
        <v>175</v>
      </c>
      <c r="AU722" s="239" t="s">
        <v>86</v>
      </c>
      <c r="AV722" s="13" t="s">
        <v>86</v>
      </c>
      <c r="AW722" s="13" t="s">
        <v>40</v>
      </c>
      <c r="AX722" s="13" t="s">
        <v>77</v>
      </c>
      <c r="AY722" s="239" t="s">
        <v>164</v>
      </c>
    </row>
    <row r="723" spans="2:65" s="12" customFormat="1" ht="13.5">
      <c r="B723" s="218"/>
      <c r="C723" s="219"/>
      <c r="D723" s="215" t="s">
        <v>175</v>
      </c>
      <c r="E723" s="220" t="s">
        <v>24</v>
      </c>
      <c r="F723" s="221" t="s">
        <v>243</v>
      </c>
      <c r="G723" s="219"/>
      <c r="H723" s="222" t="s">
        <v>24</v>
      </c>
      <c r="I723" s="223"/>
      <c r="J723" s="219"/>
      <c r="K723" s="219"/>
      <c r="L723" s="224"/>
      <c r="M723" s="225"/>
      <c r="N723" s="226"/>
      <c r="O723" s="226"/>
      <c r="P723" s="226"/>
      <c r="Q723" s="226"/>
      <c r="R723" s="226"/>
      <c r="S723" s="226"/>
      <c r="T723" s="227"/>
      <c r="AT723" s="228" t="s">
        <v>175</v>
      </c>
      <c r="AU723" s="228" t="s">
        <v>86</v>
      </c>
      <c r="AV723" s="12" t="s">
        <v>25</v>
      </c>
      <c r="AW723" s="12" t="s">
        <v>40</v>
      </c>
      <c r="AX723" s="12" t="s">
        <v>77</v>
      </c>
      <c r="AY723" s="228" t="s">
        <v>164</v>
      </c>
    </row>
    <row r="724" spans="2:65" s="13" customFormat="1" ht="13.5">
      <c r="B724" s="229"/>
      <c r="C724" s="230"/>
      <c r="D724" s="215" t="s">
        <v>175</v>
      </c>
      <c r="E724" s="231" t="s">
        <v>24</v>
      </c>
      <c r="F724" s="232" t="s">
        <v>943</v>
      </c>
      <c r="G724" s="230"/>
      <c r="H724" s="233">
        <v>15.17</v>
      </c>
      <c r="I724" s="234"/>
      <c r="J724" s="230"/>
      <c r="K724" s="230"/>
      <c r="L724" s="235"/>
      <c r="M724" s="236"/>
      <c r="N724" s="237"/>
      <c r="O724" s="237"/>
      <c r="P724" s="237"/>
      <c r="Q724" s="237"/>
      <c r="R724" s="237"/>
      <c r="S724" s="237"/>
      <c r="T724" s="238"/>
      <c r="AT724" s="239" t="s">
        <v>175</v>
      </c>
      <c r="AU724" s="239" t="s">
        <v>86</v>
      </c>
      <c r="AV724" s="13" t="s">
        <v>86</v>
      </c>
      <c r="AW724" s="13" t="s">
        <v>40</v>
      </c>
      <c r="AX724" s="13" t="s">
        <v>77</v>
      </c>
      <c r="AY724" s="239" t="s">
        <v>164</v>
      </c>
    </row>
    <row r="725" spans="2:65" s="14" customFormat="1" ht="13.5">
      <c r="B725" s="240"/>
      <c r="C725" s="241"/>
      <c r="D725" s="242" t="s">
        <v>175</v>
      </c>
      <c r="E725" s="243" t="s">
        <v>24</v>
      </c>
      <c r="F725" s="244" t="s">
        <v>178</v>
      </c>
      <c r="G725" s="241"/>
      <c r="H725" s="245">
        <v>51.89</v>
      </c>
      <c r="I725" s="246"/>
      <c r="J725" s="241"/>
      <c r="K725" s="241"/>
      <c r="L725" s="247"/>
      <c r="M725" s="248"/>
      <c r="N725" s="249"/>
      <c r="O725" s="249"/>
      <c r="P725" s="249"/>
      <c r="Q725" s="249"/>
      <c r="R725" s="249"/>
      <c r="S725" s="249"/>
      <c r="T725" s="250"/>
      <c r="AT725" s="251" t="s">
        <v>175</v>
      </c>
      <c r="AU725" s="251" t="s">
        <v>86</v>
      </c>
      <c r="AV725" s="14" t="s">
        <v>171</v>
      </c>
      <c r="AW725" s="14" t="s">
        <v>40</v>
      </c>
      <c r="AX725" s="14" t="s">
        <v>25</v>
      </c>
      <c r="AY725" s="251" t="s">
        <v>164</v>
      </c>
    </row>
    <row r="726" spans="2:65" s="1" customFormat="1" ht="22.5" customHeight="1">
      <c r="B726" s="42"/>
      <c r="C726" s="203" t="s">
        <v>944</v>
      </c>
      <c r="D726" s="203" t="s">
        <v>166</v>
      </c>
      <c r="E726" s="204" t="s">
        <v>945</v>
      </c>
      <c r="F726" s="205" t="s">
        <v>946</v>
      </c>
      <c r="G726" s="206" t="s">
        <v>234</v>
      </c>
      <c r="H726" s="207">
        <v>3.3519999999999999</v>
      </c>
      <c r="I726" s="208"/>
      <c r="J726" s="209">
        <f>ROUND(I726*H726,2)</f>
        <v>0</v>
      </c>
      <c r="K726" s="205" t="s">
        <v>24</v>
      </c>
      <c r="L726" s="62"/>
      <c r="M726" s="210" t="s">
        <v>24</v>
      </c>
      <c r="N726" s="211" t="s">
        <v>48</v>
      </c>
      <c r="O726" s="43"/>
      <c r="P726" s="212">
        <f>O726*H726</f>
        <v>0</v>
      </c>
      <c r="Q726" s="212">
        <v>1.2540000000000001E-2</v>
      </c>
      <c r="R726" s="212">
        <f>Q726*H726</f>
        <v>4.2034080000000001E-2</v>
      </c>
      <c r="S726" s="212">
        <v>0</v>
      </c>
      <c r="T726" s="213">
        <f>S726*H726</f>
        <v>0</v>
      </c>
      <c r="AR726" s="25" t="s">
        <v>284</v>
      </c>
      <c r="AT726" s="25" t="s">
        <v>166</v>
      </c>
      <c r="AU726" s="25" t="s">
        <v>86</v>
      </c>
      <c r="AY726" s="25" t="s">
        <v>164</v>
      </c>
      <c r="BE726" s="214">
        <f>IF(N726="základní",J726,0)</f>
        <v>0</v>
      </c>
      <c r="BF726" s="214">
        <f>IF(N726="snížená",J726,0)</f>
        <v>0</v>
      </c>
      <c r="BG726" s="214">
        <f>IF(N726="zákl. přenesená",J726,0)</f>
        <v>0</v>
      </c>
      <c r="BH726" s="214">
        <f>IF(N726="sníž. přenesená",J726,0)</f>
        <v>0</v>
      </c>
      <c r="BI726" s="214">
        <f>IF(N726="nulová",J726,0)</f>
        <v>0</v>
      </c>
      <c r="BJ726" s="25" t="s">
        <v>25</v>
      </c>
      <c r="BK726" s="214">
        <f>ROUND(I726*H726,2)</f>
        <v>0</v>
      </c>
      <c r="BL726" s="25" t="s">
        <v>284</v>
      </c>
      <c r="BM726" s="25" t="s">
        <v>947</v>
      </c>
    </row>
    <row r="727" spans="2:65" s="1" customFormat="1" ht="27">
      <c r="B727" s="42"/>
      <c r="C727" s="64"/>
      <c r="D727" s="215" t="s">
        <v>173</v>
      </c>
      <c r="E727" s="64"/>
      <c r="F727" s="216" t="s">
        <v>939</v>
      </c>
      <c r="G727" s="64"/>
      <c r="H727" s="64"/>
      <c r="I727" s="173"/>
      <c r="J727" s="64"/>
      <c r="K727" s="64"/>
      <c r="L727" s="62"/>
      <c r="M727" s="217"/>
      <c r="N727" s="43"/>
      <c r="O727" s="43"/>
      <c r="P727" s="43"/>
      <c r="Q727" s="43"/>
      <c r="R727" s="43"/>
      <c r="S727" s="43"/>
      <c r="T727" s="79"/>
      <c r="AT727" s="25" t="s">
        <v>173</v>
      </c>
      <c r="AU727" s="25" t="s">
        <v>86</v>
      </c>
    </row>
    <row r="728" spans="2:65" s="12" customFormat="1" ht="27">
      <c r="B728" s="218"/>
      <c r="C728" s="219"/>
      <c r="D728" s="215" t="s">
        <v>175</v>
      </c>
      <c r="E728" s="220" t="s">
        <v>24</v>
      </c>
      <c r="F728" s="221" t="s">
        <v>948</v>
      </c>
      <c r="G728" s="219"/>
      <c r="H728" s="222" t="s">
        <v>24</v>
      </c>
      <c r="I728" s="223"/>
      <c r="J728" s="219"/>
      <c r="K728" s="219"/>
      <c r="L728" s="224"/>
      <c r="M728" s="225"/>
      <c r="N728" s="226"/>
      <c r="O728" s="226"/>
      <c r="P728" s="226"/>
      <c r="Q728" s="226"/>
      <c r="R728" s="226"/>
      <c r="S728" s="226"/>
      <c r="T728" s="227"/>
      <c r="AT728" s="228" t="s">
        <v>175</v>
      </c>
      <c r="AU728" s="228" t="s">
        <v>86</v>
      </c>
      <c r="AV728" s="12" t="s">
        <v>25</v>
      </c>
      <c r="AW728" s="12" t="s">
        <v>40</v>
      </c>
      <c r="AX728" s="12" t="s">
        <v>77</v>
      </c>
      <c r="AY728" s="228" t="s">
        <v>164</v>
      </c>
    </row>
    <row r="729" spans="2:65" s="13" customFormat="1" ht="13.5">
      <c r="B729" s="229"/>
      <c r="C729" s="230"/>
      <c r="D729" s="215" t="s">
        <v>175</v>
      </c>
      <c r="E729" s="231" t="s">
        <v>24</v>
      </c>
      <c r="F729" s="232" t="s">
        <v>949</v>
      </c>
      <c r="G729" s="230"/>
      <c r="H729" s="233">
        <v>3.3519999999999999</v>
      </c>
      <c r="I729" s="234"/>
      <c r="J729" s="230"/>
      <c r="K729" s="230"/>
      <c r="L729" s="235"/>
      <c r="M729" s="236"/>
      <c r="N729" s="237"/>
      <c r="O729" s="237"/>
      <c r="P729" s="237"/>
      <c r="Q729" s="237"/>
      <c r="R729" s="237"/>
      <c r="S729" s="237"/>
      <c r="T729" s="238"/>
      <c r="AT729" s="239" t="s">
        <v>175</v>
      </c>
      <c r="AU729" s="239" t="s">
        <v>86</v>
      </c>
      <c r="AV729" s="13" t="s">
        <v>86</v>
      </c>
      <c r="AW729" s="13" t="s">
        <v>40</v>
      </c>
      <c r="AX729" s="13" t="s">
        <v>77</v>
      </c>
      <c r="AY729" s="239" t="s">
        <v>164</v>
      </c>
    </row>
    <row r="730" spans="2:65" s="14" customFormat="1" ht="13.5">
      <c r="B730" s="240"/>
      <c r="C730" s="241"/>
      <c r="D730" s="242" t="s">
        <v>175</v>
      </c>
      <c r="E730" s="243" t="s">
        <v>24</v>
      </c>
      <c r="F730" s="244" t="s">
        <v>178</v>
      </c>
      <c r="G730" s="241"/>
      <c r="H730" s="245">
        <v>3.3519999999999999</v>
      </c>
      <c r="I730" s="246"/>
      <c r="J730" s="241"/>
      <c r="K730" s="241"/>
      <c r="L730" s="247"/>
      <c r="M730" s="248"/>
      <c r="N730" s="249"/>
      <c r="O730" s="249"/>
      <c r="P730" s="249"/>
      <c r="Q730" s="249"/>
      <c r="R730" s="249"/>
      <c r="S730" s="249"/>
      <c r="T730" s="250"/>
      <c r="AT730" s="251" t="s">
        <v>175</v>
      </c>
      <c r="AU730" s="251" t="s">
        <v>86</v>
      </c>
      <c r="AV730" s="14" t="s">
        <v>171</v>
      </c>
      <c r="AW730" s="14" t="s">
        <v>40</v>
      </c>
      <c r="AX730" s="14" t="s">
        <v>25</v>
      </c>
      <c r="AY730" s="251" t="s">
        <v>164</v>
      </c>
    </row>
    <row r="731" spans="2:65" s="1" customFormat="1" ht="31.5" customHeight="1">
      <c r="B731" s="42"/>
      <c r="C731" s="203" t="s">
        <v>950</v>
      </c>
      <c r="D731" s="203" t="s">
        <v>166</v>
      </c>
      <c r="E731" s="204" t="s">
        <v>951</v>
      </c>
      <c r="F731" s="205" t="s">
        <v>952</v>
      </c>
      <c r="G731" s="206" t="s">
        <v>234</v>
      </c>
      <c r="H731" s="207">
        <v>1.1479999999999999</v>
      </c>
      <c r="I731" s="208"/>
      <c r="J731" s="209">
        <f>ROUND(I731*H731,2)</f>
        <v>0</v>
      </c>
      <c r="K731" s="205" t="s">
        <v>24</v>
      </c>
      <c r="L731" s="62"/>
      <c r="M731" s="210" t="s">
        <v>24</v>
      </c>
      <c r="N731" s="211" t="s">
        <v>48</v>
      </c>
      <c r="O731" s="43"/>
      <c r="P731" s="212">
        <f>O731*H731</f>
        <v>0</v>
      </c>
      <c r="Q731" s="212">
        <v>1.2540000000000001E-2</v>
      </c>
      <c r="R731" s="212">
        <f>Q731*H731</f>
        <v>1.439592E-2</v>
      </c>
      <c r="S731" s="212">
        <v>0</v>
      </c>
      <c r="T731" s="213">
        <f>S731*H731</f>
        <v>0</v>
      </c>
      <c r="AR731" s="25" t="s">
        <v>284</v>
      </c>
      <c r="AT731" s="25" t="s">
        <v>166</v>
      </c>
      <c r="AU731" s="25" t="s">
        <v>86</v>
      </c>
      <c r="AY731" s="25" t="s">
        <v>164</v>
      </c>
      <c r="BE731" s="214">
        <f>IF(N731="základní",J731,0)</f>
        <v>0</v>
      </c>
      <c r="BF731" s="214">
        <f>IF(N731="snížená",J731,0)</f>
        <v>0</v>
      </c>
      <c r="BG731" s="214">
        <f>IF(N731="zákl. přenesená",J731,0)</f>
        <v>0</v>
      </c>
      <c r="BH731" s="214">
        <f>IF(N731="sníž. přenesená",J731,0)</f>
        <v>0</v>
      </c>
      <c r="BI731" s="214">
        <f>IF(N731="nulová",J731,0)</f>
        <v>0</v>
      </c>
      <c r="BJ731" s="25" t="s">
        <v>25</v>
      </c>
      <c r="BK731" s="214">
        <f>ROUND(I731*H731,2)</f>
        <v>0</v>
      </c>
      <c r="BL731" s="25" t="s">
        <v>284</v>
      </c>
      <c r="BM731" s="25" t="s">
        <v>953</v>
      </c>
    </row>
    <row r="732" spans="2:65" s="1" customFormat="1" ht="27">
      <c r="B732" s="42"/>
      <c r="C732" s="64"/>
      <c r="D732" s="215" t="s">
        <v>173</v>
      </c>
      <c r="E732" s="64"/>
      <c r="F732" s="216" t="s">
        <v>939</v>
      </c>
      <c r="G732" s="64"/>
      <c r="H732" s="64"/>
      <c r="I732" s="173"/>
      <c r="J732" s="64"/>
      <c r="K732" s="64"/>
      <c r="L732" s="62"/>
      <c r="M732" s="217"/>
      <c r="N732" s="43"/>
      <c r="O732" s="43"/>
      <c r="P732" s="43"/>
      <c r="Q732" s="43"/>
      <c r="R732" s="43"/>
      <c r="S732" s="43"/>
      <c r="T732" s="79"/>
      <c r="AT732" s="25" t="s">
        <v>173</v>
      </c>
      <c r="AU732" s="25" t="s">
        <v>86</v>
      </c>
    </row>
    <row r="733" spans="2:65" s="12" customFormat="1" ht="13.5">
      <c r="B733" s="218"/>
      <c r="C733" s="219"/>
      <c r="D733" s="215" t="s">
        <v>175</v>
      </c>
      <c r="E733" s="220" t="s">
        <v>24</v>
      </c>
      <c r="F733" s="221" t="s">
        <v>954</v>
      </c>
      <c r="G733" s="219"/>
      <c r="H733" s="222" t="s">
        <v>24</v>
      </c>
      <c r="I733" s="223"/>
      <c r="J733" s="219"/>
      <c r="K733" s="219"/>
      <c r="L733" s="224"/>
      <c r="M733" s="225"/>
      <c r="N733" s="226"/>
      <c r="O733" s="226"/>
      <c r="P733" s="226"/>
      <c r="Q733" s="226"/>
      <c r="R733" s="226"/>
      <c r="S733" s="226"/>
      <c r="T733" s="227"/>
      <c r="AT733" s="228" t="s">
        <v>175</v>
      </c>
      <c r="AU733" s="228" t="s">
        <v>86</v>
      </c>
      <c r="AV733" s="12" t="s">
        <v>25</v>
      </c>
      <c r="AW733" s="12" t="s">
        <v>40</v>
      </c>
      <c r="AX733" s="12" t="s">
        <v>77</v>
      </c>
      <c r="AY733" s="228" t="s">
        <v>164</v>
      </c>
    </row>
    <row r="734" spans="2:65" s="13" customFormat="1" ht="13.5">
      <c r="B734" s="229"/>
      <c r="C734" s="230"/>
      <c r="D734" s="215" t="s">
        <v>175</v>
      </c>
      <c r="E734" s="231" t="s">
        <v>24</v>
      </c>
      <c r="F734" s="232" t="s">
        <v>955</v>
      </c>
      <c r="G734" s="230"/>
      <c r="H734" s="233">
        <v>1.1479999999999999</v>
      </c>
      <c r="I734" s="234"/>
      <c r="J734" s="230"/>
      <c r="K734" s="230"/>
      <c r="L734" s="235"/>
      <c r="M734" s="236"/>
      <c r="N734" s="237"/>
      <c r="O734" s="237"/>
      <c r="P734" s="237"/>
      <c r="Q734" s="237"/>
      <c r="R734" s="237"/>
      <c r="S734" s="237"/>
      <c r="T734" s="238"/>
      <c r="AT734" s="239" t="s">
        <v>175</v>
      </c>
      <c r="AU734" s="239" t="s">
        <v>86</v>
      </c>
      <c r="AV734" s="13" t="s">
        <v>86</v>
      </c>
      <c r="AW734" s="13" t="s">
        <v>40</v>
      </c>
      <c r="AX734" s="13" t="s">
        <v>77</v>
      </c>
      <c r="AY734" s="239" t="s">
        <v>164</v>
      </c>
    </row>
    <row r="735" spans="2:65" s="14" customFormat="1" ht="13.5">
      <c r="B735" s="240"/>
      <c r="C735" s="241"/>
      <c r="D735" s="242" t="s">
        <v>175</v>
      </c>
      <c r="E735" s="243" t="s">
        <v>24</v>
      </c>
      <c r="F735" s="244" t="s">
        <v>178</v>
      </c>
      <c r="G735" s="241"/>
      <c r="H735" s="245">
        <v>1.1479999999999999</v>
      </c>
      <c r="I735" s="246"/>
      <c r="J735" s="241"/>
      <c r="K735" s="241"/>
      <c r="L735" s="247"/>
      <c r="M735" s="248"/>
      <c r="N735" s="249"/>
      <c r="O735" s="249"/>
      <c r="P735" s="249"/>
      <c r="Q735" s="249"/>
      <c r="R735" s="249"/>
      <c r="S735" s="249"/>
      <c r="T735" s="250"/>
      <c r="AT735" s="251" t="s">
        <v>175</v>
      </c>
      <c r="AU735" s="251" t="s">
        <v>86</v>
      </c>
      <c r="AV735" s="14" t="s">
        <v>171</v>
      </c>
      <c r="AW735" s="14" t="s">
        <v>40</v>
      </c>
      <c r="AX735" s="14" t="s">
        <v>25</v>
      </c>
      <c r="AY735" s="251" t="s">
        <v>164</v>
      </c>
    </row>
    <row r="736" spans="2:65" s="1" customFormat="1" ht="22.5" customHeight="1">
      <c r="B736" s="42"/>
      <c r="C736" s="203" t="s">
        <v>956</v>
      </c>
      <c r="D736" s="203" t="s">
        <v>166</v>
      </c>
      <c r="E736" s="204" t="s">
        <v>957</v>
      </c>
      <c r="F736" s="205" t="s">
        <v>958</v>
      </c>
      <c r="G736" s="206" t="s">
        <v>207</v>
      </c>
      <c r="H736" s="207">
        <v>0.90200000000000002</v>
      </c>
      <c r="I736" s="208"/>
      <c r="J736" s="209">
        <f>ROUND(I736*H736,2)</f>
        <v>0</v>
      </c>
      <c r="K736" s="205" t="s">
        <v>170</v>
      </c>
      <c r="L736" s="62"/>
      <c r="M736" s="210" t="s">
        <v>24</v>
      </c>
      <c r="N736" s="211" t="s">
        <v>48</v>
      </c>
      <c r="O736" s="43"/>
      <c r="P736" s="212">
        <f>O736*H736</f>
        <v>0</v>
      </c>
      <c r="Q736" s="212">
        <v>0</v>
      </c>
      <c r="R736" s="212">
        <f>Q736*H736</f>
        <v>0</v>
      </c>
      <c r="S736" s="212">
        <v>0</v>
      </c>
      <c r="T736" s="213">
        <f>S736*H736</f>
        <v>0</v>
      </c>
      <c r="AR736" s="25" t="s">
        <v>284</v>
      </c>
      <c r="AT736" s="25" t="s">
        <v>166</v>
      </c>
      <c r="AU736" s="25" t="s">
        <v>86</v>
      </c>
      <c r="AY736" s="25" t="s">
        <v>164</v>
      </c>
      <c r="BE736" s="214">
        <f>IF(N736="základní",J736,0)</f>
        <v>0</v>
      </c>
      <c r="BF736" s="214">
        <f>IF(N736="snížená",J736,0)</f>
        <v>0</v>
      </c>
      <c r="BG736" s="214">
        <f>IF(N736="zákl. přenesená",J736,0)</f>
        <v>0</v>
      </c>
      <c r="BH736" s="214">
        <f>IF(N736="sníž. přenesená",J736,0)</f>
        <v>0</v>
      </c>
      <c r="BI736" s="214">
        <f>IF(N736="nulová",J736,0)</f>
        <v>0</v>
      </c>
      <c r="BJ736" s="25" t="s">
        <v>25</v>
      </c>
      <c r="BK736" s="214">
        <f>ROUND(I736*H736,2)</f>
        <v>0</v>
      </c>
      <c r="BL736" s="25" t="s">
        <v>284</v>
      </c>
      <c r="BM736" s="25" t="s">
        <v>959</v>
      </c>
    </row>
    <row r="737" spans="2:65" s="1" customFormat="1" ht="40.5">
      <c r="B737" s="42"/>
      <c r="C737" s="64"/>
      <c r="D737" s="215" t="s">
        <v>173</v>
      </c>
      <c r="E737" s="64"/>
      <c r="F737" s="216" t="s">
        <v>960</v>
      </c>
      <c r="G737" s="64"/>
      <c r="H737" s="64"/>
      <c r="I737" s="173"/>
      <c r="J737" s="64"/>
      <c r="K737" s="64"/>
      <c r="L737" s="62"/>
      <c r="M737" s="217"/>
      <c r="N737" s="43"/>
      <c r="O737" s="43"/>
      <c r="P737" s="43"/>
      <c r="Q737" s="43"/>
      <c r="R737" s="43"/>
      <c r="S737" s="43"/>
      <c r="T737" s="79"/>
      <c r="AT737" s="25" t="s">
        <v>173</v>
      </c>
      <c r="AU737" s="25" t="s">
        <v>86</v>
      </c>
    </row>
    <row r="738" spans="2:65" s="1" customFormat="1" ht="121.5">
      <c r="B738" s="42"/>
      <c r="C738" s="64"/>
      <c r="D738" s="242" t="s">
        <v>229</v>
      </c>
      <c r="E738" s="64"/>
      <c r="F738" s="266" t="s">
        <v>961</v>
      </c>
      <c r="G738" s="64"/>
      <c r="H738" s="64"/>
      <c r="I738" s="173"/>
      <c r="J738" s="64"/>
      <c r="K738" s="64"/>
      <c r="L738" s="62"/>
      <c r="M738" s="217"/>
      <c r="N738" s="43"/>
      <c r="O738" s="43"/>
      <c r="P738" s="43"/>
      <c r="Q738" s="43"/>
      <c r="R738" s="43"/>
      <c r="S738" s="43"/>
      <c r="T738" s="79"/>
      <c r="AT738" s="25" t="s">
        <v>229</v>
      </c>
      <c r="AU738" s="25" t="s">
        <v>86</v>
      </c>
    </row>
    <row r="739" spans="2:65" s="1" customFormat="1" ht="22.5" customHeight="1">
      <c r="B739" s="42"/>
      <c r="C739" s="203" t="s">
        <v>962</v>
      </c>
      <c r="D739" s="203" t="s">
        <v>166</v>
      </c>
      <c r="E739" s="204" t="s">
        <v>963</v>
      </c>
      <c r="F739" s="205" t="s">
        <v>964</v>
      </c>
      <c r="G739" s="206" t="s">
        <v>207</v>
      </c>
      <c r="H739" s="207">
        <v>0.90200000000000002</v>
      </c>
      <c r="I739" s="208"/>
      <c r="J739" s="209">
        <f>ROUND(I739*H739,2)</f>
        <v>0</v>
      </c>
      <c r="K739" s="205" t="s">
        <v>170</v>
      </c>
      <c r="L739" s="62"/>
      <c r="M739" s="210" t="s">
        <v>24</v>
      </c>
      <c r="N739" s="211" t="s">
        <v>48</v>
      </c>
      <c r="O739" s="43"/>
      <c r="P739" s="212">
        <f>O739*H739</f>
        <v>0</v>
      </c>
      <c r="Q739" s="212">
        <v>0</v>
      </c>
      <c r="R739" s="212">
        <f>Q739*H739</f>
        <v>0</v>
      </c>
      <c r="S739" s="212">
        <v>0</v>
      </c>
      <c r="T739" s="213">
        <f>S739*H739</f>
        <v>0</v>
      </c>
      <c r="AR739" s="25" t="s">
        <v>284</v>
      </c>
      <c r="AT739" s="25" t="s">
        <v>166</v>
      </c>
      <c r="AU739" s="25" t="s">
        <v>86</v>
      </c>
      <c r="AY739" s="25" t="s">
        <v>164</v>
      </c>
      <c r="BE739" s="214">
        <f>IF(N739="základní",J739,0)</f>
        <v>0</v>
      </c>
      <c r="BF739" s="214">
        <f>IF(N739="snížená",J739,0)</f>
        <v>0</v>
      </c>
      <c r="BG739" s="214">
        <f>IF(N739="zákl. přenesená",J739,0)</f>
        <v>0</v>
      </c>
      <c r="BH739" s="214">
        <f>IF(N739="sníž. přenesená",J739,0)</f>
        <v>0</v>
      </c>
      <c r="BI739" s="214">
        <f>IF(N739="nulová",J739,0)</f>
        <v>0</v>
      </c>
      <c r="BJ739" s="25" t="s">
        <v>25</v>
      </c>
      <c r="BK739" s="214">
        <f>ROUND(I739*H739,2)</f>
        <v>0</v>
      </c>
      <c r="BL739" s="25" t="s">
        <v>284</v>
      </c>
      <c r="BM739" s="25" t="s">
        <v>965</v>
      </c>
    </row>
    <row r="740" spans="2:65" s="1" customFormat="1" ht="40.5">
      <c r="B740" s="42"/>
      <c r="C740" s="64"/>
      <c r="D740" s="215" t="s">
        <v>173</v>
      </c>
      <c r="E740" s="64"/>
      <c r="F740" s="216" t="s">
        <v>966</v>
      </c>
      <c r="G740" s="64"/>
      <c r="H740" s="64"/>
      <c r="I740" s="173"/>
      <c r="J740" s="64"/>
      <c r="K740" s="64"/>
      <c r="L740" s="62"/>
      <c r="M740" s="217"/>
      <c r="N740" s="43"/>
      <c r="O740" s="43"/>
      <c r="P740" s="43"/>
      <c r="Q740" s="43"/>
      <c r="R740" s="43"/>
      <c r="S740" s="43"/>
      <c r="T740" s="79"/>
      <c r="AT740" s="25" t="s">
        <v>173</v>
      </c>
      <c r="AU740" s="25" t="s">
        <v>86</v>
      </c>
    </row>
    <row r="741" spans="2:65" s="11" customFormat="1" ht="29.85" customHeight="1">
      <c r="B741" s="186"/>
      <c r="C741" s="187"/>
      <c r="D741" s="200" t="s">
        <v>76</v>
      </c>
      <c r="E741" s="201" t="s">
        <v>967</v>
      </c>
      <c r="F741" s="201" t="s">
        <v>968</v>
      </c>
      <c r="G741" s="187"/>
      <c r="H741" s="187"/>
      <c r="I741" s="190"/>
      <c r="J741" s="202">
        <f>BK741</f>
        <v>0</v>
      </c>
      <c r="K741" s="187"/>
      <c r="L741" s="192"/>
      <c r="M741" s="193"/>
      <c r="N741" s="194"/>
      <c r="O741" s="194"/>
      <c r="P741" s="195">
        <f>SUM(P742:P762)</f>
        <v>0</v>
      </c>
      <c r="Q741" s="194"/>
      <c r="R741" s="195">
        <f>SUM(R742:R762)</f>
        <v>9.1499999999999998E-2</v>
      </c>
      <c r="S741" s="194"/>
      <c r="T741" s="196">
        <f>SUM(T742:T762)</f>
        <v>5.3460000000000001E-2</v>
      </c>
      <c r="AR741" s="197" t="s">
        <v>86</v>
      </c>
      <c r="AT741" s="198" t="s">
        <v>76</v>
      </c>
      <c r="AU741" s="198" t="s">
        <v>25</v>
      </c>
      <c r="AY741" s="197" t="s">
        <v>164</v>
      </c>
      <c r="BK741" s="199">
        <f>SUM(BK742:BK762)</f>
        <v>0</v>
      </c>
    </row>
    <row r="742" spans="2:65" s="1" customFormat="1" ht="22.5" customHeight="1">
      <c r="B742" s="42"/>
      <c r="C742" s="203" t="s">
        <v>969</v>
      </c>
      <c r="D742" s="203" t="s">
        <v>166</v>
      </c>
      <c r="E742" s="204" t="s">
        <v>970</v>
      </c>
      <c r="F742" s="205" t="s">
        <v>971</v>
      </c>
      <c r="G742" s="206" t="s">
        <v>234</v>
      </c>
      <c r="H742" s="207">
        <v>9</v>
      </c>
      <c r="I742" s="208"/>
      <c r="J742" s="209">
        <f>ROUND(I742*H742,2)</f>
        <v>0</v>
      </c>
      <c r="K742" s="205" t="s">
        <v>170</v>
      </c>
      <c r="L742" s="62"/>
      <c r="M742" s="210" t="s">
        <v>24</v>
      </c>
      <c r="N742" s="211" t="s">
        <v>48</v>
      </c>
      <c r="O742" s="43"/>
      <c r="P742" s="212">
        <f>O742*H742</f>
        <v>0</v>
      </c>
      <c r="Q742" s="212">
        <v>0</v>
      </c>
      <c r="R742" s="212">
        <f>Q742*H742</f>
        <v>0</v>
      </c>
      <c r="S742" s="212">
        <v>5.94E-3</v>
      </c>
      <c r="T742" s="213">
        <f>S742*H742</f>
        <v>5.3460000000000001E-2</v>
      </c>
      <c r="AR742" s="25" t="s">
        <v>284</v>
      </c>
      <c r="AT742" s="25" t="s">
        <v>166</v>
      </c>
      <c r="AU742" s="25" t="s">
        <v>86</v>
      </c>
      <c r="AY742" s="25" t="s">
        <v>164</v>
      </c>
      <c r="BE742" s="214">
        <f>IF(N742="základní",J742,0)</f>
        <v>0</v>
      </c>
      <c r="BF742" s="214">
        <f>IF(N742="snížená",J742,0)</f>
        <v>0</v>
      </c>
      <c r="BG742" s="214">
        <f>IF(N742="zákl. přenesená",J742,0)</f>
        <v>0</v>
      </c>
      <c r="BH742" s="214">
        <f>IF(N742="sníž. přenesená",J742,0)</f>
        <v>0</v>
      </c>
      <c r="BI742" s="214">
        <f>IF(N742="nulová",J742,0)</f>
        <v>0</v>
      </c>
      <c r="BJ742" s="25" t="s">
        <v>25</v>
      </c>
      <c r="BK742" s="214">
        <f>ROUND(I742*H742,2)</f>
        <v>0</v>
      </c>
      <c r="BL742" s="25" t="s">
        <v>284</v>
      </c>
      <c r="BM742" s="25" t="s">
        <v>972</v>
      </c>
    </row>
    <row r="743" spans="2:65" s="1" customFormat="1" ht="13.5">
      <c r="B743" s="42"/>
      <c r="C743" s="64"/>
      <c r="D743" s="242" t="s">
        <v>173</v>
      </c>
      <c r="E743" s="64"/>
      <c r="F743" s="252" t="s">
        <v>973</v>
      </c>
      <c r="G743" s="64"/>
      <c r="H743" s="64"/>
      <c r="I743" s="173"/>
      <c r="J743" s="64"/>
      <c r="K743" s="64"/>
      <c r="L743" s="62"/>
      <c r="M743" s="217"/>
      <c r="N743" s="43"/>
      <c r="O743" s="43"/>
      <c r="P743" s="43"/>
      <c r="Q743" s="43"/>
      <c r="R743" s="43"/>
      <c r="S743" s="43"/>
      <c r="T743" s="79"/>
      <c r="AT743" s="25" t="s">
        <v>173</v>
      </c>
      <c r="AU743" s="25" t="s">
        <v>86</v>
      </c>
    </row>
    <row r="744" spans="2:65" s="1" customFormat="1" ht="31.5" customHeight="1">
      <c r="B744" s="42"/>
      <c r="C744" s="203" t="s">
        <v>974</v>
      </c>
      <c r="D744" s="203" t="s">
        <v>166</v>
      </c>
      <c r="E744" s="204" t="s">
        <v>975</v>
      </c>
      <c r="F744" s="205" t="s">
        <v>976</v>
      </c>
      <c r="G744" s="206" t="s">
        <v>234</v>
      </c>
      <c r="H744" s="207">
        <v>9</v>
      </c>
      <c r="I744" s="208"/>
      <c r="J744" s="209">
        <f>ROUND(I744*H744,2)</f>
        <v>0</v>
      </c>
      <c r="K744" s="205" t="s">
        <v>170</v>
      </c>
      <c r="L744" s="62"/>
      <c r="M744" s="210" t="s">
        <v>24</v>
      </c>
      <c r="N744" s="211" t="s">
        <v>48</v>
      </c>
      <c r="O744" s="43"/>
      <c r="P744" s="212">
        <f>O744*H744</f>
        <v>0</v>
      </c>
      <c r="Q744" s="212">
        <v>6.8199999999999997E-3</v>
      </c>
      <c r="R744" s="212">
        <f>Q744*H744</f>
        <v>6.1379999999999997E-2</v>
      </c>
      <c r="S744" s="212">
        <v>0</v>
      </c>
      <c r="T744" s="213">
        <f>S744*H744</f>
        <v>0</v>
      </c>
      <c r="AR744" s="25" t="s">
        <v>284</v>
      </c>
      <c r="AT744" s="25" t="s">
        <v>166</v>
      </c>
      <c r="AU744" s="25" t="s">
        <v>86</v>
      </c>
      <c r="AY744" s="25" t="s">
        <v>164</v>
      </c>
      <c r="BE744" s="214">
        <f>IF(N744="základní",J744,0)</f>
        <v>0</v>
      </c>
      <c r="BF744" s="214">
        <f>IF(N744="snížená",J744,0)</f>
        <v>0</v>
      </c>
      <c r="BG744" s="214">
        <f>IF(N744="zákl. přenesená",J744,0)</f>
        <v>0</v>
      </c>
      <c r="BH744" s="214">
        <f>IF(N744="sníž. přenesená",J744,0)</f>
        <v>0</v>
      </c>
      <c r="BI744" s="214">
        <f>IF(N744="nulová",J744,0)</f>
        <v>0</v>
      </c>
      <c r="BJ744" s="25" t="s">
        <v>25</v>
      </c>
      <c r="BK744" s="214">
        <f>ROUND(I744*H744,2)</f>
        <v>0</v>
      </c>
      <c r="BL744" s="25" t="s">
        <v>284</v>
      </c>
      <c r="BM744" s="25" t="s">
        <v>977</v>
      </c>
    </row>
    <row r="745" spans="2:65" s="1" customFormat="1" ht="27">
      <c r="B745" s="42"/>
      <c r="C745" s="64"/>
      <c r="D745" s="215" t="s">
        <v>173</v>
      </c>
      <c r="E745" s="64"/>
      <c r="F745" s="216" t="s">
        <v>978</v>
      </c>
      <c r="G745" s="64"/>
      <c r="H745" s="64"/>
      <c r="I745" s="173"/>
      <c r="J745" s="64"/>
      <c r="K745" s="64"/>
      <c r="L745" s="62"/>
      <c r="M745" s="217"/>
      <c r="N745" s="43"/>
      <c r="O745" s="43"/>
      <c r="P745" s="43"/>
      <c r="Q745" s="43"/>
      <c r="R745" s="43"/>
      <c r="S745" s="43"/>
      <c r="T745" s="79"/>
      <c r="AT745" s="25" t="s">
        <v>173</v>
      </c>
      <c r="AU745" s="25" t="s">
        <v>86</v>
      </c>
    </row>
    <row r="746" spans="2:65" s="12" customFormat="1" ht="13.5">
      <c r="B746" s="218"/>
      <c r="C746" s="219"/>
      <c r="D746" s="215" t="s">
        <v>175</v>
      </c>
      <c r="E746" s="220" t="s">
        <v>24</v>
      </c>
      <c r="F746" s="221" t="s">
        <v>979</v>
      </c>
      <c r="G746" s="219"/>
      <c r="H746" s="222" t="s">
        <v>24</v>
      </c>
      <c r="I746" s="223"/>
      <c r="J746" s="219"/>
      <c r="K746" s="219"/>
      <c r="L746" s="224"/>
      <c r="M746" s="225"/>
      <c r="N746" s="226"/>
      <c r="O746" s="226"/>
      <c r="P746" s="226"/>
      <c r="Q746" s="226"/>
      <c r="R746" s="226"/>
      <c r="S746" s="226"/>
      <c r="T746" s="227"/>
      <c r="AT746" s="228" t="s">
        <v>175</v>
      </c>
      <c r="AU746" s="228" t="s">
        <v>86</v>
      </c>
      <c r="AV746" s="12" t="s">
        <v>25</v>
      </c>
      <c r="AW746" s="12" t="s">
        <v>40</v>
      </c>
      <c r="AX746" s="12" t="s">
        <v>77</v>
      </c>
      <c r="AY746" s="228" t="s">
        <v>164</v>
      </c>
    </row>
    <row r="747" spans="2:65" s="12" customFormat="1" ht="13.5">
      <c r="B747" s="218"/>
      <c r="C747" s="219"/>
      <c r="D747" s="215" t="s">
        <v>175</v>
      </c>
      <c r="E747" s="220" t="s">
        <v>24</v>
      </c>
      <c r="F747" s="221" t="s">
        <v>980</v>
      </c>
      <c r="G747" s="219"/>
      <c r="H747" s="222" t="s">
        <v>24</v>
      </c>
      <c r="I747" s="223"/>
      <c r="J747" s="219"/>
      <c r="K747" s="219"/>
      <c r="L747" s="224"/>
      <c r="M747" s="225"/>
      <c r="N747" s="226"/>
      <c r="O747" s="226"/>
      <c r="P747" s="226"/>
      <c r="Q747" s="226"/>
      <c r="R747" s="226"/>
      <c r="S747" s="226"/>
      <c r="T747" s="227"/>
      <c r="AT747" s="228" t="s">
        <v>175</v>
      </c>
      <c r="AU747" s="228" t="s">
        <v>86</v>
      </c>
      <c r="AV747" s="12" t="s">
        <v>25</v>
      </c>
      <c r="AW747" s="12" t="s">
        <v>40</v>
      </c>
      <c r="AX747" s="12" t="s">
        <v>77</v>
      </c>
      <c r="AY747" s="228" t="s">
        <v>164</v>
      </c>
    </row>
    <row r="748" spans="2:65" s="13" customFormat="1" ht="13.5">
      <c r="B748" s="229"/>
      <c r="C748" s="230"/>
      <c r="D748" s="215" t="s">
        <v>175</v>
      </c>
      <c r="E748" s="231" t="s">
        <v>24</v>
      </c>
      <c r="F748" s="232" t="s">
        <v>981</v>
      </c>
      <c r="G748" s="230"/>
      <c r="H748" s="233">
        <v>9</v>
      </c>
      <c r="I748" s="234"/>
      <c r="J748" s="230"/>
      <c r="K748" s="230"/>
      <c r="L748" s="235"/>
      <c r="M748" s="236"/>
      <c r="N748" s="237"/>
      <c r="O748" s="237"/>
      <c r="P748" s="237"/>
      <c r="Q748" s="237"/>
      <c r="R748" s="237"/>
      <c r="S748" s="237"/>
      <c r="T748" s="238"/>
      <c r="AT748" s="239" t="s">
        <v>175</v>
      </c>
      <c r="AU748" s="239" t="s">
        <v>86</v>
      </c>
      <c r="AV748" s="13" t="s">
        <v>86</v>
      </c>
      <c r="AW748" s="13" t="s">
        <v>40</v>
      </c>
      <c r="AX748" s="13" t="s">
        <v>77</v>
      </c>
      <c r="AY748" s="239" t="s">
        <v>164</v>
      </c>
    </row>
    <row r="749" spans="2:65" s="14" customFormat="1" ht="13.5">
      <c r="B749" s="240"/>
      <c r="C749" s="241"/>
      <c r="D749" s="242" t="s">
        <v>175</v>
      </c>
      <c r="E749" s="243" t="s">
        <v>24</v>
      </c>
      <c r="F749" s="244" t="s">
        <v>178</v>
      </c>
      <c r="G749" s="241"/>
      <c r="H749" s="245">
        <v>9</v>
      </c>
      <c r="I749" s="246"/>
      <c r="J749" s="241"/>
      <c r="K749" s="241"/>
      <c r="L749" s="247"/>
      <c r="M749" s="248"/>
      <c r="N749" s="249"/>
      <c r="O749" s="249"/>
      <c r="P749" s="249"/>
      <c r="Q749" s="249"/>
      <c r="R749" s="249"/>
      <c r="S749" s="249"/>
      <c r="T749" s="250"/>
      <c r="AT749" s="251" t="s">
        <v>175</v>
      </c>
      <c r="AU749" s="251" t="s">
        <v>86</v>
      </c>
      <c r="AV749" s="14" t="s">
        <v>171</v>
      </c>
      <c r="AW749" s="14" t="s">
        <v>40</v>
      </c>
      <c r="AX749" s="14" t="s">
        <v>25</v>
      </c>
      <c r="AY749" s="251" t="s">
        <v>164</v>
      </c>
    </row>
    <row r="750" spans="2:65" s="1" customFormat="1" ht="31.5" customHeight="1">
      <c r="B750" s="42"/>
      <c r="C750" s="203" t="s">
        <v>982</v>
      </c>
      <c r="D750" s="203" t="s">
        <v>166</v>
      </c>
      <c r="E750" s="204" t="s">
        <v>983</v>
      </c>
      <c r="F750" s="205" t="s">
        <v>984</v>
      </c>
      <c r="G750" s="206" t="s">
        <v>226</v>
      </c>
      <c r="H750" s="207">
        <v>3</v>
      </c>
      <c r="I750" s="208"/>
      <c r="J750" s="209">
        <f>ROUND(I750*H750,2)</f>
        <v>0</v>
      </c>
      <c r="K750" s="205" t="s">
        <v>170</v>
      </c>
      <c r="L750" s="62"/>
      <c r="M750" s="210" t="s">
        <v>24</v>
      </c>
      <c r="N750" s="211" t="s">
        <v>48</v>
      </c>
      <c r="O750" s="43"/>
      <c r="P750" s="212">
        <f>O750*H750</f>
        <v>0</v>
      </c>
      <c r="Q750" s="212">
        <v>1.92E-3</v>
      </c>
      <c r="R750" s="212">
        <f>Q750*H750</f>
        <v>5.7600000000000004E-3</v>
      </c>
      <c r="S750" s="212">
        <v>0</v>
      </c>
      <c r="T750" s="213">
        <f>S750*H750</f>
        <v>0</v>
      </c>
      <c r="AR750" s="25" t="s">
        <v>171</v>
      </c>
      <c r="AT750" s="25" t="s">
        <v>166</v>
      </c>
      <c r="AU750" s="25" t="s">
        <v>86</v>
      </c>
      <c r="AY750" s="25" t="s">
        <v>164</v>
      </c>
      <c r="BE750" s="214">
        <f>IF(N750="základní",J750,0)</f>
        <v>0</v>
      </c>
      <c r="BF750" s="214">
        <f>IF(N750="snížená",J750,0)</f>
        <v>0</v>
      </c>
      <c r="BG750" s="214">
        <f>IF(N750="zákl. přenesená",J750,0)</f>
        <v>0</v>
      </c>
      <c r="BH750" s="214">
        <f>IF(N750="sníž. přenesená",J750,0)</f>
        <v>0</v>
      </c>
      <c r="BI750" s="214">
        <f>IF(N750="nulová",J750,0)</f>
        <v>0</v>
      </c>
      <c r="BJ750" s="25" t="s">
        <v>25</v>
      </c>
      <c r="BK750" s="214">
        <f>ROUND(I750*H750,2)</f>
        <v>0</v>
      </c>
      <c r="BL750" s="25" t="s">
        <v>171</v>
      </c>
      <c r="BM750" s="25" t="s">
        <v>985</v>
      </c>
    </row>
    <row r="751" spans="2:65" s="1" customFormat="1" ht="27">
      <c r="B751" s="42"/>
      <c r="C751" s="64"/>
      <c r="D751" s="215" t="s">
        <v>173</v>
      </c>
      <c r="E751" s="64"/>
      <c r="F751" s="216" t="s">
        <v>986</v>
      </c>
      <c r="G751" s="64"/>
      <c r="H751" s="64"/>
      <c r="I751" s="173"/>
      <c r="J751" s="64"/>
      <c r="K751" s="64"/>
      <c r="L751" s="62"/>
      <c r="M751" s="217"/>
      <c r="N751" s="43"/>
      <c r="O751" s="43"/>
      <c r="P751" s="43"/>
      <c r="Q751" s="43"/>
      <c r="R751" s="43"/>
      <c r="S751" s="43"/>
      <c r="T751" s="79"/>
      <c r="AT751" s="25" t="s">
        <v>173</v>
      </c>
      <c r="AU751" s="25" t="s">
        <v>86</v>
      </c>
    </row>
    <row r="752" spans="2:65" s="13" customFormat="1" ht="13.5">
      <c r="B752" s="229"/>
      <c r="C752" s="230"/>
      <c r="D752" s="242" t="s">
        <v>175</v>
      </c>
      <c r="E752" s="253" t="s">
        <v>24</v>
      </c>
      <c r="F752" s="254" t="s">
        <v>987</v>
      </c>
      <c r="G752" s="230"/>
      <c r="H752" s="255">
        <v>3</v>
      </c>
      <c r="I752" s="234"/>
      <c r="J752" s="230"/>
      <c r="K752" s="230"/>
      <c r="L752" s="235"/>
      <c r="M752" s="236"/>
      <c r="N752" s="237"/>
      <c r="O752" s="237"/>
      <c r="P752" s="237"/>
      <c r="Q752" s="237"/>
      <c r="R752" s="237"/>
      <c r="S752" s="237"/>
      <c r="T752" s="238"/>
      <c r="AT752" s="239" t="s">
        <v>175</v>
      </c>
      <c r="AU752" s="239" t="s">
        <v>86</v>
      </c>
      <c r="AV752" s="13" t="s">
        <v>86</v>
      </c>
      <c r="AW752" s="13" t="s">
        <v>40</v>
      </c>
      <c r="AX752" s="13" t="s">
        <v>25</v>
      </c>
      <c r="AY752" s="239" t="s">
        <v>164</v>
      </c>
    </row>
    <row r="753" spans="2:65" s="1" customFormat="1" ht="31.5" customHeight="1">
      <c r="B753" s="42"/>
      <c r="C753" s="203" t="s">
        <v>988</v>
      </c>
      <c r="D753" s="203" t="s">
        <v>166</v>
      </c>
      <c r="E753" s="204" t="s">
        <v>989</v>
      </c>
      <c r="F753" s="205" t="s">
        <v>990</v>
      </c>
      <c r="G753" s="206" t="s">
        <v>226</v>
      </c>
      <c r="H753" s="207">
        <v>3</v>
      </c>
      <c r="I753" s="208"/>
      <c r="J753" s="209">
        <f>ROUND(I753*H753,2)</f>
        <v>0</v>
      </c>
      <c r="K753" s="205" t="s">
        <v>170</v>
      </c>
      <c r="L753" s="62"/>
      <c r="M753" s="210" t="s">
        <v>24</v>
      </c>
      <c r="N753" s="211" t="s">
        <v>48</v>
      </c>
      <c r="O753" s="43"/>
      <c r="P753" s="212">
        <f>O753*H753</f>
        <v>0</v>
      </c>
      <c r="Q753" s="212">
        <v>2.66E-3</v>
      </c>
      <c r="R753" s="212">
        <f>Q753*H753</f>
        <v>7.980000000000001E-3</v>
      </c>
      <c r="S753" s="212">
        <v>0</v>
      </c>
      <c r="T753" s="213">
        <f>S753*H753</f>
        <v>0</v>
      </c>
      <c r="AR753" s="25" t="s">
        <v>284</v>
      </c>
      <c r="AT753" s="25" t="s">
        <v>166</v>
      </c>
      <c r="AU753" s="25" t="s">
        <v>86</v>
      </c>
      <c r="AY753" s="25" t="s">
        <v>164</v>
      </c>
      <c r="BE753" s="214">
        <f>IF(N753="základní",J753,0)</f>
        <v>0</v>
      </c>
      <c r="BF753" s="214">
        <f>IF(N753="snížená",J753,0)</f>
        <v>0</v>
      </c>
      <c r="BG753" s="214">
        <f>IF(N753="zákl. přenesená",J753,0)</f>
        <v>0</v>
      </c>
      <c r="BH753" s="214">
        <f>IF(N753="sníž. přenesená",J753,0)</f>
        <v>0</v>
      </c>
      <c r="BI753" s="214">
        <f>IF(N753="nulová",J753,0)</f>
        <v>0</v>
      </c>
      <c r="BJ753" s="25" t="s">
        <v>25</v>
      </c>
      <c r="BK753" s="214">
        <f>ROUND(I753*H753,2)</f>
        <v>0</v>
      </c>
      <c r="BL753" s="25" t="s">
        <v>284</v>
      </c>
      <c r="BM753" s="25" t="s">
        <v>991</v>
      </c>
    </row>
    <row r="754" spans="2:65" s="1" customFormat="1" ht="27">
      <c r="B754" s="42"/>
      <c r="C754" s="64"/>
      <c r="D754" s="215" t="s">
        <v>173</v>
      </c>
      <c r="E754" s="64"/>
      <c r="F754" s="216" t="s">
        <v>992</v>
      </c>
      <c r="G754" s="64"/>
      <c r="H754" s="64"/>
      <c r="I754" s="173"/>
      <c r="J754" s="64"/>
      <c r="K754" s="64"/>
      <c r="L754" s="62"/>
      <c r="M754" s="217"/>
      <c r="N754" s="43"/>
      <c r="O754" s="43"/>
      <c r="P754" s="43"/>
      <c r="Q754" s="43"/>
      <c r="R754" s="43"/>
      <c r="S754" s="43"/>
      <c r="T754" s="79"/>
      <c r="AT754" s="25" t="s">
        <v>173</v>
      </c>
      <c r="AU754" s="25" t="s">
        <v>86</v>
      </c>
    </row>
    <row r="755" spans="2:65" s="13" customFormat="1" ht="13.5">
      <c r="B755" s="229"/>
      <c r="C755" s="230"/>
      <c r="D755" s="242" t="s">
        <v>175</v>
      </c>
      <c r="E755" s="253" t="s">
        <v>24</v>
      </c>
      <c r="F755" s="254" t="s">
        <v>993</v>
      </c>
      <c r="G755" s="230"/>
      <c r="H755" s="255">
        <v>3</v>
      </c>
      <c r="I755" s="234"/>
      <c r="J755" s="230"/>
      <c r="K755" s="230"/>
      <c r="L755" s="235"/>
      <c r="M755" s="236"/>
      <c r="N755" s="237"/>
      <c r="O755" s="237"/>
      <c r="P755" s="237"/>
      <c r="Q755" s="237"/>
      <c r="R755" s="237"/>
      <c r="S755" s="237"/>
      <c r="T755" s="238"/>
      <c r="AT755" s="239" t="s">
        <v>175</v>
      </c>
      <c r="AU755" s="239" t="s">
        <v>86</v>
      </c>
      <c r="AV755" s="13" t="s">
        <v>86</v>
      </c>
      <c r="AW755" s="13" t="s">
        <v>40</v>
      </c>
      <c r="AX755" s="13" t="s">
        <v>25</v>
      </c>
      <c r="AY755" s="239" t="s">
        <v>164</v>
      </c>
    </row>
    <row r="756" spans="2:65" s="1" customFormat="1" ht="22.5" customHeight="1">
      <c r="B756" s="42"/>
      <c r="C756" s="203" t="s">
        <v>994</v>
      </c>
      <c r="D756" s="203" t="s">
        <v>166</v>
      </c>
      <c r="E756" s="204" t="s">
        <v>995</v>
      </c>
      <c r="F756" s="205" t="s">
        <v>996</v>
      </c>
      <c r="G756" s="206" t="s">
        <v>226</v>
      </c>
      <c r="H756" s="207">
        <v>3</v>
      </c>
      <c r="I756" s="208"/>
      <c r="J756" s="209">
        <f>ROUND(I756*H756,2)</f>
        <v>0</v>
      </c>
      <c r="K756" s="205" t="s">
        <v>24</v>
      </c>
      <c r="L756" s="62"/>
      <c r="M756" s="210" t="s">
        <v>24</v>
      </c>
      <c r="N756" s="211" t="s">
        <v>48</v>
      </c>
      <c r="O756" s="43"/>
      <c r="P756" s="212">
        <f>O756*H756</f>
        <v>0</v>
      </c>
      <c r="Q756" s="212">
        <v>5.4599999999999996E-3</v>
      </c>
      <c r="R756" s="212">
        <f>Q756*H756</f>
        <v>1.6379999999999999E-2</v>
      </c>
      <c r="S756" s="212">
        <v>0</v>
      </c>
      <c r="T756" s="213">
        <f>S756*H756</f>
        <v>0</v>
      </c>
      <c r="AR756" s="25" t="s">
        <v>284</v>
      </c>
      <c r="AT756" s="25" t="s">
        <v>166</v>
      </c>
      <c r="AU756" s="25" t="s">
        <v>86</v>
      </c>
      <c r="AY756" s="25" t="s">
        <v>164</v>
      </c>
      <c r="BE756" s="214">
        <f>IF(N756="základní",J756,0)</f>
        <v>0</v>
      </c>
      <c r="BF756" s="214">
        <f>IF(N756="snížená",J756,0)</f>
        <v>0</v>
      </c>
      <c r="BG756" s="214">
        <f>IF(N756="zákl. přenesená",J756,0)</f>
        <v>0</v>
      </c>
      <c r="BH756" s="214">
        <f>IF(N756="sníž. přenesená",J756,0)</f>
        <v>0</v>
      </c>
      <c r="BI756" s="214">
        <f>IF(N756="nulová",J756,0)</f>
        <v>0</v>
      </c>
      <c r="BJ756" s="25" t="s">
        <v>25</v>
      </c>
      <c r="BK756" s="214">
        <f>ROUND(I756*H756,2)</f>
        <v>0</v>
      </c>
      <c r="BL756" s="25" t="s">
        <v>284</v>
      </c>
      <c r="BM756" s="25" t="s">
        <v>997</v>
      </c>
    </row>
    <row r="757" spans="2:65" s="1" customFormat="1" ht="13.5">
      <c r="B757" s="42"/>
      <c r="C757" s="64"/>
      <c r="D757" s="242" t="s">
        <v>173</v>
      </c>
      <c r="E757" s="64"/>
      <c r="F757" s="252" t="s">
        <v>996</v>
      </c>
      <c r="G757" s="64"/>
      <c r="H757" s="64"/>
      <c r="I757" s="173"/>
      <c r="J757" s="64"/>
      <c r="K757" s="64"/>
      <c r="L757" s="62"/>
      <c r="M757" s="217"/>
      <c r="N757" s="43"/>
      <c r="O757" s="43"/>
      <c r="P757" s="43"/>
      <c r="Q757" s="43"/>
      <c r="R757" s="43"/>
      <c r="S757" s="43"/>
      <c r="T757" s="79"/>
      <c r="AT757" s="25" t="s">
        <v>173</v>
      </c>
      <c r="AU757" s="25" t="s">
        <v>86</v>
      </c>
    </row>
    <row r="758" spans="2:65" s="1" customFormat="1" ht="22.5" customHeight="1">
      <c r="B758" s="42"/>
      <c r="C758" s="203" t="s">
        <v>998</v>
      </c>
      <c r="D758" s="203" t="s">
        <v>166</v>
      </c>
      <c r="E758" s="204" t="s">
        <v>999</v>
      </c>
      <c r="F758" s="205" t="s">
        <v>1000</v>
      </c>
      <c r="G758" s="206" t="s">
        <v>207</v>
      </c>
      <c r="H758" s="207">
        <v>8.5999999999999993E-2</v>
      </c>
      <c r="I758" s="208"/>
      <c r="J758" s="209">
        <f>ROUND(I758*H758,2)</f>
        <v>0</v>
      </c>
      <c r="K758" s="205" t="s">
        <v>170</v>
      </c>
      <c r="L758" s="62"/>
      <c r="M758" s="210" t="s">
        <v>24</v>
      </c>
      <c r="N758" s="211" t="s">
        <v>48</v>
      </c>
      <c r="O758" s="43"/>
      <c r="P758" s="212">
        <f>O758*H758</f>
        <v>0</v>
      </c>
      <c r="Q758" s="212">
        <v>0</v>
      </c>
      <c r="R758" s="212">
        <f>Q758*H758</f>
        <v>0</v>
      </c>
      <c r="S758" s="212">
        <v>0</v>
      </c>
      <c r="T758" s="213">
        <f>S758*H758</f>
        <v>0</v>
      </c>
      <c r="AR758" s="25" t="s">
        <v>284</v>
      </c>
      <c r="AT758" s="25" t="s">
        <v>166</v>
      </c>
      <c r="AU758" s="25" t="s">
        <v>86</v>
      </c>
      <c r="AY758" s="25" t="s">
        <v>164</v>
      </c>
      <c r="BE758" s="214">
        <f>IF(N758="základní",J758,0)</f>
        <v>0</v>
      </c>
      <c r="BF758" s="214">
        <f>IF(N758="snížená",J758,0)</f>
        <v>0</v>
      </c>
      <c r="BG758" s="214">
        <f>IF(N758="zákl. přenesená",J758,0)</f>
        <v>0</v>
      </c>
      <c r="BH758" s="214">
        <f>IF(N758="sníž. přenesená",J758,0)</f>
        <v>0</v>
      </c>
      <c r="BI758" s="214">
        <f>IF(N758="nulová",J758,0)</f>
        <v>0</v>
      </c>
      <c r="BJ758" s="25" t="s">
        <v>25</v>
      </c>
      <c r="BK758" s="214">
        <f>ROUND(I758*H758,2)</f>
        <v>0</v>
      </c>
      <c r="BL758" s="25" t="s">
        <v>284</v>
      </c>
      <c r="BM758" s="25" t="s">
        <v>1001</v>
      </c>
    </row>
    <row r="759" spans="2:65" s="1" customFormat="1" ht="27">
      <c r="B759" s="42"/>
      <c r="C759" s="64"/>
      <c r="D759" s="215" t="s">
        <v>173</v>
      </c>
      <c r="E759" s="64"/>
      <c r="F759" s="216" t="s">
        <v>1002</v>
      </c>
      <c r="G759" s="64"/>
      <c r="H759" s="64"/>
      <c r="I759" s="173"/>
      <c r="J759" s="64"/>
      <c r="K759" s="64"/>
      <c r="L759" s="62"/>
      <c r="M759" s="217"/>
      <c r="N759" s="43"/>
      <c r="O759" s="43"/>
      <c r="P759" s="43"/>
      <c r="Q759" s="43"/>
      <c r="R759" s="43"/>
      <c r="S759" s="43"/>
      <c r="T759" s="79"/>
      <c r="AT759" s="25" t="s">
        <v>173</v>
      </c>
      <c r="AU759" s="25" t="s">
        <v>86</v>
      </c>
    </row>
    <row r="760" spans="2:65" s="1" customFormat="1" ht="121.5">
      <c r="B760" s="42"/>
      <c r="C760" s="64"/>
      <c r="D760" s="242" t="s">
        <v>229</v>
      </c>
      <c r="E760" s="64"/>
      <c r="F760" s="266" t="s">
        <v>1003</v>
      </c>
      <c r="G760" s="64"/>
      <c r="H760" s="64"/>
      <c r="I760" s="173"/>
      <c r="J760" s="64"/>
      <c r="K760" s="64"/>
      <c r="L760" s="62"/>
      <c r="M760" s="217"/>
      <c r="N760" s="43"/>
      <c r="O760" s="43"/>
      <c r="P760" s="43"/>
      <c r="Q760" s="43"/>
      <c r="R760" s="43"/>
      <c r="S760" s="43"/>
      <c r="T760" s="79"/>
      <c r="AT760" s="25" t="s">
        <v>229</v>
      </c>
      <c r="AU760" s="25" t="s">
        <v>86</v>
      </c>
    </row>
    <row r="761" spans="2:65" s="1" customFormat="1" ht="22.5" customHeight="1">
      <c r="B761" s="42"/>
      <c r="C761" s="203" t="s">
        <v>1004</v>
      </c>
      <c r="D761" s="203" t="s">
        <v>166</v>
      </c>
      <c r="E761" s="204" t="s">
        <v>1005</v>
      </c>
      <c r="F761" s="205" t="s">
        <v>1006</v>
      </c>
      <c r="G761" s="206" t="s">
        <v>207</v>
      </c>
      <c r="H761" s="207">
        <v>8.5999999999999993E-2</v>
      </c>
      <c r="I761" s="208"/>
      <c r="J761" s="209">
        <f>ROUND(I761*H761,2)</f>
        <v>0</v>
      </c>
      <c r="K761" s="205" t="s">
        <v>170</v>
      </c>
      <c r="L761" s="62"/>
      <c r="M761" s="210" t="s">
        <v>24</v>
      </c>
      <c r="N761" s="211" t="s">
        <v>48</v>
      </c>
      <c r="O761" s="43"/>
      <c r="P761" s="212">
        <f>O761*H761</f>
        <v>0</v>
      </c>
      <c r="Q761" s="212">
        <v>0</v>
      </c>
      <c r="R761" s="212">
        <f>Q761*H761</f>
        <v>0</v>
      </c>
      <c r="S761" s="212">
        <v>0</v>
      </c>
      <c r="T761" s="213">
        <f>S761*H761</f>
        <v>0</v>
      </c>
      <c r="AR761" s="25" t="s">
        <v>284</v>
      </c>
      <c r="AT761" s="25" t="s">
        <v>166</v>
      </c>
      <c r="AU761" s="25" t="s">
        <v>86</v>
      </c>
      <c r="AY761" s="25" t="s">
        <v>164</v>
      </c>
      <c r="BE761" s="214">
        <f>IF(N761="základní",J761,0)</f>
        <v>0</v>
      </c>
      <c r="BF761" s="214">
        <f>IF(N761="snížená",J761,0)</f>
        <v>0</v>
      </c>
      <c r="BG761" s="214">
        <f>IF(N761="zákl. přenesená",J761,0)</f>
        <v>0</v>
      </c>
      <c r="BH761" s="214">
        <f>IF(N761="sníž. přenesená",J761,0)</f>
        <v>0</v>
      </c>
      <c r="BI761" s="214">
        <f>IF(N761="nulová",J761,0)</f>
        <v>0</v>
      </c>
      <c r="BJ761" s="25" t="s">
        <v>25</v>
      </c>
      <c r="BK761" s="214">
        <f>ROUND(I761*H761,2)</f>
        <v>0</v>
      </c>
      <c r="BL761" s="25" t="s">
        <v>284</v>
      </c>
      <c r="BM761" s="25" t="s">
        <v>1007</v>
      </c>
    </row>
    <row r="762" spans="2:65" s="1" customFormat="1" ht="27">
      <c r="B762" s="42"/>
      <c r="C762" s="64"/>
      <c r="D762" s="215" t="s">
        <v>173</v>
      </c>
      <c r="E762" s="64"/>
      <c r="F762" s="216" t="s">
        <v>1008</v>
      </c>
      <c r="G762" s="64"/>
      <c r="H762" s="64"/>
      <c r="I762" s="173"/>
      <c r="J762" s="64"/>
      <c r="K762" s="64"/>
      <c r="L762" s="62"/>
      <c r="M762" s="217"/>
      <c r="N762" s="43"/>
      <c r="O762" s="43"/>
      <c r="P762" s="43"/>
      <c r="Q762" s="43"/>
      <c r="R762" s="43"/>
      <c r="S762" s="43"/>
      <c r="T762" s="79"/>
      <c r="AT762" s="25" t="s">
        <v>173</v>
      </c>
      <c r="AU762" s="25" t="s">
        <v>86</v>
      </c>
    </row>
    <row r="763" spans="2:65" s="11" customFormat="1" ht="29.85" customHeight="1">
      <c r="B763" s="186"/>
      <c r="C763" s="187"/>
      <c r="D763" s="200" t="s">
        <v>76</v>
      </c>
      <c r="E763" s="201" t="s">
        <v>1009</v>
      </c>
      <c r="F763" s="201" t="s">
        <v>1010</v>
      </c>
      <c r="G763" s="187"/>
      <c r="H763" s="187"/>
      <c r="I763" s="190"/>
      <c r="J763" s="202">
        <f>BK763</f>
        <v>0</v>
      </c>
      <c r="K763" s="187"/>
      <c r="L763" s="192"/>
      <c r="M763" s="193"/>
      <c r="N763" s="194"/>
      <c r="O763" s="194"/>
      <c r="P763" s="195">
        <f>SUM(P764:P863)</f>
        <v>0</v>
      </c>
      <c r="Q763" s="194"/>
      <c r="R763" s="195">
        <f>SUM(R764:R863)</f>
        <v>3.1872500000000004E-3</v>
      </c>
      <c r="S763" s="194"/>
      <c r="T763" s="196">
        <f>SUM(T764:T863)</f>
        <v>0.60699999999999998</v>
      </c>
      <c r="AR763" s="197" t="s">
        <v>86</v>
      </c>
      <c r="AT763" s="198" t="s">
        <v>76</v>
      </c>
      <c r="AU763" s="198" t="s">
        <v>25</v>
      </c>
      <c r="AY763" s="197" t="s">
        <v>164</v>
      </c>
      <c r="BK763" s="199">
        <f>SUM(BK764:BK863)</f>
        <v>0</v>
      </c>
    </row>
    <row r="764" spans="2:65" s="1" customFormat="1" ht="22.5" customHeight="1">
      <c r="B764" s="42"/>
      <c r="C764" s="203" t="s">
        <v>1011</v>
      </c>
      <c r="D764" s="203" t="s">
        <v>166</v>
      </c>
      <c r="E764" s="204" t="s">
        <v>1012</v>
      </c>
      <c r="F764" s="205" t="s">
        <v>1013</v>
      </c>
      <c r="G764" s="206" t="s">
        <v>234</v>
      </c>
      <c r="H764" s="207">
        <v>12.749000000000001</v>
      </c>
      <c r="I764" s="208"/>
      <c r="J764" s="209">
        <f>ROUND(I764*H764,2)</f>
        <v>0</v>
      </c>
      <c r="K764" s="205" t="s">
        <v>170</v>
      </c>
      <c r="L764" s="62"/>
      <c r="M764" s="210" t="s">
        <v>24</v>
      </c>
      <c r="N764" s="211" t="s">
        <v>48</v>
      </c>
      <c r="O764" s="43"/>
      <c r="P764" s="212">
        <f>O764*H764</f>
        <v>0</v>
      </c>
      <c r="Q764" s="212">
        <v>2.5000000000000001E-4</v>
      </c>
      <c r="R764" s="212">
        <f>Q764*H764</f>
        <v>3.1872500000000004E-3</v>
      </c>
      <c r="S764" s="212">
        <v>0</v>
      </c>
      <c r="T764" s="213">
        <f>S764*H764</f>
        <v>0</v>
      </c>
      <c r="AR764" s="25" t="s">
        <v>284</v>
      </c>
      <c r="AT764" s="25" t="s">
        <v>166</v>
      </c>
      <c r="AU764" s="25" t="s">
        <v>86</v>
      </c>
      <c r="AY764" s="25" t="s">
        <v>164</v>
      </c>
      <c r="BE764" s="214">
        <f>IF(N764="základní",J764,0)</f>
        <v>0</v>
      </c>
      <c r="BF764" s="214">
        <f>IF(N764="snížená",J764,0)</f>
        <v>0</v>
      </c>
      <c r="BG764" s="214">
        <f>IF(N764="zákl. přenesená",J764,0)</f>
        <v>0</v>
      </c>
      <c r="BH764" s="214">
        <f>IF(N764="sníž. přenesená",J764,0)</f>
        <v>0</v>
      </c>
      <c r="BI764" s="214">
        <f>IF(N764="nulová",J764,0)</f>
        <v>0</v>
      </c>
      <c r="BJ764" s="25" t="s">
        <v>25</v>
      </c>
      <c r="BK764" s="214">
        <f>ROUND(I764*H764,2)</f>
        <v>0</v>
      </c>
      <c r="BL764" s="25" t="s">
        <v>284</v>
      </c>
      <c r="BM764" s="25" t="s">
        <v>1014</v>
      </c>
    </row>
    <row r="765" spans="2:65" s="1" customFormat="1" ht="27">
      <c r="B765" s="42"/>
      <c r="C765" s="64"/>
      <c r="D765" s="215" t="s">
        <v>173</v>
      </c>
      <c r="E765" s="64"/>
      <c r="F765" s="216" t="s">
        <v>1015</v>
      </c>
      <c r="G765" s="64"/>
      <c r="H765" s="64"/>
      <c r="I765" s="173"/>
      <c r="J765" s="64"/>
      <c r="K765" s="64"/>
      <c r="L765" s="62"/>
      <c r="M765" s="217"/>
      <c r="N765" s="43"/>
      <c r="O765" s="43"/>
      <c r="P765" s="43"/>
      <c r="Q765" s="43"/>
      <c r="R765" s="43"/>
      <c r="S765" s="43"/>
      <c r="T765" s="79"/>
      <c r="AT765" s="25" t="s">
        <v>173</v>
      </c>
      <c r="AU765" s="25" t="s">
        <v>86</v>
      </c>
    </row>
    <row r="766" spans="2:65" s="1" customFormat="1" ht="81">
      <c r="B766" s="42"/>
      <c r="C766" s="64"/>
      <c r="D766" s="215" t="s">
        <v>229</v>
      </c>
      <c r="E766" s="64"/>
      <c r="F766" s="267" t="s">
        <v>1016</v>
      </c>
      <c r="G766" s="64"/>
      <c r="H766" s="64"/>
      <c r="I766" s="173"/>
      <c r="J766" s="64"/>
      <c r="K766" s="64"/>
      <c r="L766" s="62"/>
      <c r="M766" s="217"/>
      <c r="N766" s="43"/>
      <c r="O766" s="43"/>
      <c r="P766" s="43"/>
      <c r="Q766" s="43"/>
      <c r="R766" s="43"/>
      <c r="S766" s="43"/>
      <c r="T766" s="79"/>
      <c r="AT766" s="25" t="s">
        <v>229</v>
      </c>
      <c r="AU766" s="25" t="s">
        <v>86</v>
      </c>
    </row>
    <row r="767" spans="2:65" s="12" customFormat="1" ht="13.5">
      <c r="B767" s="218"/>
      <c r="C767" s="219"/>
      <c r="D767" s="215" t="s">
        <v>175</v>
      </c>
      <c r="E767" s="220" t="s">
        <v>24</v>
      </c>
      <c r="F767" s="221" t="s">
        <v>1017</v>
      </c>
      <c r="G767" s="219"/>
      <c r="H767" s="222" t="s">
        <v>24</v>
      </c>
      <c r="I767" s="223"/>
      <c r="J767" s="219"/>
      <c r="K767" s="219"/>
      <c r="L767" s="224"/>
      <c r="M767" s="225"/>
      <c r="N767" s="226"/>
      <c r="O767" s="226"/>
      <c r="P767" s="226"/>
      <c r="Q767" s="226"/>
      <c r="R767" s="226"/>
      <c r="S767" s="226"/>
      <c r="T767" s="227"/>
      <c r="AT767" s="228" t="s">
        <v>175</v>
      </c>
      <c r="AU767" s="228" t="s">
        <v>86</v>
      </c>
      <c r="AV767" s="12" t="s">
        <v>25</v>
      </c>
      <c r="AW767" s="12" t="s">
        <v>40</v>
      </c>
      <c r="AX767" s="12" t="s">
        <v>77</v>
      </c>
      <c r="AY767" s="228" t="s">
        <v>164</v>
      </c>
    </row>
    <row r="768" spans="2:65" s="13" customFormat="1" ht="13.5">
      <c r="B768" s="229"/>
      <c r="C768" s="230"/>
      <c r="D768" s="215" t="s">
        <v>175</v>
      </c>
      <c r="E768" s="231" t="s">
        <v>24</v>
      </c>
      <c r="F768" s="232" t="s">
        <v>1018</v>
      </c>
      <c r="G768" s="230"/>
      <c r="H768" s="233">
        <v>12.749000000000001</v>
      </c>
      <c r="I768" s="234"/>
      <c r="J768" s="230"/>
      <c r="K768" s="230"/>
      <c r="L768" s="235"/>
      <c r="M768" s="236"/>
      <c r="N768" s="237"/>
      <c r="O768" s="237"/>
      <c r="P768" s="237"/>
      <c r="Q768" s="237"/>
      <c r="R768" s="237"/>
      <c r="S768" s="237"/>
      <c r="T768" s="238"/>
      <c r="AT768" s="239" t="s">
        <v>175</v>
      </c>
      <c r="AU768" s="239" t="s">
        <v>86</v>
      </c>
      <c r="AV768" s="13" t="s">
        <v>86</v>
      </c>
      <c r="AW768" s="13" t="s">
        <v>40</v>
      </c>
      <c r="AX768" s="13" t="s">
        <v>77</v>
      </c>
      <c r="AY768" s="239" t="s">
        <v>164</v>
      </c>
    </row>
    <row r="769" spans="2:65" s="14" customFormat="1" ht="13.5">
      <c r="B769" s="240"/>
      <c r="C769" s="241"/>
      <c r="D769" s="242" t="s">
        <v>175</v>
      </c>
      <c r="E769" s="243" t="s">
        <v>24</v>
      </c>
      <c r="F769" s="244" t="s">
        <v>178</v>
      </c>
      <c r="G769" s="241"/>
      <c r="H769" s="245">
        <v>12.749000000000001</v>
      </c>
      <c r="I769" s="246"/>
      <c r="J769" s="241"/>
      <c r="K769" s="241"/>
      <c r="L769" s="247"/>
      <c r="M769" s="248"/>
      <c r="N769" s="249"/>
      <c r="O769" s="249"/>
      <c r="P769" s="249"/>
      <c r="Q769" s="249"/>
      <c r="R769" s="249"/>
      <c r="S769" s="249"/>
      <c r="T769" s="250"/>
      <c r="AT769" s="251" t="s">
        <v>175</v>
      </c>
      <c r="AU769" s="251" t="s">
        <v>86</v>
      </c>
      <c r="AV769" s="14" t="s">
        <v>171</v>
      </c>
      <c r="AW769" s="14" t="s">
        <v>40</v>
      </c>
      <c r="AX769" s="14" t="s">
        <v>25</v>
      </c>
      <c r="AY769" s="251" t="s">
        <v>164</v>
      </c>
    </row>
    <row r="770" spans="2:65" s="1" customFormat="1" ht="31.5" customHeight="1">
      <c r="B770" s="42"/>
      <c r="C770" s="256" t="s">
        <v>1019</v>
      </c>
      <c r="D770" s="256" t="s">
        <v>217</v>
      </c>
      <c r="E770" s="257" t="s">
        <v>1020</v>
      </c>
      <c r="F770" s="258" t="s">
        <v>1021</v>
      </c>
      <c r="G770" s="259" t="s">
        <v>226</v>
      </c>
      <c r="H770" s="260">
        <v>1</v>
      </c>
      <c r="I770" s="261"/>
      <c r="J770" s="262">
        <f>ROUND(I770*H770,2)</f>
        <v>0</v>
      </c>
      <c r="K770" s="258" t="s">
        <v>24</v>
      </c>
      <c r="L770" s="263"/>
      <c r="M770" s="264" t="s">
        <v>24</v>
      </c>
      <c r="N770" s="265" t="s">
        <v>48</v>
      </c>
      <c r="O770" s="43"/>
      <c r="P770" s="212">
        <f>O770*H770</f>
        <v>0</v>
      </c>
      <c r="Q770" s="212">
        <v>0</v>
      </c>
      <c r="R770" s="212">
        <f>Q770*H770</f>
        <v>0</v>
      </c>
      <c r="S770" s="212">
        <v>0</v>
      </c>
      <c r="T770" s="213">
        <f>S770*H770</f>
        <v>0</v>
      </c>
      <c r="AR770" s="25" t="s">
        <v>409</v>
      </c>
      <c r="AT770" s="25" t="s">
        <v>217</v>
      </c>
      <c r="AU770" s="25" t="s">
        <v>86</v>
      </c>
      <c r="AY770" s="25" t="s">
        <v>164</v>
      </c>
      <c r="BE770" s="214">
        <f>IF(N770="základní",J770,0)</f>
        <v>0</v>
      </c>
      <c r="BF770" s="214">
        <f>IF(N770="snížená",J770,0)</f>
        <v>0</v>
      </c>
      <c r="BG770" s="214">
        <f>IF(N770="zákl. přenesená",J770,0)</f>
        <v>0</v>
      </c>
      <c r="BH770" s="214">
        <f>IF(N770="sníž. přenesená",J770,0)</f>
        <v>0</v>
      </c>
      <c r="BI770" s="214">
        <f>IF(N770="nulová",J770,0)</f>
        <v>0</v>
      </c>
      <c r="BJ770" s="25" t="s">
        <v>25</v>
      </c>
      <c r="BK770" s="214">
        <f>ROUND(I770*H770,2)</f>
        <v>0</v>
      </c>
      <c r="BL770" s="25" t="s">
        <v>284</v>
      </c>
      <c r="BM770" s="25" t="s">
        <v>1022</v>
      </c>
    </row>
    <row r="771" spans="2:65" s="1" customFormat="1" ht="27">
      <c r="B771" s="42"/>
      <c r="C771" s="64"/>
      <c r="D771" s="242" t="s">
        <v>173</v>
      </c>
      <c r="E771" s="64"/>
      <c r="F771" s="252" t="s">
        <v>1021</v>
      </c>
      <c r="G771" s="64"/>
      <c r="H771" s="64"/>
      <c r="I771" s="173"/>
      <c r="J771" s="64"/>
      <c r="K771" s="64"/>
      <c r="L771" s="62"/>
      <c r="M771" s="217"/>
      <c r="N771" s="43"/>
      <c r="O771" s="43"/>
      <c r="P771" s="43"/>
      <c r="Q771" s="43"/>
      <c r="R771" s="43"/>
      <c r="S771" s="43"/>
      <c r="T771" s="79"/>
      <c r="AT771" s="25" t="s">
        <v>173</v>
      </c>
      <c r="AU771" s="25" t="s">
        <v>86</v>
      </c>
    </row>
    <row r="772" spans="2:65" s="1" customFormat="1" ht="31.5" customHeight="1">
      <c r="B772" s="42"/>
      <c r="C772" s="256" t="s">
        <v>1023</v>
      </c>
      <c r="D772" s="256" t="s">
        <v>217</v>
      </c>
      <c r="E772" s="257" t="s">
        <v>1024</v>
      </c>
      <c r="F772" s="258" t="s">
        <v>1025</v>
      </c>
      <c r="G772" s="259" t="s">
        <v>226</v>
      </c>
      <c r="H772" s="260">
        <v>1</v>
      </c>
      <c r="I772" s="261"/>
      <c r="J772" s="262">
        <f>ROUND(I772*H772,2)</f>
        <v>0</v>
      </c>
      <c r="K772" s="258" t="s">
        <v>24</v>
      </c>
      <c r="L772" s="263"/>
      <c r="M772" s="264" t="s">
        <v>24</v>
      </c>
      <c r="N772" s="265" t="s">
        <v>48</v>
      </c>
      <c r="O772" s="43"/>
      <c r="P772" s="212">
        <f>O772*H772</f>
        <v>0</v>
      </c>
      <c r="Q772" s="212">
        <v>0</v>
      </c>
      <c r="R772" s="212">
        <f>Q772*H772</f>
        <v>0</v>
      </c>
      <c r="S772" s="212">
        <v>0</v>
      </c>
      <c r="T772" s="213">
        <f>S772*H772</f>
        <v>0</v>
      </c>
      <c r="AR772" s="25" t="s">
        <v>409</v>
      </c>
      <c r="AT772" s="25" t="s">
        <v>217</v>
      </c>
      <c r="AU772" s="25" t="s">
        <v>86</v>
      </c>
      <c r="AY772" s="25" t="s">
        <v>164</v>
      </c>
      <c r="BE772" s="214">
        <f>IF(N772="základní",J772,0)</f>
        <v>0</v>
      </c>
      <c r="BF772" s="214">
        <f>IF(N772="snížená",J772,0)</f>
        <v>0</v>
      </c>
      <c r="BG772" s="214">
        <f>IF(N772="zákl. přenesená",J772,0)</f>
        <v>0</v>
      </c>
      <c r="BH772" s="214">
        <f>IF(N772="sníž. přenesená",J772,0)</f>
        <v>0</v>
      </c>
      <c r="BI772" s="214">
        <f>IF(N772="nulová",J772,0)</f>
        <v>0</v>
      </c>
      <c r="BJ772" s="25" t="s">
        <v>25</v>
      </c>
      <c r="BK772" s="214">
        <f>ROUND(I772*H772,2)</f>
        <v>0</v>
      </c>
      <c r="BL772" s="25" t="s">
        <v>284</v>
      </c>
      <c r="BM772" s="25" t="s">
        <v>1026</v>
      </c>
    </row>
    <row r="773" spans="2:65" s="1" customFormat="1" ht="27">
      <c r="B773" s="42"/>
      <c r="C773" s="64"/>
      <c r="D773" s="242" t="s">
        <v>173</v>
      </c>
      <c r="E773" s="64"/>
      <c r="F773" s="252" t="s">
        <v>1025</v>
      </c>
      <c r="G773" s="64"/>
      <c r="H773" s="64"/>
      <c r="I773" s="173"/>
      <c r="J773" s="64"/>
      <c r="K773" s="64"/>
      <c r="L773" s="62"/>
      <c r="M773" s="217"/>
      <c r="N773" s="43"/>
      <c r="O773" s="43"/>
      <c r="P773" s="43"/>
      <c r="Q773" s="43"/>
      <c r="R773" s="43"/>
      <c r="S773" s="43"/>
      <c r="T773" s="79"/>
      <c r="AT773" s="25" t="s">
        <v>173</v>
      </c>
      <c r="AU773" s="25" t="s">
        <v>86</v>
      </c>
    </row>
    <row r="774" spans="2:65" s="1" customFormat="1" ht="31.5" customHeight="1">
      <c r="B774" s="42"/>
      <c r="C774" s="256" t="s">
        <v>1027</v>
      </c>
      <c r="D774" s="256" t="s">
        <v>217</v>
      </c>
      <c r="E774" s="257" t="s">
        <v>1028</v>
      </c>
      <c r="F774" s="258" t="s">
        <v>1029</v>
      </c>
      <c r="G774" s="259" t="s">
        <v>226</v>
      </c>
      <c r="H774" s="260">
        <v>1</v>
      </c>
      <c r="I774" s="261"/>
      <c r="J774" s="262">
        <f>ROUND(I774*H774,2)</f>
        <v>0</v>
      </c>
      <c r="K774" s="258" t="s">
        <v>24</v>
      </c>
      <c r="L774" s="263"/>
      <c r="M774" s="264" t="s">
        <v>24</v>
      </c>
      <c r="N774" s="265" t="s">
        <v>48</v>
      </c>
      <c r="O774" s="43"/>
      <c r="P774" s="212">
        <f>O774*H774</f>
        <v>0</v>
      </c>
      <c r="Q774" s="212">
        <v>0</v>
      </c>
      <c r="R774" s="212">
        <f>Q774*H774</f>
        <v>0</v>
      </c>
      <c r="S774" s="212">
        <v>0</v>
      </c>
      <c r="T774" s="213">
        <f>S774*H774</f>
        <v>0</v>
      </c>
      <c r="AR774" s="25" t="s">
        <v>409</v>
      </c>
      <c r="AT774" s="25" t="s">
        <v>217</v>
      </c>
      <c r="AU774" s="25" t="s">
        <v>86</v>
      </c>
      <c r="AY774" s="25" t="s">
        <v>164</v>
      </c>
      <c r="BE774" s="214">
        <f>IF(N774="základní",J774,0)</f>
        <v>0</v>
      </c>
      <c r="BF774" s="214">
        <f>IF(N774="snížená",J774,0)</f>
        <v>0</v>
      </c>
      <c r="BG774" s="214">
        <f>IF(N774="zákl. přenesená",J774,0)</f>
        <v>0</v>
      </c>
      <c r="BH774" s="214">
        <f>IF(N774="sníž. přenesená",J774,0)</f>
        <v>0</v>
      </c>
      <c r="BI774" s="214">
        <f>IF(N774="nulová",J774,0)</f>
        <v>0</v>
      </c>
      <c r="BJ774" s="25" t="s">
        <v>25</v>
      </c>
      <c r="BK774" s="214">
        <f>ROUND(I774*H774,2)</f>
        <v>0</v>
      </c>
      <c r="BL774" s="25" t="s">
        <v>284</v>
      </c>
      <c r="BM774" s="25" t="s">
        <v>1030</v>
      </c>
    </row>
    <row r="775" spans="2:65" s="1" customFormat="1" ht="27">
      <c r="B775" s="42"/>
      <c r="C775" s="64"/>
      <c r="D775" s="242" t="s">
        <v>173</v>
      </c>
      <c r="E775" s="64"/>
      <c r="F775" s="252" t="s">
        <v>1029</v>
      </c>
      <c r="G775" s="64"/>
      <c r="H775" s="64"/>
      <c r="I775" s="173"/>
      <c r="J775" s="64"/>
      <c r="K775" s="64"/>
      <c r="L775" s="62"/>
      <c r="M775" s="217"/>
      <c r="N775" s="43"/>
      <c r="O775" s="43"/>
      <c r="P775" s="43"/>
      <c r="Q775" s="43"/>
      <c r="R775" s="43"/>
      <c r="S775" s="43"/>
      <c r="T775" s="79"/>
      <c r="AT775" s="25" t="s">
        <v>173</v>
      </c>
      <c r="AU775" s="25" t="s">
        <v>86</v>
      </c>
    </row>
    <row r="776" spans="2:65" s="1" customFormat="1" ht="31.5" customHeight="1">
      <c r="B776" s="42"/>
      <c r="C776" s="256" t="s">
        <v>1031</v>
      </c>
      <c r="D776" s="256" t="s">
        <v>217</v>
      </c>
      <c r="E776" s="257" t="s">
        <v>1032</v>
      </c>
      <c r="F776" s="258" t="s">
        <v>1033</v>
      </c>
      <c r="G776" s="259" t="s">
        <v>226</v>
      </c>
      <c r="H776" s="260">
        <v>1</v>
      </c>
      <c r="I776" s="261"/>
      <c r="J776" s="262">
        <f>ROUND(I776*H776,2)</f>
        <v>0</v>
      </c>
      <c r="K776" s="258" t="s">
        <v>24</v>
      </c>
      <c r="L776" s="263"/>
      <c r="M776" s="264" t="s">
        <v>24</v>
      </c>
      <c r="N776" s="265" t="s">
        <v>48</v>
      </c>
      <c r="O776" s="43"/>
      <c r="P776" s="212">
        <f>O776*H776</f>
        <v>0</v>
      </c>
      <c r="Q776" s="212">
        <v>0</v>
      </c>
      <c r="R776" s="212">
        <f>Q776*H776</f>
        <v>0</v>
      </c>
      <c r="S776" s="212">
        <v>0</v>
      </c>
      <c r="T776" s="213">
        <f>S776*H776</f>
        <v>0</v>
      </c>
      <c r="AR776" s="25" t="s">
        <v>409</v>
      </c>
      <c r="AT776" s="25" t="s">
        <v>217</v>
      </c>
      <c r="AU776" s="25" t="s">
        <v>86</v>
      </c>
      <c r="AY776" s="25" t="s">
        <v>164</v>
      </c>
      <c r="BE776" s="214">
        <f>IF(N776="základní",J776,0)</f>
        <v>0</v>
      </c>
      <c r="BF776" s="214">
        <f>IF(N776="snížená",J776,0)</f>
        <v>0</v>
      </c>
      <c r="BG776" s="214">
        <f>IF(N776="zákl. přenesená",J776,0)</f>
        <v>0</v>
      </c>
      <c r="BH776" s="214">
        <f>IF(N776="sníž. přenesená",J776,0)</f>
        <v>0</v>
      </c>
      <c r="BI776" s="214">
        <f>IF(N776="nulová",J776,0)</f>
        <v>0</v>
      </c>
      <c r="BJ776" s="25" t="s">
        <v>25</v>
      </c>
      <c r="BK776" s="214">
        <f>ROUND(I776*H776,2)</f>
        <v>0</v>
      </c>
      <c r="BL776" s="25" t="s">
        <v>284</v>
      </c>
      <c r="BM776" s="25" t="s">
        <v>1034</v>
      </c>
    </row>
    <row r="777" spans="2:65" s="1" customFormat="1" ht="27">
      <c r="B777" s="42"/>
      <c r="C777" s="64"/>
      <c r="D777" s="242" t="s">
        <v>173</v>
      </c>
      <c r="E777" s="64"/>
      <c r="F777" s="252" t="s">
        <v>1033</v>
      </c>
      <c r="G777" s="64"/>
      <c r="H777" s="64"/>
      <c r="I777" s="173"/>
      <c r="J777" s="64"/>
      <c r="K777" s="64"/>
      <c r="L777" s="62"/>
      <c r="M777" s="217"/>
      <c r="N777" s="43"/>
      <c r="O777" s="43"/>
      <c r="P777" s="43"/>
      <c r="Q777" s="43"/>
      <c r="R777" s="43"/>
      <c r="S777" s="43"/>
      <c r="T777" s="79"/>
      <c r="AT777" s="25" t="s">
        <v>173</v>
      </c>
      <c r="AU777" s="25" t="s">
        <v>86</v>
      </c>
    </row>
    <row r="778" spans="2:65" s="1" customFormat="1" ht="31.5" customHeight="1">
      <c r="B778" s="42"/>
      <c r="C778" s="256" t="s">
        <v>1035</v>
      </c>
      <c r="D778" s="256" t="s">
        <v>217</v>
      </c>
      <c r="E778" s="257" t="s">
        <v>1036</v>
      </c>
      <c r="F778" s="258" t="s">
        <v>1037</v>
      </c>
      <c r="G778" s="259" t="s">
        <v>226</v>
      </c>
      <c r="H778" s="260">
        <v>1</v>
      </c>
      <c r="I778" s="261"/>
      <c r="J778" s="262">
        <f>ROUND(I778*H778,2)</f>
        <v>0</v>
      </c>
      <c r="K778" s="258" t="s">
        <v>24</v>
      </c>
      <c r="L778" s="263"/>
      <c r="M778" s="264" t="s">
        <v>24</v>
      </c>
      <c r="N778" s="265" t="s">
        <v>48</v>
      </c>
      <c r="O778" s="43"/>
      <c r="P778" s="212">
        <f>O778*H778</f>
        <v>0</v>
      </c>
      <c r="Q778" s="212">
        <v>0</v>
      </c>
      <c r="R778" s="212">
        <f>Q778*H778</f>
        <v>0</v>
      </c>
      <c r="S778" s="212">
        <v>0</v>
      </c>
      <c r="T778" s="213">
        <f>S778*H778</f>
        <v>0</v>
      </c>
      <c r="AR778" s="25" t="s">
        <v>409</v>
      </c>
      <c r="AT778" s="25" t="s">
        <v>217</v>
      </c>
      <c r="AU778" s="25" t="s">
        <v>86</v>
      </c>
      <c r="AY778" s="25" t="s">
        <v>164</v>
      </c>
      <c r="BE778" s="214">
        <f>IF(N778="základní",J778,0)</f>
        <v>0</v>
      </c>
      <c r="BF778" s="214">
        <f>IF(N778="snížená",J778,0)</f>
        <v>0</v>
      </c>
      <c r="BG778" s="214">
        <f>IF(N778="zákl. přenesená",J778,0)</f>
        <v>0</v>
      </c>
      <c r="BH778" s="214">
        <f>IF(N778="sníž. přenesená",J778,0)</f>
        <v>0</v>
      </c>
      <c r="BI778" s="214">
        <f>IF(N778="nulová",J778,0)</f>
        <v>0</v>
      </c>
      <c r="BJ778" s="25" t="s">
        <v>25</v>
      </c>
      <c r="BK778" s="214">
        <f>ROUND(I778*H778,2)</f>
        <v>0</v>
      </c>
      <c r="BL778" s="25" t="s">
        <v>284</v>
      </c>
      <c r="BM778" s="25" t="s">
        <v>1038</v>
      </c>
    </row>
    <row r="779" spans="2:65" s="1" customFormat="1" ht="27">
      <c r="B779" s="42"/>
      <c r="C779" s="64"/>
      <c r="D779" s="242" t="s">
        <v>173</v>
      </c>
      <c r="E779" s="64"/>
      <c r="F779" s="252" t="s">
        <v>1037</v>
      </c>
      <c r="G779" s="64"/>
      <c r="H779" s="64"/>
      <c r="I779" s="173"/>
      <c r="J779" s="64"/>
      <c r="K779" s="64"/>
      <c r="L779" s="62"/>
      <c r="M779" s="217"/>
      <c r="N779" s="43"/>
      <c r="O779" s="43"/>
      <c r="P779" s="43"/>
      <c r="Q779" s="43"/>
      <c r="R779" s="43"/>
      <c r="S779" s="43"/>
      <c r="T779" s="79"/>
      <c r="AT779" s="25" t="s">
        <v>173</v>
      </c>
      <c r="AU779" s="25" t="s">
        <v>86</v>
      </c>
    </row>
    <row r="780" spans="2:65" s="1" customFormat="1" ht="22.5" customHeight="1">
      <c r="B780" s="42"/>
      <c r="C780" s="203" t="s">
        <v>1039</v>
      </c>
      <c r="D780" s="203" t="s">
        <v>166</v>
      </c>
      <c r="E780" s="204" t="s">
        <v>1040</v>
      </c>
      <c r="F780" s="205" t="s">
        <v>1041</v>
      </c>
      <c r="G780" s="206" t="s">
        <v>226</v>
      </c>
      <c r="H780" s="207">
        <v>13</v>
      </c>
      <c r="I780" s="208"/>
      <c r="J780" s="209">
        <f>ROUND(I780*H780,2)</f>
        <v>0</v>
      </c>
      <c r="K780" s="205" t="s">
        <v>170</v>
      </c>
      <c r="L780" s="62"/>
      <c r="M780" s="210" t="s">
        <v>24</v>
      </c>
      <c r="N780" s="211" t="s">
        <v>48</v>
      </c>
      <c r="O780" s="43"/>
      <c r="P780" s="212">
        <f>O780*H780</f>
        <v>0</v>
      </c>
      <c r="Q780" s="212">
        <v>0</v>
      </c>
      <c r="R780" s="212">
        <f>Q780*H780</f>
        <v>0</v>
      </c>
      <c r="S780" s="212">
        <v>0</v>
      </c>
      <c r="T780" s="213">
        <f>S780*H780</f>
        <v>0</v>
      </c>
      <c r="AR780" s="25" t="s">
        <v>284</v>
      </c>
      <c r="AT780" s="25" t="s">
        <v>166</v>
      </c>
      <c r="AU780" s="25" t="s">
        <v>86</v>
      </c>
      <c r="AY780" s="25" t="s">
        <v>164</v>
      </c>
      <c r="BE780" s="214">
        <f>IF(N780="základní",J780,0)</f>
        <v>0</v>
      </c>
      <c r="BF780" s="214">
        <f>IF(N780="snížená",J780,0)</f>
        <v>0</v>
      </c>
      <c r="BG780" s="214">
        <f>IF(N780="zákl. přenesená",J780,0)</f>
        <v>0</v>
      </c>
      <c r="BH780" s="214">
        <f>IF(N780="sníž. přenesená",J780,0)</f>
        <v>0</v>
      </c>
      <c r="BI780" s="214">
        <f>IF(N780="nulová",J780,0)</f>
        <v>0</v>
      </c>
      <c r="BJ780" s="25" t="s">
        <v>25</v>
      </c>
      <c r="BK780" s="214">
        <f>ROUND(I780*H780,2)</f>
        <v>0</v>
      </c>
      <c r="BL780" s="25" t="s">
        <v>284</v>
      </c>
      <c r="BM780" s="25" t="s">
        <v>1042</v>
      </c>
    </row>
    <row r="781" spans="2:65" s="1" customFormat="1" ht="27">
      <c r="B781" s="42"/>
      <c r="C781" s="64"/>
      <c r="D781" s="215" t="s">
        <v>173</v>
      </c>
      <c r="E781" s="64"/>
      <c r="F781" s="216" t="s">
        <v>1043</v>
      </c>
      <c r="G781" s="64"/>
      <c r="H781" s="64"/>
      <c r="I781" s="173"/>
      <c r="J781" s="64"/>
      <c r="K781" s="64"/>
      <c r="L781" s="62"/>
      <c r="M781" s="217"/>
      <c r="N781" s="43"/>
      <c r="O781" s="43"/>
      <c r="P781" s="43"/>
      <c r="Q781" s="43"/>
      <c r="R781" s="43"/>
      <c r="S781" s="43"/>
      <c r="T781" s="79"/>
      <c r="AT781" s="25" t="s">
        <v>173</v>
      </c>
      <c r="AU781" s="25" t="s">
        <v>86</v>
      </c>
    </row>
    <row r="782" spans="2:65" s="1" customFormat="1" ht="148.5">
      <c r="B782" s="42"/>
      <c r="C782" s="64"/>
      <c r="D782" s="215" t="s">
        <v>229</v>
      </c>
      <c r="E782" s="64"/>
      <c r="F782" s="267" t="s">
        <v>1044</v>
      </c>
      <c r="G782" s="64"/>
      <c r="H782" s="64"/>
      <c r="I782" s="173"/>
      <c r="J782" s="64"/>
      <c r="K782" s="64"/>
      <c r="L782" s="62"/>
      <c r="M782" s="217"/>
      <c r="N782" s="43"/>
      <c r="O782" s="43"/>
      <c r="P782" s="43"/>
      <c r="Q782" s="43"/>
      <c r="R782" s="43"/>
      <c r="S782" s="43"/>
      <c r="T782" s="79"/>
      <c r="AT782" s="25" t="s">
        <v>229</v>
      </c>
      <c r="AU782" s="25" t="s">
        <v>86</v>
      </c>
    </row>
    <row r="783" spans="2:65" s="12" customFormat="1" ht="13.5">
      <c r="B783" s="218"/>
      <c r="C783" s="219"/>
      <c r="D783" s="215" t="s">
        <v>175</v>
      </c>
      <c r="E783" s="220" t="s">
        <v>24</v>
      </c>
      <c r="F783" s="221" t="s">
        <v>1045</v>
      </c>
      <c r="G783" s="219"/>
      <c r="H783" s="222" t="s">
        <v>24</v>
      </c>
      <c r="I783" s="223"/>
      <c r="J783" s="219"/>
      <c r="K783" s="219"/>
      <c r="L783" s="224"/>
      <c r="M783" s="225"/>
      <c r="N783" s="226"/>
      <c r="O783" s="226"/>
      <c r="P783" s="226"/>
      <c r="Q783" s="226"/>
      <c r="R783" s="226"/>
      <c r="S783" s="226"/>
      <c r="T783" s="227"/>
      <c r="AT783" s="228" t="s">
        <v>175</v>
      </c>
      <c r="AU783" s="228" t="s">
        <v>86</v>
      </c>
      <c r="AV783" s="12" t="s">
        <v>25</v>
      </c>
      <c r="AW783" s="12" t="s">
        <v>40</v>
      </c>
      <c r="AX783" s="12" t="s">
        <v>77</v>
      </c>
      <c r="AY783" s="228" t="s">
        <v>164</v>
      </c>
    </row>
    <row r="784" spans="2:65" s="13" customFormat="1" ht="13.5">
      <c r="B784" s="229"/>
      <c r="C784" s="230"/>
      <c r="D784" s="215" t="s">
        <v>175</v>
      </c>
      <c r="E784" s="231" t="s">
        <v>24</v>
      </c>
      <c r="F784" s="232" t="s">
        <v>1046</v>
      </c>
      <c r="G784" s="230"/>
      <c r="H784" s="233">
        <v>13</v>
      </c>
      <c r="I784" s="234"/>
      <c r="J784" s="230"/>
      <c r="K784" s="230"/>
      <c r="L784" s="235"/>
      <c r="M784" s="236"/>
      <c r="N784" s="237"/>
      <c r="O784" s="237"/>
      <c r="P784" s="237"/>
      <c r="Q784" s="237"/>
      <c r="R784" s="237"/>
      <c r="S784" s="237"/>
      <c r="T784" s="238"/>
      <c r="AT784" s="239" t="s">
        <v>175</v>
      </c>
      <c r="AU784" s="239" t="s">
        <v>86</v>
      </c>
      <c r="AV784" s="13" t="s">
        <v>86</v>
      </c>
      <c r="AW784" s="13" t="s">
        <v>40</v>
      </c>
      <c r="AX784" s="13" t="s">
        <v>77</v>
      </c>
      <c r="AY784" s="239" t="s">
        <v>164</v>
      </c>
    </row>
    <row r="785" spans="2:65" s="14" customFormat="1" ht="13.5">
      <c r="B785" s="240"/>
      <c r="C785" s="241"/>
      <c r="D785" s="242" t="s">
        <v>175</v>
      </c>
      <c r="E785" s="243" t="s">
        <v>24</v>
      </c>
      <c r="F785" s="244" t="s">
        <v>178</v>
      </c>
      <c r="G785" s="241"/>
      <c r="H785" s="245">
        <v>13</v>
      </c>
      <c r="I785" s="246"/>
      <c r="J785" s="241"/>
      <c r="K785" s="241"/>
      <c r="L785" s="247"/>
      <c r="M785" s="248"/>
      <c r="N785" s="249"/>
      <c r="O785" s="249"/>
      <c r="P785" s="249"/>
      <c r="Q785" s="249"/>
      <c r="R785" s="249"/>
      <c r="S785" s="249"/>
      <c r="T785" s="250"/>
      <c r="AT785" s="251" t="s">
        <v>175</v>
      </c>
      <c r="AU785" s="251" t="s">
        <v>86</v>
      </c>
      <c r="AV785" s="14" t="s">
        <v>171</v>
      </c>
      <c r="AW785" s="14" t="s">
        <v>40</v>
      </c>
      <c r="AX785" s="14" t="s">
        <v>25</v>
      </c>
      <c r="AY785" s="251" t="s">
        <v>164</v>
      </c>
    </row>
    <row r="786" spans="2:65" s="1" customFormat="1" ht="31.5" customHeight="1">
      <c r="B786" s="42"/>
      <c r="C786" s="256" t="s">
        <v>1047</v>
      </c>
      <c r="D786" s="256" t="s">
        <v>217</v>
      </c>
      <c r="E786" s="257" t="s">
        <v>1048</v>
      </c>
      <c r="F786" s="258" t="s">
        <v>1049</v>
      </c>
      <c r="G786" s="259" t="s">
        <v>226</v>
      </c>
      <c r="H786" s="260">
        <v>2</v>
      </c>
      <c r="I786" s="261"/>
      <c r="J786" s="262">
        <f>ROUND(I786*H786,2)</f>
        <v>0</v>
      </c>
      <c r="K786" s="258" t="s">
        <v>24</v>
      </c>
      <c r="L786" s="263"/>
      <c r="M786" s="264" t="s">
        <v>24</v>
      </c>
      <c r="N786" s="265" t="s">
        <v>48</v>
      </c>
      <c r="O786" s="43"/>
      <c r="P786" s="212">
        <f>O786*H786</f>
        <v>0</v>
      </c>
      <c r="Q786" s="212">
        <v>0</v>
      </c>
      <c r="R786" s="212">
        <f>Q786*H786</f>
        <v>0</v>
      </c>
      <c r="S786" s="212">
        <v>0</v>
      </c>
      <c r="T786" s="213">
        <f>S786*H786</f>
        <v>0</v>
      </c>
      <c r="AR786" s="25" t="s">
        <v>409</v>
      </c>
      <c r="AT786" s="25" t="s">
        <v>217</v>
      </c>
      <c r="AU786" s="25" t="s">
        <v>86</v>
      </c>
      <c r="AY786" s="25" t="s">
        <v>164</v>
      </c>
      <c r="BE786" s="214">
        <f>IF(N786="základní",J786,0)</f>
        <v>0</v>
      </c>
      <c r="BF786" s="214">
        <f>IF(N786="snížená",J786,0)</f>
        <v>0</v>
      </c>
      <c r="BG786" s="214">
        <f>IF(N786="zákl. přenesená",J786,0)</f>
        <v>0</v>
      </c>
      <c r="BH786" s="214">
        <f>IF(N786="sníž. přenesená",J786,0)</f>
        <v>0</v>
      </c>
      <c r="BI786" s="214">
        <f>IF(N786="nulová",J786,0)</f>
        <v>0</v>
      </c>
      <c r="BJ786" s="25" t="s">
        <v>25</v>
      </c>
      <c r="BK786" s="214">
        <f>ROUND(I786*H786,2)</f>
        <v>0</v>
      </c>
      <c r="BL786" s="25" t="s">
        <v>284</v>
      </c>
      <c r="BM786" s="25" t="s">
        <v>1050</v>
      </c>
    </row>
    <row r="787" spans="2:65" s="1" customFormat="1" ht="13.5">
      <c r="B787" s="42"/>
      <c r="C787" s="64"/>
      <c r="D787" s="242" t="s">
        <v>173</v>
      </c>
      <c r="E787" s="64"/>
      <c r="F787" s="252" t="s">
        <v>1049</v>
      </c>
      <c r="G787" s="64"/>
      <c r="H787" s="64"/>
      <c r="I787" s="173"/>
      <c r="J787" s="64"/>
      <c r="K787" s="64"/>
      <c r="L787" s="62"/>
      <c r="M787" s="217"/>
      <c r="N787" s="43"/>
      <c r="O787" s="43"/>
      <c r="P787" s="43"/>
      <c r="Q787" s="43"/>
      <c r="R787" s="43"/>
      <c r="S787" s="43"/>
      <c r="T787" s="79"/>
      <c r="AT787" s="25" t="s">
        <v>173</v>
      </c>
      <c r="AU787" s="25" t="s">
        <v>86</v>
      </c>
    </row>
    <row r="788" spans="2:65" s="1" customFormat="1" ht="31.5" customHeight="1">
      <c r="B788" s="42"/>
      <c r="C788" s="256" t="s">
        <v>1051</v>
      </c>
      <c r="D788" s="256" t="s">
        <v>217</v>
      </c>
      <c r="E788" s="257" t="s">
        <v>1052</v>
      </c>
      <c r="F788" s="258" t="s">
        <v>1053</v>
      </c>
      <c r="G788" s="259" t="s">
        <v>226</v>
      </c>
      <c r="H788" s="260">
        <v>6</v>
      </c>
      <c r="I788" s="261"/>
      <c r="J788" s="262">
        <f>ROUND(I788*H788,2)</f>
        <v>0</v>
      </c>
      <c r="K788" s="258" t="s">
        <v>24</v>
      </c>
      <c r="L788" s="263"/>
      <c r="M788" s="264" t="s">
        <v>24</v>
      </c>
      <c r="N788" s="265" t="s">
        <v>48</v>
      </c>
      <c r="O788" s="43"/>
      <c r="P788" s="212">
        <f>O788*H788</f>
        <v>0</v>
      </c>
      <c r="Q788" s="212">
        <v>0</v>
      </c>
      <c r="R788" s="212">
        <f>Q788*H788</f>
        <v>0</v>
      </c>
      <c r="S788" s="212">
        <v>0</v>
      </c>
      <c r="T788" s="213">
        <f>S788*H788</f>
        <v>0</v>
      </c>
      <c r="AR788" s="25" t="s">
        <v>409</v>
      </c>
      <c r="AT788" s="25" t="s">
        <v>217</v>
      </c>
      <c r="AU788" s="25" t="s">
        <v>86</v>
      </c>
      <c r="AY788" s="25" t="s">
        <v>164</v>
      </c>
      <c r="BE788" s="214">
        <f>IF(N788="základní",J788,0)</f>
        <v>0</v>
      </c>
      <c r="BF788" s="214">
        <f>IF(N788="snížená",J788,0)</f>
        <v>0</v>
      </c>
      <c r="BG788" s="214">
        <f>IF(N788="zákl. přenesená",J788,0)</f>
        <v>0</v>
      </c>
      <c r="BH788" s="214">
        <f>IF(N788="sníž. přenesená",J788,0)</f>
        <v>0</v>
      </c>
      <c r="BI788" s="214">
        <f>IF(N788="nulová",J788,0)</f>
        <v>0</v>
      </c>
      <c r="BJ788" s="25" t="s">
        <v>25</v>
      </c>
      <c r="BK788" s="214">
        <f>ROUND(I788*H788,2)</f>
        <v>0</v>
      </c>
      <c r="BL788" s="25" t="s">
        <v>284</v>
      </c>
      <c r="BM788" s="25" t="s">
        <v>1054</v>
      </c>
    </row>
    <row r="789" spans="2:65" s="1" customFormat="1" ht="13.5">
      <c r="B789" s="42"/>
      <c r="C789" s="64"/>
      <c r="D789" s="242" t="s">
        <v>173</v>
      </c>
      <c r="E789" s="64"/>
      <c r="F789" s="252" t="s">
        <v>1053</v>
      </c>
      <c r="G789" s="64"/>
      <c r="H789" s="64"/>
      <c r="I789" s="173"/>
      <c r="J789" s="64"/>
      <c r="K789" s="64"/>
      <c r="L789" s="62"/>
      <c r="M789" s="217"/>
      <c r="N789" s="43"/>
      <c r="O789" s="43"/>
      <c r="P789" s="43"/>
      <c r="Q789" s="43"/>
      <c r="R789" s="43"/>
      <c r="S789" s="43"/>
      <c r="T789" s="79"/>
      <c r="AT789" s="25" t="s">
        <v>173</v>
      </c>
      <c r="AU789" s="25" t="s">
        <v>86</v>
      </c>
    </row>
    <row r="790" spans="2:65" s="1" customFormat="1" ht="31.5" customHeight="1">
      <c r="B790" s="42"/>
      <c r="C790" s="256" t="s">
        <v>1055</v>
      </c>
      <c r="D790" s="256" t="s">
        <v>217</v>
      </c>
      <c r="E790" s="257" t="s">
        <v>1056</v>
      </c>
      <c r="F790" s="258" t="s">
        <v>1057</v>
      </c>
      <c r="G790" s="259" t="s">
        <v>226</v>
      </c>
      <c r="H790" s="260">
        <v>2</v>
      </c>
      <c r="I790" s="261"/>
      <c r="J790" s="262">
        <f>ROUND(I790*H790,2)</f>
        <v>0</v>
      </c>
      <c r="K790" s="258" t="s">
        <v>24</v>
      </c>
      <c r="L790" s="263"/>
      <c r="M790" s="264" t="s">
        <v>24</v>
      </c>
      <c r="N790" s="265" t="s">
        <v>48</v>
      </c>
      <c r="O790" s="43"/>
      <c r="P790" s="212">
        <f>O790*H790</f>
        <v>0</v>
      </c>
      <c r="Q790" s="212">
        <v>0</v>
      </c>
      <c r="R790" s="212">
        <f>Q790*H790</f>
        <v>0</v>
      </c>
      <c r="S790" s="212">
        <v>0</v>
      </c>
      <c r="T790" s="213">
        <f>S790*H790</f>
        <v>0</v>
      </c>
      <c r="AR790" s="25" t="s">
        <v>409</v>
      </c>
      <c r="AT790" s="25" t="s">
        <v>217</v>
      </c>
      <c r="AU790" s="25" t="s">
        <v>86</v>
      </c>
      <c r="AY790" s="25" t="s">
        <v>164</v>
      </c>
      <c r="BE790" s="214">
        <f>IF(N790="základní",J790,0)</f>
        <v>0</v>
      </c>
      <c r="BF790" s="214">
        <f>IF(N790="snížená",J790,0)</f>
        <v>0</v>
      </c>
      <c r="BG790" s="214">
        <f>IF(N790="zákl. přenesená",J790,0)</f>
        <v>0</v>
      </c>
      <c r="BH790" s="214">
        <f>IF(N790="sníž. přenesená",J790,0)</f>
        <v>0</v>
      </c>
      <c r="BI790" s="214">
        <f>IF(N790="nulová",J790,0)</f>
        <v>0</v>
      </c>
      <c r="BJ790" s="25" t="s">
        <v>25</v>
      </c>
      <c r="BK790" s="214">
        <f>ROUND(I790*H790,2)</f>
        <v>0</v>
      </c>
      <c r="BL790" s="25" t="s">
        <v>284</v>
      </c>
      <c r="BM790" s="25" t="s">
        <v>1058</v>
      </c>
    </row>
    <row r="791" spans="2:65" s="1" customFormat="1" ht="13.5">
      <c r="B791" s="42"/>
      <c r="C791" s="64"/>
      <c r="D791" s="242" t="s">
        <v>173</v>
      </c>
      <c r="E791" s="64"/>
      <c r="F791" s="252" t="s">
        <v>1057</v>
      </c>
      <c r="G791" s="64"/>
      <c r="H791" s="64"/>
      <c r="I791" s="173"/>
      <c r="J791" s="64"/>
      <c r="K791" s="64"/>
      <c r="L791" s="62"/>
      <c r="M791" s="217"/>
      <c r="N791" s="43"/>
      <c r="O791" s="43"/>
      <c r="P791" s="43"/>
      <c r="Q791" s="43"/>
      <c r="R791" s="43"/>
      <c r="S791" s="43"/>
      <c r="T791" s="79"/>
      <c r="AT791" s="25" t="s">
        <v>173</v>
      </c>
      <c r="AU791" s="25" t="s">
        <v>86</v>
      </c>
    </row>
    <row r="792" spans="2:65" s="1" customFormat="1" ht="31.5" customHeight="1">
      <c r="B792" s="42"/>
      <c r="C792" s="256" t="s">
        <v>1059</v>
      </c>
      <c r="D792" s="256" t="s">
        <v>217</v>
      </c>
      <c r="E792" s="257" t="s">
        <v>1060</v>
      </c>
      <c r="F792" s="258" t="s">
        <v>1061</v>
      </c>
      <c r="G792" s="259" t="s">
        <v>226</v>
      </c>
      <c r="H792" s="260">
        <v>3</v>
      </c>
      <c r="I792" s="261"/>
      <c r="J792" s="262">
        <f>ROUND(I792*H792,2)</f>
        <v>0</v>
      </c>
      <c r="K792" s="258" t="s">
        <v>24</v>
      </c>
      <c r="L792" s="263"/>
      <c r="M792" s="264" t="s">
        <v>24</v>
      </c>
      <c r="N792" s="265" t="s">
        <v>48</v>
      </c>
      <c r="O792" s="43"/>
      <c r="P792" s="212">
        <f>O792*H792</f>
        <v>0</v>
      </c>
      <c r="Q792" s="212">
        <v>0</v>
      </c>
      <c r="R792" s="212">
        <f>Q792*H792</f>
        <v>0</v>
      </c>
      <c r="S792" s="212">
        <v>0</v>
      </c>
      <c r="T792" s="213">
        <f>S792*H792</f>
        <v>0</v>
      </c>
      <c r="AR792" s="25" t="s">
        <v>409</v>
      </c>
      <c r="AT792" s="25" t="s">
        <v>217</v>
      </c>
      <c r="AU792" s="25" t="s">
        <v>86</v>
      </c>
      <c r="AY792" s="25" t="s">
        <v>164</v>
      </c>
      <c r="BE792" s="214">
        <f>IF(N792="základní",J792,0)</f>
        <v>0</v>
      </c>
      <c r="BF792" s="214">
        <f>IF(N792="snížená",J792,0)</f>
        <v>0</v>
      </c>
      <c r="BG792" s="214">
        <f>IF(N792="zákl. přenesená",J792,0)</f>
        <v>0</v>
      </c>
      <c r="BH792" s="214">
        <f>IF(N792="sníž. přenesená",J792,0)</f>
        <v>0</v>
      </c>
      <c r="BI792" s="214">
        <f>IF(N792="nulová",J792,0)</f>
        <v>0</v>
      </c>
      <c r="BJ792" s="25" t="s">
        <v>25</v>
      </c>
      <c r="BK792" s="214">
        <f>ROUND(I792*H792,2)</f>
        <v>0</v>
      </c>
      <c r="BL792" s="25" t="s">
        <v>284</v>
      </c>
      <c r="BM792" s="25" t="s">
        <v>1062</v>
      </c>
    </row>
    <row r="793" spans="2:65" s="1" customFormat="1" ht="27">
      <c r="B793" s="42"/>
      <c r="C793" s="64"/>
      <c r="D793" s="242" t="s">
        <v>173</v>
      </c>
      <c r="E793" s="64"/>
      <c r="F793" s="252" t="s">
        <v>1061</v>
      </c>
      <c r="G793" s="64"/>
      <c r="H793" s="64"/>
      <c r="I793" s="173"/>
      <c r="J793" s="64"/>
      <c r="K793" s="64"/>
      <c r="L793" s="62"/>
      <c r="M793" s="217"/>
      <c r="N793" s="43"/>
      <c r="O793" s="43"/>
      <c r="P793" s="43"/>
      <c r="Q793" s="43"/>
      <c r="R793" s="43"/>
      <c r="S793" s="43"/>
      <c r="T793" s="79"/>
      <c r="AT793" s="25" t="s">
        <v>173</v>
      </c>
      <c r="AU793" s="25" t="s">
        <v>86</v>
      </c>
    </row>
    <row r="794" spans="2:65" s="1" customFormat="1" ht="22.5" customHeight="1">
      <c r="B794" s="42"/>
      <c r="C794" s="203" t="s">
        <v>1063</v>
      </c>
      <c r="D794" s="203" t="s">
        <v>166</v>
      </c>
      <c r="E794" s="204" t="s">
        <v>1064</v>
      </c>
      <c r="F794" s="205" t="s">
        <v>1065</v>
      </c>
      <c r="G794" s="206" t="s">
        <v>226</v>
      </c>
      <c r="H794" s="207">
        <v>2</v>
      </c>
      <c r="I794" s="208"/>
      <c r="J794" s="209">
        <f>ROUND(I794*H794,2)</f>
        <v>0</v>
      </c>
      <c r="K794" s="205" t="s">
        <v>170</v>
      </c>
      <c r="L794" s="62"/>
      <c r="M794" s="210" t="s">
        <v>24</v>
      </c>
      <c r="N794" s="211" t="s">
        <v>48</v>
      </c>
      <c r="O794" s="43"/>
      <c r="P794" s="212">
        <f>O794*H794</f>
        <v>0</v>
      </c>
      <c r="Q794" s="212">
        <v>0</v>
      </c>
      <c r="R794" s="212">
        <f>Q794*H794</f>
        <v>0</v>
      </c>
      <c r="S794" s="212">
        <v>0</v>
      </c>
      <c r="T794" s="213">
        <f>S794*H794</f>
        <v>0</v>
      </c>
      <c r="AR794" s="25" t="s">
        <v>284</v>
      </c>
      <c r="AT794" s="25" t="s">
        <v>166</v>
      </c>
      <c r="AU794" s="25" t="s">
        <v>86</v>
      </c>
      <c r="AY794" s="25" t="s">
        <v>164</v>
      </c>
      <c r="BE794" s="214">
        <f>IF(N794="základní",J794,0)</f>
        <v>0</v>
      </c>
      <c r="BF794" s="214">
        <f>IF(N794="snížená",J794,0)</f>
        <v>0</v>
      </c>
      <c r="BG794" s="214">
        <f>IF(N794="zákl. přenesená",J794,0)</f>
        <v>0</v>
      </c>
      <c r="BH794" s="214">
        <f>IF(N794="sníž. přenesená",J794,0)</f>
        <v>0</v>
      </c>
      <c r="BI794" s="214">
        <f>IF(N794="nulová",J794,0)</f>
        <v>0</v>
      </c>
      <c r="BJ794" s="25" t="s">
        <v>25</v>
      </c>
      <c r="BK794" s="214">
        <f>ROUND(I794*H794,2)</f>
        <v>0</v>
      </c>
      <c r="BL794" s="25" t="s">
        <v>284</v>
      </c>
      <c r="BM794" s="25" t="s">
        <v>1066</v>
      </c>
    </row>
    <row r="795" spans="2:65" s="1" customFormat="1" ht="27">
      <c r="B795" s="42"/>
      <c r="C795" s="64"/>
      <c r="D795" s="215" t="s">
        <v>173</v>
      </c>
      <c r="E795" s="64"/>
      <c r="F795" s="216" t="s">
        <v>1067</v>
      </c>
      <c r="G795" s="64"/>
      <c r="H795" s="64"/>
      <c r="I795" s="173"/>
      <c r="J795" s="64"/>
      <c r="K795" s="64"/>
      <c r="L795" s="62"/>
      <c r="M795" s="217"/>
      <c r="N795" s="43"/>
      <c r="O795" s="43"/>
      <c r="P795" s="43"/>
      <c r="Q795" s="43"/>
      <c r="R795" s="43"/>
      <c r="S795" s="43"/>
      <c r="T795" s="79"/>
      <c r="AT795" s="25" t="s">
        <v>173</v>
      </c>
      <c r="AU795" s="25" t="s">
        <v>86</v>
      </c>
    </row>
    <row r="796" spans="2:65" s="1" customFormat="1" ht="148.5">
      <c r="B796" s="42"/>
      <c r="C796" s="64"/>
      <c r="D796" s="215" t="s">
        <v>229</v>
      </c>
      <c r="E796" s="64"/>
      <c r="F796" s="267" t="s">
        <v>1044</v>
      </c>
      <c r="G796" s="64"/>
      <c r="H796" s="64"/>
      <c r="I796" s="173"/>
      <c r="J796" s="64"/>
      <c r="K796" s="64"/>
      <c r="L796" s="62"/>
      <c r="M796" s="217"/>
      <c r="N796" s="43"/>
      <c r="O796" s="43"/>
      <c r="P796" s="43"/>
      <c r="Q796" s="43"/>
      <c r="R796" s="43"/>
      <c r="S796" s="43"/>
      <c r="T796" s="79"/>
      <c r="AT796" s="25" t="s">
        <v>229</v>
      </c>
      <c r="AU796" s="25" t="s">
        <v>86</v>
      </c>
    </row>
    <row r="797" spans="2:65" s="12" customFormat="1" ht="13.5">
      <c r="B797" s="218"/>
      <c r="C797" s="219"/>
      <c r="D797" s="215" t="s">
        <v>175</v>
      </c>
      <c r="E797" s="220" t="s">
        <v>24</v>
      </c>
      <c r="F797" s="221" t="s">
        <v>1068</v>
      </c>
      <c r="G797" s="219"/>
      <c r="H797" s="222" t="s">
        <v>24</v>
      </c>
      <c r="I797" s="223"/>
      <c r="J797" s="219"/>
      <c r="K797" s="219"/>
      <c r="L797" s="224"/>
      <c r="M797" s="225"/>
      <c r="N797" s="226"/>
      <c r="O797" s="226"/>
      <c r="P797" s="226"/>
      <c r="Q797" s="226"/>
      <c r="R797" s="226"/>
      <c r="S797" s="226"/>
      <c r="T797" s="227"/>
      <c r="AT797" s="228" t="s">
        <v>175</v>
      </c>
      <c r="AU797" s="228" t="s">
        <v>86</v>
      </c>
      <c r="AV797" s="12" t="s">
        <v>25</v>
      </c>
      <c r="AW797" s="12" t="s">
        <v>40</v>
      </c>
      <c r="AX797" s="12" t="s">
        <v>77</v>
      </c>
      <c r="AY797" s="228" t="s">
        <v>164</v>
      </c>
    </row>
    <row r="798" spans="2:65" s="13" customFormat="1" ht="13.5">
      <c r="B798" s="229"/>
      <c r="C798" s="230"/>
      <c r="D798" s="215" t="s">
        <v>175</v>
      </c>
      <c r="E798" s="231" t="s">
        <v>24</v>
      </c>
      <c r="F798" s="232" t="s">
        <v>86</v>
      </c>
      <c r="G798" s="230"/>
      <c r="H798" s="233">
        <v>2</v>
      </c>
      <c r="I798" s="234"/>
      <c r="J798" s="230"/>
      <c r="K798" s="230"/>
      <c r="L798" s="235"/>
      <c r="M798" s="236"/>
      <c r="N798" s="237"/>
      <c r="O798" s="237"/>
      <c r="P798" s="237"/>
      <c r="Q798" s="237"/>
      <c r="R798" s="237"/>
      <c r="S798" s="237"/>
      <c r="T798" s="238"/>
      <c r="AT798" s="239" t="s">
        <v>175</v>
      </c>
      <c r="AU798" s="239" t="s">
        <v>86</v>
      </c>
      <c r="AV798" s="13" t="s">
        <v>86</v>
      </c>
      <c r="AW798" s="13" t="s">
        <v>40</v>
      </c>
      <c r="AX798" s="13" t="s">
        <v>77</v>
      </c>
      <c r="AY798" s="239" t="s">
        <v>164</v>
      </c>
    </row>
    <row r="799" spans="2:65" s="14" customFormat="1" ht="13.5">
      <c r="B799" s="240"/>
      <c r="C799" s="241"/>
      <c r="D799" s="242" t="s">
        <v>175</v>
      </c>
      <c r="E799" s="243" t="s">
        <v>24</v>
      </c>
      <c r="F799" s="244" t="s">
        <v>178</v>
      </c>
      <c r="G799" s="241"/>
      <c r="H799" s="245">
        <v>2</v>
      </c>
      <c r="I799" s="246"/>
      <c r="J799" s="241"/>
      <c r="K799" s="241"/>
      <c r="L799" s="247"/>
      <c r="M799" s="248"/>
      <c r="N799" s="249"/>
      <c r="O799" s="249"/>
      <c r="P799" s="249"/>
      <c r="Q799" s="249"/>
      <c r="R799" s="249"/>
      <c r="S799" s="249"/>
      <c r="T799" s="250"/>
      <c r="AT799" s="251" t="s">
        <v>175</v>
      </c>
      <c r="AU799" s="251" t="s">
        <v>86</v>
      </c>
      <c r="AV799" s="14" t="s">
        <v>171</v>
      </c>
      <c r="AW799" s="14" t="s">
        <v>40</v>
      </c>
      <c r="AX799" s="14" t="s">
        <v>25</v>
      </c>
      <c r="AY799" s="251" t="s">
        <v>164</v>
      </c>
    </row>
    <row r="800" spans="2:65" s="1" customFormat="1" ht="31.5" customHeight="1">
      <c r="B800" s="42"/>
      <c r="C800" s="256" t="s">
        <v>1069</v>
      </c>
      <c r="D800" s="256" t="s">
        <v>217</v>
      </c>
      <c r="E800" s="257" t="s">
        <v>1068</v>
      </c>
      <c r="F800" s="258" t="s">
        <v>1070</v>
      </c>
      <c r="G800" s="259" t="s">
        <v>226</v>
      </c>
      <c r="H800" s="260">
        <v>2</v>
      </c>
      <c r="I800" s="261"/>
      <c r="J800" s="262">
        <f>ROUND(I800*H800,2)</f>
        <v>0</v>
      </c>
      <c r="K800" s="258" t="s">
        <v>24</v>
      </c>
      <c r="L800" s="263"/>
      <c r="M800" s="264" t="s">
        <v>24</v>
      </c>
      <c r="N800" s="265" t="s">
        <v>48</v>
      </c>
      <c r="O800" s="43"/>
      <c r="P800" s="212">
        <f>O800*H800</f>
        <v>0</v>
      </c>
      <c r="Q800" s="212">
        <v>0</v>
      </c>
      <c r="R800" s="212">
        <f>Q800*H800</f>
        <v>0</v>
      </c>
      <c r="S800" s="212">
        <v>0</v>
      </c>
      <c r="T800" s="213">
        <f>S800*H800</f>
        <v>0</v>
      </c>
      <c r="AR800" s="25" t="s">
        <v>409</v>
      </c>
      <c r="AT800" s="25" t="s">
        <v>217</v>
      </c>
      <c r="AU800" s="25" t="s">
        <v>86</v>
      </c>
      <c r="AY800" s="25" t="s">
        <v>164</v>
      </c>
      <c r="BE800" s="214">
        <f>IF(N800="základní",J800,0)</f>
        <v>0</v>
      </c>
      <c r="BF800" s="214">
        <f>IF(N800="snížená",J800,0)</f>
        <v>0</v>
      </c>
      <c r="BG800" s="214">
        <f>IF(N800="zákl. přenesená",J800,0)</f>
        <v>0</v>
      </c>
      <c r="BH800" s="214">
        <f>IF(N800="sníž. přenesená",J800,0)</f>
        <v>0</v>
      </c>
      <c r="BI800" s="214">
        <f>IF(N800="nulová",J800,0)</f>
        <v>0</v>
      </c>
      <c r="BJ800" s="25" t="s">
        <v>25</v>
      </c>
      <c r="BK800" s="214">
        <f>ROUND(I800*H800,2)</f>
        <v>0</v>
      </c>
      <c r="BL800" s="25" t="s">
        <v>284</v>
      </c>
      <c r="BM800" s="25" t="s">
        <v>1071</v>
      </c>
    </row>
    <row r="801" spans="2:65" s="1" customFormat="1" ht="13.5">
      <c r="B801" s="42"/>
      <c r="C801" s="64"/>
      <c r="D801" s="215" t="s">
        <v>173</v>
      </c>
      <c r="E801" s="64"/>
      <c r="F801" s="216" t="s">
        <v>1070</v>
      </c>
      <c r="G801" s="64"/>
      <c r="H801" s="64"/>
      <c r="I801" s="173"/>
      <c r="J801" s="64"/>
      <c r="K801" s="64"/>
      <c r="L801" s="62"/>
      <c r="M801" s="217"/>
      <c r="N801" s="43"/>
      <c r="O801" s="43"/>
      <c r="P801" s="43"/>
      <c r="Q801" s="43"/>
      <c r="R801" s="43"/>
      <c r="S801" s="43"/>
      <c r="T801" s="79"/>
      <c r="AT801" s="25" t="s">
        <v>173</v>
      </c>
      <c r="AU801" s="25" t="s">
        <v>86</v>
      </c>
    </row>
    <row r="802" spans="2:65" s="12" customFormat="1" ht="13.5">
      <c r="B802" s="218"/>
      <c r="C802" s="219"/>
      <c r="D802" s="215" t="s">
        <v>175</v>
      </c>
      <c r="E802" s="220" t="s">
        <v>24</v>
      </c>
      <c r="F802" s="221" t="s">
        <v>1068</v>
      </c>
      <c r="G802" s="219"/>
      <c r="H802" s="222" t="s">
        <v>24</v>
      </c>
      <c r="I802" s="223"/>
      <c r="J802" s="219"/>
      <c r="K802" s="219"/>
      <c r="L802" s="224"/>
      <c r="M802" s="225"/>
      <c r="N802" s="226"/>
      <c r="O802" s="226"/>
      <c r="P802" s="226"/>
      <c r="Q802" s="226"/>
      <c r="R802" s="226"/>
      <c r="S802" s="226"/>
      <c r="T802" s="227"/>
      <c r="AT802" s="228" t="s">
        <v>175</v>
      </c>
      <c r="AU802" s="228" t="s">
        <v>86</v>
      </c>
      <c r="AV802" s="12" t="s">
        <v>25</v>
      </c>
      <c r="AW802" s="12" t="s">
        <v>40</v>
      </c>
      <c r="AX802" s="12" t="s">
        <v>77</v>
      </c>
      <c r="AY802" s="228" t="s">
        <v>164</v>
      </c>
    </row>
    <row r="803" spans="2:65" s="13" customFormat="1" ht="13.5">
      <c r="B803" s="229"/>
      <c r="C803" s="230"/>
      <c r="D803" s="215" t="s">
        <v>175</v>
      </c>
      <c r="E803" s="231" t="s">
        <v>24</v>
      </c>
      <c r="F803" s="232" t="s">
        <v>86</v>
      </c>
      <c r="G803" s="230"/>
      <c r="H803" s="233">
        <v>2</v>
      </c>
      <c r="I803" s="234"/>
      <c r="J803" s="230"/>
      <c r="K803" s="230"/>
      <c r="L803" s="235"/>
      <c r="M803" s="236"/>
      <c r="N803" s="237"/>
      <c r="O803" s="237"/>
      <c r="P803" s="237"/>
      <c r="Q803" s="237"/>
      <c r="R803" s="237"/>
      <c r="S803" s="237"/>
      <c r="T803" s="238"/>
      <c r="AT803" s="239" t="s">
        <v>175</v>
      </c>
      <c r="AU803" s="239" t="s">
        <v>86</v>
      </c>
      <c r="AV803" s="13" t="s">
        <v>86</v>
      </c>
      <c r="AW803" s="13" t="s">
        <v>40</v>
      </c>
      <c r="AX803" s="13" t="s">
        <v>77</v>
      </c>
      <c r="AY803" s="239" t="s">
        <v>164</v>
      </c>
    </row>
    <row r="804" spans="2:65" s="14" customFormat="1" ht="13.5">
      <c r="B804" s="240"/>
      <c r="C804" s="241"/>
      <c r="D804" s="242" t="s">
        <v>175</v>
      </c>
      <c r="E804" s="243" t="s">
        <v>24</v>
      </c>
      <c r="F804" s="244" t="s">
        <v>178</v>
      </c>
      <c r="G804" s="241"/>
      <c r="H804" s="245">
        <v>2</v>
      </c>
      <c r="I804" s="246"/>
      <c r="J804" s="241"/>
      <c r="K804" s="241"/>
      <c r="L804" s="247"/>
      <c r="M804" s="248"/>
      <c r="N804" s="249"/>
      <c r="O804" s="249"/>
      <c r="P804" s="249"/>
      <c r="Q804" s="249"/>
      <c r="R804" s="249"/>
      <c r="S804" s="249"/>
      <c r="T804" s="250"/>
      <c r="AT804" s="251" t="s">
        <v>175</v>
      </c>
      <c r="AU804" s="251" t="s">
        <v>86</v>
      </c>
      <c r="AV804" s="14" t="s">
        <v>171</v>
      </c>
      <c r="AW804" s="14" t="s">
        <v>40</v>
      </c>
      <c r="AX804" s="14" t="s">
        <v>25</v>
      </c>
      <c r="AY804" s="251" t="s">
        <v>164</v>
      </c>
    </row>
    <row r="805" spans="2:65" s="1" customFormat="1" ht="22.5" customHeight="1">
      <c r="B805" s="42"/>
      <c r="C805" s="203" t="s">
        <v>1072</v>
      </c>
      <c r="D805" s="203" t="s">
        <v>166</v>
      </c>
      <c r="E805" s="204" t="s">
        <v>1073</v>
      </c>
      <c r="F805" s="205" t="s">
        <v>1074</v>
      </c>
      <c r="G805" s="206" t="s">
        <v>226</v>
      </c>
      <c r="H805" s="207">
        <v>1</v>
      </c>
      <c r="I805" s="208"/>
      <c r="J805" s="209">
        <f>ROUND(I805*H805,2)</f>
        <v>0</v>
      </c>
      <c r="K805" s="205" t="s">
        <v>170</v>
      </c>
      <c r="L805" s="62"/>
      <c r="M805" s="210" t="s">
        <v>24</v>
      </c>
      <c r="N805" s="211" t="s">
        <v>48</v>
      </c>
      <c r="O805" s="43"/>
      <c r="P805" s="212">
        <f>O805*H805</f>
        <v>0</v>
      </c>
      <c r="Q805" s="212">
        <v>0</v>
      </c>
      <c r="R805" s="212">
        <f>Q805*H805</f>
        <v>0</v>
      </c>
      <c r="S805" s="212">
        <v>0</v>
      </c>
      <c r="T805" s="213">
        <f>S805*H805</f>
        <v>0</v>
      </c>
      <c r="AR805" s="25" t="s">
        <v>284</v>
      </c>
      <c r="AT805" s="25" t="s">
        <v>166</v>
      </c>
      <c r="AU805" s="25" t="s">
        <v>86</v>
      </c>
      <c r="AY805" s="25" t="s">
        <v>164</v>
      </c>
      <c r="BE805" s="214">
        <f>IF(N805="základní",J805,0)</f>
        <v>0</v>
      </c>
      <c r="BF805" s="214">
        <f>IF(N805="snížená",J805,0)</f>
        <v>0</v>
      </c>
      <c r="BG805" s="214">
        <f>IF(N805="zákl. přenesená",J805,0)</f>
        <v>0</v>
      </c>
      <c r="BH805" s="214">
        <f>IF(N805="sníž. přenesená",J805,0)</f>
        <v>0</v>
      </c>
      <c r="BI805" s="214">
        <f>IF(N805="nulová",J805,0)</f>
        <v>0</v>
      </c>
      <c r="BJ805" s="25" t="s">
        <v>25</v>
      </c>
      <c r="BK805" s="214">
        <f>ROUND(I805*H805,2)</f>
        <v>0</v>
      </c>
      <c r="BL805" s="25" t="s">
        <v>284</v>
      </c>
      <c r="BM805" s="25" t="s">
        <v>1075</v>
      </c>
    </row>
    <row r="806" spans="2:65" s="1" customFormat="1" ht="27">
      <c r="B806" s="42"/>
      <c r="C806" s="64"/>
      <c r="D806" s="215" t="s">
        <v>173</v>
      </c>
      <c r="E806" s="64"/>
      <c r="F806" s="216" t="s">
        <v>1076</v>
      </c>
      <c r="G806" s="64"/>
      <c r="H806" s="64"/>
      <c r="I806" s="173"/>
      <c r="J806" s="64"/>
      <c r="K806" s="64"/>
      <c r="L806" s="62"/>
      <c r="M806" s="217"/>
      <c r="N806" s="43"/>
      <c r="O806" s="43"/>
      <c r="P806" s="43"/>
      <c r="Q806" s="43"/>
      <c r="R806" s="43"/>
      <c r="S806" s="43"/>
      <c r="T806" s="79"/>
      <c r="AT806" s="25" t="s">
        <v>173</v>
      </c>
      <c r="AU806" s="25" t="s">
        <v>86</v>
      </c>
    </row>
    <row r="807" spans="2:65" s="1" customFormat="1" ht="148.5">
      <c r="B807" s="42"/>
      <c r="C807" s="64"/>
      <c r="D807" s="215" t="s">
        <v>229</v>
      </c>
      <c r="E807" s="64"/>
      <c r="F807" s="267" t="s">
        <v>1044</v>
      </c>
      <c r="G807" s="64"/>
      <c r="H807" s="64"/>
      <c r="I807" s="173"/>
      <c r="J807" s="64"/>
      <c r="K807" s="64"/>
      <c r="L807" s="62"/>
      <c r="M807" s="217"/>
      <c r="N807" s="43"/>
      <c r="O807" s="43"/>
      <c r="P807" s="43"/>
      <c r="Q807" s="43"/>
      <c r="R807" s="43"/>
      <c r="S807" s="43"/>
      <c r="T807" s="79"/>
      <c r="AT807" s="25" t="s">
        <v>229</v>
      </c>
      <c r="AU807" s="25" t="s">
        <v>86</v>
      </c>
    </row>
    <row r="808" spans="2:65" s="12" customFormat="1" ht="13.5">
      <c r="B808" s="218"/>
      <c r="C808" s="219"/>
      <c r="D808" s="215" t="s">
        <v>175</v>
      </c>
      <c r="E808" s="220" t="s">
        <v>24</v>
      </c>
      <c r="F808" s="221" t="s">
        <v>1077</v>
      </c>
      <c r="G808" s="219"/>
      <c r="H808" s="222" t="s">
        <v>24</v>
      </c>
      <c r="I808" s="223"/>
      <c r="J808" s="219"/>
      <c r="K808" s="219"/>
      <c r="L808" s="224"/>
      <c r="M808" s="225"/>
      <c r="N808" s="226"/>
      <c r="O808" s="226"/>
      <c r="P808" s="226"/>
      <c r="Q808" s="226"/>
      <c r="R808" s="226"/>
      <c r="S808" s="226"/>
      <c r="T808" s="227"/>
      <c r="AT808" s="228" t="s">
        <v>175</v>
      </c>
      <c r="AU808" s="228" t="s">
        <v>86</v>
      </c>
      <c r="AV808" s="12" t="s">
        <v>25</v>
      </c>
      <c r="AW808" s="12" t="s">
        <v>40</v>
      </c>
      <c r="AX808" s="12" t="s">
        <v>77</v>
      </c>
      <c r="AY808" s="228" t="s">
        <v>164</v>
      </c>
    </row>
    <row r="809" spans="2:65" s="13" customFormat="1" ht="13.5">
      <c r="B809" s="229"/>
      <c r="C809" s="230"/>
      <c r="D809" s="215" t="s">
        <v>175</v>
      </c>
      <c r="E809" s="231" t="s">
        <v>24</v>
      </c>
      <c r="F809" s="232" t="s">
        <v>25</v>
      </c>
      <c r="G809" s="230"/>
      <c r="H809" s="233">
        <v>1</v>
      </c>
      <c r="I809" s="234"/>
      <c r="J809" s="230"/>
      <c r="K809" s="230"/>
      <c r="L809" s="235"/>
      <c r="M809" s="236"/>
      <c r="N809" s="237"/>
      <c r="O809" s="237"/>
      <c r="P809" s="237"/>
      <c r="Q809" s="237"/>
      <c r="R809" s="237"/>
      <c r="S809" s="237"/>
      <c r="T809" s="238"/>
      <c r="AT809" s="239" t="s">
        <v>175</v>
      </c>
      <c r="AU809" s="239" t="s">
        <v>86</v>
      </c>
      <c r="AV809" s="13" t="s">
        <v>86</v>
      </c>
      <c r="AW809" s="13" t="s">
        <v>40</v>
      </c>
      <c r="AX809" s="13" t="s">
        <v>77</v>
      </c>
      <c r="AY809" s="239" t="s">
        <v>164</v>
      </c>
    </row>
    <row r="810" spans="2:65" s="14" customFormat="1" ht="13.5">
      <c r="B810" s="240"/>
      <c r="C810" s="241"/>
      <c r="D810" s="242" t="s">
        <v>175</v>
      </c>
      <c r="E810" s="243" t="s">
        <v>24</v>
      </c>
      <c r="F810" s="244" t="s">
        <v>178</v>
      </c>
      <c r="G810" s="241"/>
      <c r="H810" s="245">
        <v>1</v>
      </c>
      <c r="I810" s="246"/>
      <c r="J810" s="241"/>
      <c r="K810" s="241"/>
      <c r="L810" s="247"/>
      <c r="M810" s="248"/>
      <c r="N810" s="249"/>
      <c r="O810" s="249"/>
      <c r="P810" s="249"/>
      <c r="Q810" s="249"/>
      <c r="R810" s="249"/>
      <c r="S810" s="249"/>
      <c r="T810" s="250"/>
      <c r="AT810" s="251" t="s">
        <v>175</v>
      </c>
      <c r="AU810" s="251" t="s">
        <v>86</v>
      </c>
      <c r="AV810" s="14" t="s">
        <v>171</v>
      </c>
      <c r="AW810" s="14" t="s">
        <v>40</v>
      </c>
      <c r="AX810" s="14" t="s">
        <v>25</v>
      </c>
      <c r="AY810" s="251" t="s">
        <v>164</v>
      </c>
    </row>
    <row r="811" spans="2:65" s="1" customFormat="1" ht="31.5" customHeight="1">
      <c r="B811" s="42"/>
      <c r="C811" s="256" t="s">
        <v>1078</v>
      </c>
      <c r="D811" s="256" t="s">
        <v>217</v>
      </c>
      <c r="E811" s="257" t="s">
        <v>1077</v>
      </c>
      <c r="F811" s="258" t="s">
        <v>1079</v>
      </c>
      <c r="G811" s="259" t="s">
        <v>226</v>
      </c>
      <c r="H811" s="260">
        <v>1</v>
      </c>
      <c r="I811" s="261"/>
      <c r="J811" s="262">
        <f>ROUND(I811*H811,2)</f>
        <v>0</v>
      </c>
      <c r="K811" s="258" t="s">
        <v>24</v>
      </c>
      <c r="L811" s="263"/>
      <c r="M811" s="264" t="s">
        <v>24</v>
      </c>
      <c r="N811" s="265" t="s">
        <v>48</v>
      </c>
      <c r="O811" s="43"/>
      <c r="P811" s="212">
        <f>O811*H811</f>
        <v>0</v>
      </c>
      <c r="Q811" s="212">
        <v>0</v>
      </c>
      <c r="R811" s="212">
        <f>Q811*H811</f>
        <v>0</v>
      </c>
      <c r="S811" s="212">
        <v>0</v>
      </c>
      <c r="T811" s="213">
        <f>S811*H811</f>
        <v>0</v>
      </c>
      <c r="AR811" s="25" t="s">
        <v>409</v>
      </c>
      <c r="AT811" s="25" t="s">
        <v>217</v>
      </c>
      <c r="AU811" s="25" t="s">
        <v>86</v>
      </c>
      <c r="AY811" s="25" t="s">
        <v>164</v>
      </c>
      <c r="BE811" s="214">
        <f>IF(N811="základní",J811,0)</f>
        <v>0</v>
      </c>
      <c r="BF811" s="214">
        <f>IF(N811="snížená",J811,0)</f>
        <v>0</v>
      </c>
      <c r="BG811" s="214">
        <f>IF(N811="zákl. přenesená",J811,0)</f>
        <v>0</v>
      </c>
      <c r="BH811" s="214">
        <f>IF(N811="sníž. přenesená",J811,0)</f>
        <v>0</v>
      </c>
      <c r="BI811" s="214">
        <f>IF(N811="nulová",J811,0)</f>
        <v>0</v>
      </c>
      <c r="BJ811" s="25" t="s">
        <v>25</v>
      </c>
      <c r="BK811" s="214">
        <f>ROUND(I811*H811,2)</f>
        <v>0</v>
      </c>
      <c r="BL811" s="25" t="s">
        <v>284</v>
      </c>
      <c r="BM811" s="25" t="s">
        <v>1080</v>
      </c>
    </row>
    <row r="812" spans="2:65" s="1" customFormat="1" ht="27">
      <c r="B812" s="42"/>
      <c r="C812" s="64"/>
      <c r="D812" s="242" t="s">
        <v>173</v>
      </c>
      <c r="E812" s="64"/>
      <c r="F812" s="252" t="s">
        <v>1079</v>
      </c>
      <c r="G812" s="64"/>
      <c r="H812" s="64"/>
      <c r="I812" s="173"/>
      <c r="J812" s="64"/>
      <c r="K812" s="64"/>
      <c r="L812" s="62"/>
      <c r="M812" s="217"/>
      <c r="N812" s="43"/>
      <c r="O812" s="43"/>
      <c r="P812" s="43"/>
      <c r="Q812" s="43"/>
      <c r="R812" s="43"/>
      <c r="S812" s="43"/>
      <c r="T812" s="79"/>
      <c r="AT812" s="25" t="s">
        <v>173</v>
      </c>
      <c r="AU812" s="25" t="s">
        <v>86</v>
      </c>
    </row>
    <row r="813" spans="2:65" s="1" customFormat="1" ht="22.5" customHeight="1">
      <c r="B813" s="42"/>
      <c r="C813" s="203" t="s">
        <v>1081</v>
      </c>
      <c r="D813" s="203" t="s">
        <v>166</v>
      </c>
      <c r="E813" s="204" t="s">
        <v>1082</v>
      </c>
      <c r="F813" s="205" t="s">
        <v>1083</v>
      </c>
      <c r="G813" s="206" t="s">
        <v>226</v>
      </c>
      <c r="H813" s="207">
        <v>2</v>
      </c>
      <c r="I813" s="208"/>
      <c r="J813" s="209">
        <f>ROUND(I813*H813,2)</f>
        <v>0</v>
      </c>
      <c r="K813" s="205" t="s">
        <v>170</v>
      </c>
      <c r="L813" s="62"/>
      <c r="M813" s="210" t="s">
        <v>24</v>
      </c>
      <c r="N813" s="211" t="s">
        <v>48</v>
      </c>
      <c r="O813" s="43"/>
      <c r="P813" s="212">
        <f>O813*H813</f>
        <v>0</v>
      </c>
      <c r="Q813" s="212">
        <v>0</v>
      </c>
      <c r="R813" s="212">
        <f>Q813*H813</f>
        <v>0</v>
      </c>
      <c r="S813" s="212">
        <v>0</v>
      </c>
      <c r="T813" s="213">
        <f>S813*H813</f>
        <v>0</v>
      </c>
      <c r="AR813" s="25" t="s">
        <v>284</v>
      </c>
      <c r="AT813" s="25" t="s">
        <v>166</v>
      </c>
      <c r="AU813" s="25" t="s">
        <v>86</v>
      </c>
      <c r="AY813" s="25" t="s">
        <v>164</v>
      </c>
      <c r="BE813" s="214">
        <f>IF(N813="základní",J813,0)</f>
        <v>0</v>
      </c>
      <c r="BF813" s="214">
        <f>IF(N813="snížená",J813,0)</f>
        <v>0</v>
      </c>
      <c r="BG813" s="214">
        <f>IF(N813="zákl. přenesená",J813,0)</f>
        <v>0</v>
      </c>
      <c r="BH813" s="214">
        <f>IF(N813="sníž. přenesená",J813,0)</f>
        <v>0</v>
      </c>
      <c r="BI813" s="214">
        <f>IF(N813="nulová",J813,0)</f>
        <v>0</v>
      </c>
      <c r="BJ813" s="25" t="s">
        <v>25</v>
      </c>
      <c r="BK813" s="214">
        <f>ROUND(I813*H813,2)</f>
        <v>0</v>
      </c>
      <c r="BL813" s="25" t="s">
        <v>284</v>
      </c>
      <c r="BM813" s="25" t="s">
        <v>1084</v>
      </c>
    </row>
    <row r="814" spans="2:65" s="1" customFormat="1" ht="27">
      <c r="B814" s="42"/>
      <c r="C814" s="64"/>
      <c r="D814" s="215" t="s">
        <v>173</v>
      </c>
      <c r="E814" s="64"/>
      <c r="F814" s="216" t="s">
        <v>1085</v>
      </c>
      <c r="G814" s="64"/>
      <c r="H814" s="64"/>
      <c r="I814" s="173"/>
      <c r="J814" s="64"/>
      <c r="K814" s="64"/>
      <c r="L814" s="62"/>
      <c r="M814" s="217"/>
      <c r="N814" s="43"/>
      <c r="O814" s="43"/>
      <c r="P814" s="43"/>
      <c r="Q814" s="43"/>
      <c r="R814" s="43"/>
      <c r="S814" s="43"/>
      <c r="T814" s="79"/>
      <c r="AT814" s="25" t="s">
        <v>173</v>
      </c>
      <c r="AU814" s="25" t="s">
        <v>86</v>
      </c>
    </row>
    <row r="815" spans="2:65" s="1" customFormat="1" ht="148.5">
      <c r="B815" s="42"/>
      <c r="C815" s="64"/>
      <c r="D815" s="215" t="s">
        <v>229</v>
      </c>
      <c r="E815" s="64"/>
      <c r="F815" s="267" t="s">
        <v>1044</v>
      </c>
      <c r="G815" s="64"/>
      <c r="H815" s="64"/>
      <c r="I815" s="173"/>
      <c r="J815" s="64"/>
      <c r="K815" s="64"/>
      <c r="L815" s="62"/>
      <c r="M815" s="217"/>
      <c r="N815" s="43"/>
      <c r="O815" s="43"/>
      <c r="P815" s="43"/>
      <c r="Q815" s="43"/>
      <c r="R815" s="43"/>
      <c r="S815" s="43"/>
      <c r="T815" s="79"/>
      <c r="AT815" s="25" t="s">
        <v>229</v>
      </c>
      <c r="AU815" s="25" t="s">
        <v>86</v>
      </c>
    </row>
    <row r="816" spans="2:65" s="13" customFormat="1" ht="13.5">
      <c r="B816" s="229"/>
      <c r="C816" s="230"/>
      <c r="D816" s="242" t="s">
        <v>175</v>
      </c>
      <c r="E816" s="253" t="s">
        <v>24</v>
      </c>
      <c r="F816" s="254" t="s">
        <v>1086</v>
      </c>
      <c r="G816" s="230"/>
      <c r="H816" s="255">
        <v>2</v>
      </c>
      <c r="I816" s="234"/>
      <c r="J816" s="230"/>
      <c r="K816" s="230"/>
      <c r="L816" s="235"/>
      <c r="M816" s="236"/>
      <c r="N816" s="237"/>
      <c r="O816" s="237"/>
      <c r="P816" s="237"/>
      <c r="Q816" s="237"/>
      <c r="R816" s="237"/>
      <c r="S816" s="237"/>
      <c r="T816" s="238"/>
      <c r="AT816" s="239" t="s">
        <v>175</v>
      </c>
      <c r="AU816" s="239" t="s">
        <v>86</v>
      </c>
      <c r="AV816" s="13" t="s">
        <v>86</v>
      </c>
      <c r="AW816" s="13" t="s">
        <v>40</v>
      </c>
      <c r="AX816" s="13" t="s">
        <v>25</v>
      </c>
      <c r="AY816" s="239" t="s">
        <v>164</v>
      </c>
    </row>
    <row r="817" spans="2:65" s="1" customFormat="1" ht="31.5" customHeight="1">
      <c r="B817" s="42"/>
      <c r="C817" s="256" t="s">
        <v>1087</v>
      </c>
      <c r="D817" s="256" t="s">
        <v>217</v>
      </c>
      <c r="E817" s="257" t="s">
        <v>1088</v>
      </c>
      <c r="F817" s="258" t="s">
        <v>1089</v>
      </c>
      <c r="G817" s="259" t="s">
        <v>226</v>
      </c>
      <c r="H817" s="260">
        <v>2</v>
      </c>
      <c r="I817" s="261"/>
      <c r="J817" s="262">
        <f>ROUND(I817*H817,2)</f>
        <v>0</v>
      </c>
      <c r="K817" s="258" t="s">
        <v>24</v>
      </c>
      <c r="L817" s="263"/>
      <c r="M817" s="264" t="s">
        <v>24</v>
      </c>
      <c r="N817" s="265" t="s">
        <v>48</v>
      </c>
      <c r="O817" s="43"/>
      <c r="P817" s="212">
        <f>O817*H817</f>
        <v>0</v>
      </c>
      <c r="Q817" s="212">
        <v>0</v>
      </c>
      <c r="R817" s="212">
        <f>Q817*H817</f>
        <v>0</v>
      </c>
      <c r="S817" s="212">
        <v>0</v>
      </c>
      <c r="T817" s="213">
        <f>S817*H817</f>
        <v>0</v>
      </c>
      <c r="AR817" s="25" t="s">
        <v>211</v>
      </c>
      <c r="AT817" s="25" t="s">
        <v>217</v>
      </c>
      <c r="AU817" s="25" t="s">
        <v>86</v>
      </c>
      <c r="AY817" s="25" t="s">
        <v>164</v>
      </c>
      <c r="BE817" s="214">
        <f>IF(N817="základní",J817,0)</f>
        <v>0</v>
      </c>
      <c r="BF817" s="214">
        <f>IF(N817="snížená",J817,0)</f>
        <v>0</v>
      </c>
      <c r="BG817" s="214">
        <f>IF(N817="zákl. přenesená",J817,0)</f>
        <v>0</v>
      </c>
      <c r="BH817" s="214">
        <f>IF(N817="sníž. přenesená",J817,0)</f>
        <v>0</v>
      </c>
      <c r="BI817" s="214">
        <f>IF(N817="nulová",J817,0)</f>
        <v>0</v>
      </c>
      <c r="BJ817" s="25" t="s">
        <v>25</v>
      </c>
      <c r="BK817" s="214">
        <f>ROUND(I817*H817,2)</f>
        <v>0</v>
      </c>
      <c r="BL817" s="25" t="s">
        <v>171</v>
      </c>
      <c r="BM817" s="25" t="s">
        <v>1090</v>
      </c>
    </row>
    <row r="818" spans="2:65" s="1" customFormat="1" ht="27">
      <c r="B818" s="42"/>
      <c r="C818" s="64"/>
      <c r="D818" s="242" t="s">
        <v>173</v>
      </c>
      <c r="E818" s="64"/>
      <c r="F818" s="252" t="s">
        <v>1089</v>
      </c>
      <c r="G818" s="64"/>
      <c r="H818" s="64"/>
      <c r="I818" s="173"/>
      <c r="J818" s="64"/>
      <c r="K818" s="64"/>
      <c r="L818" s="62"/>
      <c r="M818" s="217"/>
      <c r="N818" s="43"/>
      <c r="O818" s="43"/>
      <c r="P818" s="43"/>
      <c r="Q818" s="43"/>
      <c r="R818" s="43"/>
      <c r="S818" s="43"/>
      <c r="T818" s="79"/>
      <c r="AT818" s="25" t="s">
        <v>173</v>
      </c>
      <c r="AU818" s="25" t="s">
        <v>86</v>
      </c>
    </row>
    <row r="819" spans="2:65" s="1" customFormat="1" ht="22.5" customHeight="1">
      <c r="B819" s="42"/>
      <c r="C819" s="203" t="s">
        <v>1091</v>
      </c>
      <c r="D819" s="203" t="s">
        <v>166</v>
      </c>
      <c r="E819" s="204" t="s">
        <v>1092</v>
      </c>
      <c r="F819" s="205" t="s">
        <v>1093</v>
      </c>
      <c r="G819" s="206" t="s">
        <v>226</v>
      </c>
      <c r="H819" s="207">
        <v>14</v>
      </c>
      <c r="I819" s="208"/>
      <c r="J819" s="209">
        <f>ROUND(I819*H819,2)</f>
        <v>0</v>
      </c>
      <c r="K819" s="205" t="s">
        <v>170</v>
      </c>
      <c r="L819" s="62"/>
      <c r="M819" s="210" t="s">
        <v>24</v>
      </c>
      <c r="N819" s="211" t="s">
        <v>48</v>
      </c>
      <c r="O819" s="43"/>
      <c r="P819" s="212">
        <f>O819*H819</f>
        <v>0</v>
      </c>
      <c r="Q819" s="212">
        <v>0</v>
      </c>
      <c r="R819" s="212">
        <f>Q819*H819</f>
        <v>0</v>
      </c>
      <c r="S819" s="212">
        <v>1.2500000000000001E-2</v>
      </c>
      <c r="T819" s="213">
        <f>S819*H819</f>
        <v>0.17500000000000002</v>
      </c>
      <c r="AR819" s="25" t="s">
        <v>284</v>
      </c>
      <c r="AT819" s="25" t="s">
        <v>166</v>
      </c>
      <c r="AU819" s="25" t="s">
        <v>86</v>
      </c>
      <c r="AY819" s="25" t="s">
        <v>164</v>
      </c>
      <c r="BE819" s="214">
        <f>IF(N819="základní",J819,0)</f>
        <v>0</v>
      </c>
      <c r="BF819" s="214">
        <f>IF(N819="snížená",J819,0)</f>
        <v>0</v>
      </c>
      <c r="BG819" s="214">
        <f>IF(N819="zákl. přenesená",J819,0)</f>
        <v>0</v>
      </c>
      <c r="BH819" s="214">
        <f>IF(N819="sníž. přenesená",J819,0)</f>
        <v>0</v>
      </c>
      <c r="BI819" s="214">
        <f>IF(N819="nulová",J819,0)</f>
        <v>0</v>
      </c>
      <c r="BJ819" s="25" t="s">
        <v>25</v>
      </c>
      <c r="BK819" s="214">
        <f>ROUND(I819*H819,2)</f>
        <v>0</v>
      </c>
      <c r="BL819" s="25" t="s">
        <v>284</v>
      </c>
      <c r="BM819" s="25" t="s">
        <v>1094</v>
      </c>
    </row>
    <row r="820" spans="2:65" s="1" customFormat="1" ht="27">
      <c r="B820" s="42"/>
      <c r="C820" s="64"/>
      <c r="D820" s="215" t="s">
        <v>173</v>
      </c>
      <c r="E820" s="64"/>
      <c r="F820" s="216" t="s">
        <v>1095</v>
      </c>
      <c r="G820" s="64"/>
      <c r="H820" s="64"/>
      <c r="I820" s="173"/>
      <c r="J820" s="64"/>
      <c r="K820" s="64"/>
      <c r="L820" s="62"/>
      <c r="M820" s="217"/>
      <c r="N820" s="43"/>
      <c r="O820" s="43"/>
      <c r="P820" s="43"/>
      <c r="Q820" s="43"/>
      <c r="R820" s="43"/>
      <c r="S820" s="43"/>
      <c r="T820" s="79"/>
      <c r="AT820" s="25" t="s">
        <v>173</v>
      </c>
      <c r="AU820" s="25" t="s">
        <v>86</v>
      </c>
    </row>
    <row r="821" spans="2:65" s="1" customFormat="1" ht="27">
      <c r="B821" s="42"/>
      <c r="C821" s="64"/>
      <c r="D821" s="242" t="s">
        <v>229</v>
      </c>
      <c r="E821" s="64"/>
      <c r="F821" s="266" t="s">
        <v>1096</v>
      </c>
      <c r="G821" s="64"/>
      <c r="H821" s="64"/>
      <c r="I821" s="173"/>
      <c r="J821" s="64"/>
      <c r="K821" s="64"/>
      <c r="L821" s="62"/>
      <c r="M821" s="217"/>
      <c r="N821" s="43"/>
      <c r="O821" s="43"/>
      <c r="P821" s="43"/>
      <c r="Q821" s="43"/>
      <c r="R821" s="43"/>
      <c r="S821" s="43"/>
      <c r="T821" s="79"/>
      <c r="AT821" s="25" t="s">
        <v>229</v>
      </c>
      <c r="AU821" s="25" t="s">
        <v>86</v>
      </c>
    </row>
    <row r="822" spans="2:65" s="1" customFormat="1" ht="22.5" customHeight="1">
      <c r="B822" s="42"/>
      <c r="C822" s="203" t="s">
        <v>1097</v>
      </c>
      <c r="D822" s="203" t="s">
        <v>166</v>
      </c>
      <c r="E822" s="204" t="s">
        <v>1098</v>
      </c>
      <c r="F822" s="205" t="s">
        <v>1099</v>
      </c>
      <c r="G822" s="206" t="s">
        <v>226</v>
      </c>
      <c r="H822" s="207">
        <v>18</v>
      </c>
      <c r="I822" s="208"/>
      <c r="J822" s="209">
        <f>ROUND(I822*H822,2)</f>
        <v>0</v>
      </c>
      <c r="K822" s="205" t="s">
        <v>170</v>
      </c>
      <c r="L822" s="62"/>
      <c r="M822" s="210" t="s">
        <v>24</v>
      </c>
      <c r="N822" s="211" t="s">
        <v>48</v>
      </c>
      <c r="O822" s="43"/>
      <c r="P822" s="212">
        <f>O822*H822</f>
        <v>0</v>
      </c>
      <c r="Q822" s="212">
        <v>0</v>
      </c>
      <c r="R822" s="212">
        <f>Q822*H822</f>
        <v>0</v>
      </c>
      <c r="S822" s="212">
        <v>2.4E-2</v>
      </c>
      <c r="T822" s="213">
        <f>S822*H822</f>
        <v>0.432</v>
      </c>
      <c r="AR822" s="25" t="s">
        <v>284</v>
      </c>
      <c r="AT822" s="25" t="s">
        <v>166</v>
      </c>
      <c r="AU822" s="25" t="s">
        <v>86</v>
      </c>
      <c r="AY822" s="25" t="s">
        <v>164</v>
      </c>
      <c r="BE822" s="214">
        <f>IF(N822="základní",J822,0)</f>
        <v>0</v>
      </c>
      <c r="BF822" s="214">
        <f>IF(N822="snížená",J822,0)</f>
        <v>0</v>
      </c>
      <c r="BG822" s="214">
        <f>IF(N822="zákl. přenesená",J822,0)</f>
        <v>0</v>
      </c>
      <c r="BH822" s="214">
        <f>IF(N822="sníž. přenesená",J822,0)</f>
        <v>0</v>
      </c>
      <c r="BI822" s="214">
        <f>IF(N822="nulová",J822,0)</f>
        <v>0</v>
      </c>
      <c r="BJ822" s="25" t="s">
        <v>25</v>
      </c>
      <c r="BK822" s="214">
        <f>ROUND(I822*H822,2)</f>
        <v>0</v>
      </c>
      <c r="BL822" s="25" t="s">
        <v>284</v>
      </c>
      <c r="BM822" s="25" t="s">
        <v>1100</v>
      </c>
    </row>
    <row r="823" spans="2:65" s="1" customFormat="1" ht="27">
      <c r="B823" s="42"/>
      <c r="C823" s="64"/>
      <c r="D823" s="215" t="s">
        <v>173</v>
      </c>
      <c r="E823" s="64"/>
      <c r="F823" s="216" t="s">
        <v>1101</v>
      </c>
      <c r="G823" s="64"/>
      <c r="H823" s="64"/>
      <c r="I823" s="173"/>
      <c r="J823" s="64"/>
      <c r="K823" s="64"/>
      <c r="L823" s="62"/>
      <c r="M823" s="217"/>
      <c r="N823" s="43"/>
      <c r="O823" s="43"/>
      <c r="P823" s="43"/>
      <c r="Q823" s="43"/>
      <c r="R823" s="43"/>
      <c r="S823" s="43"/>
      <c r="T823" s="79"/>
      <c r="AT823" s="25" t="s">
        <v>173</v>
      </c>
      <c r="AU823" s="25" t="s">
        <v>86</v>
      </c>
    </row>
    <row r="824" spans="2:65" s="1" customFormat="1" ht="27">
      <c r="B824" s="42"/>
      <c r="C824" s="64"/>
      <c r="D824" s="242" t="s">
        <v>229</v>
      </c>
      <c r="E824" s="64"/>
      <c r="F824" s="266" t="s">
        <v>1096</v>
      </c>
      <c r="G824" s="64"/>
      <c r="H824" s="64"/>
      <c r="I824" s="173"/>
      <c r="J824" s="64"/>
      <c r="K824" s="64"/>
      <c r="L824" s="62"/>
      <c r="M824" s="217"/>
      <c r="N824" s="43"/>
      <c r="O824" s="43"/>
      <c r="P824" s="43"/>
      <c r="Q824" s="43"/>
      <c r="R824" s="43"/>
      <c r="S824" s="43"/>
      <c r="T824" s="79"/>
      <c r="AT824" s="25" t="s">
        <v>229</v>
      </c>
      <c r="AU824" s="25" t="s">
        <v>86</v>
      </c>
    </row>
    <row r="825" spans="2:65" s="1" customFormat="1" ht="22.5" customHeight="1">
      <c r="B825" s="42"/>
      <c r="C825" s="203" t="s">
        <v>1102</v>
      </c>
      <c r="D825" s="203" t="s">
        <v>166</v>
      </c>
      <c r="E825" s="204" t="s">
        <v>1103</v>
      </c>
      <c r="F825" s="205" t="s">
        <v>1104</v>
      </c>
      <c r="G825" s="206" t="s">
        <v>226</v>
      </c>
      <c r="H825" s="207">
        <v>15</v>
      </c>
      <c r="I825" s="208"/>
      <c r="J825" s="209">
        <f>ROUND(I825*H825,2)</f>
        <v>0</v>
      </c>
      <c r="K825" s="205" t="s">
        <v>24</v>
      </c>
      <c r="L825" s="62"/>
      <c r="M825" s="210" t="s">
        <v>24</v>
      </c>
      <c r="N825" s="211" t="s">
        <v>48</v>
      </c>
      <c r="O825" s="43"/>
      <c r="P825" s="212">
        <f>O825*H825</f>
        <v>0</v>
      </c>
      <c r="Q825" s="212">
        <v>0</v>
      </c>
      <c r="R825" s="212">
        <f>Q825*H825</f>
        <v>0</v>
      </c>
      <c r="S825" s="212">
        <v>0</v>
      </c>
      <c r="T825" s="213">
        <f>S825*H825</f>
        <v>0</v>
      </c>
      <c r="AR825" s="25" t="s">
        <v>171</v>
      </c>
      <c r="AT825" s="25" t="s">
        <v>166</v>
      </c>
      <c r="AU825" s="25" t="s">
        <v>86</v>
      </c>
      <c r="AY825" s="25" t="s">
        <v>164</v>
      </c>
      <c r="BE825" s="214">
        <f>IF(N825="základní",J825,0)</f>
        <v>0</v>
      </c>
      <c r="BF825" s="214">
        <f>IF(N825="snížená",J825,0)</f>
        <v>0</v>
      </c>
      <c r="BG825" s="214">
        <f>IF(N825="zákl. přenesená",J825,0)</f>
        <v>0</v>
      </c>
      <c r="BH825" s="214">
        <f>IF(N825="sníž. přenesená",J825,0)</f>
        <v>0</v>
      </c>
      <c r="BI825" s="214">
        <f>IF(N825="nulová",J825,0)</f>
        <v>0</v>
      </c>
      <c r="BJ825" s="25" t="s">
        <v>25</v>
      </c>
      <c r="BK825" s="214">
        <f>ROUND(I825*H825,2)</f>
        <v>0</v>
      </c>
      <c r="BL825" s="25" t="s">
        <v>171</v>
      </c>
      <c r="BM825" s="25" t="s">
        <v>1105</v>
      </c>
    </row>
    <row r="826" spans="2:65" s="1" customFormat="1" ht="13.5">
      <c r="B826" s="42"/>
      <c r="C826" s="64"/>
      <c r="D826" s="215" t="s">
        <v>173</v>
      </c>
      <c r="E826" s="64"/>
      <c r="F826" s="216" t="s">
        <v>1104</v>
      </c>
      <c r="G826" s="64"/>
      <c r="H826" s="64"/>
      <c r="I826" s="173"/>
      <c r="J826" s="64"/>
      <c r="K826" s="64"/>
      <c r="L826" s="62"/>
      <c r="M826" s="217"/>
      <c r="N826" s="43"/>
      <c r="O826" s="43"/>
      <c r="P826" s="43"/>
      <c r="Q826" s="43"/>
      <c r="R826" s="43"/>
      <c r="S826" s="43"/>
      <c r="T826" s="79"/>
      <c r="AT826" s="25" t="s">
        <v>173</v>
      </c>
      <c r="AU826" s="25" t="s">
        <v>86</v>
      </c>
    </row>
    <row r="827" spans="2:65" s="13" customFormat="1" ht="13.5">
      <c r="B827" s="229"/>
      <c r="C827" s="230"/>
      <c r="D827" s="242" t="s">
        <v>175</v>
      </c>
      <c r="E827" s="253" t="s">
        <v>24</v>
      </c>
      <c r="F827" s="254" t="s">
        <v>1106</v>
      </c>
      <c r="G827" s="230"/>
      <c r="H827" s="255">
        <v>15</v>
      </c>
      <c r="I827" s="234"/>
      <c r="J827" s="230"/>
      <c r="K827" s="230"/>
      <c r="L827" s="235"/>
      <c r="M827" s="236"/>
      <c r="N827" s="237"/>
      <c r="O827" s="237"/>
      <c r="P827" s="237"/>
      <c r="Q827" s="237"/>
      <c r="R827" s="237"/>
      <c r="S827" s="237"/>
      <c r="T827" s="238"/>
      <c r="AT827" s="239" t="s">
        <v>175</v>
      </c>
      <c r="AU827" s="239" t="s">
        <v>86</v>
      </c>
      <c r="AV827" s="13" t="s">
        <v>86</v>
      </c>
      <c r="AW827" s="13" t="s">
        <v>40</v>
      </c>
      <c r="AX827" s="13" t="s">
        <v>25</v>
      </c>
      <c r="AY827" s="239" t="s">
        <v>164</v>
      </c>
    </row>
    <row r="828" spans="2:65" s="1" customFormat="1" ht="44.25" customHeight="1">
      <c r="B828" s="42"/>
      <c r="C828" s="256" t="s">
        <v>1107</v>
      </c>
      <c r="D828" s="256" t="s">
        <v>217</v>
      </c>
      <c r="E828" s="257" t="s">
        <v>369</v>
      </c>
      <c r="F828" s="258" t="s">
        <v>1108</v>
      </c>
      <c r="G828" s="259" t="s">
        <v>226</v>
      </c>
      <c r="H828" s="260">
        <v>5</v>
      </c>
      <c r="I828" s="261"/>
      <c r="J828" s="262">
        <f>ROUND(I828*H828,2)</f>
        <v>0</v>
      </c>
      <c r="K828" s="258" t="s">
        <v>24</v>
      </c>
      <c r="L828" s="263"/>
      <c r="M828" s="264" t="s">
        <v>24</v>
      </c>
      <c r="N828" s="265" t="s">
        <v>48</v>
      </c>
      <c r="O828" s="43"/>
      <c r="P828" s="212">
        <f>O828*H828</f>
        <v>0</v>
      </c>
      <c r="Q828" s="212">
        <v>0</v>
      </c>
      <c r="R828" s="212">
        <f>Q828*H828</f>
        <v>0</v>
      </c>
      <c r="S828" s="212">
        <v>0</v>
      </c>
      <c r="T828" s="213">
        <f>S828*H828</f>
        <v>0</v>
      </c>
      <c r="AR828" s="25" t="s">
        <v>211</v>
      </c>
      <c r="AT828" s="25" t="s">
        <v>217</v>
      </c>
      <c r="AU828" s="25" t="s">
        <v>86</v>
      </c>
      <c r="AY828" s="25" t="s">
        <v>164</v>
      </c>
      <c r="BE828" s="214">
        <f>IF(N828="základní",J828,0)</f>
        <v>0</v>
      </c>
      <c r="BF828" s="214">
        <f>IF(N828="snížená",J828,0)</f>
        <v>0</v>
      </c>
      <c r="BG828" s="214">
        <f>IF(N828="zákl. přenesená",J828,0)</f>
        <v>0</v>
      </c>
      <c r="BH828" s="214">
        <f>IF(N828="sníž. přenesená",J828,0)</f>
        <v>0</v>
      </c>
      <c r="BI828" s="214">
        <f>IF(N828="nulová",J828,0)</f>
        <v>0</v>
      </c>
      <c r="BJ828" s="25" t="s">
        <v>25</v>
      </c>
      <c r="BK828" s="214">
        <f>ROUND(I828*H828,2)</f>
        <v>0</v>
      </c>
      <c r="BL828" s="25" t="s">
        <v>171</v>
      </c>
      <c r="BM828" s="25" t="s">
        <v>1109</v>
      </c>
    </row>
    <row r="829" spans="2:65" s="1" customFormat="1" ht="27">
      <c r="B829" s="42"/>
      <c r="C829" s="64"/>
      <c r="D829" s="242" t="s">
        <v>173</v>
      </c>
      <c r="E829" s="64"/>
      <c r="F829" s="252" t="s">
        <v>1108</v>
      </c>
      <c r="G829" s="64"/>
      <c r="H829" s="64"/>
      <c r="I829" s="173"/>
      <c r="J829" s="64"/>
      <c r="K829" s="64"/>
      <c r="L829" s="62"/>
      <c r="M829" s="217"/>
      <c r="N829" s="43"/>
      <c r="O829" s="43"/>
      <c r="P829" s="43"/>
      <c r="Q829" s="43"/>
      <c r="R829" s="43"/>
      <c r="S829" s="43"/>
      <c r="T829" s="79"/>
      <c r="AT829" s="25" t="s">
        <v>173</v>
      </c>
      <c r="AU829" s="25" t="s">
        <v>86</v>
      </c>
    </row>
    <row r="830" spans="2:65" s="1" customFormat="1" ht="31.5" customHeight="1">
      <c r="B830" s="42"/>
      <c r="C830" s="256" t="s">
        <v>1110</v>
      </c>
      <c r="D830" s="256" t="s">
        <v>217</v>
      </c>
      <c r="E830" s="257" t="s">
        <v>379</v>
      </c>
      <c r="F830" s="258" t="s">
        <v>1111</v>
      </c>
      <c r="G830" s="259" t="s">
        <v>226</v>
      </c>
      <c r="H830" s="260">
        <v>9</v>
      </c>
      <c r="I830" s="261"/>
      <c r="J830" s="262">
        <f>ROUND(I830*H830,2)</f>
        <v>0</v>
      </c>
      <c r="K830" s="258" t="s">
        <v>24</v>
      </c>
      <c r="L830" s="263"/>
      <c r="M830" s="264" t="s">
        <v>24</v>
      </c>
      <c r="N830" s="265" t="s">
        <v>48</v>
      </c>
      <c r="O830" s="43"/>
      <c r="P830" s="212">
        <f>O830*H830</f>
        <v>0</v>
      </c>
      <c r="Q830" s="212">
        <v>0</v>
      </c>
      <c r="R830" s="212">
        <f>Q830*H830</f>
        <v>0</v>
      </c>
      <c r="S830" s="212">
        <v>0</v>
      </c>
      <c r="T830" s="213">
        <f>S830*H830</f>
        <v>0</v>
      </c>
      <c r="AR830" s="25" t="s">
        <v>211</v>
      </c>
      <c r="AT830" s="25" t="s">
        <v>217</v>
      </c>
      <c r="AU830" s="25" t="s">
        <v>86</v>
      </c>
      <c r="AY830" s="25" t="s">
        <v>164</v>
      </c>
      <c r="BE830" s="214">
        <f>IF(N830="základní",J830,0)</f>
        <v>0</v>
      </c>
      <c r="BF830" s="214">
        <f>IF(N830="snížená",J830,0)</f>
        <v>0</v>
      </c>
      <c r="BG830" s="214">
        <f>IF(N830="zákl. přenesená",J830,0)</f>
        <v>0</v>
      </c>
      <c r="BH830" s="214">
        <f>IF(N830="sníž. přenesená",J830,0)</f>
        <v>0</v>
      </c>
      <c r="BI830" s="214">
        <f>IF(N830="nulová",J830,0)</f>
        <v>0</v>
      </c>
      <c r="BJ830" s="25" t="s">
        <v>25</v>
      </c>
      <c r="BK830" s="214">
        <f>ROUND(I830*H830,2)</f>
        <v>0</v>
      </c>
      <c r="BL830" s="25" t="s">
        <v>171</v>
      </c>
      <c r="BM830" s="25" t="s">
        <v>1112</v>
      </c>
    </row>
    <row r="831" spans="2:65" s="1" customFormat="1" ht="27">
      <c r="B831" s="42"/>
      <c r="C831" s="64"/>
      <c r="D831" s="242" t="s">
        <v>173</v>
      </c>
      <c r="E831" s="64"/>
      <c r="F831" s="252" t="s">
        <v>1111</v>
      </c>
      <c r="G831" s="64"/>
      <c r="H831" s="64"/>
      <c r="I831" s="173"/>
      <c r="J831" s="64"/>
      <c r="K831" s="64"/>
      <c r="L831" s="62"/>
      <c r="M831" s="217"/>
      <c r="N831" s="43"/>
      <c r="O831" s="43"/>
      <c r="P831" s="43"/>
      <c r="Q831" s="43"/>
      <c r="R831" s="43"/>
      <c r="S831" s="43"/>
      <c r="T831" s="79"/>
      <c r="AT831" s="25" t="s">
        <v>173</v>
      </c>
      <c r="AU831" s="25" t="s">
        <v>86</v>
      </c>
    </row>
    <row r="832" spans="2:65" s="1" customFormat="1" ht="31.5" customHeight="1">
      <c r="B832" s="42"/>
      <c r="C832" s="256" t="s">
        <v>1113</v>
      </c>
      <c r="D832" s="256" t="s">
        <v>217</v>
      </c>
      <c r="E832" s="257" t="s">
        <v>385</v>
      </c>
      <c r="F832" s="258" t="s">
        <v>1114</v>
      </c>
      <c r="G832" s="259" t="s">
        <v>226</v>
      </c>
      <c r="H832" s="260">
        <v>1</v>
      </c>
      <c r="I832" s="261"/>
      <c r="J832" s="262">
        <f>ROUND(I832*H832,2)</f>
        <v>0</v>
      </c>
      <c r="K832" s="258" t="s">
        <v>24</v>
      </c>
      <c r="L832" s="263"/>
      <c r="M832" s="264" t="s">
        <v>24</v>
      </c>
      <c r="N832" s="265" t="s">
        <v>48</v>
      </c>
      <c r="O832" s="43"/>
      <c r="P832" s="212">
        <f>O832*H832</f>
        <v>0</v>
      </c>
      <c r="Q832" s="212">
        <v>0</v>
      </c>
      <c r="R832" s="212">
        <f>Q832*H832</f>
        <v>0</v>
      </c>
      <c r="S832" s="212">
        <v>0</v>
      </c>
      <c r="T832" s="213">
        <f>S832*H832</f>
        <v>0</v>
      </c>
      <c r="AR832" s="25" t="s">
        <v>211</v>
      </c>
      <c r="AT832" s="25" t="s">
        <v>217</v>
      </c>
      <c r="AU832" s="25" t="s">
        <v>86</v>
      </c>
      <c r="AY832" s="25" t="s">
        <v>164</v>
      </c>
      <c r="BE832" s="214">
        <f>IF(N832="základní",J832,0)</f>
        <v>0</v>
      </c>
      <c r="BF832" s="214">
        <f>IF(N832="snížená",J832,0)</f>
        <v>0</v>
      </c>
      <c r="BG832" s="214">
        <f>IF(N832="zákl. přenesená",J832,0)</f>
        <v>0</v>
      </c>
      <c r="BH832" s="214">
        <f>IF(N832="sníž. přenesená",J832,0)</f>
        <v>0</v>
      </c>
      <c r="BI832" s="214">
        <f>IF(N832="nulová",J832,0)</f>
        <v>0</v>
      </c>
      <c r="BJ832" s="25" t="s">
        <v>25</v>
      </c>
      <c r="BK832" s="214">
        <f>ROUND(I832*H832,2)</f>
        <v>0</v>
      </c>
      <c r="BL832" s="25" t="s">
        <v>171</v>
      </c>
      <c r="BM832" s="25" t="s">
        <v>1115</v>
      </c>
    </row>
    <row r="833" spans="2:65" s="1" customFormat="1" ht="27">
      <c r="B833" s="42"/>
      <c r="C833" s="64"/>
      <c r="D833" s="242" t="s">
        <v>173</v>
      </c>
      <c r="E833" s="64"/>
      <c r="F833" s="252" t="s">
        <v>1114</v>
      </c>
      <c r="G833" s="64"/>
      <c r="H833" s="64"/>
      <c r="I833" s="173"/>
      <c r="J833" s="64"/>
      <c r="K833" s="64"/>
      <c r="L833" s="62"/>
      <c r="M833" s="217"/>
      <c r="N833" s="43"/>
      <c r="O833" s="43"/>
      <c r="P833" s="43"/>
      <c r="Q833" s="43"/>
      <c r="R833" s="43"/>
      <c r="S833" s="43"/>
      <c r="T833" s="79"/>
      <c r="AT833" s="25" t="s">
        <v>173</v>
      </c>
      <c r="AU833" s="25" t="s">
        <v>86</v>
      </c>
    </row>
    <row r="834" spans="2:65" s="1" customFormat="1" ht="22.5" customHeight="1">
      <c r="B834" s="42"/>
      <c r="C834" s="203" t="s">
        <v>1116</v>
      </c>
      <c r="D834" s="203" t="s">
        <v>166</v>
      </c>
      <c r="E834" s="204" t="s">
        <v>1117</v>
      </c>
      <c r="F834" s="205" t="s">
        <v>1118</v>
      </c>
      <c r="G834" s="206" t="s">
        <v>226</v>
      </c>
      <c r="H834" s="207">
        <v>8</v>
      </c>
      <c r="I834" s="208"/>
      <c r="J834" s="209">
        <f>ROUND(I834*H834,2)</f>
        <v>0</v>
      </c>
      <c r="K834" s="205" t="s">
        <v>170</v>
      </c>
      <c r="L834" s="62"/>
      <c r="M834" s="210" t="s">
        <v>24</v>
      </c>
      <c r="N834" s="211" t="s">
        <v>48</v>
      </c>
      <c r="O834" s="43"/>
      <c r="P834" s="212">
        <f>O834*H834</f>
        <v>0</v>
      </c>
      <c r="Q834" s="212">
        <v>0</v>
      </c>
      <c r="R834" s="212">
        <f>Q834*H834</f>
        <v>0</v>
      </c>
      <c r="S834" s="212">
        <v>0</v>
      </c>
      <c r="T834" s="213">
        <f>S834*H834</f>
        <v>0</v>
      </c>
      <c r="AR834" s="25" t="s">
        <v>171</v>
      </c>
      <c r="AT834" s="25" t="s">
        <v>166</v>
      </c>
      <c r="AU834" s="25" t="s">
        <v>86</v>
      </c>
      <c r="AY834" s="25" t="s">
        <v>164</v>
      </c>
      <c r="BE834" s="214">
        <f>IF(N834="základní",J834,0)</f>
        <v>0</v>
      </c>
      <c r="BF834" s="214">
        <f>IF(N834="snížená",J834,0)</f>
        <v>0</v>
      </c>
      <c r="BG834" s="214">
        <f>IF(N834="zákl. přenesená",J834,0)</f>
        <v>0</v>
      </c>
      <c r="BH834" s="214">
        <f>IF(N834="sníž. přenesená",J834,0)</f>
        <v>0</v>
      </c>
      <c r="BI834" s="214">
        <f>IF(N834="nulová",J834,0)</f>
        <v>0</v>
      </c>
      <c r="BJ834" s="25" t="s">
        <v>25</v>
      </c>
      <c r="BK834" s="214">
        <f>ROUND(I834*H834,2)</f>
        <v>0</v>
      </c>
      <c r="BL834" s="25" t="s">
        <v>171</v>
      </c>
      <c r="BM834" s="25" t="s">
        <v>1119</v>
      </c>
    </row>
    <row r="835" spans="2:65" s="1" customFormat="1" ht="13.5">
      <c r="B835" s="42"/>
      <c r="C835" s="64"/>
      <c r="D835" s="215" t="s">
        <v>173</v>
      </c>
      <c r="E835" s="64"/>
      <c r="F835" s="216" t="s">
        <v>1120</v>
      </c>
      <c r="G835" s="64"/>
      <c r="H835" s="64"/>
      <c r="I835" s="173"/>
      <c r="J835" s="64"/>
      <c r="K835" s="64"/>
      <c r="L835" s="62"/>
      <c r="M835" s="217"/>
      <c r="N835" s="43"/>
      <c r="O835" s="43"/>
      <c r="P835" s="43"/>
      <c r="Q835" s="43"/>
      <c r="R835" s="43"/>
      <c r="S835" s="43"/>
      <c r="T835" s="79"/>
      <c r="AT835" s="25" t="s">
        <v>173</v>
      </c>
      <c r="AU835" s="25" t="s">
        <v>86</v>
      </c>
    </row>
    <row r="836" spans="2:65" s="1" customFormat="1" ht="148.5">
      <c r="B836" s="42"/>
      <c r="C836" s="64"/>
      <c r="D836" s="215" t="s">
        <v>229</v>
      </c>
      <c r="E836" s="64"/>
      <c r="F836" s="267" t="s">
        <v>1044</v>
      </c>
      <c r="G836" s="64"/>
      <c r="H836" s="64"/>
      <c r="I836" s="173"/>
      <c r="J836" s="64"/>
      <c r="K836" s="64"/>
      <c r="L836" s="62"/>
      <c r="M836" s="217"/>
      <c r="N836" s="43"/>
      <c r="O836" s="43"/>
      <c r="P836" s="43"/>
      <c r="Q836" s="43"/>
      <c r="R836" s="43"/>
      <c r="S836" s="43"/>
      <c r="T836" s="79"/>
      <c r="AT836" s="25" t="s">
        <v>229</v>
      </c>
      <c r="AU836" s="25" t="s">
        <v>86</v>
      </c>
    </row>
    <row r="837" spans="2:65" s="13" customFormat="1" ht="13.5">
      <c r="B837" s="229"/>
      <c r="C837" s="230"/>
      <c r="D837" s="242" t="s">
        <v>175</v>
      </c>
      <c r="E837" s="253" t="s">
        <v>24</v>
      </c>
      <c r="F837" s="254" t="s">
        <v>1121</v>
      </c>
      <c r="G837" s="230"/>
      <c r="H837" s="255">
        <v>8</v>
      </c>
      <c r="I837" s="234"/>
      <c r="J837" s="230"/>
      <c r="K837" s="230"/>
      <c r="L837" s="235"/>
      <c r="M837" s="236"/>
      <c r="N837" s="237"/>
      <c r="O837" s="237"/>
      <c r="P837" s="237"/>
      <c r="Q837" s="237"/>
      <c r="R837" s="237"/>
      <c r="S837" s="237"/>
      <c r="T837" s="238"/>
      <c r="AT837" s="239" t="s">
        <v>175</v>
      </c>
      <c r="AU837" s="239" t="s">
        <v>86</v>
      </c>
      <c r="AV837" s="13" t="s">
        <v>86</v>
      </c>
      <c r="AW837" s="13" t="s">
        <v>40</v>
      </c>
      <c r="AX837" s="13" t="s">
        <v>25</v>
      </c>
      <c r="AY837" s="239" t="s">
        <v>164</v>
      </c>
    </row>
    <row r="838" spans="2:65" s="1" customFormat="1" ht="31.5" customHeight="1">
      <c r="B838" s="42"/>
      <c r="C838" s="256" t="s">
        <v>1122</v>
      </c>
      <c r="D838" s="256" t="s">
        <v>217</v>
      </c>
      <c r="E838" s="257" t="s">
        <v>345</v>
      </c>
      <c r="F838" s="258" t="s">
        <v>1123</v>
      </c>
      <c r="G838" s="259" t="s">
        <v>226</v>
      </c>
      <c r="H838" s="260">
        <v>5</v>
      </c>
      <c r="I838" s="261"/>
      <c r="J838" s="262">
        <f>ROUND(I838*H838,2)</f>
        <v>0</v>
      </c>
      <c r="K838" s="258" t="s">
        <v>24</v>
      </c>
      <c r="L838" s="263"/>
      <c r="M838" s="264" t="s">
        <v>24</v>
      </c>
      <c r="N838" s="265" t="s">
        <v>48</v>
      </c>
      <c r="O838" s="43"/>
      <c r="P838" s="212">
        <f>O838*H838</f>
        <v>0</v>
      </c>
      <c r="Q838" s="212">
        <v>0</v>
      </c>
      <c r="R838" s="212">
        <f>Q838*H838</f>
        <v>0</v>
      </c>
      <c r="S838" s="212">
        <v>0</v>
      </c>
      <c r="T838" s="213">
        <f>S838*H838</f>
        <v>0</v>
      </c>
      <c r="AR838" s="25" t="s">
        <v>211</v>
      </c>
      <c r="AT838" s="25" t="s">
        <v>217</v>
      </c>
      <c r="AU838" s="25" t="s">
        <v>86</v>
      </c>
      <c r="AY838" s="25" t="s">
        <v>164</v>
      </c>
      <c r="BE838" s="214">
        <f>IF(N838="základní",J838,0)</f>
        <v>0</v>
      </c>
      <c r="BF838" s="214">
        <f>IF(N838="snížená",J838,0)</f>
        <v>0</v>
      </c>
      <c r="BG838" s="214">
        <f>IF(N838="zákl. přenesená",J838,0)</f>
        <v>0</v>
      </c>
      <c r="BH838" s="214">
        <f>IF(N838="sníž. přenesená",J838,0)</f>
        <v>0</v>
      </c>
      <c r="BI838" s="214">
        <f>IF(N838="nulová",J838,0)</f>
        <v>0</v>
      </c>
      <c r="BJ838" s="25" t="s">
        <v>25</v>
      </c>
      <c r="BK838" s="214">
        <f>ROUND(I838*H838,2)</f>
        <v>0</v>
      </c>
      <c r="BL838" s="25" t="s">
        <v>171</v>
      </c>
      <c r="BM838" s="25" t="s">
        <v>1124</v>
      </c>
    </row>
    <row r="839" spans="2:65" s="1" customFormat="1" ht="27">
      <c r="B839" s="42"/>
      <c r="C839" s="64"/>
      <c r="D839" s="242" t="s">
        <v>173</v>
      </c>
      <c r="E839" s="64"/>
      <c r="F839" s="252" t="s">
        <v>1123</v>
      </c>
      <c r="G839" s="64"/>
      <c r="H839" s="64"/>
      <c r="I839" s="173"/>
      <c r="J839" s="64"/>
      <c r="K839" s="64"/>
      <c r="L839" s="62"/>
      <c r="M839" s="217"/>
      <c r="N839" s="43"/>
      <c r="O839" s="43"/>
      <c r="P839" s="43"/>
      <c r="Q839" s="43"/>
      <c r="R839" s="43"/>
      <c r="S839" s="43"/>
      <c r="T839" s="79"/>
      <c r="AT839" s="25" t="s">
        <v>173</v>
      </c>
      <c r="AU839" s="25" t="s">
        <v>86</v>
      </c>
    </row>
    <row r="840" spans="2:65" s="1" customFormat="1" ht="31.5" customHeight="1">
      <c r="B840" s="42"/>
      <c r="C840" s="256" t="s">
        <v>1125</v>
      </c>
      <c r="D840" s="256" t="s">
        <v>217</v>
      </c>
      <c r="E840" s="257" t="s">
        <v>355</v>
      </c>
      <c r="F840" s="258" t="s">
        <v>1126</v>
      </c>
      <c r="G840" s="259" t="s">
        <v>226</v>
      </c>
      <c r="H840" s="260">
        <v>1</v>
      </c>
      <c r="I840" s="261"/>
      <c r="J840" s="262">
        <f>ROUND(I840*H840,2)</f>
        <v>0</v>
      </c>
      <c r="K840" s="258" t="s">
        <v>24</v>
      </c>
      <c r="L840" s="263"/>
      <c r="M840" s="264" t="s">
        <v>24</v>
      </c>
      <c r="N840" s="265" t="s">
        <v>48</v>
      </c>
      <c r="O840" s="43"/>
      <c r="P840" s="212">
        <f>O840*H840</f>
        <v>0</v>
      </c>
      <c r="Q840" s="212">
        <v>0</v>
      </c>
      <c r="R840" s="212">
        <f>Q840*H840</f>
        <v>0</v>
      </c>
      <c r="S840" s="212">
        <v>0</v>
      </c>
      <c r="T840" s="213">
        <f>S840*H840</f>
        <v>0</v>
      </c>
      <c r="AR840" s="25" t="s">
        <v>211</v>
      </c>
      <c r="AT840" s="25" t="s">
        <v>217</v>
      </c>
      <c r="AU840" s="25" t="s">
        <v>86</v>
      </c>
      <c r="AY840" s="25" t="s">
        <v>164</v>
      </c>
      <c r="BE840" s="214">
        <f>IF(N840="základní",J840,0)</f>
        <v>0</v>
      </c>
      <c r="BF840" s="214">
        <f>IF(N840="snížená",J840,0)</f>
        <v>0</v>
      </c>
      <c r="BG840" s="214">
        <f>IF(N840="zákl. přenesená",J840,0)</f>
        <v>0</v>
      </c>
      <c r="BH840" s="214">
        <f>IF(N840="sníž. přenesená",J840,0)</f>
        <v>0</v>
      </c>
      <c r="BI840" s="214">
        <f>IF(N840="nulová",J840,0)</f>
        <v>0</v>
      </c>
      <c r="BJ840" s="25" t="s">
        <v>25</v>
      </c>
      <c r="BK840" s="214">
        <f>ROUND(I840*H840,2)</f>
        <v>0</v>
      </c>
      <c r="BL840" s="25" t="s">
        <v>171</v>
      </c>
      <c r="BM840" s="25" t="s">
        <v>1127</v>
      </c>
    </row>
    <row r="841" spans="2:65" s="1" customFormat="1" ht="27">
      <c r="B841" s="42"/>
      <c r="C841" s="64"/>
      <c r="D841" s="242" t="s">
        <v>173</v>
      </c>
      <c r="E841" s="64"/>
      <c r="F841" s="252" t="s">
        <v>1126</v>
      </c>
      <c r="G841" s="64"/>
      <c r="H841" s="64"/>
      <c r="I841" s="173"/>
      <c r="J841" s="64"/>
      <c r="K841" s="64"/>
      <c r="L841" s="62"/>
      <c r="M841" s="217"/>
      <c r="N841" s="43"/>
      <c r="O841" s="43"/>
      <c r="P841" s="43"/>
      <c r="Q841" s="43"/>
      <c r="R841" s="43"/>
      <c r="S841" s="43"/>
      <c r="T841" s="79"/>
      <c r="AT841" s="25" t="s">
        <v>173</v>
      </c>
      <c r="AU841" s="25" t="s">
        <v>86</v>
      </c>
    </row>
    <row r="842" spans="2:65" s="1" customFormat="1" ht="22.5" customHeight="1">
      <c r="B842" s="42"/>
      <c r="C842" s="256" t="s">
        <v>1128</v>
      </c>
      <c r="D842" s="256" t="s">
        <v>217</v>
      </c>
      <c r="E842" s="257" t="s">
        <v>364</v>
      </c>
      <c r="F842" s="258" t="s">
        <v>1129</v>
      </c>
      <c r="G842" s="259" t="s">
        <v>226</v>
      </c>
      <c r="H842" s="260">
        <v>2</v>
      </c>
      <c r="I842" s="261"/>
      <c r="J842" s="262">
        <f>ROUND(I842*H842,2)</f>
        <v>0</v>
      </c>
      <c r="K842" s="258" t="s">
        <v>24</v>
      </c>
      <c r="L842" s="263"/>
      <c r="M842" s="264" t="s">
        <v>24</v>
      </c>
      <c r="N842" s="265" t="s">
        <v>48</v>
      </c>
      <c r="O842" s="43"/>
      <c r="P842" s="212">
        <f>O842*H842</f>
        <v>0</v>
      </c>
      <c r="Q842" s="212">
        <v>0</v>
      </c>
      <c r="R842" s="212">
        <f>Q842*H842</f>
        <v>0</v>
      </c>
      <c r="S842" s="212">
        <v>0</v>
      </c>
      <c r="T842" s="213">
        <f>S842*H842</f>
        <v>0</v>
      </c>
      <c r="AR842" s="25" t="s">
        <v>211</v>
      </c>
      <c r="AT842" s="25" t="s">
        <v>217</v>
      </c>
      <c r="AU842" s="25" t="s">
        <v>86</v>
      </c>
      <c r="AY842" s="25" t="s">
        <v>164</v>
      </c>
      <c r="BE842" s="214">
        <f>IF(N842="základní",J842,0)</f>
        <v>0</v>
      </c>
      <c r="BF842" s="214">
        <f>IF(N842="snížená",J842,0)</f>
        <v>0</v>
      </c>
      <c r="BG842" s="214">
        <f>IF(N842="zákl. přenesená",J842,0)</f>
        <v>0</v>
      </c>
      <c r="BH842" s="214">
        <f>IF(N842="sníž. přenesená",J842,0)</f>
        <v>0</v>
      </c>
      <c r="BI842" s="214">
        <f>IF(N842="nulová",J842,0)</f>
        <v>0</v>
      </c>
      <c r="BJ842" s="25" t="s">
        <v>25</v>
      </c>
      <c r="BK842" s="214">
        <f>ROUND(I842*H842,2)</f>
        <v>0</v>
      </c>
      <c r="BL842" s="25" t="s">
        <v>171</v>
      </c>
      <c r="BM842" s="25" t="s">
        <v>1130</v>
      </c>
    </row>
    <row r="843" spans="2:65" s="1" customFormat="1" ht="13.5">
      <c r="B843" s="42"/>
      <c r="C843" s="64"/>
      <c r="D843" s="242" t="s">
        <v>173</v>
      </c>
      <c r="E843" s="64"/>
      <c r="F843" s="252" t="s">
        <v>1129</v>
      </c>
      <c r="G843" s="64"/>
      <c r="H843" s="64"/>
      <c r="I843" s="173"/>
      <c r="J843" s="64"/>
      <c r="K843" s="64"/>
      <c r="L843" s="62"/>
      <c r="M843" s="217"/>
      <c r="N843" s="43"/>
      <c r="O843" s="43"/>
      <c r="P843" s="43"/>
      <c r="Q843" s="43"/>
      <c r="R843" s="43"/>
      <c r="S843" s="43"/>
      <c r="T843" s="79"/>
      <c r="AT843" s="25" t="s">
        <v>173</v>
      </c>
      <c r="AU843" s="25" t="s">
        <v>86</v>
      </c>
    </row>
    <row r="844" spans="2:65" s="1" customFormat="1" ht="22.5" customHeight="1">
      <c r="B844" s="42"/>
      <c r="C844" s="203" t="s">
        <v>1131</v>
      </c>
      <c r="D844" s="203" t="s">
        <v>166</v>
      </c>
      <c r="E844" s="204" t="s">
        <v>1132</v>
      </c>
      <c r="F844" s="205" t="s">
        <v>1133</v>
      </c>
      <c r="G844" s="206" t="s">
        <v>226</v>
      </c>
      <c r="H844" s="207">
        <v>5</v>
      </c>
      <c r="I844" s="208"/>
      <c r="J844" s="209">
        <f>ROUND(I844*H844,2)</f>
        <v>0</v>
      </c>
      <c r="K844" s="205" t="s">
        <v>170</v>
      </c>
      <c r="L844" s="62"/>
      <c r="M844" s="210" t="s">
        <v>24</v>
      </c>
      <c r="N844" s="211" t="s">
        <v>48</v>
      </c>
      <c r="O844" s="43"/>
      <c r="P844" s="212">
        <f>O844*H844</f>
        <v>0</v>
      </c>
      <c r="Q844" s="212">
        <v>0</v>
      </c>
      <c r="R844" s="212">
        <f>Q844*H844</f>
        <v>0</v>
      </c>
      <c r="S844" s="212">
        <v>0</v>
      </c>
      <c r="T844" s="213">
        <f>S844*H844</f>
        <v>0</v>
      </c>
      <c r="AR844" s="25" t="s">
        <v>284</v>
      </c>
      <c r="AT844" s="25" t="s">
        <v>166</v>
      </c>
      <c r="AU844" s="25" t="s">
        <v>86</v>
      </c>
      <c r="AY844" s="25" t="s">
        <v>164</v>
      </c>
      <c r="BE844" s="214">
        <f>IF(N844="základní",J844,0)</f>
        <v>0</v>
      </c>
      <c r="BF844" s="214">
        <f>IF(N844="snížená",J844,0)</f>
        <v>0</v>
      </c>
      <c r="BG844" s="214">
        <f>IF(N844="zákl. přenesená",J844,0)</f>
        <v>0</v>
      </c>
      <c r="BH844" s="214">
        <f>IF(N844="sníž. přenesená",J844,0)</f>
        <v>0</v>
      </c>
      <c r="BI844" s="214">
        <f>IF(N844="nulová",J844,0)</f>
        <v>0</v>
      </c>
      <c r="BJ844" s="25" t="s">
        <v>25</v>
      </c>
      <c r="BK844" s="214">
        <f>ROUND(I844*H844,2)</f>
        <v>0</v>
      </c>
      <c r="BL844" s="25" t="s">
        <v>284</v>
      </c>
      <c r="BM844" s="25" t="s">
        <v>1134</v>
      </c>
    </row>
    <row r="845" spans="2:65" s="1" customFormat="1" ht="13.5">
      <c r="B845" s="42"/>
      <c r="C845" s="64"/>
      <c r="D845" s="215" t="s">
        <v>173</v>
      </c>
      <c r="E845" s="64"/>
      <c r="F845" s="216" t="s">
        <v>1135</v>
      </c>
      <c r="G845" s="64"/>
      <c r="H845" s="64"/>
      <c r="I845" s="173"/>
      <c r="J845" s="64"/>
      <c r="K845" s="64"/>
      <c r="L845" s="62"/>
      <c r="M845" s="217"/>
      <c r="N845" s="43"/>
      <c r="O845" s="43"/>
      <c r="P845" s="43"/>
      <c r="Q845" s="43"/>
      <c r="R845" s="43"/>
      <c r="S845" s="43"/>
      <c r="T845" s="79"/>
      <c r="AT845" s="25" t="s">
        <v>173</v>
      </c>
      <c r="AU845" s="25" t="s">
        <v>86</v>
      </c>
    </row>
    <row r="846" spans="2:65" s="1" customFormat="1" ht="40.5">
      <c r="B846" s="42"/>
      <c r="C846" s="64"/>
      <c r="D846" s="215" t="s">
        <v>229</v>
      </c>
      <c r="E846" s="64"/>
      <c r="F846" s="267" t="s">
        <v>1136</v>
      </c>
      <c r="G846" s="64"/>
      <c r="H846" s="64"/>
      <c r="I846" s="173"/>
      <c r="J846" s="64"/>
      <c r="K846" s="64"/>
      <c r="L846" s="62"/>
      <c r="M846" s="217"/>
      <c r="N846" s="43"/>
      <c r="O846" s="43"/>
      <c r="P846" s="43"/>
      <c r="Q846" s="43"/>
      <c r="R846" s="43"/>
      <c r="S846" s="43"/>
      <c r="T846" s="79"/>
      <c r="AT846" s="25" t="s">
        <v>229</v>
      </c>
      <c r="AU846" s="25" t="s">
        <v>86</v>
      </c>
    </row>
    <row r="847" spans="2:65" s="13" customFormat="1" ht="13.5">
      <c r="B847" s="229"/>
      <c r="C847" s="230"/>
      <c r="D847" s="242" t="s">
        <v>175</v>
      </c>
      <c r="E847" s="253" t="s">
        <v>24</v>
      </c>
      <c r="F847" s="254" t="s">
        <v>1137</v>
      </c>
      <c r="G847" s="230"/>
      <c r="H847" s="255">
        <v>5</v>
      </c>
      <c r="I847" s="234"/>
      <c r="J847" s="230"/>
      <c r="K847" s="230"/>
      <c r="L847" s="235"/>
      <c r="M847" s="236"/>
      <c r="N847" s="237"/>
      <c r="O847" s="237"/>
      <c r="P847" s="237"/>
      <c r="Q847" s="237"/>
      <c r="R847" s="237"/>
      <c r="S847" s="237"/>
      <c r="T847" s="238"/>
      <c r="AT847" s="239" t="s">
        <v>175</v>
      </c>
      <c r="AU847" s="239" t="s">
        <v>86</v>
      </c>
      <c r="AV847" s="13" t="s">
        <v>86</v>
      </c>
      <c r="AW847" s="13" t="s">
        <v>40</v>
      </c>
      <c r="AX847" s="13" t="s">
        <v>25</v>
      </c>
      <c r="AY847" s="239" t="s">
        <v>164</v>
      </c>
    </row>
    <row r="848" spans="2:65" s="1" customFormat="1" ht="22.5" customHeight="1">
      <c r="B848" s="42"/>
      <c r="C848" s="256" t="s">
        <v>1138</v>
      </c>
      <c r="D848" s="256" t="s">
        <v>217</v>
      </c>
      <c r="E848" s="257" t="s">
        <v>480</v>
      </c>
      <c r="F848" s="258" t="s">
        <v>1139</v>
      </c>
      <c r="G848" s="259" t="s">
        <v>226</v>
      </c>
      <c r="H848" s="260">
        <v>2</v>
      </c>
      <c r="I848" s="261"/>
      <c r="J848" s="262">
        <f>ROUND(I848*H848,2)</f>
        <v>0</v>
      </c>
      <c r="K848" s="258" t="s">
        <v>24</v>
      </c>
      <c r="L848" s="263"/>
      <c r="M848" s="264" t="s">
        <v>24</v>
      </c>
      <c r="N848" s="265" t="s">
        <v>48</v>
      </c>
      <c r="O848" s="43"/>
      <c r="P848" s="212">
        <f>O848*H848</f>
        <v>0</v>
      </c>
      <c r="Q848" s="212">
        <v>0</v>
      </c>
      <c r="R848" s="212">
        <f>Q848*H848</f>
        <v>0</v>
      </c>
      <c r="S848" s="212">
        <v>0</v>
      </c>
      <c r="T848" s="213">
        <f>S848*H848</f>
        <v>0</v>
      </c>
      <c r="AR848" s="25" t="s">
        <v>211</v>
      </c>
      <c r="AT848" s="25" t="s">
        <v>217</v>
      </c>
      <c r="AU848" s="25" t="s">
        <v>86</v>
      </c>
      <c r="AY848" s="25" t="s">
        <v>164</v>
      </c>
      <c r="BE848" s="214">
        <f>IF(N848="základní",J848,0)</f>
        <v>0</v>
      </c>
      <c r="BF848" s="214">
        <f>IF(N848="snížená",J848,0)</f>
        <v>0</v>
      </c>
      <c r="BG848" s="214">
        <f>IF(N848="zákl. přenesená",J848,0)</f>
        <v>0</v>
      </c>
      <c r="BH848" s="214">
        <f>IF(N848="sníž. přenesená",J848,0)</f>
        <v>0</v>
      </c>
      <c r="BI848" s="214">
        <f>IF(N848="nulová",J848,0)</f>
        <v>0</v>
      </c>
      <c r="BJ848" s="25" t="s">
        <v>25</v>
      </c>
      <c r="BK848" s="214">
        <f>ROUND(I848*H848,2)</f>
        <v>0</v>
      </c>
      <c r="BL848" s="25" t="s">
        <v>171</v>
      </c>
      <c r="BM848" s="25" t="s">
        <v>1140</v>
      </c>
    </row>
    <row r="849" spans="2:65" s="1" customFormat="1" ht="13.5">
      <c r="B849" s="42"/>
      <c r="C849" s="64"/>
      <c r="D849" s="242" t="s">
        <v>173</v>
      </c>
      <c r="E849" s="64"/>
      <c r="F849" s="252" t="s">
        <v>1139</v>
      </c>
      <c r="G849" s="64"/>
      <c r="H849" s="64"/>
      <c r="I849" s="173"/>
      <c r="J849" s="64"/>
      <c r="K849" s="64"/>
      <c r="L849" s="62"/>
      <c r="M849" s="217"/>
      <c r="N849" s="43"/>
      <c r="O849" s="43"/>
      <c r="P849" s="43"/>
      <c r="Q849" s="43"/>
      <c r="R849" s="43"/>
      <c r="S849" s="43"/>
      <c r="T849" s="79"/>
      <c r="AT849" s="25" t="s">
        <v>173</v>
      </c>
      <c r="AU849" s="25" t="s">
        <v>86</v>
      </c>
    </row>
    <row r="850" spans="2:65" s="1" customFormat="1" ht="22.5" customHeight="1">
      <c r="B850" s="42"/>
      <c r="C850" s="256" t="s">
        <v>1141</v>
      </c>
      <c r="D850" s="256" t="s">
        <v>217</v>
      </c>
      <c r="E850" s="257" t="s">
        <v>490</v>
      </c>
      <c r="F850" s="258" t="s">
        <v>1142</v>
      </c>
      <c r="G850" s="259" t="s">
        <v>226</v>
      </c>
      <c r="H850" s="260">
        <v>3</v>
      </c>
      <c r="I850" s="261"/>
      <c r="J850" s="262">
        <f>ROUND(I850*H850,2)</f>
        <v>0</v>
      </c>
      <c r="K850" s="258" t="s">
        <v>24</v>
      </c>
      <c r="L850" s="263"/>
      <c r="M850" s="264" t="s">
        <v>24</v>
      </c>
      <c r="N850" s="265" t="s">
        <v>48</v>
      </c>
      <c r="O850" s="43"/>
      <c r="P850" s="212">
        <f>O850*H850</f>
        <v>0</v>
      </c>
      <c r="Q850" s="212">
        <v>0</v>
      </c>
      <c r="R850" s="212">
        <f>Q850*H850</f>
        <v>0</v>
      </c>
      <c r="S850" s="212">
        <v>0</v>
      </c>
      <c r="T850" s="213">
        <f>S850*H850</f>
        <v>0</v>
      </c>
      <c r="AR850" s="25" t="s">
        <v>211</v>
      </c>
      <c r="AT850" s="25" t="s">
        <v>217</v>
      </c>
      <c r="AU850" s="25" t="s">
        <v>86</v>
      </c>
      <c r="AY850" s="25" t="s">
        <v>164</v>
      </c>
      <c r="BE850" s="214">
        <f>IF(N850="základní",J850,0)</f>
        <v>0</v>
      </c>
      <c r="BF850" s="214">
        <f>IF(N850="snížená",J850,0)</f>
        <v>0</v>
      </c>
      <c r="BG850" s="214">
        <f>IF(N850="zákl. přenesená",J850,0)</f>
        <v>0</v>
      </c>
      <c r="BH850" s="214">
        <f>IF(N850="sníž. přenesená",J850,0)</f>
        <v>0</v>
      </c>
      <c r="BI850" s="214">
        <f>IF(N850="nulová",J850,0)</f>
        <v>0</v>
      </c>
      <c r="BJ850" s="25" t="s">
        <v>25</v>
      </c>
      <c r="BK850" s="214">
        <f>ROUND(I850*H850,2)</f>
        <v>0</v>
      </c>
      <c r="BL850" s="25" t="s">
        <v>171</v>
      </c>
      <c r="BM850" s="25" t="s">
        <v>1143</v>
      </c>
    </row>
    <row r="851" spans="2:65" s="1" customFormat="1" ht="13.5">
      <c r="B851" s="42"/>
      <c r="C851" s="64"/>
      <c r="D851" s="242" t="s">
        <v>173</v>
      </c>
      <c r="E851" s="64"/>
      <c r="F851" s="252" t="s">
        <v>1142</v>
      </c>
      <c r="G851" s="64"/>
      <c r="H851" s="64"/>
      <c r="I851" s="173"/>
      <c r="J851" s="64"/>
      <c r="K851" s="64"/>
      <c r="L851" s="62"/>
      <c r="M851" s="217"/>
      <c r="N851" s="43"/>
      <c r="O851" s="43"/>
      <c r="P851" s="43"/>
      <c r="Q851" s="43"/>
      <c r="R851" s="43"/>
      <c r="S851" s="43"/>
      <c r="T851" s="79"/>
      <c r="AT851" s="25" t="s">
        <v>173</v>
      </c>
      <c r="AU851" s="25" t="s">
        <v>86</v>
      </c>
    </row>
    <row r="852" spans="2:65" s="1" customFormat="1" ht="22.5" customHeight="1">
      <c r="B852" s="42"/>
      <c r="C852" s="203" t="s">
        <v>1144</v>
      </c>
      <c r="D852" s="203" t="s">
        <v>166</v>
      </c>
      <c r="E852" s="204" t="s">
        <v>1145</v>
      </c>
      <c r="F852" s="205" t="s">
        <v>1146</v>
      </c>
      <c r="G852" s="206" t="s">
        <v>226</v>
      </c>
      <c r="H852" s="207">
        <v>3</v>
      </c>
      <c r="I852" s="208"/>
      <c r="J852" s="209">
        <f>ROUND(I852*H852,2)</f>
        <v>0</v>
      </c>
      <c r="K852" s="205" t="s">
        <v>24</v>
      </c>
      <c r="L852" s="62"/>
      <c r="M852" s="210" t="s">
        <v>24</v>
      </c>
      <c r="N852" s="211" t="s">
        <v>48</v>
      </c>
      <c r="O852" s="43"/>
      <c r="P852" s="212">
        <f>O852*H852</f>
        <v>0</v>
      </c>
      <c r="Q852" s="212">
        <v>0</v>
      </c>
      <c r="R852" s="212">
        <f>Q852*H852</f>
        <v>0</v>
      </c>
      <c r="S852" s="212">
        <v>0</v>
      </c>
      <c r="T852" s="213">
        <f>S852*H852</f>
        <v>0</v>
      </c>
      <c r="AR852" s="25" t="s">
        <v>171</v>
      </c>
      <c r="AT852" s="25" t="s">
        <v>166</v>
      </c>
      <c r="AU852" s="25" t="s">
        <v>86</v>
      </c>
      <c r="AY852" s="25" t="s">
        <v>164</v>
      </c>
      <c r="BE852" s="214">
        <f>IF(N852="základní",J852,0)</f>
        <v>0</v>
      </c>
      <c r="BF852" s="214">
        <f>IF(N852="snížená",J852,0)</f>
        <v>0</v>
      </c>
      <c r="BG852" s="214">
        <f>IF(N852="zákl. přenesená",J852,0)</f>
        <v>0</v>
      </c>
      <c r="BH852" s="214">
        <f>IF(N852="sníž. přenesená",J852,0)</f>
        <v>0</v>
      </c>
      <c r="BI852" s="214">
        <f>IF(N852="nulová",J852,0)</f>
        <v>0</v>
      </c>
      <c r="BJ852" s="25" t="s">
        <v>25</v>
      </c>
      <c r="BK852" s="214">
        <f>ROUND(I852*H852,2)</f>
        <v>0</v>
      </c>
      <c r="BL852" s="25" t="s">
        <v>171</v>
      </c>
      <c r="BM852" s="25" t="s">
        <v>1147</v>
      </c>
    </row>
    <row r="853" spans="2:65" s="1" customFormat="1" ht="13.5">
      <c r="B853" s="42"/>
      <c r="C853" s="64"/>
      <c r="D853" s="242" t="s">
        <v>173</v>
      </c>
      <c r="E853" s="64"/>
      <c r="F853" s="252" t="s">
        <v>1146</v>
      </c>
      <c r="G853" s="64"/>
      <c r="H853" s="64"/>
      <c r="I853" s="173"/>
      <c r="J853" s="64"/>
      <c r="K853" s="64"/>
      <c r="L853" s="62"/>
      <c r="M853" s="217"/>
      <c r="N853" s="43"/>
      <c r="O853" s="43"/>
      <c r="P853" s="43"/>
      <c r="Q853" s="43"/>
      <c r="R853" s="43"/>
      <c r="S853" s="43"/>
      <c r="T853" s="79"/>
      <c r="AT853" s="25" t="s">
        <v>173</v>
      </c>
      <c r="AU853" s="25" t="s">
        <v>86</v>
      </c>
    </row>
    <row r="854" spans="2:65" s="1" customFormat="1" ht="22.5" customHeight="1">
      <c r="B854" s="42"/>
      <c r="C854" s="203" t="s">
        <v>1148</v>
      </c>
      <c r="D854" s="203" t="s">
        <v>166</v>
      </c>
      <c r="E854" s="204" t="s">
        <v>1149</v>
      </c>
      <c r="F854" s="205" t="s">
        <v>1150</v>
      </c>
      <c r="G854" s="206" t="s">
        <v>287</v>
      </c>
      <c r="H854" s="207">
        <v>4.74</v>
      </c>
      <c r="I854" s="208"/>
      <c r="J854" s="209">
        <f>ROUND(I854*H854,2)</f>
        <v>0</v>
      </c>
      <c r="K854" s="205" t="s">
        <v>24</v>
      </c>
      <c r="L854" s="62"/>
      <c r="M854" s="210" t="s">
        <v>24</v>
      </c>
      <c r="N854" s="211" t="s">
        <v>48</v>
      </c>
      <c r="O854" s="43"/>
      <c r="P854" s="212">
        <f>O854*H854</f>
        <v>0</v>
      </c>
      <c r="Q854" s="212">
        <v>0</v>
      </c>
      <c r="R854" s="212">
        <f>Q854*H854</f>
        <v>0</v>
      </c>
      <c r="S854" s="212">
        <v>0</v>
      </c>
      <c r="T854" s="213">
        <f>S854*H854</f>
        <v>0</v>
      </c>
      <c r="AR854" s="25" t="s">
        <v>171</v>
      </c>
      <c r="AT854" s="25" t="s">
        <v>166</v>
      </c>
      <c r="AU854" s="25" t="s">
        <v>86</v>
      </c>
      <c r="AY854" s="25" t="s">
        <v>164</v>
      </c>
      <c r="BE854" s="214">
        <f>IF(N854="základní",J854,0)</f>
        <v>0</v>
      </c>
      <c r="BF854" s="214">
        <f>IF(N854="snížená",J854,0)</f>
        <v>0</v>
      </c>
      <c r="BG854" s="214">
        <f>IF(N854="zákl. přenesená",J854,0)</f>
        <v>0</v>
      </c>
      <c r="BH854" s="214">
        <f>IF(N854="sníž. přenesená",J854,0)</f>
        <v>0</v>
      </c>
      <c r="BI854" s="214">
        <f>IF(N854="nulová",J854,0)</f>
        <v>0</v>
      </c>
      <c r="BJ854" s="25" t="s">
        <v>25</v>
      </c>
      <c r="BK854" s="214">
        <f>ROUND(I854*H854,2)</f>
        <v>0</v>
      </c>
      <c r="BL854" s="25" t="s">
        <v>171</v>
      </c>
      <c r="BM854" s="25" t="s">
        <v>1151</v>
      </c>
    </row>
    <row r="855" spans="2:65" s="1" customFormat="1" ht="13.5">
      <c r="B855" s="42"/>
      <c r="C855" s="64"/>
      <c r="D855" s="215" t="s">
        <v>173</v>
      </c>
      <c r="E855" s="64"/>
      <c r="F855" s="216" t="s">
        <v>1150</v>
      </c>
      <c r="G855" s="64"/>
      <c r="H855" s="64"/>
      <c r="I855" s="173"/>
      <c r="J855" s="64"/>
      <c r="K855" s="64"/>
      <c r="L855" s="62"/>
      <c r="M855" s="217"/>
      <c r="N855" s="43"/>
      <c r="O855" s="43"/>
      <c r="P855" s="43"/>
      <c r="Q855" s="43"/>
      <c r="R855" s="43"/>
      <c r="S855" s="43"/>
      <c r="T855" s="79"/>
      <c r="AT855" s="25" t="s">
        <v>173</v>
      </c>
      <c r="AU855" s="25" t="s">
        <v>86</v>
      </c>
    </row>
    <row r="856" spans="2:65" s="12" customFormat="1" ht="13.5">
      <c r="B856" s="218"/>
      <c r="C856" s="219"/>
      <c r="D856" s="215" t="s">
        <v>175</v>
      </c>
      <c r="E856" s="220" t="s">
        <v>24</v>
      </c>
      <c r="F856" s="221" t="s">
        <v>1152</v>
      </c>
      <c r="G856" s="219"/>
      <c r="H856" s="222" t="s">
        <v>24</v>
      </c>
      <c r="I856" s="223"/>
      <c r="J856" s="219"/>
      <c r="K856" s="219"/>
      <c r="L856" s="224"/>
      <c r="M856" s="225"/>
      <c r="N856" s="226"/>
      <c r="O856" s="226"/>
      <c r="P856" s="226"/>
      <c r="Q856" s="226"/>
      <c r="R856" s="226"/>
      <c r="S856" s="226"/>
      <c r="T856" s="227"/>
      <c r="AT856" s="228" t="s">
        <v>175</v>
      </c>
      <c r="AU856" s="228" t="s">
        <v>86</v>
      </c>
      <c r="AV856" s="12" t="s">
        <v>25</v>
      </c>
      <c r="AW856" s="12" t="s">
        <v>40</v>
      </c>
      <c r="AX856" s="12" t="s">
        <v>77</v>
      </c>
      <c r="AY856" s="228" t="s">
        <v>164</v>
      </c>
    </row>
    <row r="857" spans="2:65" s="13" customFormat="1" ht="13.5">
      <c r="B857" s="229"/>
      <c r="C857" s="230"/>
      <c r="D857" s="215" t="s">
        <v>175</v>
      </c>
      <c r="E857" s="231" t="s">
        <v>24</v>
      </c>
      <c r="F857" s="232" t="s">
        <v>1153</v>
      </c>
      <c r="G857" s="230"/>
      <c r="H857" s="233">
        <v>4.74</v>
      </c>
      <c r="I857" s="234"/>
      <c r="J857" s="230"/>
      <c r="K857" s="230"/>
      <c r="L857" s="235"/>
      <c r="M857" s="236"/>
      <c r="N857" s="237"/>
      <c r="O857" s="237"/>
      <c r="P857" s="237"/>
      <c r="Q857" s="237"/>
      <c r="R857" s="237"/>
      <c r="S857" s="237"/>
      <c r="T857" s="238"/>
      <c r="AT857" s="239" t="s">
        <v>175</v>
      </c>
      <c r="AU857" s="239" t="s">
        <v>86</v>
      </c>
      <c r="AV857" s="13" t="s">
        <v>86</v>
      </c>
      <c r="AW857" s="13" t="s">
        <v>40</v>
      </c>
      <c r="AX857" s="13" t="s">
        <v>77</v>
      </c>
      <c r="AY857" s="239" t="s">
        <v>164</v>
      </c>
    </row>
    <row r="858" spans="2:65" s="14" customFormat="1" ht="13.5">
      <c r="B858" s="240"/>
      <c r="C858" s="241"/>
      <c r="D858" s="242" t="s">
        <v>175</v>
      </c>
      <c r="E858" s="243" t="s">
        <v>24</v>
      </c>
      <c r="F858" s="244" t="s">
        <v>178</v>
      </c>
      <c r="G858" s="241"/>
      <c r="H858" s="245">
        <v>4.74</v>
      </c>
      <c r="I858" s="246"/>
      <c r="J858" s="241"/>
      <c r="K858" s="241"/>
      <c r="L858" s="247"/>
      <c r="M858" s="248"/>
      <c r="N858" s="249"/>
      <c r="O858" s="249"/>
      <c r="P858" s="249"/>
      <c r="Q858" s="249"/>
      <c r="R858" s="249"/>
      <c r="S858" s="249"/>
      <c r="T858" s="250"/>
      <c r="AT858" s="251" t="s">
        <v>175</v>
      </c>
      <c r="AU858" s="251" t="s">
        <v>86</v>
      </c>
      <c r="AV858" s="14" t="s">
        <v>171</v>
      </c>
      <c r="AW858" s="14" t="s">
        <v>40</v>
      </c>
      <c r="AX858" s="14" t="s">
        <v>25</v>
      </c>
      <c r="AY858" s="251" t="s">
        <v>164</v>
      </c>
    </row>
    <row r="859" spans="2:65" s="1" customFormat="1" ht="22.5" customHeight="1">
      <c r="B859" s="42"/>
      <c r="C859" s="203" t="s">
        <v>1154</v>
      </c>
      <c r="D859" s="203" t="s">
        <v>166</v>
      </c>
      <c r="E859" s="204" t="s">
        <v>1155</v>
      </c>
      <c r="F859" s="205" t="s">
        <v>1156</v>
      </c>
      <c r="G859" s="206" t="s">
        <v>207</v>
      </c>
      <c r="H859" s="207">
        <v>1.4</v>
      </c>
      <c r="I859" s="208"/>
      <c r="J859" s="209">
        <f>ROUND(I859*H859,2)</f>
        <v>0</v>
      </c>
      <c r="K859" s="205" t="s">
        <v>170</v>
      </c>
      <c r="L859" s="62"/>
      <c r="M859" s="210" t="s">
        <v>24</v>
      </c>
      <c r="N859" s="211" t="s">
        <v>48</v>
      </c>
      <c r="O859" s="43"/>
      <c r="P859" s="212">
        <f>O859*H859</f>
        <v>0</v>
      </c>
      <c r="Q859" s="212">
        <v>0</v>
      </c>
      <c r="R859" s="212">
        <f>Q859*H859</f>
        <v>0</v>
      </c>
      <c r="S859" s="212">
        <v>0</v>
      </c>
      <c r="T859" s="213">
        <f>S859*H859</f>
        <v>0</v>
      </c>
      <c r="AR859" s="25" t="s">
        <v>284</v>
      </c>
      <c r="AT859" s="25" t="s">
        <v>166</v>
      </c>
      <c r="AU859" s="25" t="s">
        <v>86</v>
      </c>
      <c r="AY859" s="25" t="s">
        <v>164</v>
      </c>
      <c r="BE859" s="214">
        <f>IF(N859="základní",J859,0)</f>
        <v>0</v>
      </c>
      <c r="BF859" s="214">
        <f>IF(N859="snížená",J859,0)</f>
        <v>0</v>
      </c>
      <c r="BG859" s="214">
        <f>IF(N859="zákl. přenesená",J859,0)</f>
        <v>0</v>
      </c>
      <c r="BH859" s="214">
        <f>IF(N859="sníž. přenesená",J859,0)</f>
        <v>0</v>
      </c>
      <c r="BI859" s="214">
        <f>IF(N859="nulová",J859,0)</f>
        <v>0</v>
      </c>
      <c r="BJ859" s="25" t="s">
        <v>25</v>
      </c>
      <c r="BK859" s="214">
        <f>ROUND(I859*H859,2)</f>
        <v>0</v>
      </c>
      <c r="BL859" s="25" t="s">
        <v>284</v>
      </c>
      <c r="BM859" s="25" t="s">
        <v>1157</v>
      </c>
    </row>
    <row r="860" spans="2:65" s="1" customFormat="1" ht="27">
      <c r="B860" s="42"/>
      <c r="C860" s="64"/>
      <c r="D860" s="215" t="s">
        <v>173</v>
      </c>
      <c r="E860" s="64"/>
      <c r="F860" s="216" t="s">
        <v>1158</v>
      </c>
      <c r="G860" s="64"/>
      <c r="H860" s="64"/>
      <c r="I860" s="173"/>
      <c r="J860" s="64"/>
      <c r="K860" s="64"/>
      <c r="L860" s="62"/>
      <c r="M860" s="217"/>
      <c r="N860" s="43"/>
      <c r="O860" s="43"/>
      <c r="P860" s="43"/>
      <c r="Q860" s="43"/>
      <c r="R860" s="43"/>
      <c r="S860" s="43"/>
      <c r="T860" s="79"/>
      <c r="AT860" s="25" t="s">
        <v>173</v>
      </c>
      <c r="AU860" s="25" t="s">
        <v>86</v>
      </c>
    </row>
    <row r="861" spans="2:65" s="1" customFormat="1" ht="121.5">
      <c r="B861" s="42"/>
      <c r="C861" s="64"/>
      <c r="D861" s="242" t="s">
        <v>229</v>
      </c>
      <c r="E861" s="64"/>
      <c r="F861" s="266" t="s">
        <v>1159</v>
      </c>
      <c r="G861" s="64"/>
      <c r="H861" s="64"/>
      <c r="I861" s="173"/>
      <c r="J861" s="64"/>
      <c r="K861" s="64"/>
      <c r="L861" s="62"/>
      <c r="M861" s="217"/>
      <c r="N861" s="43"/>
      <c r="O861" s="43"/>
      <c r="P861" s="43"/>
      <c r="Q861" s="43"/>
      <c r="R861" s="43"/>
      <c r="S861" s="43"/>
      <c r="T861" s="79"/>
      <c r="AT861" s="25" t="s">
        <v>229</v>
      </c>
      <c r="AU861" s="25" t="s">
        <v>86</v>
      </c>
    </row>
    <row r="862" spans="2:65" s="1" customFormat="1" ht="22.5" customHeight="1">
      <c r="B862" s="42"/>
      <c r="C862" s="203" t="s">
        <v>1160</v>
      </c>
      <c r="D862" s="203" t="s">
        <v>166</v>
      </c>
      <c r="E862" s="204" t="s">
        <v>1161</v>
      </c>
      <c r="F862" s="205" t="s">
        <v>1162</v>
      </c>
      <c r="G862" s="206" t="s">
        <v>207</v>
      </c>
      <c r="H862" s="207">
        <v>1.4</v>
      </c>
      <c r="I862" s="208"/>
      <c r="J862" s="209">
        <f>ROUND(I862*H862,2)</f>
        <v>0</v>
      </c>
      <c r="K862" s="205" t="s">
        <v>170</v>
      </c>
      <c r="L862" s="62"/>
      <c r="M862" s="210" t="s">
        <v>24</v>
      </c>
      <c r="N862" s="211" t="s">
        <v>48</v>
      </c>
      <c r="O862" s="43"/>
      <c r="P862" s="212">
        <f>O862*H862</f>
        <v>0</v>
      </c>
      <c r="Q862" s="212">
        <v>0</v>
      </c>
      <c r="R862" s="212">
        <f>Q862*H862</f>
        <v>0</v>
      </c>
      <c r="S862" s="212">
        <v>0</v>
      </c>
      <c r="T862" s="213">
        <f>S862*H862</f>
        <v>0</v>
      </c>
      <c r="AR862" s="25" t="s">
        <v>284</v>
      </c>
      <c r="AT862" s="25" t="s">
        <v>166</v>
      </c>
      <c r="AU862" s="25" t="s">
        <v>86</v>
      </c>
      <c r="AY862" s="25" t="s">
        <v>164</v>
      </c>
      <c r="BE862" s="214">
        <f>IF(N862="základní",J862,0)</f>
        <v>0</v>
      </c>
      <c r="BF862" s="214">
        <f>IF(N862="snížená",J862,0)</f>
        <v>0</v>
      </c>
      <c r="BG862" s="214">
        <f>IF(N862="zákl. přenesená",J862,0)</f>
        <v>0</v>
      </c>
      <c r="BH862" s="214">
        <f>IF(N862="sníž. přenesená",J862,0)</f>
        <v>0</v>
      </c>
      <c r="BI862" s="214">
        <f>IF(N862="nulová",J862,0)</f>
        <v>0</v>
      </c>
      <c r="BJ862" s="25" t="s">
        <v>25</v>
      </c>
      <c r="BK862" s="214">
        <f>ROUND(I862*H862,2)</f>
        <v>0</v>
      </c>
      <c r="BL862" s="25" t="s">
        <v>284</v>
      </c>
      <c r="BM862" s="25" t="s">
        <v>1163</v>
      </c>
    </row>
    <row r="863" spans="2:65" s="1" customFormat="1" ht="27">
      <c r="B863" s="42"/>
      <c r="C863" s="64"/>
      <c r="D863" s="215" t="s">
        <v>173</v>
      </c>
      <c r="E863" s="64"/>
      <c r="F863" s="216" t="s">
        <v>1164</v>
      </c>
      <c r="G863" s="64"/>
      <c r="H863" s="64"/>
      <c r="I863" s="173"/>
      <c r="J863" s="64"/>
      <c r="K863" s="64"/>
      <c r="L863" s="62"/>
      <c r="M863" s="217"/>
      <c r="N863" s="43"/>
      <c r="O863" s="43"/>
      <c r="P863" s="43"/>
      <c r="Q863" s="43"/>
      <c r="R863" s="43"/>
      <c r="S863" s="43"/>
      <c r="T863" s="79"/>
      <c r="AT863" s="25" t="s">
        <v>173</v>
      </c>
      <c r="AU863" s="25" t="s">
        <v>86</v>
      </c>
    </row>
    <row r="864" spans="2:65" s="11" customFormat="1" ht="29.85" customHeight="1">
      <c r="B864" s="186"/>
      <c r="C864" s="187"/>
      <c r="D864" s="200" t="s">
        <v>76</v>
      </c>
      <c r="E864" s="201" t="s">
        <v>1165</v>
      </c>
      <c r="F864" s="201" t="s">
        <v>1166</v>
      </c>
      <c r="G864" s="187"/>
      <c r="H864" s="187"/>
      <c r="I864" s="190"/>
      <c r="J864" s="202">
        <f>BK864</f>
        <v>0</v>
      </c>
      <c r="K864" s="187"/>
      <c r="L864" s="192"/>
      <c r="M864" s="193"/>
      <c r="N864" s="194"/>
      <c r="O864" s="194"/>
      <c r="P864" s="195">
        <f>SUM(P865:P937)</f>
        <v>0</v>
      </c>
      <c r="Q864" s="194"/>
      <c r="R864" s="195">
        <f>SUM(R865:R937)</f>
        <v>2.9064356000000005</v>
      </c>
      <c r="S864" s="194"/>
      <c r="T864" s="196">
        <f>SUM(T865:T937)</f>
        <v>7.0199999999999999E-2</v>
      </c>
      <c r="AR864" s="197" t="s">
        <v>86</v>
      </c>
      <c r="AT864" s="198" t="s">
        <v>76</v>
      </c>
      <c r="AU864" s="198" t="s">
        <v>25</v>
      </c>
      <c r="AY864" s="197" t="s">
        <v>164</v>
      </c>
      <c r="BK864" s="199">
        <f>SUM(BK865:BK937)</f>
        <v>0</v>
      </c>
    </row>
    <row r="865" spans="2:65" s="1" customFormat="1" ht="22.5" customHeight="1">
      <c r="B865" s="42"/>
      <c r="C865" s="203" t="s">
        <v>1167</v>
      </c>
      <c r="D865" s="203" t="s">
        <v>166</v>
      </c>
      <c r="E865" s="204" t="s">
        <v>1168</v>
      </c>
      <c r="F865" s="205" t="s">
        <v>1169</v>
      </c>
      <c r="G865" s="206" t="s">
        <v>287</v>
      </c>
      <c r="H865" s="207">
        <v>11.7</v>
      </c>
      <c r="I865" s="208"/>
      <c r="J865" s="209">
        <f>ROUND(I865*H865,2)</f>
        <v>0</v>
      </c>
      <c r="K865" s="205" t="s">
        <v>170</v>
      </c>
      <c r="L865" s="62"/>
      <c r="M865" s="210" t="s">
        <v>24</v>
      </c>
      <c r="N865" s="211" t="s">
        <v>48</v>
      </c>
      <c r="O865" s="43"/>
      <c r="P865" s="212">
        <f>O865*H865</f>
        <v>0</v>
      </c>
      <c r="Q865" s="212">
        <v>6.2E-4</v>
      </c>
      <c r="R865" s="212">
        <f>Q865*H865</f>
        <v>7.2539999999999992E-3</v>
      </c>
      <c r="S865" s="212">
        <v>0</v>
      </c>
      <c r="T865" s="213">
        <f>S865*H865</f>
        <v>0</v>
      </c>
      <c r="AR865" s="25" t="s">
        <v>284</v>
      </c>
      <c r="AT865" s="25" t="s">
        <v>166</v>
      </c>
      <c r="AU865" s="25" t="s">
        <v>86</v>
      </c>
      <c r="AY865" s="25" t="s">
        <v>164</v>
      </c>
      <c r="BE865" s="214">
        <f>IF(N865="základní",J865,0)</f>
        <v>0</v>
      </c>
      <c r="BF865" s="214">
        <f>IF(N865="snížená",J865,0)</f>
        <v>0</v>
      </c>
      <c r="BG865" s="214">
        <f>IF(N865="zákl. přenesená",J865,0)</f>
        <v>0</v>
      </c>
      <c r="BH865" s="214">
        <f>IF(N865="sníž. přenesená",J865,0)</f>
        <v>0</v>
      </c>
      <c r="BI865" s="214">
        <f>IF(N865="nulová",J865,0)</f>
        <v>0</v>
      </c>
      <c r="BJ865" s="25" t="s">
        <v>25</v>
      </c>
      <c r="BK865" s="214">
        <f>ROUND(I865*H865,2)</f>
        <v>0</v>
      </c>
      <c r="BL865" s="25" t="s">
        <v>284</v>
      </c>
      <c r="BM865" s="25" t="s">
        <v>1170</v>
      </c>
    </row>
    <row r="866" spans="2:65" s="1" customFormat="1" ht="27">
      <c r="B866" s="42"/>
      <c r="C866" s="64"/>
      <c r="D866" s="215" t="s">
        <v>173</v>
      </c>
      <c r="E866" s="64"/>
      <c r="F866" s="216" t="s">
        <v>1171</v>
      </c>
      <c r="G866" s="64"/>
      <c r="H866" s="64"/>
      <c r="I866" s="173"/>
      <c r="J866" s="64"/>
      <c r="K866" s="64"/>
      <c r="L866" s="62"/>
      <c r="M866" s="217"/>
      <c r="N866" s="43"/>
      <c r="O866" s="43"/>
      <c r="P866" s="43"/>
      <c r="Q866" s="43"/>
      <c r="R866" s="43"/>
      <c r="S866" s="43"/>
      <c r="T866" s="79"/>
      <c r="AT866" s="25" t="s">
        <v>173</v>
      </c>
      <c r="AU866" s="25" t="s">
        <v>86</v>
      </c>
    </row>
    <row r="867" spans="2:65" s="12" customFormat="1" ht="13.5">
      <c r="B867" s="218"/>
      <c r="C867" s="219"/>
      <c r="D867" s="215" t="s">
        <v>175</v>
      </c>
      <c r="E867" s="220" t="s">
        <v>24</v>
      </c>
      <c r="F867" s="221" t="s">
        <v>1172</v>
      </c>
      <c r="G867" s="219"/>
      <c r="H867" s="222" t="s">
        <v>24</v>
      </c>
      <c r="I867" s="223"/>
      <c r="J867" s="219"/>
      <c r="K867" s="219"/>
      <c r="L867" s="224"/>
      <c r="M867" s="225"/>
      <c r="N867" s="226"/>
      <c r="O867" s="226"/>
      <c r="P867" s="226"/>
      <c r="Q867" s="226"/>
      <c r="R867" s="226"/>
      <c r="S867" s="226"/>
      <c r="T867" s="227"/>
      <c r="AT867" s="228" t="s">
        <v>175</v>
      </c>
      <c r="AU867" s="228" t="s">
        <v>86</v>
      </c>
      <c r="AV867" s="12" t="s">
        <v>25</v>
      </c>
      <c r="AW867" s="12" t="s">
        <v>40</v>
      </c>
      <c r="AX867" s="12" t="s">
        <v>77</v>
      </c>
      <c r="AY867" s="228" t="s">
        <v>164</v>
      </c>
    </row>
    <row r="868" spans="2:65" s="13" customFormat="1" ht="13.5">
      <c r="B868" s="229"/>
      <c r="C868" s="230"/>
      <c r="D868" s="215" t="s">
        <v>175</v>
      </c>
      <c r="E868" s="231" t="s">
        <v>24</v>
      </c>
      <c r="F868" s="232" t="s">
        <v>1173</v>
      </c>
      <c r="G868" s="230"/>
      <c r="H868" s="233">
        <v>11.7</v>
      </c>
      <c r="I868" s="234"/>
      <c r="J868" s="230"/>
      <c r="K868" s="230"/>
      <c r="L868" s="235"/>
      <c r="M868" s="236"/>
      <c r="N868" s="237"/>
      <c r="O868" s="237"/>
      <c r="P868" s="237"/>
      <c r="Q868" s="237"/>
      <c r="R868" s="237"/>
      <c r="S868" s="237"/>
      <c r="T868" s="238"/>
      <c r="AT868" s="239" t="s">
        <v>175</v>
      </c>
      <c r="AU868" s="239" t="s">
        <v>86</v>
      </c>
      <c r="AV868" s="13" t="s">
        <v>86</v>
      </c>
      <c r="AW868" s="13" t="s">
        <v>40</v>
      </c>
      <c r="AX868" s="13" t="s">
        <v>77</v>
      </c>
      <c r="AY868" s="239" t="s">
        <v>164</v>
      </c>
    </row>
    <row r="869" spans="2:65" s="14" customFormat="1" ht="13.5">
      <c r="B869" s="240"/>
      <c r="C869" s="241"/>
      <c r="D869" s="242" t="s">
        <v>175</v>
      </c>
      <c r="E869" s="243" t="s">
        <v>24</v>
      </c>
      <c r="F869" s="244" t="s">
        <v>178</v>
      </c>
      <c r="G869" s="241"/>
      <c r="H869" s="245">
        <v>11.7</v>
      </c>
      <c r="I869" s="246"/>
      <c r="J869" s="241"/>
      <c r="K869" s="241"/>
      <c r="L869" s="247"/>
      <c r="M869" s="248"/>
      <c r="N869" s="249"/>
      <c r="O869" s="249"/>
      <c r="P869" s="249"/>
      <c r="Q869" s="249"/>
      <c r="R869" s="249"/>
      <c r="S869" s="249"/>
      <c r="T869" s="250"/>
      <c r="AT869" s="251" t="s">
        <v>175</v>
      </c>
      <c r="AU869" s="251" t="s">
        <v>86</v>
      </c>
      <c r="AV869" s="14" t="s">
        <v>171</v>
      </c>
      <c r="AW869" s="14" t="s">
        <v>40</v>
      </c>
      <c r="AX869" s="14" t="s">
        <v>25</v>
      </c>
      <c r="AY869" s="251" t="s">
        <v>164</v>
      </c>
    </row>
    <row r="870" spans="2:65" s="1" customFormat="1" ht="22.5" customHeight="1">
      <c r="B870" s="42"/>
      <c r="C870" s="203" t="s">
        <v>1174</v>
      </c>
      <c r="D870" s="203" t="s">
        <v>166</v>
      </c>
      <c r="E870" s="204" t="s">
        <v>1175</v>
      </c>
      <c r="F870" s="205" t="s">
        <v>1176</v>
      </c>
      <c r="G870" s="206" t="s">
        <v>234</v>
      </c>
      <c r="H870" s="207">
        <v>84.36</v>
      </c>
      <c r="I870" s="208"/>
      <c r="J870" s="209">
        <f>ROUND(I870*H870,2)</f>
        <v>0</v>
      </c>
      <c r="K870" s="205" t="s">
        <v>170</v>
      </c>
      <c r="L870" s="62"/>
      <c r="M870" s="210" t="s">
        <v>24</v>
      </c>
      <c r="N870" s="211" t="s">
        <v>48</v>
      </c>
      <c r="O870" s="43"/>
      <c r="P870" s="212">
        <f>O870*H870</f>
        <v>0</v>
      </c>
      <c r="Q870" s="212">
        <v>3.8E-3</v>
      </c>
      <c r="R870" s="212">
        <f>Q870*H870</f>
        <v>0.32056800000000002</v>
      </c>
      <c r="S870" s="212">
        <v>0</v>
      </c>
      <c r="T870" s="213">
        <f>S870*H870</f>
        <v>0</v>
      </c>
      <c r="AR870" s="25" t="s">
        <v>284</v>
      </c>
      <c r="AT870" s="25" t="s">
        <v>166</v>
      </c>
      <c r="AU870" s="25" t="s">
        <v>86</v>
      </c>
      <c r="AY870" s="25" t="s">
        <v>164</v>
      </c>
      <c r="BE870" s="214">
        <f>IF(N870="základní",J870,0)</f>
        <v>0</v>
      </c>
      <c r="BF870" s="214">
        <f>IF(N870="snížená",J870,0)</f>
        <v>0</v>
      </c>
      <c r="BG870" s="214">
        <f>IF(N870="zákl. přenesená",J870,0)</f>
        <v>0</v>
      </c>
      <c r="BH870" s="214">
        <f>IF(N870="sníž. přenesená",J870,0)</f>
        <v>0</v>
      </c>
      <c r="BI870" s="214">
        <f>IF(N870="nulová",J870,0)</f>
        <v>0</v>
      </c>
      <c r="BJ870" s="25" t="s">
        <v>25</v>
      </c>
      <c r="BK870" s="214">
        <f>ROUND(I870*H870,2)</f>
        <v>0</v>
      </c>
      <c r="BL870" s="25" t="s">
        <v>284</v>
      </c>
      <c r="BM870" s="25" t="s">
        <v>1177</v>
      </c>
    </row>
    <row r="871" spans="2:65" s="1" customFormat="1" ht="27">
      <c r="B871" s="42"/>
      <c r="C871" s="64"/>
      <c r="D871" s="215" t="s">
        <v>173</v>
      </c>
      <c r="E871" s="64"/>
      <c r="F871" s="216" t="s">
        <v>1178</v>
      </c>
      <c r="G871" s="64"/>
      <c r="H871" s="64"/>
      <c r="I871" s="173"/>
      <c r="J871" s="64"/>
      <c r="K871" s="64"/>
      <c r="L871" s="62"/>
      <c r="M871" s="217"/>
      <c r="N871" s="43"/>
      <c r="O871" s="43"/>
      <c r="P871" s="43"/>
      <c r="Q871" s="43"/>
      <c r="R871" s="43"/>
      <c r="S871" s="43"/>
      <c r="T871" s="79"/>
      <c r="AT871" s="25" t="s">
        <v>173</v>
      </c>
      <c r="AU871" s="25" t="s">
        <v>86</v>
      </c>
    </row>
    <row r="872" spans="2:65" s="12" customFormat="1" ht="13.5">
      <c r="B872" s="218"/>
      <c r="C872" s="219"/>
      <c r="D872" s="215" t="s">
        <v>175</v>
      </c>
      <c r="E872" s="220" t="s">
        <v>24</v>
      </c>
      <c r="F872" s="221" t="s">
        <v>1179</v>
      </c>
      <c r="G872" s="219"/>
      <c r="H872" s="222" t="s">
        <v>24</v>
      </c>
      <c r="I872" s="223"/>
      <c r="J872" s="219"/>
      <c r="K872" s="219"/>
      <c r="L872" s="224"/>
      <c r="M872" s="225"/>
      <c r="N872" s="226"/>
      <c r="O872" s="226"/>
      <c r="P872" s="226"/>
      <c r="Q872" s="226"/>
      <c r="R872" s="226"/>
      <c r="S872" s="226"/>
      <c r="T872" s="227"/>
      <c r="AT872" s="228" t="s">
        <v>175</v>
      </c>
      <c r="AU872" s="228" t="s">
        <v>86</v>
      </c>
      <c r="AV872" s="12" t="s">
        <v>25</v>
      </c>
      <c r="AW872" s="12" t="s">
        <v>40</v>
      </c>
      <c r="AX872" s="12" t="s">
        <v>77</v>
      </c>
      <c r="AY872" s="228" t="s">
        <v>164</v>
      </c>
    </row>
    <row r="873" spans="2:65" s="13" customFormat="1" ht="13.5">
      <c r="B873" s="229"/>
      <c r="C873" s="230"/>
      <c r="D873" s="215" t="s">
        <v>175</v>
      </c>
      <c r="E873" s="231" t="s">
        <v>24</v>
      </c>
      <c r="F873" s="232" t="s">
        <v>1180</v>
      </c>
      <c r="G873" s="230"/>
      <c r="H873" s="233">
        <v>39.9</v>
      </c>
      <c r="I873" s="234"/>
      <c r="J873" s="230"/>
      <c r="K873" s="230"/>
      <c r="L873" s="235"/>
      <c r="M873" s="236"/>
      <c r="N873" s="237"/>
      <c r="O873" s="237"/>
      <c r="P873" s="237"/>
      <c r="Q873" s="237"/>
      <c r="R873" s="237"/>
      <c r="S873" s="237"/>
      <c r="T873" s="238"/>
      <c r="AT873" s="239" t="s">
        <v>175</v>
      </c>
      <c r="AU873" s="239" t="s">
        <v>86</v>
      </c>
      <c r="AV873" s="13" t="s">
        <v>86</v>
      </c>
      <c r="AW873" s="13" t="s">
        <v>40</v>
      </c>
      <c r="AX873" s="13" t="s">
        <v>77</v>
      </c>
      <c r="AY873" s="239" t="s">
        <v>164</v>
      </c>
    </row>
    <row r="874" spans="2:65" s="12" customFormat="1" ht="13.5">
      <c r="B874" s="218"/>
      <c r="C874" s="219"/>
      <c r="D874" s="215" t="s">
        <v>175</v>
      </c>
      <c r="E874" s="220" t="s">
        <v>24</v>
      </c>
      <c r="F874" s="221" t="s">
        <v>1181</v>
      </c>
      <c r="G874" s="219"/>
      <c r="H874" s="222" t="s">
        <v>24</v>
      </c>
      <c r="I874" s="223"/>
      <c r="J874" s="219"/>
      <c r="K874" s="219"/>
      <c r="L874" s="224"/>
      <c r="M874" s="225"/>
      <c r="N874" s="226"/>
      <c r="O874" s="226"/>
      <c r="P874" s="226"/>
      <c r="Q874" s="226"/>
      <c r="R874" s="226"/>
      <c r="S874" s="226"/>
      <c r="T874" s="227"/>
      <c r="AT874" s="228" t="s">
        <v>175</v>
      </c>
      <c r="AU874" s="228" t="s">
        <v>86</v>
      </c>
      <c r="AV874" s="12" t="s">
        <v>25</v>
      </c>
      <c r="AW874" s="12" t="s">
        <v>40</v>
      </c>
      <c r="AX874" s="12" t="s">
        <v>77</v>
      </c>
      <c r="AY874" s="228" t="s">
        <v>164</v>
      </c>
    </row>
    <row r="875" spans="2:65" s="13" customFormat="1" ht="13.5">
      <c r="B875" s="229"/>
      <c r="C875" s="230"/>
      <c r="D875" s="215" t="s">
        <v>175</v>
      </c>
      <c r="E875" s="231" t="s">
        <v>24</v>
      </c>
      <c r="F875" s="232" t="s">
        <v>941</v>
      </c>
      <c r="G875" s="230"/>
      <c r="H875" s="233">
        <v>14.76</v>
      </c>
      <c r="I875" s="234"/>
      <c r="J875" s="230"/>
      <c r="K875" s="230"/>
      <c r="L875" s="235"/>
      <c r="M875" s="236"/>
      <c r="N875" s="237"/>
      <c r="O875" s="237"/>
      <c r="P875" s="237"/>
      <c r="Q875" s="237"/>
      <c r="R875" s="237"/>
      <c r="S875" s="237"/>
      <c r="T875" s="238"/>
      <c r="AT875" s="239" t="s">
        <v>175</v>
      </c>
      <c r="AU875" s="239" t="s">
        <v>86</v>
      </c>
      <c r="AV875" s="13" t="s">
        <v>86</v>
      </c>
      <c r="AW875" s="13" t="s">
        <v>40</v>
      </c>
      <c r="AX875" s="13" t="s">
        <v>77</v>
      </c>
      <c r="AY875" s="239" t="s">
        <v>164</v>
      </c>
    </row>
    <row r="876" spans="2:65" s="12" customFormat="1" ht="13.5">
      <c r="B876" s="218"/>
      <c r="C876" s="219"/>
      <c r="D876" s="215" t="s">
        <v>175</v>
      </c>
      <c r="E876" s="220" t="s">
        <v>24</v>
      </c>
      <c r="F876" s="221" t="s">
        <v>1182</v>
      </c>
      <c r="G876" s="219"/>
      <c r="H876" s="222" t="s">
        <v>24</v>
      </c>
      <c r="I876" s="223"/>
      <c r="J876" s="219"/>
      <c r="K876" s="219"/>
      <c r="L876" s="224"/>
      <c r="M876" s="225"/>
      <c r="N876" s="226"/>
      <c r="O876" s="226"/>
      <c r="P876" s="226"/>
      <c r="Q876" s="226"/>
      <c r="R876" s="226"/>
      <c r="S876" s="226"/>
      <c r="T876" s="227"/>
      <c r="AT876" s="228" t="s">
        <v>175</v>
      </c>
      <c r="AU876" s="228" t="s">
        <v>86</v>
      </c>
      <c r="AV876" s="12" t="s">
        <v>25</v>
      </c>
      <c r="AW876" s="12" t="s">
        <v>40</v>
      </c>
      <c r="AX876" s="12" t="s">
        <v>77</v>
      </c>
      <c r="AY876" s="228" t="s">
        <v>164</v>
      </c>
    </row>
    <row r="877" spans="2:65" s="13" customFormat="1" ht="13.5">
      <c r="B877" s="229"/>
      <c r="C877" s="230"/>
      <c r="D877" s="215" t="s">
        <v>175</v>
      </c>
      <c r="E877" s="231" t="s">
        <v>24</v>
      </c>
      <c r="F877" s="232" t="s">
        <v>942</v>
      </c>
      <c r="G877" s="230"/>
      <c r="H877" s="233">
        <v>14.53</v>
      </c>
      <c r="I877" s="234"/>
      <c r="J877" s="230"/>
      <c r="K877" s="230"/>
      <c r="L877" s="235"/>
      <c r="M877" s="236"/>
      <c r="N877" s="237"/>
      <c r="O877" s="237"/>
      <c r="P877" s="237"/>
      <c r="Q877" s="237"/>
      <c r="R877" s="237"/>
      <c r="S877" s="237"/>
      <c r="T877" s="238"/>
      <c r="AT877" s="239" t="s">
        <v>175</v>
      </c>
      <c r="AU877" s="239" t="s">
        <v>86</v>
      </c>
      <c r="AV877" s="13" t="s">
        <v>86</v>
      </c>
      <c r="AW877" s="13" t="s">
        <v>40</v>
      </c>
      <c r="AX877" s="13" t="s">
        <v>77</v>
      </c>
      <c r="AY877" s="239" t="s">
        <v>164</v>
      </c>
    </row>
    <row r="878" spans="2:65" s="12" customFormat="1" ht="13.5">
      <c r="B878" s="218"/>
      <c r="C878" s="219"/>
      <c r="D878" s="215" t="s">
        <v>175</v>
      </c>
      <c r="E878" s="220" t="s">
        <v>24</v>
      </c>
      <c r="F878" s="221" t="s">
        <v>1183</v>
      </c>
      <c r="G878" s="219"/>
      <c r="H878" s="222" t="s">
        <v>24</v>
      </c>
      <c r="I878" s="223"/>
      <c r="J878" s="219"/>
      <c r="K878" s="219"/>
      <c r="L878" s="224"/>
      <c r="M878" s="225"/>
      <c r="N878" s="226"/>
      <c r="O878" s="226"/>
      <c r="P878" s="226"/>
      <c r="Q878" s="226"/>
      <c r="R878" s="226"/>
      <c r="S878" s="226"/>
      <c r="T878" s="227"/>
      <c r="AT878" s="228" t="s">
        <v>175</v>
      </c>
      <c r="AU878" s="228" t="s">
        <v>86</v>
      </c>
      <c r="AV878" s="12" t="s">
        <v>25</v>
      </c>
      <c r="AW878" s="12" t="s">
        <v>40</v>
      </c>
      <c r="AX878" s="12" t="s">
        <v>77</v>
      </c>
      <c r="AY878" s="228" t="s">
        <v>164</v>
      </c>
    </row>
    <row r="879" spans="2:65" s="13" customFormat="1" ht="13.5">
      <c r="B879" s="229"/>
      <c r="C879" s="230"/>
      <c r="D879" s="215" t="s">
        <v>175</v>
      </c>
      <c r="E879" s="231" t="s">
        <v>24</v>
      </c>
      <c r="F879" s="232" t="s">
        <v>943</v>
      </c>
      <c r="G879" s="230"/>
      <c r="H879" s="233">
        <v>15.17</v>
      </c>
      <c r="I879" s="234"/>
      <c r="J879" s="230"/>
      <c r="K879" s="230"/>
      <c r="L879" s="235"/>
      <c r="M879" s="236"/>
      <c r="N879" s="237"/>
      <c r="O879" s="237"/>
      <c r="P879" s="237"/>
      <c r="Q879" s="237"/>
      <c r="R879" s="237"/>
      <c r="S879" s="237"/>
      <c r="T879" s="238"/>
      <c r="AT879" s="239" t="s">
        <v>175</v>
      </c>
      <c r="AU879" s="239" t="s">
        <v>86</v>
      </c>
      <c r="AV879" s="13" t="s">
        <v>86</v>
      </c>
      <c r="AW879" s="13" t="s">
        <v>40</v>
      </c>
      <c r="AX879" s="13" t="s">
        <v>77</v>
      </c>
      <c r="AY879" s="239" t="s">
        <v>164</v>
      </c>
    </row>
    <row r="880" spans="2:65" s="14" customFormat="1" ht="13.5">
      <c r="B880" s="240"/>
      <c r="C880" s="241"/>
      <c r="D880" s="242" t="s">
        <v>175</v>
      </c>
      <c r="E880" s="243" t="s">
        <v>24</v>
      </c>
      <c r="F880" s="244" t="s">
        <v>178</v>
      </c>
      <c r="G880" s="241"/>
      <c r="H880" s="245">
        <v>84.36</v>
      </c>
      <c r="I880" s="246"/>
      <c r="J880" s="241"/>
      <c r="K880" s="241"/>
      <c r="L880" s="247"/>
      <c r="M880" s="248"/>
      <c r="N880" s="249"/>
      <c r="O880" s="249"/>
      <c r="P880" s="249"/>
      <c r="Q880" s="249"/>
      <c r="R880" s="249"/>
      <c r="S880" s="249"/>
      <c r="T880" s="250"/>
      <c r="AT880" s="251" t="s">
        <v>175</v>
      </c>
      <c r="AU880" s="251" t="s">
        <v>86</v>
      </c>
      <c r="AV880" s="14" t="s">
        <v>171</v>
      </c>
      <c r="AW880" s="14" t="s">
        <v>40</v>
      </c>
      <c r="AX880" s="14" t="s">
        <v>25</v>
      </c>
      <c r="AY880" s="251" t="s">
        <v>164</v>
      </c>
    </row>
    <row r="881" spans="2:65" s="1" customFormat="1" ht="22.5" customHeight="1">
      <c r="B881" s="42"/>
      <c r="C881" s="256" t="s">
        <v>1184</v>
      </c>
      <c r="D881" s="256" t="s">
        <v>217</v>
      </c>
      <c r="E881" s="257" t="s">
        <v>1185</v>
      </c>
      <c r="F881" s="258" t="s">
        <v>1186</v>
      </c>
      <c r="G881" s="259" t="s">
        <v>234</v>
      </c>
      <c r="H881" s="260">
        <v>59.488</v>
      </c>
      <c r="I881" s="261"/>
      <c r="J881" s="262">
        <f>ROUND(I881*H881,2)</f>
        <v>0</v>
      </c>
      <c r="K881" s="258" t="s">
        <v>24</v>
      </c>
      <c r="L881" s="263"/>
      <c r="M881" s="264" t="s">
        <v>24</v>
      </c>
      <c r="N881" s="265" t="s">
        <v>48</v>
      </c>
      <c r="O881" s="43"/>
      <c r="P881" s="212">
        <f>O881*H881</f>
        <v>0</v>
      </c>
      <c r="Q881" s="212">
        <v>1.9199999999999998E-2</v>
      </c>
      <c r="R881" s="212">
        <f>Q881*H881</f>
        <v>1.1421695999999999</v>
      </c>
      <c r="S881" s="212">
        <v>0</v>
      </c>
      <c r="T881" s="213">
        <f>S881*H881</f>
        <v>0</v>
      </c>
      <c r="AR881" s="25" t="s">
        <v>409</v>
      </c>
      <c r="AT881" s="25" t="s">
        <v>217</v>
      </c>
      <c r="AU881" s="25" t="s">
        <v>86</v>
      </c>
      <c r="AY881" s="25" t="s">
        <v>164</v>
      </c>
      <c r="BE881" s="214">
        <f>IF(N881="základní",J881,0)</f>
        <v>0</v>
      </c>
      <c r="BF881" s="214">
        <f>IF(N881="snížená",J881,0)</f>
        <v>0</v>
      </c>
      <c r="BG881" s="214">
        <f>IF(N881="zákl. přenesená",J881,0)</f>
        <v>0</v>
      </c>
      <c r="BH881" s="214">
        <f>IF(N881="sníž. přenesená",J881,0)</f>
        <v>0</v>
      </c>
      <c r="BI881" s="214">
        <f>IF(N881="nulová",J881,0)</f>
        <v>0</v>
      </c>
      <c r="BJ881" s="25" t="s">
        <v>25</v>
      </c>
      <c r="BK881" s="214">
        <f>ROUND(I881*H881,2)</f>
        <v>0</v>
      </c>
      <c r="BL881" s="25" t="s">
        <v>284</v>
      </c>
      <c r="BM881" s="25" t="s">
        <v>1187</v>
      </c>
    </row>
    <row r="882" spans="2:65" s="1" customFormat="1" ht="13.5">
      <c r="B882" s="42"/>
      <c r="C882" s="64"/>
      <c r="D882" s="215" t="s">
        <v>173</v>
      </c>
      <c r="E882" s="64"/>
      <c r="F882" s="216" t="s">
        <v>1186</v>
      </c>
      <c r="G882" s="64"/>
      <c r="H882" s="64"/>
      <c r="I882" s="173"/>
      <c r="J882" s="64"/>
      <c r="K882" s="64"/>
      <c r="L882" s="62"/>
      <c r="M882" s="217"/>
      <c r="N882" s="43"/>
      <c r="O882" s="43"/>
      <c r="P882" s="43"/>
      <c r="Q882" s="43"/>
      <c r="R882" s="43"/>
      <c r="S882" s="43"/>
      <c r="T882" s="79"/>
      <c r="AT882" s="25" t="s">
        <v>173</v>
      </c>
      <c r="AU882" s="25" t="s">
        <v>86</v>
      </c>
    </row>
    <row r="883" spans="2:65" s="12" customFormat="1" ht="13.5">
      <c r="B883" s="218"/>
      <c r="C883" s="219"/>
      <c r="D883" s="215" t="s">
        <v>175</v>
      </c>
      <c r="E883" s="220" t="s">
        <v>24</v>
      </c>
      <c r="F883" s="221" t="s">
        <v>1179</v>
      </c>
      <c r="G883" s="219"/>
      <c r="H883" s="222" t="s">
        <v>24</v>
      </c>
      <c r="I883" s="223"/>
      <c r="J883" s="219"/>
      <c r="K883" s="219"/>
      <c r="L883" s="224"/>
      <c r="M883" s="225"/>
      <c r="N883" s="226"/>
      <c r="O883" s="226"/>
      <c r="P883" s="226"/>
      <c r="Q883" s="226"/>
      <c r="R883" s="226"/>
      <c r="S883" s="226"/>
      <c r="T883" s="227"/>
      <c r="AT883" s="228" t="s">
        <v>175</v>
      </c>
      <c r="AU883" s="228" t="s">
        <v>86</v>
      </c>
      <c r="AV883" s="12" t="s">
        <v>25</v>
      </c>
      <c r="AW883" s="12" t="s">
        <v>40</v>
      </c>
      <c r="AX883" s="12" t="s">
        <v>77</v>
      </c>
      <c r="AY883" s="228" t="s">
        <v>164</v>
      </c>
    </row>
    <row r="884" spans="2:65" s="13" customFormat="1" ht="13.5">
      <c r="B884" s="229"/>
      <c r="C884" s="230"/>
      <c r="D884" s="215" t="s">
        <v>175</v>
      </c>
      <c r="E884" s="231" t="s">
        <v>24</v>
      </c>
      <c r="F884" s="232" t="s">
        <v>1188</v>
      </c>
      <c r="G884" s="230"/>
      <c r="H884" s="233">
        <v>9.6199999999999992</v>
      </c>
      <c r="I884" s="234"/>
      <c r="J884" s="230"/>
      <c r="K884" s="230"/>
      <c r="L884" s="235"/>
      <c r="M884" s="236"/>
      <c r="N884" s="237"/>
      <c r="O884" s="237"/>
      <c r="P884" s="237"/>
      <c r="Q884" s="237"/>
      <c r="R884" s="237"/>
      <c r="S884" s="237"/>
      <c r="T884" s="238"/>
      <c r="AT884" s="239" t="s">
        <v>175</v>
      </c>
      <c r="AU884" s="239" t="s">
        <v>86</v>
      </c>
      <c r="AV884" s="13" t="s">
        <v>86</v>
      </c>
      <c r="AW884" s="13" t="s">
        <v>40</v>
      </c>
      <c r="AX884" s="13" t="s">
        <v>77</v>
      </c>
      <c r="AY884" s="239" t="s">
        <v>164</v>
      </c>
    </row>
    <row r="885" spans="2:65" s="12" customFormat="1" ht="13.5">
      <c r="B885" s="218"/>
      <c r="C885" s="219"/>
      <c r="D885" s="215" t="s">
        <v>175</v>
      </c>
      <c r="E885" s="220" t="s">
        <v>24</v>
      </c>
      <c r="F885" s="221" t="s">
        <v>1181</v>
      </c>
      <c r="G885" s="219"/>
      <c r="H885" s="222" t="s">
        <v>24</v>
      </c>
      <c r="I885" s="223"/>
      <c r="J885" s="219"/>
      <c r="K885" s="219"/>
      <c r="L885" s="224"/>
      <c r="M885" s="225"/>
      <c r="N885" s="226"/>
      <c r="O885" s="226"/>
      <c r="P885" s="226"/>
      <c r="Q885" s="226"/>
      <c r="R885" s="226"/>
      <c r="S885" s="226"/>
      <c r="T885" s="227"/>
      <c r="AT885" s="228" t="s">
        <v>175</v>
      </c>
      <c r="AU885" s="228" t="s">
        <v>86</v>
      </c>
      <c r="AV885" s="12" t="s">
        <v>25</v>
      </c>
      <c r="AW885" s="12" t="s">
        <v>40</v>
      </c>
      <c r="AX885" s="12" t="s">
        <v>77</v>
      </c>
      <c r="AY885" s="228" t="s">
        <v>164</v>
      </c>
    </row>
    <row r="886" spans="2:65" s="13" customFormat="1" ht="13.5">
      <c r="B886" s="229"/>
      <c r="C886" s="230"/>
      <c r="D886" s="215" t="s">
        <v>175</v>
      </c>
      <c r="E886" s="231" t="s">
        <v>24</v>
      </c>
      <c r="F886" s="232" t="s">
        <v>941</v>
      </c>
      <c r="G886" s="230"/>
      <c r="H886" s="233">
        <v>14.76</v>
      </c>
      <c r="I886" s="234"/>
      <c r="J886" s="230"/>
      <c r="K886" s="230"/>
      <c r="L886" s="235"/>
      <c r="M886" s="236"/>
      <c r="N886" s="237"/>
      <c r="O886" s="237"/>
      <c r="P886" s="237"/>
      <c r="Q886" s="237"/>
      <c r="R886" s="237"/>
      <c r="S886" s="237"/>
      <c r="T886" s="238"/>
      <c r="AT886" s="239" t="s">
        <v>175</v>
      </c>
      <c r="AU886" s="239" t="s">
        <v>86</v>
      </c>
      <c r="AV886" s="13" t="s">
        <v>86</v>
      </c>
      <c r="AW886" s="13" t="s">
        <v>40</v>
      </c>
      <c r="AX886" s="13" t="s">
        <v>77</v>
      </c>
      <c r="AY886" s="239" t="s">
        <v>164</v>
      </c>
    </row>
    <row r="887" spans="2:65" s="12" customFormat="1" ht="13.5">
      <c r="B887" s="218"/>
      <c r="C887" s="219"/>
      <c r="D887" s="215" t="s">
        <v>175</v>
      </c>
      <c r="E887" s="220" t="s">
        <v>24</v>
      </c>
      <c r="F887" s="221" t="s">
        <v>1182</v>
      </c>
      <c r="G887" s="219"/>
      <c r="H887" s="222" t="s">
        <v>24</v>
      </c>
      <c r="I887" s="223"/>
      <c r="J887" s="219"/>
      <c r="K887" s="219"/>
      <c r="L887" s="224"/>
      <c r="M887" s="225"/>
      <c r="N887" s="226"/>
      <c r="O887" s="226"/>
      <c r="P887" s="226"/>
      <c r="Q887" s="226"/>
      <c r="R887" s="226"/>
      <c r="S887" s="226"/>
      <c r="T887" s="227"/>
      <c r="AT887" s="228" t="s">
        <v>175</v>
      </c>
      <c r="AU887" s="228" t="s">
        <v>86</v>
      </c>
      <c r="AV887" s="12" t="s">
        <v>25</v>
      </c>
      <c r="AW887" s="12" t="s">
        <v>40</v>
      </c>
      <c r="AX887" s="12" t="s">
        <v>77</v>
      </c>
      <c r="AY887" s="228" t="s">
        <v>164</v>
      </c>
    </row>
    <row r="888" spans="2:65" s="13" customFormat="1" ht="13.5">
      <c r="B888" s="229"/>
      <c r="C888" s="230"/>
      <c r="D888" s="215" t="s">
        <v>175</v>
      </c>
      <c r="E888" s="231" t="s">
        <v>24</v>
      </c>
      <c r="F888" s="232" t="s">
        <v>942</v>
      </c>
      <c r="G888" s="230"/>
      <c r="H888" s="233">
        <v>14.53</v>
      </c>
      <c r="I888" s="234"/>
      <c r="J888" s="230"/>
      <c r="K888" s="230"/>
      <c r="L888" s="235"/>
      <c r="M888" s="236"/>
      <c r="N888" s="237"/>
      <c r="O888" s="237"/>
      <c r="P888" s="237"/>
      <c r="Q888" s="237"/>
      <c r="R888" s="237"/>
      <c r="S888" s="237"/>
      <c r="T888" s="238"/>
      <c r="AT888" s="239" t="s">
        <v>175</v>
      </c>
      <c r="AU888" s="239" t="s">
        <v>86</v>
      </c>
      <c r="AV888" s="13" t="s">
        <v>86</v>
      </c>
      <c r="AW888" s="13" t="s">
        <v>40</v>
      </c>
      <c r="AX888" s="13" t="s">
        <v>77</v>
      </c>
      <c r="AY888" s="239" t="s">
        <v>164</v>
      </c>
    </row>
    <row r="889" spans="2:65" s="12" customFormat="1" ht="13.5">
      <c r="B889" s="218"/>
      <c r="C889" s="219"/>
      <c r="D889" s="215" t="s">
        <v>175</v>
      </c>
      <c r="E889" s="220" t="s">
        <v>24</v>
      </c>
      <c r="F889" s="221" t="s">
        <v>1183</v>
      </c>
      <c r="G889" s="219"/>
      <c r="H889" s="222" t="s">
        <v>24</v>
      </c>
      <c r="I889" s="223"/>
      <c r="J889" s="219"/>
      <c r="K889" s="219"/>
      <c r="L889" s="224"/>
      <c r="M889" s="225"/>
      <c r="N889" s="226"/>
      <c r="O889" s="226"/>
      <c r="P889" s="226"/>
      <c r="Q889" s="226"/>
      <c r="R889" s="226"/>
      <c r="S889" s="226"/>
      <c r="T889" s="227"/>
      <c r="AT889" s="228" t="s">
        <v>175</v>
      </c>
      <c r="AU889" s="228" t="s">
        <v>86</v>
      </c>
      <c r="AV889" s="12" t="s">
        <v>25</v>
      </c>
      <c r="AW889" s="12" t="s">
        <v>40</v>
      </c>
      <c r="AX889" s="12" t="s">
        <v>77</v>
      </c>
      <c r="AY889" s="228" t="s">
        <v>164</v>
      </c>
    </row>
    <row r="890" spans="2:65" s="13" customFormat="1" ht="13.5">
      <c r="B890" s="229"/>
      <c r="C890" s="230"/>
      <c r="D890" s="215" t="s">
        <v>175</v>
      </c>
      <c r="E890" s="231" t="s">
        <v>24</v>
      </c>
      <c r="F890" s="232" t="s">
        <v>943</v>
      </c>
      <c r="G890" s="230"/>
      <c r="H890" s="233">
        <v>15.17</v>
      </c>
      <c r="I890" s="234"/>
      <c r="J890" s="230"/>
      <c r="K890" s="230"/>
      <c r="L890" s="235"/>
      <c r="M890" s="236"/>
      <c r="N890" s="237"/>
      <c r="O890" s="237"/>
      <c r="P890" s="237"/>
      <c r="Q890" s="237"/>
      <c r="R890" s="237"/>
      <c r="S890" s="237"/>
      <c r="T890" s="238"/>
      <c r="AT890" s="239" t="s">
        <v>175</v>
      </c>
      <c r="AU890" s="239" t="s">
        <v>86</v>
      </c>
      <c r="AV890" s="13" t="s">
        <v>86</v>
      </c>
      <c r="AW890" s="13" t="s">
        <v>40</v>
      </c>
      <c r="AX890" s="13" t="s">
        <v>77</v>
      </c>
      <c r="AY890" s="239" t="s">
        <v>164</v>
      </c>
    </row>
    <row r="891" spans="2:65" s="14" customFormat="1" ht="13.5">
      <c r="B891" s="240"/>
      <c r="C891" s="241"/>
      <c r="D891" s="215" t="s">
        <v>175</v>
      </c>
      <c r="E891" s="268" t="s">
        <v>24</v>
      </c>
      <c r="F891" s="269" t="s">
        <v>178</v>
      </c>
      <c r="G891" s="241"/>
      <c r="H891" s="270">
        <v>54.08</v>
      </c>
      <c r="I891" s="246"/>
      <c r="J891" s="241"/>
      <c r="K891" s="241"/>
      <c r="L891" s="247"/>
      <c r="M891" s="248"/>
      <c r="N891" s="249"/>
      <c r="O891" s="249"/>
      <c r="P891" s="249"/>
      <c r="Q891" s="249"/>
      <c r="R891" s="249"/>
      <c r="S891" s="249"/>
      <c r="T891" s="250"/>
      <c r="AT891" s="251" t="s">
        <v>175</v>
      </c>
      <c r="AU891" s="251" t="s">
        <v>86</v>
      </c>
      <c r="AV891" s="14" t="s">
        <v>171</v>
      </c>
      <c r="AW891" s="14" t="s">
        <v>40</v>
      </c>
      <c r="AX891" s="14" t="s">
        <v>25</v>
      </c>
      <c r="AY891" s="251" t="s">
        <v>164</v>
      </c>
    </row>
    <row r="892" spans="2:65" s="13" customFormat="1" ht="13.5">
      <c r="B892" s="229"/>
      <c r="C892" s="230"/>
      <c r="D892" s="242" t="s">
        <v>175</v>
      </c>
      <c r="E892" s="230"/>
      <c r="F892" s="254" t="s">
        <v>1189</v>
      </c>
      <c r="G892" s="230"/>
      <c r="H892" s="255">
        <v>59.488</v>
      </c>
      <c r="I892" s="234"/>
      <c r="J892" s="230"/>
      <c r="K892" s="230"/>
      <c r="L892" s="235"/>
      <c r="M892" s="236"/>
      <c r="N892" s="237"/>
      <c r="O892" s="237"/>
      <c r="P892" s="237"/>
      <c r="Q892" s="237"/>
      <c r="R892" s="237"/>
      <c r="S892" s="237"/>
      <c r="T892" s="238"/>
      <c r="AT892" s="239" t="s">
        <v>175</v>
      </c>
      <c r="AU892" s="239" t="s">
        <v>86</v>
      </c>
      <c r="AV892" s="13" t="s">
        <v>86</v>
      </c>
      <c r="AW892" s="13" t="s">
        <v>6</v>
      </c>
      <c r="AX892" s="13" t="s">
        <v>25</v>
      </c>
      <c r="AY892" s="239" t="s">
        <v>164</v>
      </c>
    </row>
    <row r="893" spans="2:65" s="1" customFormat="1" ht="22.5" customHeight="1">
      <c r="B893" s="42"/>
      <c r="C893" s="256" t="s">
        <v>1190</v>
      </c>
      <c r="D893" s="256" t="s">
        <v>217</v>
      </c>
      <c r="E893" s="257" t="s">
        <v>1191</v>
      </c>
      <c r="F893" s="258" t="s">
        <v>1192</v>
      </c>
      <c r="G893" s="259" t="s">
        <v>234</v>
      </c>
      <c r="H893" s="260">
        <v>33.308</v>
      </c>
      <c r="I893" s="261"/>
      <c r="J893" s="262">
        <f>ROUND(I893*H893,2)</f>
        <v>0</v>
      </c>
      <c r="K893" s="258" t="s">
        <v>24</v>
      </c>
      <c r="L893" s="263"/>
      <c r="M893" s="264" t="s">
        <v>24</v>
      </c>
      <c r="N893" s="265" t="s">
        <v>48</v>
      </c>
      <c r="O893" s="43"/>
      <c r="P893" s="212">
        <f>O893*H893</f>
        <v>0</v>
      </c>
      <c r="Q893" s="212">
        <v>1.9199999999999998E-2</v>
      </c>
      <c r="R893" s="212">
        <f>Q893*H893</f>
        <v>0.6395135999999999</v>
      </c>
      <c r="S893" s="212">
        <v>0</v>
      </c>
      <c r="T893" s="213">
        <f>S893*H893</f>
        <v>0</v>
      </c>
      <c r="AR893" s="25" t="s">
        <v>409</v>
      </c>
      <c r="AT893" s="25" t="s">
        <v>217</v>
      </c>
      <c r="AU893" s="25" t="s">
        <v>86</v>
      </c>
      <c r="AY893" s="25" t="s">
        <v>164</v>
      </c>
      <c r="BE893" s="214">
        <f>IF(N893="základní",J893,0)</f>
        <v>0</v>
      </c>
      <c r="BF893" s="214">
        <f>IF(N893="snížená",J893,0)</f>
        <v>0</v>
      </c>
      <c r="BG893" s="214">
        <f>IF(N893="zákl. přenesená",J893,0)</f>
        <v>0</v>
      </c>
      <c r="BH893" s="214">
        <f>IF(N893="sníž. přenesená",J893,0)</f>
        <v>0</v>
      </c>
      <c r="BI893" s="214">
        <f>IF(N893="nulová",J893,0)</f>
        <v>0</v>
      </c>
      <c r="BJ893" s="25" t="s">
        <v>25</v>
      </c>
      <c r="BK893" s="214">
        <f>ROUND(I893*H893,2)</f>
        <v>0</v>
      </c>
      <c r="BL893" s="25" t="s">
        <v>284</v>
      </c>
      <c r="BM893" s="25" t="s">
        <v>1193</v>
      </c>
    </row>
    <row r="894" spans="2:65" s="1" customFormat="1" ht="13.5">
      <c r="B894" s="42"/>
      <c r="C894" s="64"/>
      <c r="D894" s="215" t="s">
        <v>173</v>
      </c>
      <c r="E894" s="64"/>
      <c r="F894" s="216" t="s">
        <v>1192</v>
      </c>
      <c r="G894" s="64"/>
      <c r="H894" s="64"/>
      <c r="I894" s="173"/>
      <c r="J894" s="64"/>
      <c r="K894" s="64"/>
      <c r="L894" s="62"/>
      <c r="M894" s="217"/>
      <c r="N894" s="43"/>
      <c r="O894" s="43"/>
      <c r="P894" s="43"/>
      <c r="Q894" s="43"/>
      <c r="R894" s="43"/>
      <c r="S894" s="43"/>
      <c r="T894" s="79"/>
      <c r="AT894" s="25" t="s">
        <v>173</v>
      </c>
      <c r="AU894" s="25" t="s">
        <v>86</v>
      </c>
    </row>
    <row r="895" spans="2:65" s="12" customFormat="1" ht="13.5">
      <c r="B895" s="218"/>
      <c r="C895" s="219"/>
      <c r="D895" s="215" t="s">
        <v>175</v>
      </c>
      <c r="E895" s="220" t="s">
        <v>24</v>
      </c>
      <c r="F895" s="221" t="s">
        <v>1179</v>
      </c>
      <c r="G895" s="219"/>
      <c r="H895" s="222" t="s">
        <v>24</v>
      </c>
      <c r="I895" s="223"/>
      <c r="J895" s="219"/>
      <c r="K895" s="219"/>
      <c r="L895" s="224"/>
      <c r="M895" s="225"/>
      <c r="N895" s="226"/>
      <c r="O895" s="226"/>
      <c r="P895" s="226"/>
      <c r="Q895" s="226"/>
      <c r="R895" s="226"/>
      <c r="S895" s="226"/>
      <c r="T895" s="227"/>
      <c r="AT895" s="228" t="s">
        <v>175</v>
      </c>
      <c r="AU895" s="228" t="s">
        <v>86</v>
      </c>
      <c r="AV895" s="12" t="s">
        <v>25</v>
      </c>
      <c r="AW895" s="12" t="s">
        <v>40</v>
      </c>
      <c r="AX895" s="12" t="s">
        <v>77</v>
      </c>
      <c r="AY895" s="228" t="s">
        <v>164</v>
      </c>
    </row>
    <row r="896" spans="2:65" s="13" customFormat="1" ht="13.5">
      <c r="B896" s="229"/>
      <c r="C896" s="230"/>
      <c r="D896" s="215" t="s">
        <v>175</v>
      </c>
      <c r="E896" s="231" t="s">
        <v>24</v>
      </c>
      <c r="F896" s="232" t="s">
        <v>1194</v>
      </c>
      <c r="G896" s="230"/>
      <c r="H896" s="233">
        <v>30.28</v>
      </c>
      <c r="I896" s="234"/>
      <c r="J896" s="230"/>
      <c r="K896" s="230"/>
      <c r="L896" s="235"/>
      <c r="M896" s="236"/>
      <c r="N896" s="237"/>
      <c r="O896" s="237"/>
      <c r="P896" s="237"/>
      <c r="Q896" s="237"/>
      <c r="R896" s="237"/>
      <c r="S896" s="237"/>
      <c r="T896" s="238"/>
      <c r="AT896" s="239" t="s">
        <v>175</v>
      </c>
      <c r="AU896" s="239" t="s">
        <v>86</v>
      </c>
      <c r="AV896" s="13" t="s">
        <v>86</v>
      </c>
      <c r="AW896" s="13" t="s">
        <v>40</v>
      </c>
      <c r="AX896" s="13" t="s">
        <v>77</v>
      </c>
      <c r="AY896" s="239" t="s">
        <v>164</v>
      </c>
    </row>
    <row r="897" spans="2:65" s="14" customFormat="1" ht="13.5">
      <c r="B897" s="240"/>
      <c r="C897" s="241"/>
      <c r="D897" s="215" t="s">
        <v>175</v>
      </c>
      <c r="E897" s="268" t="s">
        <v>24</v>
      </c>
      <c r="F897" s="269" t="s">
        <v>178</v>
      </c>
      <c r="G897" s="241"/>
      <c r="H897" s="270">
        <v>30.28</v>
      </c>
      <c r="I897" s="246"/>
      <c r="J897" s="241"/>
      <c r="K897" s="241"/>
      <c r="L897" s="247"/>
      <c r="M897" s="248"/>
      <c r="N897" s="249"/>
      <c r="O897" s="249"/>
      <c r="P897" s="249"/>
      <c r="Q897" s="249"/>
      <c r="R897" s="249"/>
      <c r="S897" s="249"/>
      <c r="T897" s="250"/>
      <c r="AT897" s="251" t="s">
        <v>175</v>
      </c>
      <c r="AU897" s="251" t="s">
        <v>86</v>
      </c>
      <c r="AV897" s="14" t="s">
        <v>171</v>
      </c>
      <c r="AW897" s="14" t="s">
        <v>40</v>
      </c>
      <c r="AX897" s="14" t="s">
        <v>25</v>
      </c>
      <c r="AY897" s="251" t="s">
        <v>164</v>
      </c>
    </row>
    <row r="898" spans="2:65" s="13" customFormat="1" ht="13.5">
      <c r="B898" s="229"/>
      <c r="C898" s="230"/>
      <c r="D898" s="242" t="s">
        <v>175</v>
      </c>
      <c r="E898" s="230"/>
      <c r="F898" s="254" t="s">
        <v>1195</v>
      </c>
      <c r="G898" s="230"/>
      <c r="H898" s="255">
        <v>33.308</v>
      </c>
      <c r="I898" s="234"/>
      <c r="J898" s="230"/>
      <c r="K898" s="230"/>
      <c r="L898" s="235"/>
      <c r="M898" s="236"/>
      <c r="N898" s="237"/>
      <c r="O898" s="237"/>
      <c r="P898" s="237"/>
      <c r="Q898" s="237"/>
      <c r="R898" s="237"/>
      <c r="S898" s="237"/>
      <c r="T898" s="238"/>
      <c r="AT898" s="239" t="s">
        <v>175</v>
      </c>
      <c r="AU898" s="239" t="s">
        <v>86</v>
      </c>
      <c r="AV898" s="13" t="s">
        <v>86</v>
      </c>
      <c r="AW898" s="13" t="s">
        <v>6</v>
      </c>
      <c r="AX898" s="13" t="s">
        <v>25</v>
      </c>
      <c r="AY898" s="239" t="s">
        <v>164</v>
      </c>
    </row>
    <row r="899" spans="2:65" s="1" customFormat="1" ht="22.5" customHeight="1">
      <c r="B899" s="42"/>
      <c r="C899" s="203" t="s">
        <v>1196</v>
      </c>
      <c r="D899" s="203" t="s">
        <v>166</v>
      </c>
      <c r="E899" s="204" t="s">
        <v>1197</v>
      </c>
      <c r="F899" s="205" t="s">
        <v>1198</v>
      </c>
      <c r="G899" s="206" t="s">
        <v>226</v>
      </c>
      <c r="H899" s="207">
        <v>65</v>
      </c>
      <c r="I899" s="208"/>
      <c r="J899" s="209">
        <f>ROUND(I899*H899,2)</f>
        <v>0</v>
      </c>
      <c r="K899" s="205" t="s">
        <v>170</v>
      </c>
      <c r="L899" s="62"/>
      <c r="M899" s="210" t="s">
        <v>24</v>
      </c>
      <c r="N899" s="211" t="s">
        <v>48</v>
      </c>
      <c r="O899" s="43"/>
      <c r="P899" s="212">
        <f>O899*H899</f>
        <v>0</v>
      </c>
      <c r="Q899" s="212">
        <v>2.5999999999999998E-4</v>
      </c>
      <c r="R899" s="212">
        <f>Q899*H899</f>
        <v>1.6899999999999998E-2</v>
      </c>
      <c r="S899" s="212">
        <v>1.08E-3</v>
      </c>
      <c r="T899" s="213">
        <f>S899*H899</f>
        <v>7.0199999999999999E-2</v>
      </c>
      <c r="AR899" s="25" t="s">
        <v>284</v>
      </c>
      <c r="AT899" s="25" t="s">
        <v>166</v>
      </c>
      <c r="AU899" s="25" t="s">
        <v>86</v>
      </c>
      <c r="AY899" s="25" t="s">
        <v>164</v>
      </c>
      <c r="BE899" s="214">
        <f>IF(N899="základní",J899,0)</f>
        <v>0</v>
      </c>
      <c r="BF899" s="214">
        <f>IF(N899="snížená",J899,0)</f>
        <v>0</v>
      </c>
      <c r="BG899" s="214">
        <f>IF(N899="zákl. přenesená",J899,0)</f>
        <v>0</v>
      </c>
      <c r="BH899" s="214">
        <f>IF(N899="sníž. přenesená",J899,0)</f>
        <v>0</v>
      </c>
      <c r="BI899" s="214">
        <f>IF(N899="nulová",J899,0)</f>
        <v>0</v>
      </c>
      <c r="BJ899" s="25" t="s">
        <v>25</v>
      </c>
      <c r="BK899" s="214">
        <f>ROUND(I899*H899,2)</f>
        <v>0</v>
      </c>
      <c r="BL899" s="25" t="s">
        <v>284</v>
      </c>
      <c r="BM899" s="25" t="s">
        <v>1199</v>
      </c>
    </row>
    <row r="900" spans="2:65" s="1" customFormat="1" ht="27">
      <c r="B900" s="42"/>
      <c r="C900" s="64"/>
      <c r="D900" s="215" t="s">
        <v>173</v>
      </c>
      <c r="E900" s="64"/>
      <c r="F900" s="216" t="s">
        <v>1200</v>
      </c>
      <c r="G900" s="64"/>
      <c r="H900" s="64"/>
      <c r="I900" s="173"/>
      <c r="J900" s="64"/>
      <c r="K900" s="64"/>
      <c r="L900" s="62"/>
      <c r="M900" s="217"/>
      <c r="N900" s="43"/>
      <c r="O900" s="43"/>
      <c r="P900" s="43"/>
      <c r="Q900" s="43"/>
      <c r="R900" s="43"/>
      <c r="S900" s="43"/>
      <c r="T900" s="79"/>
      <c r="AT900" s="25" t="s">
        <v>173</v>
      </c>
      <c r="AU900" s="25" t="s">
        <v>86</v>
      </c>
    </row>
    <row r="901" spans="2:65" s="12" customFormat="1" ht="13.5">
      <c r="B901" s="218"/>
      <c r="C901" s="219"/>
      <c r="D901" s="215" t="s">
        <v>175</v>
      </c>
      <c r="E901" s="220" t="s">
        <v>24</v>
      </c>
      <c r="F901" s="221" t="s">
        <v>1201</v>
      </c>
      <c r="G901" s="219"/>
      <c r="H901" s="222" t="s">
        <v>24</v>
      </c>
      <c r="I901" s="223"/>
      <c r="J901" s="219"/>
      <c r="K901" s="219"/>
      <c r="L901" s="224"/>
      <c r="M901" s="225"/>
      <c r="N901" s="226"/>
      <c r="O901" s="226"/>
      <c r="P901" s="226"/>
      <c r="Q901" s="226"/>
      <c r="R901" s="226"/>
      <c r="S901" s="226"/>
      <c r="T901" s="227"/>
      <c r="AT901" s="228" t="s">
        <v>175</v>
      </c>
      <c r="AU901" s="228" t="s">
        <v>86</v>
      </c>
      <c r="AV901" s="12" t="s">
        <v>25</v>
      </c>
      <c r="AW901" s="12" t="s">
        <v>40</v>
      </c>
      <c r="AX901" s="12" t="s">
        <v>77</v>
      </c>
      <c r="AY901" s="228" t="s">
        <v>164</v>
      </c>
    </row>
    <row r="902" spans="2:65" s="13" customFormat="1" ht="13.5">
      <c r="B902" s="229"/>
      <c r="C902" s="230"/>
      <c r="D902" s="215" t="s">
        <v>175</v>
      </c>
      <c r="E902" s="231" t="s">
        <v>24</v>
      </c>
      <c r="F902" s="232" t="s">
        <v>1202</v>
      </c>
      <c r="G902" s="230"/>
      <c r="H902" s="233">
        <v>65.275000000000006</v>
      </c>
      <c r="I902" s="234"/>
      <c r="J902" s="230"/>
      <c r="K902" s="230"/>
      <c r="L902" s="235"/>
      <c r="M902" s="236"/>
      <c r="N902" s="237"/>
      <c r="O902" s="237"/>
      <c r="P902" s="237"/>
      <c r="Q902" s="237"/>
      <c r="R902" s="237"/>
      <c r="S902" s="237"/>
      <c r="T902" s="238"/>
      <c r="AT902" s="239" t="s">
        <v>175</v>
      </c>
      <c r="AU902" s="239" t="s">
        <v>86</v>
      </c>
      <c r="AV902" s="13" t="s">
        <v>86</v>
      </c>
      <c r="AW902" s="13" t="s">
        <v>40</v>
      </c>
      <c r="AX902" s="13" t="s">
        <v>77</v>
      </c>
      <c r="AY902" s="239" t="s">
        <v>164</v>
      </c>
    </row>
    <row r="903" spans="2:65" s="15" customFormat="1" ht="13.5">
      <c r="B903" s="271"/>
      <c r="C903" s="272"/>
      <c r="D903" s="215" t="s">
        <v>175</v>
      </c>
      <c r="E903" s="273" t="s">
        <v>24</v>
      </c>
      <c r="F903" s="274" t="s">
        <v>399</v>
      </c>
      <c r="G903" s="272"/>
      <c r="H903" s="275">
        <v>65.275000000000006</v>
      </c>
      <c r="I903" s="276"/>
      <c r="J903" s="272"/>
      <c r="K903" s="272"/>
      <c r="L903" s="277"/>
      <c r="M903" s="278"/>
      <c r="N903" s="279"/>
      <c r="O903" s="279"/>
      <c r="P903" s="279"/>
      <c r="Q903" s="279"/>
      <c r="R903" s="279"/>
      <c r="S903" s="279"/>
      <c r="T903" s="280"/>
      <c r="AT903" s="281" t="s">
        <v>175</v>
      </c>
      <c r="AU903" s="281" t="s">
        <v>86</v>
      </c>
      <c r="AV903" s="15" t="s">
        <v>183</v>
      </c>
      <c r="AW903" s="15" t="s">
        <v>40</v>
      </c>
      <c r="AX903" s="15" t="s">
        <v>77</v>
      </c>
      <c r="AY903" s="281" t="s">
        <v>164</v>
      </c>
    </row>
    <row r="904" spans="2:65" s="13" customFormat="1" ht="13.5">
      <c r="B904" s="229"/>
      <c r="C904" s="230"/>
      <c r="D904" s="242" t="s">
        <v>175</v>
      </c>
      <c r="E904" s="253" t="s">
        <v>24</v>
      </c>
      <c r="F904" s="254" t="s">
        <v>669</v>
      </c>
      <c r="G904" s="230"/>
      <c r="H904" s="255">
        <v>65</v>
      </c>
      <c r="I904" s="234"/>
      <c r="J904" s="230"/>
      <c r="K904" s="230"/>
      <c r="L904" s="235"/>
      <c r="M904" s="236"/>
      <c r="N904" s="237"/>
      <c r="O904" s="237"/>
      <c r="P904" s="237"/>
      <c r="Q904" s="237"/>
      <c r="R904" s="237"/>
      <c r="S904" s="237"/>
      <c r="T904" s="238"/>
      <c r="AT904" s="239" t="s">
        <v>175</v>
      </c>
      <c r="AU904" s="239" t="s">
        <v>86</v>
      </c>
      <c r="AV904" s="13" t="s">
        <v>86</v>
      </c>
      <c r="AW904" s="13" t="s">
        <v>40</v>
      </c>
      <c r="AX904" s="13" t="s">
        <v>25</v>
      </c>
      <c r="AY904" s="239" t="s">
        <v>164</v>
      </c>
    </row>
    <row r="905" spans="2:65" s="1" customFormat="1" ht="22.5" customHeight="1">
      <c r="B905" s="42"/>
      <c r="C905" s="203" t="s">
        <v>1203</v>
      </c>
      <c r="D905" s="203" t="s">
        <v>166</v>
      </c>
      <c r="E905" s="204" t="s">
        <v>1204</v>
      </c>
      <c r="F905" s="205" t="s">
        <v>1205</v>
      </c>
      <c r="G905" s="206" t="s">
        <v>234</v>
      </c>
      <c r="H905" s="207">
        <v>84.36</v>
      </c>
      <c r="I905" s="208"/>
      <c r="J905" s="209">
        <f>ROUND(I905*H905,2)</f>
        <v>0</v>
      </c>
      <c r="K905" s="205" t="s">
        <v>273</v>
      </c>
      <c r="L905" s="62"/>
      <c r="M905" s="210" t="s">
        <v>24</v>
      </c>
      <c r="N905" s="211" t="s">
        <v>48</v>
      </c>
      <c r="O905" s="43"/>
      <c r="P905" s="212">
        <f>O905*H905</f>
        <v>0</v>
      </c>
      <c r="Q905" s="212">
        <v>2.9999999999999997E-4</v>
      </c>
      <c r="R905" s="212">
        <f>Q905*H905</f>
        <v>2.5307999999999997E-2</v>
      </c>
      <c r="S905" s="212">
        <v>0</v>
      </c>
      <c r="T905" s="213">
        <f>S905*H905</f>
        <v>0</v>
      </c>
      <c r="AR905" s="25" t="s">
        <v>284</v>
      </c>
      <c r="AT905" s="25" t="s">
        <v>166</v>
      </c>
      <c r="AU905" s="25" t="s">
        <v>86</v>
      </c>
      <c r="AY905" s="25" t="s">
        <v>164</v>
      </c>
      <c r="BE905" s="214">
        <f>IF(N905="základní",J905,0)</f>
        <v>0</v>
      </c>
      <c r="BF905" s="214">
        <f>IF(N905="snížená",J905,0)</f>
        <v>0</v>
      </c>
      <c r="BG905" s="214">
        <f>IF(N905="zákl. přenesená",J905,0)</f>
        <v>0</v>
      </c>
      <c r="BH905" s="214">
        <f>IF(N905="sníž. přenesená",J905,0)</f>
        <v>0</v>
      </c>
      <c r="BI905" s="214">
        <f>IF(N905="nulová",J905,0)</f>
        <v>0</v>
      </c>
      <c r="BJ905" s="25" t="s">
        <v>25</v>
      </c>
      <c r="BK905" s="214">
        <f>ROUND(I905*H905,2)</f>
        <v>0</v>
      </c>
      <c r="BL905" s="25" t="s">
        <v>284</v>
      </c>
      <c r="BM905" s="25" t="s">
        <v>1206</v>
      </c>
    </row>
    <row r="906" spans="2:65" s="1" customFormat="1" ht="13.5">
      <c r="B906" s="42"/>
      <c r="C906" s="64"/>
      <c r="D906" s="215" t="s">
        <v>173</v>
      </c>
      <c r="E906" s="64"/>
      <c r="F906" s="216" t="s">
        <v>1207</v>
      </c>
      <c r="G906" s="64"/>
      <c r="H906" s="64"/>
      <c r="I906" s="173"/>
      <c r="J906" s="64"/>
      <c r="K906" s="64"/>
      <c r="L906" s="62"/>
      <c r="M906" s="217"/>
      <c r="N906" s="43"/>
      <c r="O906" s="43"/>
      <c r="P906" s="43"/>
      <c r="Q906" s="43"/>
      <c r="R906" s="43"/>
      <c r="S906" s="43"/>
      <c r="T906" s="79"/>
      <c r="AT906" s="25" t="s">
        <v>173</v>
      </c>
      <c r="AU906" s="25" t="s">
        <v>86</v>
      </c>
    </row>
    <row r="907" spans="2:65" s="1" customFormat="1" ht="40.5">
      <c r="B907" s="42"/>
      <c r="C907" s="64"/>
      <c r="D907" s="242" t="s">
        <v>229</v>
      </c>
      <c r="E907" s="64"/>
      <c r="F907" s="266" t="s">
        <v>1208</v>
      </c>
      <c r="G907" s="64"/>
      <c r="H907" s="64"/>
      <c r="I907" s="173"/>
      <c r="J907" s="64"/>
      <c r="K907" s="64"/>
      <c r="L907" s="62"/>
      <c r="M907" s="217"/>
      <c r="N907" s="43"/>
      <c r="O907" s="43"/>
      <c r="P907" s="43"/>
      <c r="Q907" s="43"/>
      <c r="R907" s="43"/>
      <c r="S907" s="43"/>
      <c r="T907" s="79"/>
      <c r="AT907" s="25" t="s">
        <v>229</v>
      </c>
      <c r="AU907" s="25" t="s">
        <v>86</v>
      </c>
    </row>
    <row r="908" spans="2:65" s="1" customFormat="1" ht="22.5" customHeight="1">
      <c r="B908" s="42"/>
      <c r="C908" s="203" t="s">
        <v>1209</v>
      </c>
      <c r="D908" s="203" t="s">
        <v>166</v>
      </c>
      <c r="E908" s="204" t="s">
        <v>1210</v>
      </c>
      <c r="F908" s="205" t="s">
        <v>1211</v>
      </c>
      <c r="G908" s="206" t="s">
        <v>226</v>
      </c>
      <c r="H908" s="207">
        <v>60</v>
      </c>
      <c r="I908" s="208"/>
      <c r="J908" s="209">
        <f>ROUND(I908*H908,2)</f>
        <v>0</v>
      </c>
      <c r="K908" s="205" t="s">
        <v>170</v>
      </c>
      <c r="L908" s="62"/>
      <c r="M908" s="210" t="s">
        <v>24</v>
      </c>
      <c r="N908" s="211" t="s">
        <v>48</v>
      </c>
      <c r="O908" s="43"/>
      <c r="P908" s="212">
        <f>O908*H908</f>
        <v>0</v>
      </c>
      <c r="Q908" s="212">
        <v>0</v>
      </c>
      <c r="R908" s="212">
        <f>Q908*H908</f>
        <v>0</v>
      </c>
      <c r="S908" s="212">
        <v>0</v>
      </c>
      <c r="T908" s="213">
        <f>S908*H908</f>
        <v>0</v>
      </c>
      <c r="AR908" s="25" t="s">
        <v>284</v>
      </c>
      <c r="AT908" s="25" t="s">
        <v>166</v>
      </c>
      <c r="AU908" s="25" t="s">
        <v>86</v>
      </c>
      <c r="AY908" s="25" t="s">
        <v>164</v>
      </c>
      <c r="BE908" s="214">
        <f>IF(N908="základní",J908,0)</f>
        <v>0</v>
      </c>
      <c r="BF908" s="214">
        <f>IF(N908="snížená",J908,0)</f>
        <v>0</v>
      </c>
      <c r="BG908" s="214">
        <f>IF(N908="zákl. přenesená",J908,0)</f>
        <v>0</v>
      </c>
      <c r="BH908" s="214">
        <f>IF(N908="sníž. přenesená",J908,0)</f>
        <v>0</v>
      </c>
      <c r="BI908" s="214">
        <f>IF(N908="nulová",J908,0)</f>
        <v>0</v>
      </c>
      <c r="BJ908" s="25" t="s">
        <v>25</v>
      </c>
      <c r="BK908" s="214">
        <f>ROUND(I908*H908,2)</f>
        <v>0</v>
      </c>
      <c r="BL908" s="25" t="s">
        <v>284</v>
      </c>
      <c r="BM908" s="25" t="s">
        <v>1212</v>
      </c>
    </row>
    <row r="909" spans="2:65" s="1" customFormat="1" ht="13.5">
      <c r="B909" s="42"/>
      <c r="C909" s="64"/>
      <c r="D909" s="215" t="s">
        <v>173</v>
      </c>
      <c r="E909" s="64"/>
      <c r="F909" s="216" t="s">
        <v>1213</v>
      </c>
      <c r="G909" s="64"/>
      <c r="H909" s="64"/>
      <c r="I909" s="173"/>
      <c r="J909" s="64"/>
      <c r="K909" s="64"/>
      <c r="L909" s="62"/>
      <c r="M909" s="217"/>
      <c r="N909" s="43"/>
      <c r="O909" s="43"/>
      <c r="P909" s="43"/>
      <c r="Q909" s="43"/>
      <c r="R909" s="43"/>
      <c r="S909" s="43"/>
      <c r="T909" s="79"/>
      <c r="AT909" s="25" t="s">
        <v>173</v>
      </c>
      <c r="AU909" s="25" t="s">
        <v>86</v>
      </c>
    </row>
    <row r="910" spans="2:65" s="1" customFormat="1" ht="40.5">
      <c r="B910" s="42"/>
      <c r="C910" s="64"/>
      <c r="D910" s="215" t="s">
        <v>229</v>
      </c>
      <c r="E910" s="64"/>
      <c r="F910" s="267" t="s">
        <v>1208</v>
      </c>
      <c r="G910" s="64"/>
      <c r="H910" s="64"/>
      <c r="I910" s="173"/>
      <c r="J910" s="64"/>
      <c r="K910" s="64"/>
      <c r="L910" s="62"/>
      <c r="M910" s="217"/>
      <c r="N910" s="43"/>
      <c r="O910" s="43"/>
      <c r="P910" s="43"/>
      <c r="Q910" s="43"/>
      <c r="R910" s="43"/>
      <c r="S910" s="43"/>
      <c r="T910" s="79"/>
      <c r="AT910" s="25" t="s">
        <v>229</v>
      </c>
      <c r="AU910" s="25" t="s">
        <v>86</v>
      </c>
    </row>
    <row r="911" spans="2:65" s="13" customFormat="1" ht="13.5">
      <c r="B911" s="229"/>
      <c r="C911" s="230"/>
      <c r="D911" s="215" t="s">
        <v>175</v>
      </c>
      <c r="E911" s="231" t="s">
        <v>24</v>
      </c>
      <c r="F911" s="232" t="s">
        <v>1214</v>
      </c>
      <c r="G911" s="230"/>
      <c r="H911" s="233">
        <v>58.5</v>
      </c>
      <c r="I911" s="234"/>
      <c r="J911" s="230"/>
      <c r="K911" s="230"/>
      <c r="L911" s="235"/>
      <c r="M911" s="236"/>
      <c r="N911" s="237"/>
      <c r="O911" s="237"/>
      <c r="P911" s="237"/>
      <c r="Q911" s="237"/>
      <c r="R911" s="237"/>
      <c r="S911" s="237"/>
      <c r="T911" s="238"/>
      <c r="AT911" s="239" t="s">
        <v>175</v>
      </c>
      <c r="AU911" s="239" t="s">
        <v>86</v>
      </c>
      <c r="AV911" s="13" t="s">
        <v>86</v>
      </c>
      <c r="AW911" s="13" t="s">
        <v>40</v>
      </c>
      <c r="AX911" s="13" t="s">
        <v>77</v>
      </c>
      <c r="AY911" s="239" t="s">
        <v>164</v>
      </c>
    </row>
    <row r="912" spans="2:65" s="15" customFormat="1" ht="13.5">
      <c r="B912" s="271"/>
      <c r="C912" s="272"/>
      <c r="D912" s="215" t="s">
        <v>175</v>
      </c>
      <c r="E912" s="273" t="s">
        <v>24</v>
      </c>
      <c r="F912" s="274" t="s">
        <v>399</v>
      </c>
      <c r="G912" s="272"/>
      <c r="H912" s="275">
        <v>58.5</v>
      </c>
      <c r="I912" s="276"/>
      <c r="J912" s="272"/>
      <c r="K912" s="272"/>
      <c r="L912" s="277"/>
      <c r="M912" s="278"/>
      <c r="N912" s="279"/>
      <c r="O912" s="279"/>
      <c r="P912" s="279"/>
      <c r="Q912" s="279"/>
      <c r="R912" s="279"/>
      <c r="S912" s="279"/>
      <c r="T912" s="280"/>
      <c r="AT912" s="281" t="s">
        <v>175</v>
      </c>
      <c r="AU912" s="281" t="s">
        <v>86</v>
      </c>
      <c r="AV912" s="15" t="s">
        <v>183</v>
      </c>
      <c r="AW912" s="15" t="s">
        <v>40</v>
      </c>
      <c r="AX912" s="15" t="s">
        <v>77</v>
      </c>
      <c r="AY912" s="281" t="s">
        <v>164</v>
      </c>
    </row>
    <row r="913" spans="2:65" s="13" customFormat="1" ht="13.5">
      <c r="B913" s="229"/>
      <c r="C913" s="230"/>
      <c r="D913" s="242" t="s">
        <v>175</v>
      </c>
      <c r="E913" s="253" t="s">
        <v>24</v>
      </c>
      <c r="F913" s="254" t="s">
        <v>640</v>
      </c>
      <c r="G913" s="230"/>
      <c r="H913" s="255">
        <v>60</v>
      </c>
      <c r="I913" s="234"/>
      <c r="J913" s="230"/>
      <c r="K913" s="230"/>
      <c r="L913" s="235"/>
      <c r="M913" s="236"/>
      <c r="N913" s="237"/>
      <c r="O913" s="237"/>
      <c r="P913" s="237"/>
      <c r="Q913" s="237"/>
      <c r="R913" s="237"/>
      <c r="S913" s="237"/>
      <c r="T913" s="238"/>
      <c r="AT913" s="239" t="s">
        <v>175</v>
      </c>
      <c r="AU913" s="239" t="s">
        <v>86</v>
      </c>
      <c r="AV913" s="13" t="s">
        <v>86</v>
      </c>
      <c r="AW913" s="13" t="s">
        <v>40</v>
      </c>
      <c r="AX913" s="13" t="s">
        <v>25</v>
      </c>
      <c r="AY913" s="239" t="s">
        <v>164</v>
      </c>
    </row>
    <row r="914" spans="2:65" s="1" customFormat="1" ht="22.5" customHeight="1">
      <c r="B914" s="42"/>
      <c r="C914" s="203" t="s">
        <v>1215</v>
      </c>
      <c r="D914" s="203" t="s">
        <v>166</v>
      </c>
      <c r="E914" s="204" t="s">
        <v>1216</v>
      </c>
      <c r="F914" s="205" t="s">
        <v>1217</v>
      </c>
      <c r="G914" s="206" t="s">
        <v>234</v>
      </c>
      <c r="H914" s="207">
        <v>10.926</v>
      </c>
      <c r="I914" s="208"/>
      <c r="J914" s="209">
        <f>ROUND(I914*H914,2)</f>
        <v>0</v>
      </c>
      <c r="K914" s="205" t="s">
        <v>170</v>
      </c>
      <c r="L914" s="62"/>
      <c r="M914" s="210" t="s">
        <v>24</v>
      </c>
      <c r="N914" s="211" t="s">
        <v>48</v>
      </c>
      <c r="O914" s="43"/>
      <c r="P914" s="212">
        <f>O914*H914</f>
        <v>0</v>
      </c>
      <c r="Q914" s="212">
        <v>0</v>
      </c>
      <c r="R914" s="212">
        <f>Q914*H914</f>
        <v>0</v>
      </c>
      <c r="S914" s="212">
        <v>0</v>
      </c>
      <c r="T914" s="213">
        <f>S914*H914</f>
        <v>0</v>
      </c>
      <c r="AR914" s="25" t="s">
        <v>284</v>
      </c>
      <c r="AT914" s="25" t="s">
        <v>166</v>
      </c>
      <c r="AU914" s="25" t="s">
        <v>86</v>
      </c>
      <c r="AY914" s="25" t="s">
        <v>164</v>
      </c>
      <c r="BE914" s="214">
        <f>IF(N914="základní",J914,0)</f>
        <v>0</v>
      </c>
      <c r="BF914" s="214">
        <f>IF(N914="snížená",J914,0)</f>
        <v>0</v>
      </c>
      <c r="BG914" s="214">
        <f>IF(N914="zákl. přenesená",J914,0)</f>
        <v>0</v>
      </c>
      <c r="BH914" s="214">
        <f>IF(N914="sníž. přenesená",J914,0)</f>
        <v>0</v>
      </c>
      <c r="BI914" s="214">
        <f>IF(N914="nulová",J914,0)</f>
        <v>0</v>
      </c>
      <c r="BJ914" s="25" t="s">
        <v>25</v>
      </c>
      <c r="BK914" s="214">
        <f>ROUND(I914*H914,2)</f>
        <v>0</v>
      </c>
      <c r="BL914" s="25" t="s">
        <v>284</v>
      </c>
      <c r="BM914" s="25" t="s">
        <v>1218</v>
      </c>
    </row>
    <row r="915" spans="2:65" s="1" customFormat="1" ht="13.5">
      <c r="B915" s="42"/>
      <c r="C915" s="64"/>
      <c r="D915" s="215" t="s">
        <v>173</v>
      </c>
      <c r="E915" s="64"/>
      <c r="F915" s="216" t="s">
        <v>1219</v>
      </c>
      <c r="G915" s="64"/>
      <c r="H915" s="64"/>
      <c r="I915" s="173"/>
      <c r="J915" s="64"/>
      <c r="K915" s="64"/>
      <c r="L915" s="62"/>
      <c r="M915" s="217"/>
      <c r="N915" s="43"/>
      <c r="O915" s="43"/>
      <c r="P915" s="43"/>
      <c r="Q915" s="43"/>
      <c r="R915" s="43"/>
      <c r="S915" s="43"/>
      <c r="T915" s="79"/>
      <c r="AT915" s="25" t="s">
        <v>173</v>
      </c>
      <c r="AU915" s="25" t="s">
        <v>86</v>
      </c>
    </row>
    <row r="916" spans="2:65" s="1" customFormat="1" ht="40.5">
      <c r="B916" s="42"/>
      <c r="C916" s="64"/>
      <c r="D916" s="242" t="s">
        <v>229</v>
      </c>
      <c r="E916" s="64"/>
      <c r="F916" s="266" t="s">
        <v>1208</v>
      </c>
      <c r="G916" s="64"/>
      <c r="H916" s="64"/>
      <c r="I916" s="173"/>
      <c r="J916" s="64"/>
      <c r="K916" s="64"/>
      <c r="L916" s="62"/>
      <c r="M916" s="217"/>
      <c r="N916" s="43"/>
      <c r="O916" s="43"/>
      <c r="P916" s="43"/>
      <c r="Q916" s="43"/>
      <c r="R916" s="43"/>
      <c r="S916" s="43"/>
      <c r="T916" s="79"/>
      <c r="AT916" s="25" t="s">
        <v>229</v>
      </c>
      <c r="AU916" s="25" t="s">
        <v>86</v>
      </c>
    </row>
    <row r="917" spans="2:65" s="1" customFormat="1" ht="22.5" customHeight="1">
      <c r="B917" s="42"/>
      <c r="C917" s="203" t="s">
        <v>1220</v>
      </c>
      <c r="D917" s="203" t="s">
        <v>166</v>
      </c>
      <c r="E917" s="204" t="s">
        <v>1221</v>
      </c>
      <c r="F917" s="205" t="s">
        <v>1222</v>
      </c>
      <c r="G917" s="206" t="s">
        <v>287</v>
      </c>
      <c r="H917" s="207">
        <v>2.72</v>
      </c>
      <c r="I917" s="208"/>
      <c r="J917" s="209">
        <f>ROUND(I917*H917,2)</f>
        <v>0</v>
      </c>
      <c r="K917" s="205" t="s">
        <v>170</v>
      </c>
      <c r="L917" s="62"/>
      <c r="M917" s="210" t="s">
        <v>24</v>
      </c>
      <c r="N917" s="211" t="s">
        <v>48</v>
      </c>
      <c r="O917" s="43"/>
      <c r="P917" s="212">
        <f>O917*H917</f>
        <v>0</v>
      </c>
      <c r="Q917" s="212">
        <v>2.0000000000000001E-4</v>
      </c>
      <c r="R917" s="212">
        <f>Q917*H917</f>
        <v>5.440000000000001E-4</v>
      </c>
      <c r="S917" s="212">
        <v>0</v>
      </c>
      <c r="T917" s="213">
        <f>S917*H917</f>
        <v>0</v>
      </c>
      <c r="AR917" s="25" t="s">
        <v>284</v>
      </c>
      <c r="AT917" s="25" t="s">
        <v>166</v>
      </c>
      <c r="AU917" s="25" t="s">
        <v>86</v>
      </c>
      <c r="AY917" s="25" t="s">
        <v>164</v>
      </c>
      <c r="BE917" s="214">
        <f>IF(N917="základní",J917,0)</f>
        <v>0</v>
      </c>
      <c r="BF917" s="214">
        <f>IF(N917="snížená",J917,0)</f>
        <v>0</v>
      </c>
      <c r="BG917" s="214">
        <f>IF(N917="zákl. přenesená",J917,0)</f>
        <v>0</v>
      </c>
      <c r="BH917" s="214">
        <f>IF(N917="sníž. přenesená",J917,0)</f>
        <v>0</v>
      </c>
      <c r="BI917" s="214">
        <f>IF(N917="nulová",J917,0)</f>
        <v>0</v>
      </c>
      <c r="BJ917" s="25" t="s">
        <v>25</v>
      </c>
      <c r="BK917" s="214">
        <f>ROUND(I917*H917,2)</f>
        <v>0</v>
      </c>
      <c r="BL917" s="25" t="s">
        <v>284</v>
      </c>
      <c r="BM917" s="25" t="s">
        <v>1223</v>
      </c>
    </row>
    <row r="918" spans="2:65" s="1" customFormat="1" ht="13.5">
      <c r="B918" s="42"/>
      <c r="C918" s="64"/>
      <c r="D918" s="215" t="s">
        <v>173</v>
      </c>
      <c r="E918" s="64"/>
      <c r="F918" s="216" t="s">
        <v>1224</v>
      </c>
      <c r="G918" s="64"/>
      <c r="H918" s="64"/>
      <c r="I918" s="173"/>
      <c r="J918" s="64"/>
      <c r="K918" s="64"/>
      <c r="L918" s="62"/>
      <c r="M918" s="217"/>
      <c r="N918" s="43"/>
      <c r="O918" s="43"/>
      <c r="P918" s="43"/>
      <c r="Q918" s="43"/>
      <c r="R918" s="43"/>
      <c r="S918" s="43"/>
      <c r="T918" s="79"/>
      <c r="AT918" s="25" t="s">
        <v>173</v>
      </c>
      <c r="AU918" s="25" t="s">
        <v>86</v>
      </c>
    </row>
    <row r="919" spans="2:65" s="1" customFormat="1" ht="40.5">
      <c r="B919" s="42"/>
      <c r="C919" s="64"/>
      <c r="D919" s="215" t="s">
        <v>229</v>
      </c>
      <c r="E919" s="64"/>
      <c r="F919" s="267" t="s">
        <v>1208</v>
      </c>
      <c r="G919" s="64"/>
      <c r="H919" s="64"/>
      <c r="I919" s="173"/>
      <c r="J919" s="64"/>
      <c r="K919" s="64"/>
      <c r="L919" s="62"/>
      <c r="M919" s="217"/>
      <c r="N919" s="43"/>
      <c r="O919" s="43"/>
      <c r="P919" s="43"/>
      <c r="Q919" s="43"/>
      <c r="R919" s="43"/>
      <c r="S919" s="43"/>
      <c r="T919" s="79"/>
      <c r="AT919" s="25" t="s">
        <v>229</v>
      </c>
      <c r="AU919" s="25" t="s">
        <v>86</v>
      </c>
    </row>
    <row r="920" spans="2:65" s="13" customFormat="1" ht="13.5">
      <c r="B920" s="229"/>
      <c r="C920" s="230"/>
      <c r="D920" s="215" t="s">
        <v>175</v>
      </c>
      <c r="E920" s="231" t="s">
        <v>24</v>
      </c>
      <c r="F920" s="232" t="s">
        <v>1225</v>
      </c>
      <c r="G920" s="230"/>
      <c r="H920" s="233">
        <v>0.9</v>
      </c>
      <c r="I920" s="234"/>
      <c r="J920" s="230"/>
      <c r="K920" s="230"/>
      <c r="L920" s="235"/>
      <c r="M920" s="236"/>
      <c r="N920" s="237"/>
      <c r="O920" s="237"/>
      <c r="P920" s="237"/>
      <c r="Q920" s="237"/>
      <c r="R920" s="237"/>
      <c r="S920" s="237"/>
      <c r="T920" s="238"/>
      <c r="AT920" s="239" t="s">
        <v>175</v>
      </c>
      <c r="AU920" s="239" t="s">
        <v>86</v>
      </c>
      <c r="AV920" s="13" t="s">
        <v>86</v>
      </c>
      <c r="AW920" s="13" t="s">
        <v>40</v>
      </c>
      <c r="AX920" s="13" t="s">
        <v>77</v>
      </c>
      <c r="AY920" s="239" t="s">
        <v>164</v>
      </c>
    </row>
    <row r="921" spans="2:65" s="13" customFormat="1" ht="13.5">
      <c r="B921" s="229"/>
      <c r="C921" s="230"/>
      <c r="D921" s="215" t="s">
        <v>175</v>
      </c>
      <c r="E921" s="231" t="s">
        <v>24</v>
      </c>
      <c r="F921" s="232" t="s">
        <v>1226</v>
      </c>
      <c r="G921" s="230"/>
      <c r="H921" s="233">
        <v>1.82</v>
      </c>
      <c r="I921" s="234"/>
      <c r="J921" s="230"/>
      <c r="K921" s="230"/>
      <c r="L921" s="235"/>
      <c r="M921" s="236"/>
      <c r="N921" s="237"/>
      <c r="O921" s="237"/>
      <c r="P921" s="237"/>
      <c r="Q921" s="237"/>
      <c r="R921" s="237"/>
      <c r="S921" s="237"/>
      <c r="T921" s="238"/>
      <c r="AT921" s="239" t="s">
        <v>175</v>
      </c>
      <c r="AU921" s="239" t="s">
        <v>86</v>
      </c>
      <c r="AV921" s="13" t="s">
        <v>86</v>
      </c>
      <c r="AW921" s="13" t="s">
        <v>40</v>
      </c>
      <c r="AX921" s="13" t="s">
        <v>77</v>
      </c>
      <c r="AY921" s="239" t="s">
        <v>164</v>
      </c>
    </row>
    <row r="922" spans="2:65" s="14" customFormat="1" ht="13.5">
      <c r="B922" s="240"/>
      <c r="C922" s="241"/>
      <c r="D922" s="242" t="s">
        <v>175</v>
      </c>
      <c r="E922" s="243" t="s">
        <v>24</v>
      </c>
      <c r="F922" s="244" t="s">
        <v>178</v>
      </c>
      <c r="G922" s="241"/>
      <c r="H922" s="245">
        <v>2.72</v>
      </c>
      <c r="I922" s="246"/>
      <c r="J922" s="241"/>
      <c r="K922" s="241"/>
      <c r="L922" s="247"/>
      <c r="M922" s="248"/>
      <c r="N922" s="249"/>
      <c r="O922" s="249"/>
      <c r="P922" s="249"/>
      <c r="Q922" s="249"/>
      <c r="R922" s="249"/>
      <c r="S922" s="249"/>
      <c r="T922" s="250"/>
      <c r="AT922" s="251" t="s">
        <v>175</v>
      </c>
      <c r="AU922" s="251" t="s">
        <v>86</v>
      </c>
      <c r="AV922" s="14" t="s">
        <v>171</v>
      </c>
      <c r="AW922" s="14" t="s">
        <v>40</v>
      </c>
      <c r="AX922" s="14" t="s">
        <v>25</v>
      </c>
      <c r="AY922" s="251" t="s">
        <v>164</v>
      </c>
    </row>
    <row r="923" spans="2:65" s="1" customFormat="1" ht="22.5" customHeight="1">
      <c r="B923" s="42"/>
      <c r="C923" s="256" t="s">
        <v>1227</v>
      </c>
      <c r="D923" s="256" t="s">
        <v>217</v>
      </c>
      <c r="E923" s="257" t="s">
        <v>500</v>
      </c>
      <c r="F923" s="258" t="s">
        <v>1228</v>
      </c>
      <c r="G923" s="259" t="s">
        <v>226</v>
      </c>
      <c r="H923" s="260">
        <v>1</v>
      </c>
      <c r="I923" s="261"/>
      <c r="J923" s="262">
        <f>ROUND(I923*H923,2)</f>
        <v>0</v>
      </c>
      <c r="K923" s="258" t="s">
        <v>24</v>
      </c>
      <c r="L923" s="263"/>
      <c r="M923" s="264" t="s">
        <v>24</v>
      </c>
      <c r="N923" s="265" t="s">
        <v>48</v>
      </c>
      <c r="O923" s="43"/>
      <c r="P923" s="212">
        <f>O923*H923</f>
        <v>0</v>
      </c>
      <c r="Q923" s="212">
        <v>0</v>
      </c>
      <c r="R923" s="212">
        <f>Q923*H923</f>
        <v>0</v>
      </c>
      <c r="S923" s="212">
        <v>0</v>
      </c>
      <c r="T923" s="213">
        <f>S923*H923</f>
        <v>0</v>
      </c>
      <c r="AR923" s="25" t="s">
        <v>211</v>
      </c>
      <c r="AT923" s="25" t="s">
        <v>217</v>
      </c>
      <c r="AU923" s="25" t="s">
        <v>86</v>
      </c>
      <c r="AY923" s="25" t="s">
        <v>164</v>
      </c>
      <c r="BE923" s="214">
        <f>IF(N923="základní",J923,0)</f>
        <v>0</v>
      </c>
      <c r="BF923" s="214">
        <f>IF(N923="snížená",J923,0)</f>
        <v>0</v>
      </c>
      <c r="BG923" s="214">
        <f>IF(N923="zákl. přenesená",J923,0)</f>
        <v>0</v>
      </c>
      <c r="BH923" s="214">
        <f>IF(N923="sníž. přenesená",J923,0)</f>
        <v>0</v>
      </c>
      <c r="BI923" s="214">
        <f>IF(N923="nulová",J923,0)</f>
        <v>0</v>
      </c>
      <c r="BJ923" s="25" t="s">
        <v>25</v>
      </c>
      <c r="BK923" s="214">
        <f>ROUND(I923*H923,2)</f>
        <v>0</v>
      </c>
      <c r="BL923" s="25" t="s">
        <v>171</v>
      </c>
      <c r="BM923" s="25" t="s">
        <v>1229</v>
      </c>
    </row>
    <row r="924" spans="2:65" s="1" customFormat="1" ht="13.5">
      <c r="B924" s="42"/>
      <c r="C924" s="64"/>
      <c r="D924" s="242" t="s">
        <v>173</v>
      </c>
      <c r="E924" s="64"/>
      <c r="F924" s="252" t="s">
        <v>1228</v>
      </c>
      <c r="G924" s="64"/>
      <c r="H924" s="64"/>
      <c r="I924" s="173"/>
      <c r="J924" s="64"/>
      <c r="K924" s="64"/>
      <c r="L924" s="62"/>
      <c r="M924" s="217"/>
      <c r="N924" s="43"/>
      <c r="O924" s="43"/>
      <c r="P924" s="43"/>
      <c r="Q924" s="43"/>
      <c r="R924" s="43"/>
      <c r="S924" s="43"/>
      <c r="T924" s="79"/>
      <c r="AT924" s="25" t="s">
        <v>173</v>
      </c>
      <c r="AU924" s="25" t="s">
        <v>86</v>
      </c>
    </row>
    <row r="925" spans="2:65" s="1" customFormat="1" ht="22.5" customHeight="1">
      <c r="B925" s="42"/>
      <c r="C925" s="256" t="s">
        <v>1230</v>
      </c>
      <c r="D925" s="256" t="s">
        <v>217</v>
      </c>
      <c r="E925" s="257" t="s">
        <v>335</v>
      </c>
      <c r="F925" s="258" t="s">
        <v>1231</v>
      </c>
      <c r="G925" s="259" t="s">
        <v>287</v>
      </c>
      <c r="H925" s="260">
        <v>1.82</v>
      </c>
      <c r="I925" s="261"/>
      <c r="J925" s="262">
        <f>ROUND(I925*H925,2)</f>
        <v>0</v>
      </c>
      <c r="K925" s="258" t="s">
        <v>24</v>
      </c>
      <c r="L925" s="263"/>
      <c r="M925" s="264" t="s">
        <v>24</v>
      </c>
      <c r="N925" s="265" t="s">
        <v>48</v>
      </c>
      <c r="O925" s="43"/>
      <c r="P925" s="212">
        <f>O925*H925</f>
        <v>0</v>
      </c>
      <c r="Q925" s="212">
        <v>0</v>
      </c>
      <c r="R925" s="212">
        <f>Q925*H925</f>
        <v>0</v>
      </c>
      <c r="S925" s="212">
        <v>0</v>
      </c>
      <c r="T925" s="213">
        <f>S925*H925</f>
        <v>0</v>
      </c>
      <c r="AR925" s="25" t="s">
        <v>211</v>
      </c>
      <c r="AT925" s="25" t="s">
        <v>217</v>
      </c>
      <c r="AU925" s="25" t="s">
        <v>86</v>
      </c>
      <c r="AY925" s="25" t="s">
        <v>164</v>
      </c>
      <c r="BE925" s="214">
        <f>IF(N925="základní",J925,0)</f>
        <v>0</v>
      </c>
      <c r="BF925" s="214">
        <f>IF(N925="snížená",J925,0)</f>
        <v>0</v>
      </c>
      <c r="BG925" s="214">
        <f>IF(N925="zákl. přenesená",J925,0)</f>
        <v>0</v>
      </c>
      <c r="BH925" s="214">
        <f>IF(N925="sníž. přenesená",J925,0)</f>
        <v>0</v>
      </c>
      <c r="BI925" s="214">
        <f>IF(N925="nulová",J925,0)</f>
        <v>0</v>
      </c>
      <c r="BJ925" s="25" t="s">
        <v>25</v>
      </c>
      <c r="BK925" s="214">
        <f>ROUND(I925*H925,2)</f>
        <v>0</v>
      </c>
      <c r="BL925" s="25" t="s">
        <v>171</v>
      </c>
      <c r="BM925" s="25" t="s">
        <v>1232</v>
      </c>
    </row>
    <row r="926" spans="2:65" s="1" customFormat="1" ht="13.5">
      <c r="B926" s="42"/>
      <c r="C926" s="64"/>
      <c r="D926" s="242" t="s">
        <v>173</v>
      </c>
      <c r="E926" s="64"/>
      <c r="F926" s="252" t="s">
        <v>1231</v>
      </c>
      <c r="G926" s="64"/>
      <c r="H926" s="64"/>
      <c r="I926" s="173"/>
      <c r="J926" s="64"/>
      <c r="K926" s="64"/>
      <c r="L926" s="62"/>
      <c r="M926" s="217"/>
      <c r="N926" s="43"/>
      <c r="O926" s="43"/>
      <c r="P926" s="43"/>
      <c r="Q926" s="43"/>
      <c r="R926" s="43"/>
      <c r="S926" s="43"/>
      <c r="T926" s="79"/>
      <c r="AT926" s="25" t="s">
        <v>173</v>
      </c>
      <c r="AU926" s="25" t="s">
        <v>86</v>
      </c>
    </row>
    <row r="927" spans="2:65" s="1" customFormat="1" ht="22.5" customHeight="1">
      <c r="B927" s="42"/>
      <c r="C927" s="203" t="s">
        <v>1233</v>
      </c>
      <c r="D927" s="203" t="s">
        <v>166</v>
      </c>
      <c r="E927" s="204" t="s">
        <v>1234</v>
      </c>
      <c r="F927" s="205" t="s">
        <v>1235</v>
      </c>
      <c r="G927" s="206" t="s">
        <v>234</v>
      </c>
      <c r="H927" s="207">
        <v>84.36</v>
      </c>
      <c r="I927" s="208"/>
      <c r="J927" s="209">
        <f>ROUND(I927*H927,2)</f>
        <v>0</v>
      </c>
      <c r="K927" s="205" t="s">
        <v>273</v>
      </c>
      <c r="L927" s="62"/>
      <c r="M927" s="210" t="s">
        <v>24</v>
      </c>
      <c r="N927" s="211" t="s">
        <v>48</v>
      </c>
      <c r="O927" s="43"/>
      <c r="P927" s="212">
        <f>O927*H927</f>
        <v>0</v>
      </c>
      <c r="Q927" s="212">
        <v>7.1500000000000001E-3</v>
      </c>
      <c r="R927" s="212">
        <f>Q927*H927</f>
        <v>0.60317399999999999</v>
      </c>
      <c r="S927" s="212">
        <v>0</v>
      </c>
      <c r="T927" s="213">
        <f>S927*H927</f>
        <v>0</v>
      </c>
      <c r="AR927" s="25" t="s">
        <v>284</v>
      </c>
      <c r="AT927" s="25" t="s">
        <v>166</v>
      </c>
      <c r="AU927" s="25" t="s">
        <v>86</v>
      </c>
      <c r="AY927" s="25" t="s">
        <v>164</v>
      </c>
      <c r="BE927" s="214">
        <f>IF(N927="základní",J927,0)</f>
        <v>0</v>
      </c>
      <c r="BF927" s="214">
        <f>IF(N927="snížená",J927,0)</f>
        <v>0</v>
      </c>
      <c r="BG927" s="214">
        <f>IF(N927="zákl. přenesená",J927,0)</f>
        <v>0</v>
      </c>
      <c r="BH927" s="214">
        <f>IF(N927="sníž. přenesená",J927,0)</f>
        <v>0</v>
      </c>
      <c r="BI927" s="214">
        <f>IF(N927="nulová",J927,0)</f>
        <v>0</v>
      </c>
      <c r="BJ927" s="25" t="s">
        <v>25</v>
      </c>
      <c r="BK927" s="214">
        <f>ROUND(I927*H927,2)</f>
        <v>0</v>
      </c>
      <c r="BL927" s="25" t="s">
        <v>284</v>
      </c>
      <c r="BM927" s="25" t="s">
        <v>1236</v>
      </c>
    </row>
    <row r="928" spans="2:65" s="1" customFormat="1" ht="13.5">
      <c r="B928" s="42"/>
      <c r="C928" s="64"/>
      <c r="D928" s="215" t="s">
        <v>173</v>
      </c>
      <c r="E928" s="64"/>
      <c r="F928" s="216" t="s">
        <v>1237</v>
      </c>
      <c r="G928" s="64"/>
      <c r="H928" s="64"/>
      <c r="I928" s="173"/>
      <c r="J928" s="64"/>
      <c r="K928" s="64"/>
      <c r="L928" s="62"/>
      <c r="M928" s="217"/>
      <c r="N928" s="43"/>
      <c r="O928" s="43"/>
      <c r="P928" s="43"/>
      <c r="Q928" s="43"/>
      <c r="R928" s="43"/>
      <c r="S928" s="43"/>
      <c r="T928" s="79"/>
      <c r="AT928" s="25" t="s">
        <v>173</v>
      </c>
      <c r="AU928" s="25" t="s">
        <v>86</v>
      </c>
    </row>
    <row r="929" spans="2:65" s="1" customFormat="1" ht="27">
      <c r="B929" s="42"/>
      <c r="C929" s="64"/>
      <c r="D929" s="242" t="s">
        <v>229</v>
      </c>
      <c r="E929" s="64"/>
      <c r="F929" s="266" t="s">
        <v>1238</v>
      </c>
      <c r="G929" s="64"/>
      <c r="H929" s="64"/>
      <c r="I929" s="173"/>
      <c r="J929" s="64"/>
      <c r="K929" s="64"/>
      <c r="L929" s="62"/>
      <c r="M929" s="217"/>
      <c r="N929" s="43"/>
      <c r="O929" s="43"/>
      <c r="P929" s="43"/>
      <c r="Q929" s="43"/>
      <c r="R929" s="43"/>
      <c r="S929" s="43"/>
      <c r="T929" s="79"/>
      <c r="AT929" s="25" t="s">
        <v>229</v>
      </c>
      <c r="AU929" s="25" t="s">
        <v>86</v>
      </c>
    </row>
    <row r="930" spans="2:65" s="1" customFormat="1" ht="31.5" customHeight="1">
      <c r="B930" s="42"/>
      <c r="C930" s="203" t="s">
        <v>1239</v>
      </c>
      <c r="D930" s="203" t="s">
        <v>166</v>
      </c>
      <c r="E930" s="204" t="s">
        <v>1240</v>
      </c>
      <c r="F930" s="205" t="s">
        <v>1241</v>
      </c>
      <c r="G930" s="206" t="s">
        <v>234</v>
      </c>
      <c r="H930" s="207">
        <v>84.36</v>
      </c>
      <c r="I930" s="208"/>
      <c r="J930" s="209">
        <f>ROUND(I930*H930,2)</f>
        <v>0</v>
      </c>
      <c r="K930" s="205" t="s">
        <v>273</v>
      </c>
      <c r="L930" s="62"/>
      <c r="M930" s="210" t="s">
        <v>24</v>
      </c>
      <c r="N930" s="211" t="s">
        <v>48</v>
      </c>
      <c r="O930" s="43"/>
      <c r="P930" s="212">
        <f>O930*H930</f>
        <v>0</v>
      </c>
      <c r="Q930" s="212">
        <v>1.7899999999999999E-3</v>
      </c>
      <c r="R930" s="212">
        <f>Q930*H930</f>
        <v>0.15100439999999998</v>
      </c>
      <c r="S930" s="212">
        <v>0</v>
      </c>
      <c r="T930" s="213">
        <f>S930*H930</f>
        <v>0</v>
      </c>
      <c r="AR930" s="25" t="s">
        <v>284</v>
      </c>
      <c r="AT930" s="25" t="s">
        <v>166</v>
      </c>
      <c r="AU930" s="25" t="s">
        <v>86</v>
      </c>
      <c r="AY930" s="25" t="s">
        <v>164</v>
      </c>
      <c r="BE930" s="214">
        <f>IF(N930="základní",J930,0)</f>
        <v>0</v>
      </c>
      <c r="BF930" s="214">
        <f>IF(N930="snížená",J930,0)</f>
        <v>0</v>
      </c>
      <c r="BG930" s="214">
        <f>IF(N930="zákl. přenesená",J930,0)</f>
        <v>0</v>
      </c>
      <c r="BH930" s="214">
        <f>IF(N930="sníž. přenesená",J930,0)</f>
        <v>0</v>
      </c>
      <c r="BI930" s="214">
        <f>IF(N930="nulová",J930,0)</f>
        <v>0</v>
      </c>
      <c r="BJ930" s="25" t="s">
        <v>25</v>
      </c>
      <c r="BK930" s="214">
        <f>ROUND(I930*H930,2)</f>
        <v>0</v>
      </c>
      <c r="BL930" s="25" t="s">
        <v>284</v>
      </c>
      <c r="BM930" s="25" t="s">
        <v>1242</v>
      </c>
    </row>
    <row r="931" spans="2:65" s="1" customFormat="1" ht="27">
      <c r="B931" s="42"/>
      <c r="C931" s="64"/>
      <c r="D931" s="215" t="s">
        <v>173</v>
      </c>
      <c r="E931" s="64"/>
      <c r="F931" s="216" t="s">
        <v>1243</v>
      </c>
      <c r="G931" s="64"/>
      <c r="H931" s="64"/>
      <c r="I931" s="173"/>
      <c r="J931" s="64"/>
      <c r="K931" s="64"/>
      <c r="L931" s="62"/>
      <c r="M931" s="217"/>
      <c r="N931" s="43"/>
      <c r="O931" s="43"/>
      <c r="P931" s="43"/>
      <c r="Q931" s="43"/>
      <c r="R931" s="43"/>
      <c r="S931" s="43"/>
      <c r="T931" s="79"/>
      <c r="AT931" s="25" t="s">
        <v>173</v>
      </c>
      <c r="AU931" s="25" t="s">
        <v>86</v>
      </c>
    </row>
    <row r="932" spans="2:65" s="1" customFormat="1" ht="27">
      <c r="B932" s="42"/>
      <c r="C932" s="64"/>
      <c r="D932" s="242" t="s">
        <v>229</v>
      </c>
      <c r="E932" s="64"/>
      <c r="F932" s="266" t="s">
        <v>1238</v>
      </c>
      <c r="G932" s="64"/>
      <c r="H932" s="64"/>
      <c r="I932" s="173"/>
      <c r="J932" s="64"/>
      <c r="K932" s="64"/>
      <c r="L932" s="62"/>
      <c r="M932" s="217"/>
      <c r="N932" s="43"/>
      <c r="O932" s="43"/>
      <c r="P932" s="43"/>
      <c r="Q932" s="43"/>
      <c r="R932" s="43"/>
      <c r="S932" s="43"/>
      <c r="T932" s="79"/>
      <c r="AT932" s="25" t="s">
        <v>229</v>
      </c>
      <c r="AU932" s="25" t="s">
        <v>86</v>
      </c>
    </row>
    <row r="933" spans="2:65" s="1" customFormat="1" ht="22.5" customHeight="1">
      <c r="B933" s="42"/>
      <c r="C933" s="203" t="s">
        <v>1244</v>
      </c>
      <c r="D933" s="203" t="s">
        <v>166</v>
      </c>
      <c r="E933" s="204" t="s">
        <v>1245</v>
      </c>
      <c r="F933" s="205" t="s">
        <v>1246</v>
      </c>
      <c r="G933" s="206" t="s">
        <v>207</v>
      </c>
      <c r="H933" s="207">
        <v>2.9060000000000001</v>
      </c>
      <c r="I933" s="208"/>
      <c r="J933" s="209">
        <f>ROUND(I933*H933,2)</f>
        <v>0</v>
      </c>
      <c r="K933" s="205" t="s">
        <v>170</v>
      </c>
      <c r="L933" s="62"/>
      <c r="M933" s="210" t="s">
        <v>24</v>
      </c>
      <c r="N933" s="211" t="s">
        <v>48</v>
      </c>
      <c r="O933" s="43"/>
      <c r="P933" s="212">
        <f>O933*H933</f>
        <v>0</v>
      </c>
      <c r="Q933" s="212">
        <v>0</v>
      </c>
      <c r="R933" s="212">
        <f>Q933*H933</f>
        <v>0</v>
      </c>
      <c r="S933" s="212">
        <v>0</v>
      </c>
      <c r="T933" s="213">
        <f>S933*H933</f>
        <v>0</v>
      </c>
      <c r="AR933" s="25" t="s">
        <v>284</v>
      </c>
      <c r="AT933" s="25" t="s">
        <v>166</v>
      </c>
      <c r="AU933" s="25" t="s">
        <v>86</v>
      </c>
      <c r="AY933" s="25" t="s">
        <v>164</v>
      </c>
      <c r="BE933" s="214">
        <f>IF(N933="základní",J933,0)</f>
        <v>0</v>
      </c>
      <c r="BF933" s="214">
        <f>IF(N933="snížená",J933,0)</f>
        <v>0</v>
      </c>
      <c r="BG933" s="214">
        <f>IF(N933="zákl. přenesená",J933,0)</f>
        <v>0</v>
      </c>
      <c r="BH933" s="214">
        <f>IF(N933="sníž. přenesená",J933,0)</f>
        <v>0</v>
      </c>
      <c r="BI933" s="214">
        <f>IF(N933="nulová",J933,0)</f>
        <v>0</v>
      </c>
      <c r="BJ933" s="25" t="s">
        <v>25</v>
      </c>
      <c r="BK933" s="214">
        <f>ROUND(I933*H933,2)</f>
        <v>0</v>
      </c>
      <c r="BL933" s="25" t="s">
        <v>284</v>
      </c>
      <c r="BM933" s="25" t="s">
        <v>1247</v>
      </c>
    </row>
    <row r="934" spans="2:65" s="1" customFormat="1" ht="27">
      <c r="B934" s="42"/>
      <c r="C934" s="64"/>
      <c r="D934" s="215" t="s">
        <v>173</v>
      </c>
      <c r="E934" s="64"/>
      <c r="F934" s="216" t="s">
        <v>1248</v>
      </c>
      <c r="G934" s="64"/>
      <c r="H934" s="64"/>
      <c r="I934" s="173"/>
      <c r="J934" s="64"/>
      <c r="K934" s="64"/>
      <c r="L934" s="62"/>
      <c r="M934" s="217"/>
      <c r="N934" s="43"/>
      <c r="O934" s="43"/>
      <c r="P934" s="43"/>
      <c r="Q934" s="43"/>
      <c r="R934" s="43"/>
      <c r="S934" s="43"/>
      <c r="T934" s="79"/>
      <c r="AT934" s="25" t="s">
        <v>173</v>
      </c>
      <c r="AU934" s="25" t="s">
        <v>86</v>
      </c>
    </row>
    <row r="935" spans="2:65" s="1" customFormat="1" ht="121.5">
      <c r="B935" s="42"/>
      <c r="C935" s="64"/>
      <c r="D935" s="242" t="s">
        <v>229</v>
      </c>
      <c r="E935" s="64"/>
      <c r="F935" s="266" t="s">
        <v>744</v>
      </c>
      <c r="G935" s="64"/>
      <c r="H935" s="64"/>
      <c r="I935" s="173"/>
      <c r="J935" s="64"/>
      <c r="K935" s="64"/>
      <c r="L935" s="62"/>
      <c r="M935" s="217"/>
      <c r="N935" s="43"/>
      <c r="O935" s="43"/>
      <c r="P935" s="43"/>
      <c r="Q935" s="43"/>
      <c r="R935" s="43"/>
      <c r="S935" s="43"/>
      <c r="T935" s="79"/>
      <c r="AT935" s="25" t="s">
        <v>229</v>
      </c>
      <c r="AU935" s="25" t="s">
        <v>86</v>
      </c>
    </row>
    <row r="936" spans="2:65" s="1" customFormat="1" ht="22.5" customHeight="1">
      <c r="B936" s="42"/>
      <c r="C936" s="203" t="s">
        <v>1249</v>
      </c>
      <c r="D936" s="203" t="s">
        <v>166</v>
      </c>
      <c r="E936" s="204" t="s">
        <v>1250</v>
      </c>
      <c r="F936" s="205" t="s">
        <v>1251</v>
      </c>
      <c r="G936" s="206" t="s">
        <v>207</v>
      </c>
      <c r="H936" s="207">
        <v>2.9060000000000001</v>
      </c>
      <c r="I936" s="208"/>
      <c r="J936" s="209">
        <f>ROUND(I936*H936,2)</f>
        <v>0</v>
      </c>
      <c r="K936" s="205" t="s">
        <v>170</v>
      </c>
      <c r="L936" s="62"/>
      <c r="M936" s="210" t="s">
        <v>24</v>
      </c>
      <c r="N936" s="211" t="s">
        <v>48</v>
      </c>
      <c r="O936" s="43"/>
      <c r="P936" s="212">
        <f>O936*H936</f>
        <v>0</v>
      </c>
      <c r="Q936" s="212">
        <v>0</v>
      </c>
      <c r="R936" s="212">
        <f>Q936*H936</f>
        <v>0</v>
      </c>
      <c r="S936" s="212">
        <v>0</v>
      </c>
      <c r="T936" s="213">
        <f>S936*H936</f>
        <v>0</v>
      </c>
      <c r="AR936" s="25" t="s">
        <v>284</v>
      </c>
      <c r="AT936" s="25" t="s">
        <v>166</v>
      </c>
      <c r="AU936" s="25" t="s">
        <v>86</v>
      </c>
      <c r="AY936" s="25" t="s">
        <v>164</v>
      </c>
      <c r="BE936" s="214">
        <f>IF(N936="základní",J936,0)</f>
        <v>0</v>
      </c>
      <c r="BF936" s="214">
        <f>IF(N936="snížená",J936,0)</f>
        <v>0</v>
      </c>
      <c r="BG936" s="214">
        <f>IF(N936="zákl. přenesená",J936,0)</f>
        <v>0</v>
      </c>
      <c r="BH936" s="214">
        <f>IF(N936="sníž. přenesená",J936,0)</f>
        <v>0</v>
      </c>
      <c r="BI936" s="214">
        <f>IF(N936="nulová",J936,0)</f>
        <v>0</v>
      </c>
      <c r="BJ936" s="25" t="s">
        <v>25</v>
      </c>
      <c r="BK936" s="214">
        <f>ROUND(I936*H936,2)</f>
        <v>0</v>
      </c>
      <c r="BL936" s="25" t="s">
        <v>284</v>
      </c>
      <c r="BM936" s="25" t="s">
        <v>1252</v>
      </c>
    </row>
    <row r="937" spans="2:65" s="1" customFormat="1" ht="27">
      <c r="B937" s="42"/>
      <c r="C937" s="64"/>
      <c r="D937" s="215" t="s">
        <v>173</v>
      </c>
      <c r="E937" s="64"/>
      <c r="F937" s="216" t="s">
        <v>1253</v>
      </c>
      <c r="G937" s="64"/>
      <c r="H937" s="64"/>
      <c r="I937" s="173"/>
      <c r="J937" s="64"/>
      <c r="K937" s="64"/>
      <c r="L937" s="62"/>
      <c r="M937" s="217"/>
      <c r="N937" s="43"/>
      <c r="O937" s="43"/>
      <c r="P937" s="43"/>
      <c r="Q937" s="43"/>
      <c r="R937" s="43"/>
      <c r="S937" s="43"/>
      <c r="T937" s="79"/>
      <c r="AT937" s="25" t="s">
        <v>173</v>
      </c>
      <c r="AU937" s="25" t="s">
        <v>86</v>
      </c>
    </row>
    <row r="938" spans="2:65" s="11" customFormat="1" ht="29.85" customHeight="1">
      <c r="B938" s="186"/>
      <c r="C938" s="187"/>
      <c r="D938" s="200" t="s">
        <v>76</v>
      </c>
      <c r="E938" s="201" t="s">
        <v>1254</v>
      </c>
      <c r="F938" s="201" t="s">
        <v>1255</v>
      </c>
      <c r="G938" s="187"/>
      <c r="H938" s="187"/>
      <c r="I938" s="190"/>
      <c r="J938" s="202">
        <f>BK938</f>
        <v>0</v>
      </c>
      <c r="K938" s="187"/>
      <c r="L938" s="192"/>
      <c r="M938" s="193"/>
      <c r="N938" s="194"/>
      <c r="O938" s="194"/>
      <c r="P938" s="195">
        <f>SUM(P939:P1005)</f>
        <v>0</v>
      </c>
      <c r="Q938" s="194"/>
      <c r="R938" s="195">
        <f>SUM(R939:R1005)</f>
        <v>5.0069713199999999</v>
      </c>
      <c r="S938" s="194"/>
      <c r="T938" s="196">
        <f>SUM(T939:T1005)</f>
        <v>0</v>
      </c>
      <c r="AR938" s="197" t="s">
        <v>86</v>
      </c>
      <c r="AT938" s="198" t="s">
        <v>76</v>
      </c>
      <c r="AU938" s="198" t="s">
        <v>25</v>
      </c>
      <c r="AY938" s="197" t="s">
        <v>164</v>
      </c>
      <c r="BK938" s="199">
        <f>SUM(BK939:BK1005)</f>
        <v>0</v>
      </c>
    </row>
    <row r="939" spans="2:65" s="1" customFormat="1" ht="31.5" customHeight="1">
      <c r="B939" s="42"/>
      <c r="C939" s="203" t="s">
        <v>1256</v>
      </c>
      <c r="D939" s="203" t="s">
        <v>166</v>
      </c>
      <c r="E939" s="204" t="s">
        <v>1257</v>
      </c>
      <c r="F939" s="205" t="s">
        <v>1258</v>
      </c>
      <c r="G939" s="206" t="s">
        <v>287</v>
      </c>
      <c r="H939" s="207">
        <v>4.8</v>
      </c>
      <c r="I939" s="208"/>
      <c r="J939" s="209">
        <f>ROUND(I939*H939,2)</f>
        <v>0</v>
      </c>
      <c r="K939" s="205" t="s">
        <v>170</v>
      </c>
      <c r="L939" s="62"/>
      <c r="M939" s="210" t="s">
        <v>24</v>
      </c>
      <c r="N939" s="211" t="s">
        <v>48</v>
      </c>
      <c r="O939" s="43"/>
      <c r="P939" s="212">
        <f>O939*H939</f>
        <v>0</v>
      </c>
      <c r="Q939" s="212">
        <v>1.0399999999999999E-3</v>
      </c>
      <c r="R939" s="212">
        <f>Q939*H939</f>
        <v>4.991999999999999E-3</v>
      </c>
      <c r="S939" s="212">
        <v>0</v>
      </c>
      <c r="T939" s="213">
        <f>S939*H939</f>
        <v>0</v>
      </c>
      <c r="AR939" s="25" t="s">
        <v>284</v>
      </c>
      <c r="AT939" s="25" t="s">
        <v>166</v>
      </c>
      <c r="AU939" s="25" t="s">
        <v>86</v>
      </c>
      <c r="AY939" s="25" t="s">
        <v>164</v>
      </c>
      <c r="BE939" s="214">
        <f>IF(N939="základní",J939,0)</f>
        <v>0</v>
      </c>
      <c r="BF939" s="214">
        <f>IF(N939="snížená",J939,0)</f>
        <v>0</v>
      </c>
      <c r="BG939" s="214">
        <f>IF(N939="zákl. přenesená",J939,0)</f>
        <v>0</v>
      </c>
      <c r="BH939" s="214">
        <f>IF(N939="sníž. přenesená",J939,0)</f>
        <v>0</v>
      </c>
      <c r="BI939" s="214">
        <f>IF(N939="nulová",J939,0)</f>
        <v>0</v>
      </c>
      <c r="BJ939" s="25" t="s">
        <v>25</v>
      </c>
      <c r="BK939" s="214">
        <f>ROUND(I939*H939,2)</f>
        <v>0</v>
      </c>
      <c r="BL939" s="25" t="s">
        <v>284</v>
      </c>
      <c r="BM939" s="25" t="s">
        <v>1259</v>
      </c>
    </row>
    <row r="940" spans="2:65" s="1" customFormat="1" ht="27">
      <c r="B940" s="42"/>
      <c r="C940" s="64"/>
      <c r="D940" s="215" t="s">
        <v>173</v>
      </c>
      <c r="E940" s="64"/>
      <c r="F940" s="216" t="s">
        <v>1260</v>
      </c>
      <c r="G940" s="64"/>
      <c r="H940" s="64"/>
      <c r="I940" s="173"/>
      <c r="J940" s="64"/>
      <c r="K940" s="64"/>
      <c r="L940" s="62"/>
      <c r="M940" s="217"/>
      <c r="N940" s="43"/>
      <c r="O940" s="43"/>
      <c r="P940" s="43"/>
      <c r="Q940" s="43"/>
      <c r="R940" s="43"/>
      <c r="S940" s="43"/>
      <c r="T940" s="79"/>
      <c r="AT940" s="25" t="s">
        <v>173</v>
      </c>
      <c r="AU940" s="25" t="s">
        <v>86</v>
      </c>
    </row>
    <row r="941" spans="2:65" s="13" customFormat="1" ht="13.5">
      <c r="B941" s="229"/>
      <c r="C941" s="230"/>
      <c r="D941" s="242" t="s">
        <v>175</v>
      </c>
      <c r="E941" s="253" t="s">
        <v>24</v>
      </c>
      <c r="F941" s="254" t="s">
        <v>1261</v>
      </c>
      <c r="G941" s="230"/>
      <c r="H941" s="255">
        <v>4.8</v>
      </c>
      <c r="I941" s="234"/>
      <c r="J941" s="230"/>
      <c r="K941" s="230"/>
      <c r="L941" s="235"/>
      <c r="M941" s="236"/>
      <c r="N941" s="237"/>
      <c r="O941" s="237"/>
      <c r="P941" s="237"/>
      <c r="Q941" s="237"/>
      <c r="R941" s="237"/>
      <c r="S941" s="237"/>
      <c r="T941" s="238"/>
      <c r="AT941" s="239" t="s">
        <v>175</v>
      </c>
      <c r="AU941" s="239" t="s">
        <v>86</v>
      </c>
      <c r="AV941" s="13" t="s">
        <v>86</v>
      </c>
      <c r="AW941" s="13" t="s">
        <v>40</v>
      </c>
      <c r="AX941" s="13" t="s">
        <v>25</v>
      </c>
      <c r="AY941" s="239" t="s">
        <v>164</v>
      </c>
    </row>
    <row r="942" spans="2:65" s="1" customFormat="1" ht="31.5" customHeight="1">
      <c r="B942" s="42"/>
      <c r="C942" s="203" t="s">
        <v>1262</v>
      </c>
      <c r="D942" s="203" t="s">
        <v>166</v>
      </c>
      <c r="E942" s="204" t="s">
        <v>1263</v>
      </c>
      <c r="F942" s="205" t="s">
        <v>1264</v>
      </c>
      <c r="G942" s="206" t="s">
        <v>234</v>
      </c>
      <c r="H942" s="207">
        <v>242.554</v>
      </c>
      <c r="I942" s="208"/>
      <c r="J942" s="209">
        <f>ROUND(I942*H942,2)</f>
        <v>0</v>
      </c>
      <c r="K942" s="205" t="s">
        <v>170</v>
      </c>
      <c r="L942" s="62"/>
      <c r="M942" s="210" t="s">
        <v>24</v>
      </c>
      <c r="N942" s="211" t="s">
        <v>48</v>
      </c>
      <c r="O942" s="43"/>
      <c r="P942" s="212">
        <f>O942*H942</f>
        <v>0</v>
      </c>
      <c r="Q942" s="212">
        <v>3.0000000000000001E-3</v>
      </c>
      <c r="R942" s="212">
        <f>Q942*H942</f>
        <v>0.72766200000000003</v>
      </c>
      <c r="S942" s="212">
        <v>0</v>
      </c>
      <c r="T942" s="213">
        <f>S942*H942</f>
        <v>0</v>
      </c>
      <c r="AR942" s="25" t="s">
        <v>284</v>
      </c>
      <c r="AT942" s="25" t="s">
        <v>166</v>
      </c>
      <c r="AU942" s="25" t="s">
        <v>86</v>
      </c>
      <c r="AY942" s="25" t="s">
        <v>164</v>
      </c>
      <c r="BE942" s="214">
        <f>IF(N942="základní",J942,0)</f>
        <v>0</v>
      </c>
      <c r="BF942" s="214">
        <f>IF(N942="snížená",J942,0)</f>
        <v>0</v>
      </c>
      <c r="BG942" s="214">
        <f>IF(N942="zákl. přenesená",J942,0)</f>
        <v>0</v>
      </c>
      <c r="BH942" s="214">
        <f>IF(N942="sníž. přenesená",J942,0)</f>
        <v>0</v>
      </c>
      <c r="BI942" s="214">
        <f>IF(N942="nulová",J942,0)</f>
        <v>0</v>
      </c>
      <c r="BJ942" s="25" t="s">
        <v>25</v>
      </c>
      <c r="BK942" s="214">
        <f>ROUND(I942*H942,2)</f>
        <v>0</v>
      </c>
      <c r="BL942" s="25" t="s">
        <v>284</v>
      </c>
      <c r="BM942" s="25" t="s">
        <v>1265</v>
      </c>
    </row>
    <row r="943" spans="2:65" s="1" customFormat="1" ht="27">
      <c r="B943" s="42"/>
      <c r="C943" s="64"/>
      <c r="D943" s="215" t="s">
        <v>173</v>
      </c>
      <c r="E943" s="64"/>
      <c r="F943" s="216" t="s">
        <v>1266</v>
      </c>
      <c r="G943" s="64"/>
      <c r="H943" s="64"/>
      <c r="I943" s="173"/>
      <c r="J943" s="64"/>
      <c r="K943" s="64"/>
      <c r="L943" s="62"/>
      <c r="M943" s="217"/>
      <c r="N943" s="43"/>
      <c r="O943" s="43"/>
      <c r="P943" s="43"/>
      <c r="Q943" s="43"/>
      <c r="R943" s="43"/>
      <c r="S943" s="43"/>
      <c r="T943" s="79"/>
      <c r="AT943" s="25" t="s">
        <v>173</v>
      </c>
      <c r="AU943" s="25" t="s">
        <v>86</v>
      </c>
    </row>
    <row r="944" spans="2:65" s="12" customFormat="1" ht="13.5">
      <c r="B944" s="218"/>
      <c r="C944" s="219"/>
      <c r="D944" s="215" t="s">
        <v>175</v>
      </c>
      <c r="E944" s="220" t="s">
        <v>24</v>
      </c>
      <c r="F944" s="221" t="s">
        <v>264</v>
      </c>
      <c r="G944" s="219"/>
      <c r="H944" s="222" t="s">
        <v>24</v>
      </c>
      <c r="I944" s="223"/>
      <c r="J944" s="219"/>
      <c r="K944" s="219"/>
      <c r="L944" s="224"/>
      <c r="M944" s="225"/>
      <c r="N944" s="226"/>
      <c r="O944" s="226"/>
      <c r="P944" s="226"/>
      <c r="Q944" s="226"/>
      <c r="R944" s="226"/>
      <c r="S944" s="226"/>
      <c r="T944" s="227"/>
      <c r="AT944" s="228" t="s">
        <v>175</v>
      </c>
      <c r="AU944" s="228" t="s">
        <v>86</v>
      </c>
      <c r="AV944" s="12" t="s">
        <v>25</v>
      </c>
      <c r="AW944" s="12" t="s">
        <v>40</v>
      </c>
      <c r="AX944" s="12" t="s">
        <v>77</v>
      </c>
      <c r="AY944" s="228" t="s">
        <v>164</v>
      </c>
    </row>
    <row r="945" spans="2:51" s="12" customFormat="1" ht="13.5">
      <c r="B945" s="218"/>
      <c r="C945" s="219"/>
      <c r="D945" s="215" t="s">
        <v>175</v>
      </c>
      <c r="E945" s="220" t="s">
        <v>24</v>
      </c>
      <c r="F945" s="221" t="s">
        <v>415</v>
      </c>
      <c r="G945" s="219"/>
      <c r="H945" s="222" t="s">
        <v>24</v>
      </c>
      <c r="I945" s="223"/>
      <c r="J945" s="219"/>
      <c r="K945" s="219"/>
      <c r="L945" s="224"/>
      <c r="M945" s="225"/>
      <c r="N945" s="226"/>
      <c r="O945" s="226"/>
      <c r="P945" s="226"/>
      <c r="Q945" s="226"/>
      <c r="R945" s="226"/>
      <c r="S945" s="226"/>
      <c r="T945" s="227"/>
      <c r="AT945" s="228" t="s">
        <v>175</v>
      </c>
      <c r="AU945" s="228" t="s">
        <v>86</v>
      </c>
      <c r="AV945" s="12" t="s">
        <v>25</v>
      </c>
      <c r="AW945" s="12" t="s">
        <v>40</v>
      </c>
      <c r="AX945" s="12" t="s">
        <v>77</v>
      </c>
      <c r="AY945" s="228" t="s">
        <v>164</v>
      </c>
    </row>
    <row r="946" spans="2:51" s="13" customFormat="1" ht="13.5">
      <c r="B946" s="229"/>
      <c r="C946" s="230"/>
      <c r="D946" s="215" t="s">
        <v>175</v>
      </c>
      <c r="E946" s="231" t="s">
        <v>24</v>
      </c>
      <c r="F946" s="232" t="s">
        <v>1267</v>
      </c>
      <c r="G946" s="230"/>
      <c r="H946" s="233">
        <v>9.8800000000000008</v>
      </c>
      <c r="I946" s="234"/>
      <c r="J946" s="230"/>
      <c r="K946" s="230"/>
      <c r="L946" s="235"/>
      <c r="M946" s="236"/>
      <c r="N946" s="237"/>
      <c r="O946" s="237"/>
      <c r="P946" s="237"/>
      <c r="Q946" s="237"/>
      <c r="R946" s="237"/>
      <c r="S946" s="237"/>
      <c r="T946" s="238"/>
      <c r="AT946" s="239" t="s">
        <v>175</v>
      </c>
      <c r="AU946" s="239" t="s">
        <v>86</v>
      </c>
      <c r="AV946" s="13" t="s">
        <v>86</v>
      </c>
      <c r="AW946" s="13" t="s">
        <v>40</v>
      </c>
      <c r="AX946" s="13" t="s">
        <v>77</v>
      </c>
      <c r="AY946" s="239" t="s">
        <v>164</v>
      </c>
    </row>
    <row r="947" spans="2:51" s="12" customFormat="1" ht="13.5">
      <c r="B947" s="218"/>
      <c r="C947" s="219"/>
      <c r="D947" s="215" t="s">
        <v>175</v>
      </c>
      <c r="E947" s="220" t="s">
        <v>24</v>
      </c>
      <c r="F947" s="221" t="s">
        <v>417</v>
      </c>
      <c r="G947" s="219"/>
      <c r="H947" s="222" t="s">
        <v>24</v>
      </c>
      <c r="I947" s="223"/>
      <c r="J947" s="219"/>
      <c r="K947" s="219"/>
      <c r="L947" s="224"/>
      <c r="M947" s="225"/>
      <c r="N947" s="226"/>
      <c r="O947" s="226"/>
      <c r="P947" s="226"/>
      <c r="Q947" s="226"/>
      <c r="R947" s="226"/>
      <c r="S947" s="226"/>
      <c r="T947" s="227"/>
      <c r="AT947" s="228" t="s">
        <v>175</v>
      </c>
      <c r="AU947" s="228" t="s">
        <v>86</v>
      </c>
      <c r="AV947" s="12" t="s">
        <v>25</v>
      </c>
      <c r="AW947" s="12" t="s">
        <v>40</v>
      </c>
      <c r="AX947" s="12" t="s">
        <v>77</v>
      </c>
      <c r="AY947" s="228" t="s">
        <v>164</v>
      </c>
    </row>
    <row r="948" spans="2:51" s="13" customFormat="1" ht="13.5">
      <c r="B948" s="229"/>
      <c r="C948" s="230"/>
      <c r="D948" s="215" t="s">
        <v>175</v>
      </c>
      <c r="E948" s="231" t="s">
        <v>24</v>
      </c>
      <c r="F948" s="232" t="s">
        <v>1268</v>
      </c>
      <c r="G948" s="230"/>
      <c r="H948" s="233">
        <v>12.08</v>
      </c>
      <c r="I948" s="234"/>
      <c r="J948" s="230"/>
      <c r="K948" s="230"/>
      <c r="L948" s="235"/>
      <c r="M948" s="236"/>
      <c r="N948" s="237"/>
      <c r="O948" s="237"/>
      <c r="P948" s="237"/>
      <c r="Q948" s="237"/>
      <c r="R948" s="237"/>
      <c r="S948" s="237"/>
      <c r="T948" s="238"/>
      <c r="AT948" s="239" t="s">
        <v>175</v>
      </c>
      <c r="AU948" s="239" t="s">
        <v>86</v>
      </c>
      <c r="AV948" s="13" t="s">
        <v>86</v>
      </c>
      <c r="AW948" s="13" t="s">
        <v>40</v>
      </c>
      <c r="AX948" s="13" t="s">
        <v>77</v>
      </c>
      <c r="AY948" s="239" t="s">
        <v>164</v>
      </c>
    </row>
    <row r="949" spans="2:51" s="12" customFormat="1" ht="13.5">
      <c r="B949" s="218"/>
      <c r="C949" s="219"/>
      <c r="D949" s="215" t="s">
        <v>175</v>
      </c>
      <c r="E949" s="220" t="s">
        <v>24</v>
      </c>
      <c r="F949" s="221" t="s">
        <v>419</v>
      </c>
      <c r="G949" s="219"/>
      <c r="H949" s="222" t="s">
        <v>24</v>
      </c>
      <c r="I949" s="223"/>
      <c r="J949" s="219"/>
      <c r="K949" s="219"/>
      <c r="L949" s="224"/>
      <c r="M949" s="225"/>
      <c r="N949" s="226"/>
      <c r="O949" s="226"/>
      <c r="P949" s="226"/>
      <c r="Q949" s="226"/>
      <c r="R949" s="226"/>
      <c r="S949" s="226"/>
      <c r="T949" s="227"/>
      <c r="AT949" s="228" t="s">
        <v>175</v>
      </c>
      <c r="AU949" s="228" t="s">
        <v>86</v>
      </c>
      <c r="AV949" s="12" t="s">
        <v>25</v>
      </c>
      <c r="AW949" s="12" t="s">
        <v>40</v>
      </c>
      <c r="AX949" s="12" t="s">
        <v>77</v>
      </c>
      <c r="AY949" s="228" t="s">
        <v>164</v>
      </c>
    </row>
    <row r="950" spans="2:51" s="13" customFormat="1" ht="13.5">
      <c r="B950" s="229"/>
      <c r="C950" s="230"/>
      <c r="D950" s="215" t="s">
        <v>175</v>
      </c>
      <c r="E950" s="231" t="s">
        <v>24</v>
      </c>
      <c r="F950" s="232" t="s">
        <v>1269</v>
      </c>
      <c r="G950" s="230"/>
      <c r="H950" s="233">
        <v>27</v>
      </c>
      <c r="I950" s="234"/>
      <c r="J950" s="230"/>
      <c r="K950" s="230"/>
      <c r="L950" s="235"/>
      <c r="M950" s="236"/>
      <c r="N950" s="237"/>
      <c r="O950" s="237"/>
      <c r="P950" s="237"/>
      <c r="Q950" s="237"/>
      <c r="R950" s="237"/>
      <c r="S950" s="237"/>
      <c r="T950" s="238"/>
      <c r="AT950" s="239" t="s">
        <v>175</v>
      </c>
      <c r="AU950" s="239" t="s">
        <v>86</v>
      </c>
      <c r="AV950" s="13" t="s">
        <v>86</v>
      </c>
      <c r="AW950" s="13" t="s">
        <v>40</v>
      </c>
      <c r="AX950" s="13" t="s">
        <v>77</v>
      </c>
      <c r="AY950" s="239" t="s">
        <v>164</v>
      </c>
    </row>
    <row r="951" spans="2:51" s="12" customFormat="1" ht="13.5">
      <c r="B951" s="218"/>
      <c r="C951" s="219"/>
      <c r="D951" s="215" t="s">
        <v>175</v>
      </c>
      <c r="E951" s="220" t="s">
        <v>24</v>
      </c>
      <c r="F951" s="221" t="s">
        <v>1270</v>
      </c>
      <c r="G951" s="219"/>
      <c r="H951" s="222" t="s">
        <v>24</v>
      </c>
      <c r="I951" s="223"/>
      <c r="J951" s="219"/>
      <c r="K951" s="219"/>
      <c r="L951" s="224"/>
      <c r="M951" s="225"/>
      <c r="N951" s="226"/>
      <c r="O951" s="226"/>
      <c r="P951" s="226"/>
      <c r="Q951" s="226"/>
      <c r="R951" s="226"/>
      <c r="S951" s="226"/>
      <c r="T951" s="227"/>
      <c r="AT951" s="228" t="s">
        <v>175</v>
      </c>
      <c r="AU951" s="228" t="s">
        <v>86</v>
      </c>
      <c r="AV951" s="12" t="s">
        <v>25</v>
      </c>
      <c r="AW951" s="12" t="s">
        <v>40</v>
      </c>
      <c r="AX951" s="12" t="s">
        <v>77</v>
      </c>
      <c r="AY951" s="228" t="s">
        <v>164</v>
      </c>
    </row>
    <row r="952" spans="2:51" s="13" customFormat="1" ht="13.5">
      <c r="B952" s="229"/>
      <c r="C952" s="230"/>
      <c r="D952" s="215" t="s">
        <v>175</v>
      </c>
      <c r="E952" s="231" t="s">
        <v>24</v>
      </c>
      <c r="F952" s="232" t="s">
        <v>1271</v>
      </c>
      <c r="G952" s="230"/>
      <c r="H952" s="233">
        <v>3.484</v>
      </c>
      <c r="I952" s="234"/>
      <c r="J952" s="230"/>
      <c r="K952" s="230"/>
      <c r="L952" s="235"/>
      <c r="M952" s="236"/>
      <c r="N952" s="237"/>
      <c r="O952" s="237"/>
      <c r="P952" s="237"/>
      <c r="Q952" s="237"/>
      <c r="R952" s="237"/>
      <c r="S952" s="237"/>
      <c r="T952" s="238"/>
      <c r="AT952" s="239" t="s">
        <v>175</v>
      </c>
      <c r="AU952" s="239" t="s">
        <v>86</v>
      </c>
      <c r="AV952" s="13" t="s">
        <v>86</v>
      </c>
      <c r="AW952" s="13" t="s">
        <v>40</v>
      </c>
      <c r="AX952" s="13" t="s">
        <v>77</v>
      </c>
      <c r="AY952" s="239" t="s">
        <v>164</v>
      </c>
    </row>
    <row r="953" spans="2:51" s="12" customFormat="1" ht="13.5">
      <c r="B953" s="218"/>
      <c r="C953" s="219"/>
      <c r="D953" s="215" t="s">
        <v>175</v>
      </c>
      <c r="E953" s="220" t="s">
        <v>24</v>
      </c>
      <c r="F953" s="221" t="s">
        <v>1172</v>
      </c>
      <c r="G953" s="219"/>
      <c r="H953" s="222" t="s">
        <v>24</v>
      </c>
      <c r="I953" s="223"/>
      <c r="J953" s="219"/>
      <c r="K953" s="219"/>
      <c r="L953" s="224"/>
      <c r="M953" s="225"/>
      <c r="N953" s="226"/>
      <c r="O953" s="226"/>
      <c r="P953" s="226"/>
      <c r="Q953" s="226"/>
      <c r="R953" s="226"/>
      <c r="S953" s="226"/>
      <c r="T953" s="227"/>
      <c r="AT953" s="228" t="s">
        <v>175</v>
      </c>
      <c r="AU953" s="228" t="s">
        <v>86</v>
      </c>
      <c r="AV953" s="12" t="s">
        <v>25</v>
      </c>
      <c r="AW953" s="12" t="s">
        <v>40</v>
      </c>
      <c r="AX953" s="12" t="s">
        <v>77</v>
      </c>
      <c r="AY953" s="228" t="s">
        <v>164</v>
      </c>
    </row>
    <row r="954" spans="2:51" s="13" customFormat="1" ht="13.5">
      <c r="B954" s="229"/>
      <c r="C954" s="230"/>
      <c r="D954" s="215" t="s">
        <v>175</v>
      </c>
      <c r="E954" s="231" t="s">
        <v>24</v>
      </c>
      <c r="F954" s="232" t="s">
        <v>1272</v>
      </c>
      <c r="G954" s="230"/>
      <c r="H954" s="233">
        <v>4.43</v>
      </c>
      <c r="I954" s="234"/>
      <c r="J954" s="230"/>
      <c r="K954" s="230"/>
      <c r="L954" s="235"/>
      <c r="M954" s="236"/>
      <c r="N954" s="237"/>
      <c r="O954" s="237"/>
      <c r="P954" s="237"/>
      <c r="Q954" s="237"/>
      <c r="R954" s="237"/>
      <c r="S954" s="237"/>
      <c r="T954" s="238"/>
      <c r="AT954" s="239" t="s">
        <v>175</v>
      </c>
      <c r="AU954" s="239" t="s">
        <v>86</v>
      </c>
      <c r="AV954" s="13" t="s">
        <v>86</v>
      </c>
      <c r="AW954" s="13" t="s">
        <v>40</v>
      </c>
      <c r="AX954" s="13" t="s">
        <v>77</v>
      </c>
      <c r="AY954" s="239" t="s">
        <v>164</v>
      </c>
    </row>
    <row r="955" spans="2:51" s="15" customFormat="1" ht="13.5">
      <c r="B955" s="271"/>
      <c r="C955" s="272"/>
      <c r="D955" s="215" t="s">
        <v>175</v>
      </c>
      <c r="E955" s="273" t="s">
        <v>24</v>
      </c>
      <c r="F955" s="274" t="s">
        <v>399</v>
      </c>
      <c r="G955" s="272"/>
      <c r="H955" s="275">
        <v>56.874000000000002</v>
      </c>
      <c r="I955" s="276"/>
      <c r="J955" s="272"/>
      <c r="K955" s="272"/>
      <c r="L955" s="277"/>
      <c r="M955" s="278"/>
      <c r="N955" s="279"/>
      <c r="O955" s="279"/>
      <c r="P955" s="279"/>
      <c r="Q955" s="279"/>
      <c r="R955" s="279"/>
      <c r="S955" s="279"/>
      <c r="T955" s="280"/>
      <c r="AT955" s="281" t="s">
        <v>175</v>
      </c>
      <c r="AU955" s="281" t="s">
        <v>86</v>
      </c>
      <c r="AV955" s="15" t="s">
        <v>183</v>
      </c>
      <c r="AW955" s="15" t="s">
        <v>40</v>
      </c>
      <c r="AX955" s="15" t="s">
        <v>77</v>
      </c>
      <c r="AY955" s="281" t="s">
        <v>164</v>
      </c>
    </row>
    <row r="956" spans="2:51" s="12" customFormat="1" ht="13.5">
      <c r="B956" s="218"/>
      <c r="C956" s="219"/>
      <c r="D956" s="215" t="s">
        <v>175</v>
      </c>
      <c r="E956" s="220" t="s">
        <v>24</v>
      </c>
      <c r="F956" s="221" t="s">
        <v>237</v>
      </c>
      <c r="G956" s="219"/>
      <c r="H956" s="222" t="s">
        <v>24</v>
      </c>
      <c r="I956" s="223"/>
      <c r="J956" s="219"/>
      <c r="K956" s="219"/>
      <c r="L956" s="224"/>
      <c r="M956" s="225"/>
      <c r="N956" s="226"/>
      <c r="O956" s="226"/>
      <c r="P956" s="226"/>
      <c r="Q956" s="226"/>
      <c r="R956" s="226"/>
      <c r="S956" s="226"/>
      <c r="T956" s="227"/>
      <c r="AT956" s="228" t="s">
        <v>175</v>
      </c>
      <c r="AU956" s="228" t="s">
        <v>86</v>
      </c>
      <c r="AV956" s="12" t="s">
        <v>25</v>
      </c>
      <c r="AW956" s="12" t="s">
        <v>40</v>
      </c>
      <c r="AX956" s="12" t="s">
        <v>77</v>
      </c>
      <c r="AY956" s="228" t="s">
        <v>164</v>
      </c>
    </row>
    <row r="957" spans="2:51" s="12" customFormat="1" ht="13.5">
      <c r="B957" s="218"/>
      <c r="C957" s="219"/>
      <c r="D957" s="215" t="s">
        <v>175</v>
      </c>
      <c r="E957" s="220" t="s">
        <v>24</v>
      </c>
      <c r="F957" s="221" t="s">
        <v>425</v>
      </c>
      <c r="G957" s="219"/>
      <c r="H957" s="222" t="s">
        <v>24</v>
      </c>
      <c r="I957" s="223"/>
      <c r="J957" s="219"/>
      <c r="K957" s="219"/>
      <c r="L957" s="224"/>
      <c r="M957" s="225"/>
      <c r="N957" s="226"/>
      <c r="O957" s="226"/>
      <c r="P957" s="226"/>
      <c r="Q957" s="226"/>
      <c r="R957" s="226"/>
      <c r="S957" s="226"/>
      <c r="T957" s="227"/>
      <c r="AT957" s="228" t="s">
        <v>175</v>
      </c>
      <c r="AU957" s="228" t="s">
        <v>86</v>
      </c>
      <c r="AV957" s="12" t="s">
        <v>25</v>
      </c>
      <c r="AW957" s="12" t="s">
        <v>40</v>
      </c>
      <c r="AX957" s="12" t="s">
        <v>77</v>
      </c>
      <c r="AY957" s="228" t="s">
        <v>164</v>
      </c>
    </row>
    <row r="958" spans="2:51" s="13" customFormat="1" ht="13.5">
      <c r="B958" s="229"/>
      <c r="C958" s="230"/>
      <c r="D958" s="215" t="s">
        <v>175</v>
      </c>
      <c r="E958" s="231" t="s">
        <v>24</v>
      </c>
      <c r="F958" s="232" t="s">
        <v>1273</v>
      </c>
      <c r="G958" s="230"/>
      <c r="H958" s="233">
        <v>26.22</v>
      </c>
      <c r="I958" s="234"/>
      <c r="J958" s="230"/>
      <c r="K958" s="230"/>
      <c r="L958" s="235"/>
      <c r="M958" s="236"/>
      <c r="N958" s="237"/>
      <c r="O958" s="237"/>
      <c r="P958" s="237"/>
      <c r="Q958" s="237"/>
      <c r="R958" s="237"/>
      <c r="S958" s="237"/>
      <c r="T958" s="238"/>
      <c r="AT958" s="239" t="s">
        <v>175</v>
      </c>
      <c r="AU958" s="239" t="s">
        <v>86</v>
      </c>
      <c r="AV958" s="13" t="s">
        <v>86</v>
      </c>
      <c r="AW958" s="13" t="s">
        <v>40</v>
      </c>
      <c r="AX958" s="13" t="s">
        <v>77</v>
      </c>
      <c r="AY958" s="239" t="s">
        <v>164</v>
      </c>
    </row>
    <row r="959" spans="2:51" s="12" customFormat="1" ht="13.5">
      <c r="B959" s="218"/>
      <c r="C959" s="219"/>
      <c r="D959" s="215" t="s">
        <v>175</v>
      </c>
      <c r="E959" s="220" t="s">
        <v>24</v>
      </c>
      <c r="F959" s="221" t="s">
        <v>427</v>
      </c>
      <c r="G959" s="219"/>
      <c r="H959" s="222" t="s">
        <v>24</v>
      </c>
      <c r="I959" s="223"/>
      <c r="J959" s="219"/>
      <c r="K959" s="219"/>
      <c r="L959" s="224"/>
      <c r="M959" s="225"/>
      <c r="N959" s="226"/>
      <c r="O959" s="226"/>
      <c r="P959" s="226"/>
      <c r="Q959" s="226"/>
      <c r="R959" s="226"/>
      <c r="S959" s="226"/>
      <c r="T959" s="227"/>
      <c r="AT959" s="228" t="s">
        <v>175</v>
      </c>
      <c r="AU959" s="228" t="s">
        <v>86</v>
      </c>
      <c r="AV959" s="12" t="s">
        <v>25</v>
      </c>
      <c r="AW959" s="12" t="s">
        <v>40</v>
      </c>
      <c r="AX959" s="12" t="s">
        <v>77</v>
      </c>
      <c r="AY959" s="228" t="s">
        <v>164</v>
      </c>
    </row>
    <row r="960" spans="2:51" s="13" customFormat="1" ht="13.5">
      <c r="B960" s="229"/>
      <c r="C960" s="230"/>
      <c r="D960" s="215" t="s">
        <v>175</v>
      </c>
      <c r="E960" s="231" t="s">
        <v>24</v>
      </c>
      <c r="F960" s="232" t="s">
        <v>1274</v>
      </c>
      <c r="G960" s="230"/>
      <c r="H960" s="233">
        <v>12.2</v>
      </c>
      <c r="I960" s="234"/>
      <c r="J960" s="230"/>
      <c r="K960" s="230"/>
      <c r="L960" s="235"/>
      <c r="M960" s="236"/>
      <c r="N960" s="237"/>
      <c r="O960" s="237"/>
      <c r="P960" s="237"/>
      <c r="Q960" s="237"/>
      <c r="R960" s="237"/>
      <c r="S960" s="237"/>
      <c r="T960" s="238"/>
      <c r="AT960" s="239" t="s">
        <v>175</v>
      </c>
      <c r="AU960" s="239" t="s">
        <v>86</v>
      </c>
      <c r="AV960" s="13" t="s">
        <v>86</v>
      </c>
      <c r="AW960" s="13" t="s">
        <v>40</v>
      </c>
      <c r="AX960" s="13" t="s">
        <v>77</v>
      </c>
      <c r="AY960" s="239" t="s">
        <v>164</v>
      </c>
    </row>
    <row r="961" spans="2:51" s="12" customFormat="1" ht="13.5">
      <c r="B961" s="218"/>
      <c r="C961" s="219"/>
      <c r="D961" s="215" t="s">
        <v>175</v>
      </c>
      <c r="E961" s="220" t="s">
        <v>24</v>
      </c>
      <c r="F961" s="221" t="s">
        <v>429</v>
      </c>
      <c r="G961" s="219"/>
      <c r="H961" s="222" t="s">
        <v>24</v>
      </c>
      <c r="I961" s="223"/>
      <c r="J961" s="219"/>
      <c r="K961" s="219"/>
      <c r="L961" s="224"/>
      <c r="M961" s="225"/>
      <c r="N961" s="226"/>
      <c r="O961" s="226"/>
      <c r="P961" s="226"/>
      <c r="Q961" s="226"/>
      <c r="R961" s="226"/>
      <c r="S961" s="226"/>
      <c r="T961" s="227"/>
      <c r="AT961" s="228" t="s">
        <v>175</v>
      </c>
      <c r="AU961" s="228" t="s">
        <v>86</v>
      </c>
      <c r="AV961" s="12" t="s">
        <v>25</v>
      </c>
      <c r="AW961" s="12" t="s">
        <v>40</v>
      </c>
      <c r="AX961" s="12" t="s">
        <v>77</v>
      </c>
      <c r="AY961" s="228" t="s">
        <v>164</v>
      </c>
    </row>
    <row r="962" spans="2:51" s="13" customFormat="1" ht="13.5">
      <c r="B962" s="229"/>
      <c r="C962" s="230"/>
      <c r="D962" s="215" t="s">
        <v>175</v>
      </c>
      <c r="E962" s="231" t="s">
        <v>24</v>
      </c>
      <c r="F962" s="232" t="s">
        <v>1275</v>
      </c>
      <c r="G962" s="230"/>
      <c r="H962" s="233">
        <v>20.04</v>
      </c>
      <c r="I962" s="234"/>
      <c r="J962" s="230"/>
      <c r="K962" s="230"/>
      <c r="L962" s="235"/>
      <c r="M962" s="236"/>
      <c r="N962" s="237"/>
      <c r="O962" s="237"/>
      <c r="P962" s="237"/>
      <c r="Q962" s="237"/>
      <c r="R962" s="237"/>
      <c r="S962" s="237"/>
      <c r="T962" s="238"/>
      <c r="AT962" s="239" t="s">
        <v>175</v>
      </c>
      <c r="AU962" s="239" t="s">
        <v>86</v>
      </c>
      <c r="AV962" s="13" t="s">
        <v>86</v>
      </c>
      <c r="AW962" s="13" t="s">
        <v>40</v>
      </c>
      <c r="AX962" s="13" t="s">
        <v>77</v>
      </c>
      <c r="AY962" s="239" t="s">
        <v>164</v>
      </c>
    </row>
    <row r="963" spans="2:51" s="15" customFormat="1" ht="13.5">
      <c r="B963" s="271"/>
      <c r="C963" s="272"/>
      <c r="D963" s="215" t="s">
        <v>175</v>
      </c>
      <c r="E963" s="273" t="s">
        <v>24</v>
      </c>
      <c r="F963" s="274" t="s">
        <v>399</v>
      </c>
      <c r="G963" s="272"/>
      <c r="H963" s="275">
        <v>58.46</v>
      </c>
      <c r="I963" s="276"/>
      <c r="J963" s="272"/>
      <c r="K963" s="272"/>
      <c r="L963" s="277"/>
      <c r="M963" s="278"/>
      <c r="N963" s="279"/>
      <c r="O963" s="279"/>
      <c r="P963" s="279"/>
      <c r="Q963" s="279"/>
      <c r="R963" s="279"/>
      <c r="S963" s="279"/>
      <c r="T963" s="280"/>
      <c r="AT963" s="281" t="s">
        <v>175</v>
      </c>
      <c r="AU963" s="281" t="s">
        <v>86</v>
      </c>
      <c r="AV963" s="15" t="s">
        <v>183</v>
      </c>
      <c r="AW963" s="15" t="s">
        <v>40</v>
      </c>
      <c r="AX963" s="15" t="s">
        <v>77</v>
      </c>
      <c r="AY963" s="281" t="s">
        <v>164</v>
      </c>
    </row>
    <row r="964" spans="2:51" s="12" customFormat="1" ht="13.5">
      <c r="B964" s="218"/>
      <c r="C964" s="219"/>
      <c r="D964" s="215" t="s">
        <v>175</v>
      </c>
      <c r="E964" s="220" t="s">
        <v>24</v>
      </c>
      <c r="F964" s="221" t="s">
        <v>240</v>
      </c>
      <c r="G964" s="219"/>
      <c r="H964" s="222" t="s">
        <v>24</v>
      </c>
      <c r="I964" s="223"/>
      <c r="J964" s="219"/>
      <c r="K964" s="219"/>
      <c r="L964" s="224"/>
      <c r="M964" s="225"/>
      <c r="N964" s="226"/>
      <c r="O964" s="226"/>
      <c r="P964" s="226"/>
      <c r="Q964" s="226"/>
      <c r="R964" s="226"/>
      <c r="S964" s="226"/>
      <c r="T964" s="227"/>
      <c r="AT964" s="228" t="s">
        <v>175</v>
      </c>
      <c r="AU964" s="228" t="s">
        <v>86</v>
      </c>
      <c r="AV964" s="12" t="s">
        <v>25</v>
      </c>
      <c r="AW964" s="12" t="s">
        <v>40</v>
      </c>
      <c r="AX964" s="12" t="s">
        <v>77</v>
      </c>
      <c r="AY964" s="228" t="s">
        <v>164</v>
      </c>
    </row>
    <row r="965" spans="2:51" s="12" customFormat="1" ht="13.5">
      <c r="B965" s="218"/>
      <c r="C965" s="219"/>
      <c r="D965" s="215" t="s">
        <v>175</v>
      </c>
      <c r="E965" s="220" t="s">
        <v>24</v>
      </c>
      <c r="F965" s="221" t="s">
        <v>431</v>
      </c>
      <c r="G965" s="219"/>
      <c r="H965" s="222" t="s">
        <v>24</v>
      </c>
      <c r="I965" s="223"/>
      <c r="J965" s="219"/>
      <c r="K965" s="219"/>
      <c r="L965" s="224"/>
      <c r="M965" s="225"/>
      <c r="N965" s="226"/>
      <c r="O965" s="226"/>
      <c r="P965" s="226"/>
      <c r="Q965" s="226"/>
      <c r="R965" s="226"/>
      <c r="S965" s="226"/>
      <c r="T965" s="227"/>
      <c r="AT965" s="228" t="s">
        <v>175</v>
      </c>
      <c r="AU965" s="228" t="s">
        <v>86</v>
      </c>
      <c r="AV965" s="12" t="s">
        <v>25</v>
      </c>
      <c r="AW965" s="12" t="s">
        <v>40</v>
      </c>
      <c r="AX965" s="12" t="s">
        <v>77</v>
      </c>
      <c r="AY965" s="228" t="s">
        <v>164</v>
      </c>
    </row>
    <row r="966" spans="2:51" s="13" customFormat="1" ht="13.5">
      <c r="B966" s="229"/>
      <c r="C966" s="230"/>
      <c r="D966" s="215" t="s">
        <v>175</v>
      </c>
      <c r="E966" s="231" t="s">
        <v>24</v>
      </c>
      <c r="F966" s="232" t="s">
        <v>1276</v>
      </c>
      <c r="G966" s="230"/>
      <c r="H966" s="233">
        <v>18.739999999999998</v>
      </c>
      <c r="I966" s="234"/>
      <c r="J966" s="230"/>
      <c r="K966" s="230"/>
      <c r="L966" s="235"/>
      <c r="M966" s="236"/>
      <c r="N966" s="237"/>
      <c r="O966" s="237"/>
      <c r="P966" s="237"/>
      <c r="Q966" s="237"/>
      <c r="R966" s="237"/>
      <c r="S966" s="237"/>
      <c r="T966" s="238"/>
      <c r="AT966" s="239" t="s">
        <v>175</v>
      </c>
      <c r="AU966" s="239" t="s">
        <v>86</v>
      </c>
      <c r="AV966" s="13" t="s">
        <v>86</v>
      </c>
      <c r="AW966" s="13" t="s">
        <v>40</v>
      </c>
      <c r="AX966" s="13" t="s">
        <v>77</v>
      </c>
      <c r="AY966" s="239" t="s">
        <v>164</v>
      </c>
    </row>
    <row r="967" spans="2:51" s="12" customFormat="1" ht="13.5">
      <c r="B967" s="218"/>
      <c r="C967" s="219"/>
      <c r="D967" s="215" t="s">
        <v>175</v>
      </c>
      <c r="E967" s="220" t="s">
        <v>24</v>
      </c>
      <c r="F967" s="221" t="s">
        <v>433</v>
      </c>
      <c r="G967" s="219"/>
      <c r="H967" s="222" t="s">
        <v>24</v>
      </c>
      <c r="I967" s="223"/>
      <c r="J967" s="219"/>
      <c r="K967" s="219"/>
      <c r="L967" s="224"/>
      <c r="M967" s="225"/>
      <c r="N967" s="226"/>
      <c r="O967" s="226"/>
      <c r="P967" s="226"/>
      <c r="Q967" s="226"/>
      <c r="R967" s="226"/>
      <c r="S967" s="226"/>
      <c r="T967" s="227"/>
      <c r="AT967" s="228" t="s">
        <v>175</v>
      </c>
      <c r="AU967" s="228" t="s">
        <v>86</v>
      </c>
      <c r="AV967" s="12" t="s">
        <v>25</v>
      </c>
      <c r="AW967" s="12" t="s">
        <v>40</v>
      </c>
      <c r="AX967" s="12" t="s">
        <v>77</v>
      </c>
      <c r="AY967" s="228" t="s">
        <v>164</v>
      </c>
    </row>
    <row r="968" spans="2:51" s="13" customFormat="1" ht="13.5">
      <c r="B968" s="229"/>
      <c r="C968" s="230"/>
      <c r="D968" s="215" t="s">
        <v>175</v>
      </c>
      <c r="E968" s="231" t="s">
        <v>24</v>
      </c>
      <c r="F968" s="232" t="s">
        <v>1277</v>
      </c>
      <c r="G968" s="230"/>
      <c r="H968" s="233">
        <v>18.64</v>
      </c>
      <c r="I968" s="234"/>
      <c r="J968" s="230"/>
      <c r="K968" s="230"/>
      <c r="L968" s="235"/>
      <c r="M968" s="236"/>
      <c r="N968" s="237"/>
      <c r="O968" s="237"/>
      <c r="P968" s="237"/>
      <c r="Q968" s="237"/>
      <c r="R968" s="237"/>
      <c r="S968" s="237"/>
      <c r="T968" s="238"/>
      <c r="AT968" s="239" t="s">
        <v>175</v>
      </c>
      <c r="AU968" s="239" t="s">
        <v>86</v>
      </c>
      <c r="AV968" s="13" t="s">
        <v>86</v>
      </c>
      <c r="AW968" s="13" t="s">
        <v>40</v>
      </c>
      <c r="AX968" s="13" t="s">
        <v>77</v>
      </c>
      <c r="AY968" s="239" t="s">
        <v>164</v>
      </c>
    </row>
    <row r="969" spans="2:51" s="12" customFormat="1" ht="13.5">
      <c r="B969" s="218"/>
      <c r="C969" s="219"/>
      <c r="D969" s="215" t="s">
        <v>175</v>
      </c>
      <c r="E969" s="220" t="s">
        <v>24</v>
      </c>
      <c r="F969" s="221" t="s">
        <v>435</v>
      </c>
      <c r="G969" s="219"/>
      <c r="H969" s="222" t="s">
        <v>24</v>
      </c>
      <c r="I969" s="223"/>
      <c r="J969" s="219"/>
      <c r="K969" s="219"/>
      <c r="L969" s="224"/>
      <c r="M969" s="225"/>
      <c r="N969" s="226"/>
      <c r="O969" s="226"/>
      <c r="P969" s="226"/>
      <c r="Q969" s="226"/>
      <c r="R969" s="226"/>
      <c r="S969" s="226"/>
      <c r="T969" s="227"/>
      <c r="AT969" s="228" t="s">
        <v>175</v>
      </c>
      <c r="AU969" s="228" t="s">
        <v>86</v>
      </c>
      <c r="AV969" s="12" t="s">
        <v>25</v>
      </c>
      <c r="AW969" s="12" t="s">
        <v>40</v>
      </c>
      <c r="AX969" s="12" t="s">
        <v>77</v>
      </c>
      <c r="AY969" s="228" t="s">
        <v>164</v>
      </c>
    </row>
    <row r="970" spans="2:51" s="13" customFormat="1" ht="13.5">
      <c r="B970" s="229"/>
      <c r="C970" s="230"/>
      <c r="D970" s="215" t="s">
        <v>175</v>
      </c>
      <c r="E970" s="231" t="s">
        <v>24</v>
      </c>
      <c r="F970" s="232" t="s">
        <v>1278</v>
      </c>
      <c r="G970" s="230"/>
      <c r="H970" s="233">
        <v>13.24</v>
      </c>
      <c r="I970" s="234"/>
      <c r="J970" s="230"/>
      <c r="K970" s="230"/>
      <c r="L970" s="235"/>
      <c r="M970" s="236"/>
      <c r="N970" s="237"/>
      <c r="O970" s="237"/>
      <c r="P970" s="237"/>
      <c r="Q970" s="237"/>
      <c r="R970" s="237"/>
      <c r="S970" s="237"/>
      <c r="T970" s="238"/>
      <c r="AT970" s="239" t="s">
        <v>175</v>
      </c>
      <c r="AU970" s="239" t="s">
        <v>86</v>
      </c>
      <c r="AV970" s="13" t="s">
        <v>86</v>
      </c>
      <c r="AW970" s="13" t="s">
        <v>40</v>
      </c>
      <c r="AX970" s="13" t="s">
        <v>77</v>
      </c>
      <c r="AY970" s="239" t="s">
        <v>164</v>
      </c>
    </row>
    <row r="971" spans="2:51" s="12" customFormat="1" ht="13.5">
      <c r="B971" s="218"/>
      <c r="C971" s="219"/>
      <c r="D971" s="215" t="s">
        <v>175</v>
      </c>
      <c r="E971" s="220" t="s">
        <v>24</v>
      </c>
      <c r="F971" s="221" t="s">
        <v>437</v>
      </c>
      <c r="G971" s="219"/>
      <c r="H971" s="222" t="s">
        <v>24</v>
      </c>
      <c r="I971" s="223"/>
      <c r="J971" s="219"/>
      <c r="K971" s="219"/>
      <c r="L971" s="224"/>
      <c r="M971" s="225"/>
      <c r="N971" s="226"/>
      <c r="O971" s="226"/>
      <c r="P971" s="226"/>
      <c r="Q971" s="226"/>
      <c r="R971" s="226"/>
      <c r="S971" s="226"/>
      <c r="T971" s="227"/>
      <c r="AT971" s="228" t="s">
        <v>175</v>
      </c>
      <c r="AU971" s="228" t="s">
        <v>86</v>
      </c>
      <c r="AV971" s="12" t="s">
        <v>25</v>
      </c>
      <c r="AW971" s="12" t="s">
        <v>40</v>
      </c>
      <c r="AX971" s="12" t="s">
        <v>77</v>
      </c>
      <c r="AY971" s="228" t="s">
        <v>164</v>
      </c>
    </row>
    <row r="972" spans="2:51" s="13" customFormat="1" ht="13.5">
      <c r="B972" s="229"/>
      <c r="C972" s="230"/>
      <c r="D972" s="215" t="s">
        <v>175</v>
      </c>
      <c r="E972" s="231" t="s">
        <v>24</v>
      </c>
      <c r="F972" s="232" t="s">
        <v>1279</v>
      </c>
      <c r="G972" s="230"/>
      <c r="H972" s="233">
        <v>12.9</v>
      </c>
      <c r="I972" s="234"/>
      <c r="J972" s="230"/>
      <c r="K972" s="230"/>
      <c r="L972" s="235"/>
      <c r="M972" s="236"/>
      <c r="N972" s="237"/>
      <c r="O972" s="237"/>
      <c r="P972" s="237"/>
      <c r="Q972" s="237"/>
      <c r="R972" s="237"/>
      <c r="S972" s="237"/>
      <c r="T972" s="238"/>
      <c r="AT972" s="239" t="s">
        <v>175</v>
      </c>
      <c r="AU972" s="239" t="s">
        <v>86</v>
      </c>
      <c r="AV972" s="13" t="s">
        <v>86</v>
      </c>
      <c r="AW972" s="13" t="s">
        <v>40</v>
      </c>
      <c r="AX972" s="13" t="s">
        <v>77</v>
      </c>
      <c r="AY972" s="239" t="s">
        <v>164</v>
      </c>
    </row>
    <row r="973" spans="2:51" s="15" customFormat="1" ht="13.5">
      <c r="B973" s="271"/>
      <c r="C973" s="272"/>
      <c r="D973" s="215" t="s">
        <v>175</v>
      </c>
      <c r="E973" s="273" t="s">
        <v>24</v>
      </c>
      <c r="F973" s="274" t="s">
        <v>399</v>
      </c>
      <c r="G973" s="272"/>
      <c r="H973" s="275">
        <v>63.52</v>
      </c>
      <c r="I973" s="276"/>
      <c r="J973" s="272"/>
      <c r="K973" s="272"/>
      <c r="L973" s="277"/>
      <c r="M973" s="278"/>
      <c r="N973" s="279"/>
      <c r="O973" s="279"/>
      <c r="P973" s="279"/>
      <c r="Q973" s="279"/>
      <c r="R973" s="279"/>
      <c r="S973" s="279"/>
      <c r="T973" s="280"/>
      <c r="AT973" s="281" t="s">
        <v>175</v>
      </c>
      <c r="AU973" s="281" t="s">
        <v>86</v>
      </c>
      <c r="AV973" s="15" t="s">
        <v>183</v>
      </c>
      <c r="AW973" s="15" t="s">
        <v>40</v>
      </c>
      <c r="AX973" s="15" t="s">
        <v>77</v>
      </c>
      <c r="AY973" s="281" t="s">
        <v>164</v>
      </c>
    </row>
    <row r="974" spans="2:51" s="12" customFormat="1" ht="13.5">
      <c r="B974" s="218"/>
      <c r="C974" s="219"/>
      <c r="D974" s="215" t="s">
        <v>175</v>
      </c>
      <c r="E974" s="220" t="s">
        <v>24</v>
      </c>
      <c r="F974" s="221" t="s">
        <v>243</v>
      </c>
      <c r="G974" s="219"/>
      <c r="H974" s="222" t="s">
        <v>24</v>
      </c>
      <c r="I974" s="223"/>
      <c r="J974" s="219"/>
      <c r="K974" s="219"/>
      <c r="L974" s="224"/>
      <c r="M974" s="225"/>
      <c r="N974" s="226"/>
      <c r="O974" s="226"/>
      <c r="P974" s="226"/>
      <c r="Q974" s="226"/>
      <c r="R974" s="226"/>
      <c r="S974" s="226"/>
      <c r="T974" s="227"/>
      <c r="AT974" s="228" t="s">
        <v>175</v>
      </c>
      <c r="AU974" s="228" t="s">
        <v>86</v>
      </c>
      <c r="AV974" s="12" t="s">
        <v>25</v>
      </c>
      <c r="AW974" s="12" t="s">
        <v>40</v>
      </c>
      <c r="AX974" s="12" t="s">
        <v>77</v>
      </c>
      <c r="AY974" s="228" t="s">
        <v>164</v>
      </c>
    </row>
    <row r="975" spans="2:51" s="12" customFormat="1" ht="13.5">
      <c r="B975" s="218"/>
      <c r="C975" s="219"/>
      <c r="D975" s="215" t="s">
        <v>175</v>
      </c>
      <c r="E975" s="220" t="s">
        <v>24</v>
      </c>
      <c r="F975" s="221" t="s">
        <v>439</v>
      </c>
      <c r="G975" s="219"/>
      <c r="H975" s="222" t="s">
        <v>24</v>
      </c>
      <c r="I975" s="223"/>
      <c r="J975" s="219"/>
      <c r="K975" s="219"/>
      <c r="L975" s="224"/>
      <c r="M975" s="225"/>
      <c r="N975" s="226"/>
      <c r="O975" s="226"/>
      <c r="P975" s="226"/>
      <c r="Q975" s="226"/>
      <c r="R975" s="226"/>
      <c r="S975" s="226"/>
      <c r="T975" s="227"/>
      <c r="AT975" s="228" t="s">
        <v>175</v>
      </c>
      <c r="AU975" s="228" t="s">
        <v>86</v>
      </c>
      <c r="AV975" s="12" t="s">
        <v>25</v>
      </c>
      <c r="AW975" s="12" t="s">
        <v>40</v>
      </c>
      <c r="AX975" s="12" t="s">
        <v>77</v>
      </c>
      <c r="AY975" s="228" t="s">
        <v>164</v>
      </c>
    </row>
    <row r="976" spans="2:51" s="13" customFormat="1" ht="13.5">
      <c r="B976" s="229"/>
      <c r="C976" s="230"/>
      <c r="D976" s="215" t="s">
        <v>175</v>
      </c>
      <c r="E976" s="231" t="s">
        <v>24</v>
      </c>
      <c r="F976" s="232" t="s">
        <v>1280</v>
      </c>
      <c r="G976" s="230"/>
      <c r="H976" s="233">
        <v>18.600000000000001</v>
      </c>
      <c r="I976" s="234"/>
      <c r="J976" s="230"/>
      <c r="K976" s="230"/>
      <c r="L976" s="235"/>
      <c r="M976" s="236"/>
      <c r="N976" s="237"/>
      <c r="O976" s="237"/>
      <c r="P976" s="237"/>
      <c r="Q976" s="237"/>
      <c r="R976" s="237"/>
      <c r="S976" s="237"/>
      <c r="T976" s="238"/>
      <c r="AT976" s="239" t="s">
        <v>175</v>
      </c>
      <c r="AU976" s="239" t="s">
        <v>86</v>
      </c>
      <c r="AV976" s="13" t="s">
        <v>86</v>
      </c>
      <c r="AW976" s="13" t="s">
        <v>40</v>
      </c>
      <c r="AX976" s="13" t="s">
        <v>77</v>
      </c>
      <c r="AY976" s="239" t="s">
        <v>164</v>
      </c>
    </row>
    <row r="977" spans="2:65" s="12" customFormat="1" ht="13.5">
      <c r="B977" s="218"/>
      <c r="C977" s="219"/>
      <c r="D977" s="215" t="s">
        <v>175</v>
      </c>
      <c r="E977" s="220" t="s">
        <v>24</v>
      </c>
      <c r="F977" s="221" t="s">
        <v>441</v>
      </c>
      <c r="G977" s="219"/>
      <c r="H977" s="222" t="s">
        <v>24</v>
      </c>
      <c r="I977" s="223"/>
      <c r="J977" s="219"/>
      <c r="K977" s="219"/>
      <c r="L977" s="224"/>
      <c r="M977" s="225"/>
      <c r="N977" s="226"/>
      <c r="O977" s="226"/>
      <c r="P977" s="226"/>
      <c r="Q977" s="226"/>
      <c r="R977" s="226"/>
      <c r="S977" s="226"/>
      <c r="T977" s="227"/>
      <c r="AT977" s="228" t="s">
        <v>175</v>
      </c>
      <c r="AU977" s="228" t="s">
        <v>86</v>
      </c>
      <c r="AV977" s="12" t="s">
        <v>25</v>
      </c>
      <c r="AW977" s="12" t="s">
        <v>40</v>
      </c>
      <c r="AX977" s="12" t="s">
        <v>77</v>
      </c>
      <c r="AY977" s="228" t="s">
        <v>164</v>
      </c>
    </row>
    <row r="978" spans="2:65" s="13" customFormat="1" ht="13.5">
      <c r="B978" s="229"/>
      <c r="C978" s="230"/>
      <c r="D978" s="215" t="s">
        <v>175</v>
      </c>
      <c r="E978" s="231" t="s">
        <v>24</v>
      </c>
      <c r="F978" s="232" t="s">
        <v>1281</v>
      </c>
      <c r="G978" s="230"/>
      <c r="H978" s="233">
        <v>19.84</v>
      </c>
      <c r="I978" s="234"/>
      <c r="J978" s="230"/>
      <c r="K978" s="230"/>
      <c r="L978" s="235"/>
      <c r="M978" s="236"/>
      <c r="N978" s="237"/>
      <c r="O978" s="237"/>
      <c r="P978" s="237"/>
      <c r="Q978" s="237"/>
      <c r="R978" s="237"/>
      <c r="S978" s="237"/>
      <c r="T978" s="238"/>
      <c r="AT978" s="239" t="s">
        <v>175</v>
      </c>
      <c r="AU978" s="239" t="s">
        <v>86</v>
      </c>
      <c r="AV978" s="13" t="s">
        <v>86</v>
      </c>
      <c r="AW978" s="13" t="s">
        <v>40</v>
      </c>
      <c r="AX978" s="13" t="s">
        <v>77</v>
      </c>
      <c r="AY978" s="239" t="s">
        <v>164</v>
      </c>
    </row>
    <row r="979" spans="2:65" s="12" customFormat="1" ht="13.5">
      <c r="B979" s="218"/>
      <c r="C979" s="219"/>
      <c r="D979" s="215" t="s">
        <v>175</v>
      </c>
      <c r="E979" s="220" t="s">
        <v>24</v>
      </c>
      <c r="F979" s="221" t="s">
        <v>443</v>
      </c>
      <c r="G979" s="219"/>
      <c r="H979" s="222" t="s">
        <v>24</v>
      </c>
      <c r="I979" s="223"/>
      <c r="J979" s="219"/>
      <c r="K979" s="219"/>
      <c r="L979" s="224"/>
      <c r="M979" s="225"/>
      <c r="N979" s="226"/>
      <c r="O979" s="226"/>
      <c r="P979" s="226"/>
      <c r="Q979" s="226"/>
      <c r="R979" s="226"/>
      <c r="S979" s="226"/>
      <c r="T979" s="227"/>
      <c r="AT979" s="228" t="s">
        <v>175</v>
      </c>
      <c r="AU979" s="228" t="s">
        <v>86</v>
      </c>
      <c r="AV979" s="12" t="s">
        <v>25</v>
      </c>
      <c r="AW979" s="12" t="s">
        <v>40</v>
      </c>
      <c r="AX979" s="12" t="s">
        <v>77</v>
      </c>
      <c r="AY979" s="228" t="s">
        <v>164</v>
      </c>
    </row>
    <row r="980" spans="2:65" s="13" customFormat="1" ht="13.5">
      <c r="B980" s="229"/>
      <c r="C980" s="230"/>
      <c r="D980" s="215" t="s">
        <v>175</v>
      </c>
      <c r="E980" s="231" t="s">
        <v>24</v>
      </c>
      <c r="F980" s="232" t="s">
        <v>1282</v>
      </c>
      <c r="G980" s="230"/>
      <c r="H980" s="233">
        <v>13.06</v>
      </c>
      <c r="I980" s="234"/>
      <c r="J980" s="230"/>
      <c r="K980" s="230"/>
      <c r="L980" s="235"/>
      <c r="M980" s="236"/>
      <c r="N980" s="237"/>
      <c r="O980" s="237"/>
      <c r="P980" s="237"/>
      <c r="Q980" s="237"/>
      <c r="R980" s="237"/>
      <c r="S980" s="237"/>
      <c r="T980" s="238"/>
      <c r="AT980" s="239" t="s">
        <v>175</v>
      </c>
      <c r="AU980" s="239" t="s">
        <v>86</v>
      </c>
      <c r="AV980" s="13" t="s">
        <v>86</v>
      </c>
      <c r="AW980" s="13" t="s">
        <v>40</v>
      </c>
      <c r="AX980" s="13" t="s">
        <v>77</v>
      </c>
      <c r="AY980" s="239" t="s">
        <v>164</v>
      </c>
    </row>
    <row r="981" spans="2:65" s="12" customFormat="1" ht="13.5">
      <c r="B981" s="218"/>
      <c r="C981" s="219"/>
      <c r="D981" s="215" t="s">
        <v>175</v>
      </c>
      <c r="E981" s="220" t="s">
        <v>24</v>
      </c>
      <c r="F981" s="221" t="s">
        <v>445</v>
      </c>
      <c r="G981" s="219"/>
      <c r="H981" s="222" t="s">
        <v>24</v>
      </c>
      <c r="I981" s="223"/>
      <c r="J981" s="219"/>
      <c r="K981" s="219"/>
      <c r="L981" s="224"/>
      <c r="M981" s="225"/>
      <c r="N981" s="226"/>
      <c r="O981" s="226"/>
      <c r="P981" s="226"/>
      <c r="Q981" s="226"/>
      <c r="R981" s="226"/>
      <c r="S981" s="226"/>
      <c r="T981" s="227"/>
      <c r="AT981" s="228" t="s">
        <v>175</v>
      </c>
      <c r="AU981" s="228" t="s">
        <v>86</v>
      </c>
      <c r="AV981" s="12" t="s">
        <v>25</v>
      </c>
      <c r="AW981" s="12" t="s">
        <v>40</v>
      </c>
      <c r="AX981" s="12" t="s">
        <v>77</v>
      </c>
      <c r="AY981" s="228" t="s">
        <v>164</v>
      </c>
    </row>
    <row r="982" spans="2:65" s="13" customFormat="1" ht="13.5">
      <c r="B982" s="229"/>
      <c r="C982" s="230"/>
      <c r="D982" s="215" t="s">
        <v>175</v>
      </c>
      <c r="E982" s="231" t="s">
        <v>24</v>
      </c>
      <c r="F982" s="232" t="s">
        <v>1274</v>
      </c>
      <c r="G982" s="230"/>
      <c r="H982" s="233">
        <v>12.2</v>
      </c>
      <c r="I982" s="234"/>
      <c r="J982" s="230"/>
      <c r="K982" s="230"/>
      <c r="L982" s="235"/>
      <c r="M982" s="236"/>
      <c r="N982" s="237"/>
      <c r="O982" s="237"/>
      <c r="P982" s="237"/>
      <c r="Q982" s="237"/>
      <c r="R982" s="237"/>
      <c r="S982" s="237"/>
      <c r="T982" s="238"/>
      <c r="AT982" s="239" t="s">
        <v>175</v>
      </c>
      <c r="AU982" s="239" t="s">
        <v>86</v>
      </c>
      <c r="AV982" s="13" t="s">
        <v>86</v>
      </c>
      <c r="AW982" s="13" t="s">
        <v>40</v>
      </c>
      <c r="AX982" s="13" t="s">
        <v>77</v>
      </c>
      <c r="AY982" s="239" t="s">
        <v>164</v>
      </c>
    </row>
    <row r="983" spans="2:65" s="15" customFormat="1" ht="13.5">
      <c r="B983" s="271"/>
      <c r="C983" s="272"/>
      <c r="D983" s="215" t="s">
        <v>175</v>
      </c>
      <c r="E983" s="273" t="s">
        <v>24</v>
      </c>
      <c r="F983" s="274" t="s">
        <v>399</v>
      </c>
      <c r="G983" s="272"/>
      <c r="H983" s="275">
        <v>63.7</v>
      </c>
      <c r="I983" s="276"/>
      <c r="J983" s="272"/>
      <c r="K983" s="272"/>
      <c r="L983" s="277"/>
      <c r="M983" s="278"/>
      <c r="N983" s="279"/>
      <c r="O983" s="279"/>
      <c r="P983" s="279"/>
      <c r="Q983" s="279"/>
      <c r="R983" s="279"/>
      <c r="S983" s="279"/>
      <c r="T983" s="280"/>
      <c r="AT983" s="281" t="s">
        <v>175</v>
      </c>
      <c r="AU983" s="281" t="s">
        <v>86</v>
      </c>
      <c r="AV983" s="15" t="s">
        <v>183</v>
      </c>
      <c r="AW983" s="15" t="s">
        <v>40</v>
      </c>
      <c r="AX983" s="15" t="s">
        <v>77</v>
      </c>
      <c r="AY983" s="281" t="s">
        <v>164</v>
      </c>
    </row>
    <row r="984" spans="2:65" s="14" customFormat="1" ht="13.5">
      <c r="B984" s="240"/>
      <c r="C984" s="241"/>
      <c r="D984" s="242" t="s">
        <v>175</v>
      </c>
      <c r="E984" s="243" t="s">
        <v>24</v>
      </c>
      <c r="F984" s="244" t="s">
        <v>178</v>
      </c>
      <c r="G984" s="241"/>
      <c r="H984" s="245">
        <v>242.554</v>
      </c>
      <c r="I984" s="246"/>
      <c r="J984" s="241"/>
      <c r="K984" s="241"/>
      <c r="L984" s="247"/>
      <c r="M984" s="248"/>
      <c r="N984" s="249"/>
      <c r="O984" s="249"/>
      <c r="P984" s="249"/>
      <c r="Q984" s="249"/>
      <c r="R984" s="249"/>
      <c r="S984" s="249"/>
      <c r="T984" s="250"/>
      <c r="AT984" s="251" t="s">
        <v>175</v>
      </c>
      <c r="AU984" s="251" t="s">
        <v>86</v>
      </c>
      <c r="AV984" s="14" t="s">
        <v>171</v>
      </c>
      <c r="AW984" s="14" t="s">
        <v>40</v>
      </c>
      <c r="AX984" s="14" t="s">
        <v>25</v>
      </c>
      <c r="AY984" s="251" t="s">
        <v>164</v>
      </c>
    </row>
    <row r="985" spans="2:65" s="1" customFormat="1" ht="22.5" customHeight="1">
      <c r="B985" s="42"/>
      <c r="C985" s="256" t="s">
        <v>1283</v>
      </c>
      <c r="D985" s="256" t="s">
        <v>217</v>
      </c>
      <c r="E985" s="257" t="s">
        <v>1284</v>
      </c>
      <c r="F985" s="258" t="s">
        <v>1285</v>
      </c>
      <c r="G985" s="259" t="s">
        <v>234</v>
      </c>
      <c r="H985" s="260">
        <v>266.80900000000003</v>
      </c>
      <c r="I985" s="261"/>
      <c r="J985" s="262">
        <f>ROUND(I985*H985,2)</f>
        <v>0</v>
      </c>
      <c r="K985" s="258" t="s">
        <v>24</v>
      </c>
      <c r="L985" s="263"/>
      <c r="M985" s="264" t="s">
        <v>24</v>
      </c>
      <c r="N985" s="265" t="s">
        <v>48</v>
      </c>
      <c r="O985" s="43"/>
      <c r="P985" s="212">
        <f>O985*H985</f>
        <v>0</v>
      </c>
      <c r="Q985" s="212">
        <v>1.55E-2</v>
      </c>
      <c r="R985" s="212">
        <f>Q985*H985</f>
        <v>4.1355395000000001</v>
      </c>
      <c r="S985" s="212">
        <v>0</v>
      </c>
      <c r="T985" s="213">
        <f>S985*H985</f>
        <v>0</v>
      </c>
      <c r="AR985" s="25" t="s">
        <v>409</v>
      </c>
      <c r="AT985" s="25" t="s">
        <v>217</v>
      </c>
      <c r="AU985" s="25" t="s">
        <v>86</v>
      </c>
      <c r="AY985" s="25" t="s">
        <v>164</v>
      </c>
      <c r="BE985" s="214">
        <f>IF(N985="základní",J985,0)</f>
        <v>0</v>
      </c>
      <c r="BF985" s="214">
        <f>IF(N985="snížená",J985,0)</f>
        <v>0</v>
      </c>
      <c r="BG985" s="214">
        <f>IF(N985="zákl. přenesená",J985,0)</f>
        <v>0</v>
      </c>
      <c r="BH985" s="214">
        <f>IF(N985="sníž. přenesená",J985,0)</f>
        <v>0</v>
      </c>
      <c r="BI985" s="214">
        <f>IF(N985="nulová",J985,0)</f>
        <v>0</v>
      </c>
      <c r="BJ985" s="25" t="s">
        <v>25</v>
      </c>
      <c r="BK985" s="214">
        <f>ROUND(I985*H985,2)</f>
        <v>0</v>
      </c>
      <c r="BL985" s="25" t="s">
        <v>284</v>
      </c>
      <c r="BM985" s="25" t="s">
        <v>1286</v>
      </c>
    </row>
    <row r="986" spans="2:65" s="1" customFormat="1" ht="13.5">
      <c r="B986" s="42"/>
      <c r="C986" s="64"/>
      <c r="D986" s="215" t="s">
        <v>173</v>
      </c>
      <c r="E986" s="64"/>
      <c r="F986" s="216" t="s">
        <v>1285</v>
      </c>
      <c r="G986" s="64"/>
      <c r="H986" s="64"/>
      <c r="I986" s="173"/>
      <c r="J986" s="64"/>
      <c r="K986" s="64"/>
      <c r="L986" s="62"/>
      <c r="M986" s="217"/>
      <c r="N986" s="43"/>
      <c r="O986" s="43"/>
      <c r="P986" s="43"/>
      <c r="Q986" s="43"/>
      <c r="R986" s="43"/>
      <c r="S986" s="43"/>
      <c r="T986" s="79"/>
      <c r="AT986" s="25" t="s">
        <v>173</v>
      </c>
      <c r="AU986" s="25" t="s">
        <v>86</v>
      </c>
    </row>
    <row r="987" spans="2:65" s="13" customFormat="1" ht="13.5">
      <c r="B987" s="229"/>
      <c r="C987" s="230"/>
      <c r="D987" s="242" t="s">
        <v>175</v>
      </c>
      <c r="E987" s="230"/>
      <c r="F987" s="254" t="s">
        <v>1287</v>
      </c>
      <c r="G987" s="230"/>
      <c r="H987" s="255">
        <v>266.80900000000003</v>
      </c>
      <c r="I987" s="234"/>
      <c r="J987" s="230"/>
      <c r="K987" s="230"/>
      <c r="L987" s="235"/>
      <c r="M987" s="236"/>
      <c r="N987" s="237"/>
      <c r="O987" s="237"/>
      <c r="P987" s="237"/>
      <c r="Q987" s="237"/>
      <c r="R987" s="237"/>
      <c r="S987" s="237"/>
      <c r="T987" s="238"/>
      <c r="AT987" s="239" t="s">
        <v>175</v>
      </c>
      <c r="AU987" s="239" t="s">
        <v>86</v>
      </c>
      <c r="AV987" s="13" t="s">
        <v>86</v>
      </c>
      <c r="AW987" s="13" t="s">
        <v>6</v>
      </c>
      <c r="AX987" s="13" t="s">
        <v>25</v>
      </c>
      <c r="AY987" s="239" t="s">
        <v>164</v>
      </c>
    </row>
    <row r="988" spans="2:65" s="1" customFormat="1" ht="22.5" customHeight="1">
      <c r="B988" s="42"/>
      <c r="C988" s="203" t="s">
        <v>1288</v>
      </c>
      <c r="D988" s="203" t="s">
        <v>166</v>
      </c>
      <c r="E988" s="204" t="s">
        <v>1289</v>
      </c>
      <c r="F988" s="205" t="s">
        <v>1290</v>
      </c>
      <c r="G988" s="206" t="s">
        <v>287</v>
      </c>
      <c r="H988" s="207">
        <v>110</v>
      </c>
      <c r="I988" s="208"/>
      <c r="J988" s="209">
        <f>ROUND(I988*H988,2)</f>
        <v>0</v>
      </c>
      <c r="K988" s="205" t="s">
        <v>170</v>
      </c>
      <c r="L988" s="62"/>
      <c r="M988" s="210" t="s">
        <v>24</v>
      </c>
      <c r="N988" s="211" t="s">
        <v>48</v>
      </c>
      <c r="O988" s="43"/>
      <c r="P988" s="212">
        <f>O988*H988</f>
        <v>0</v>
      </c>
      <c r="Q988" s="212">
        <v>3.1E-4</v>
      </c>
      <c r="R988" s="212">
        <f>Q988*H988</f>
        <v>3.4099999999999998E-2</v>
      </c>
      <c r="S988" s="212">
        <v>0</v>
      </c>
      <c r="T988" s="213">
        <f>S988*H988</f>
        <v>0</v>
      </c>
      <c r="AR988" s="25" t="s">
        <v>284</v>
      </c>
      <c r="AT988" s="25" t="s">
        <v>166</v>
      </c>
      <c r="AU988" s="25" t="s">
        <v>86</v>
      </c>
      <c r="AY988" s="25" t="s">
        <v>164</v>
      </c>
      <c r="BE988" s="214">
        <f>IF(N988="základní",J988,0)</f>
        <v>0</v>
      </c>
      <c r="BF988" s="214">
        <f>IF(N988="snížená",J988,0)</f>
        <v>0</v>
      </c>
      <c r="BG988" s="214">
        <f>IF(N988="zákl. přenesená",J988,0)</f>
        <v>0</v>
      </c>
      <c r="BH988" s="214">
        <f>IF(N988="sníž. přenesená",J988,0)</f>
        <v>0</v>
      </c>
      <c r="BI988" s="214">
        <f>IF(N988="nulová",J988,0)</f>
        <v>0</v>
      </c>
      <c r="BJ988" s="25" t="s">
        <v>25</v>
      </c>
      <c r="BK988" s="214">
        <f>ROUND(I988*H988,2)</f>
        <v>0</v>
      </c>
      <c r="BL988" s="25" t="s">
        <v>284</v>
      </c>
      <c r="BM988" s="25" t="s">
        <v>1291</v>
      </c>
    </row>
    <row r="989" spans="2:65" s="1" customFormat="1" ht="13.5">
      <c r="B989" s="42"/>
      <c r="C989" s="64"/>
      <c r="D989" s="215" t="s">
        <v>173</v>
      </c>
      <c r="E989" s="64"/>
      <c r="F989" s="216" t="s">
        <v>1292</v>
      </c>
      <c r="G989" s="64"/>
      <c r="H989" s="64"/>
      <c r="I989" s="173"/>
      <c r="J989" s="64"/>
      <c r="K989" s="64"/>
      <c r="L989" s="62"/>
      <c r="M989" s="217"/>
      <c r="N989" s="43"/>
      <c r="O989" s="43"/>
      <c r="P989" s="43"/>
      <c r="Q989" s="43"/>
      <c r="R989" s="43"/>
      <c r="S989" s="43"/>
      <c r="T989" s="79"/>
      <c r="AT989" s="25" t="s">
        <v>173</v>
      </c>
      <c r="AU989" s="25" t="s">
        <v>86</v>
      </c>
    </row>
    <row r="990" spans="2:65" s="1" customFormat="1" ht="40.5">
      <c r="B990" s="42"/>
      <c r="C990" s="64"/>
      <c r="D990" s="215" t="s">
        <v>229</v>
      </c>
      <c r="E990" s="64"/>
      <c r="F990" s="267" t="s">
        <v>1293</v>
      </c>
      <c r="G990" s="64"/>
      <c r="H990" s="64"/>
      <c r="I990" s="173"/>
      <c r="J990" s="64"/>
      <c r="K990" s="64"/>
      <c r="L990" s="62"/>
      <c r="M990" s="217"/>
      <c r="N990" s="43"/>
      <c r="O990" s="43"/>
      <c r="P990" s="43"/>
      <c r="Q990" s="43"/>
      <c r="R990" s="43"/>
      <c r="S990" s="43"/>
      <c r="T990" s="79"/>
      <c r="AT990" s="25" t="s">
        <v>229</v>
      </c>
      <c r="AU990" s="25" t="s">
        <v>86</v>
      </c>
    </row>
    <row r="991" spans="2:65" s="13" customFormat="1" ht="13.5">
      <c r="B991" s="229"/>
      <c r="C991" s="230"/>
      <c r="D991" s="242" t="s">
        <v>175</v>
      </c>
      <c r="E991" s="253" t="s">
        <v>24</v>
      </c>
      <c r="F991" s="254" t="s">
        <v>1294</v>
      </c>
      <c r="G991" s="230"/>
      <c r="H991" s="255">
        <v>110</v>
      </c>
      <c r="I991" s="234"/>
      <c r="J991" s="230"/>
      <c r="K991" s="230"/>
      <c r="L991" s="235"/>
      <c r="M991" s="236"/>
      <c r="N991" s="237"/>
      <c r="O991" s="237"/>
      <c r="P991" s="237"/>
      <c r="Q991" s="237"/>
      <c r="R991" s="237"/>
      <c r="S991" s="237"/>
      <c r="T991" s="238"/>
      <c r="AT991" s="239" t="s">
        <v>175</v>
      </c>
      <c r="AU991" s="239" t="s">
        <v>86</v>
      </c>
      <c r="AV991" s="13" t="s">
        <v>86</v>
      </c>
      <c r="AW991" s="13" t="s">
        <v>40</v>
      </c>
      <c r="AX991" s="13" t="s">
        <v>25</v>
      </c>
      <c r="AY991" s="239" t="s">
        <v>164</v>
      </c>
    </row>
    <row r="992" spans="2:65" s="1" customFormat="1" ht="22.5" customHeight="1">
      <c r="B992" s="42"/>
      <c r="C992" s="203" t="s">
        <v>1295</v>
      </c>
      <c r="D992" s="203" t="s">
        <v>166</v>
      </c>
      <c r="E992" s="204" t="s">
        <v>1296</v>
      </c>
      <c r="F992" s="205" t="s">
        <v>1297</v>
      </c>
      <c r="G992" s="206" t="s">
        <v>287</v>
      </c>
      <c r="H992" s="207">
        <v>122.73699999999999</v>
      </c>
      <c r="I992" s="208"/>
      <c r="J992" s="209">
        <f>ROUND(I992*H992,2)</f>
        <v>0</v>
      </c>
      <c r="K992" s="205" t="s">
        <v>170</v>
      </c>
      <c r="L992" s="62"/>
      <c r="M992" s="210" t="s">
        <v>24</v>
      </c>
      <c r="N992" s="211" t="s">
        <v>48</v>
      </c>
      <c r="O992" s="43"/>
      <c r="P992" s="212">
        <f>O992*H992</f>
        <v>0</v>
      </c>
      <c r="Q992" s="212">
        <v>2.5999999999999998E-4</v>
      </c>
      <c r="R992" s="212">
        <f>Q992*H992</f>
        <v>3.1911619999999995E-2</v>
      </c>
      <c r="S992" s="212">
        <v>0</v>
      </c>
      <c r="T992" s="213">
        <f>S992*H992</f>
        <v>0</v>
      </c>
      <c r="AR992" s="25" t="s">
        <v>284</v>
      </c>
      <c r="AT992" s="25" t="s">
        <v>166</v>
      </c>
      <c r="AU992" s="25" t="s">
        <v>86</v>
      </c>
      <c r="AY992" s="25" t="s">
        <v>164</v>
      </c>
      <c r="BE992" s="214">
        <f>IF(N992="základní",J992,0)</f>
        <v>0</v>
      </c>
      <c r="BF992" s="214">
        <f>IF(N992="snížená",J992,0)</f>
        <v>0</v>
      </c>
      <c r="BG992" s="214">
        <f>IF(N992="zákl. přenesená",J992,0)</f>
        <v>0</v>
      </c>
      <c r="BH992" s="214">
        <f>IF(N992="sníž. přenesená",J992,0)</f>
        <v>0</v>
      </c>
      <c r="BI992" s="214">
        <f>IF(N992="nulová",J992,0)</f>
        <v>0</v>
      </c>
      <c r="BJ992" s="25" t="s">
        <v>25</v>
      </c>
      <c r="BK992" s="214">
        <f>ROUND(I992*H992,2)</f>
        <v>0</v>
      </c>
      <c r="BL992" s="25" t="s">
        <v>284</v>
      </c>
      <c r="BM992" s="25" t="s">
        <v>1298</v>
      </c>
    </row>
    <row r="993" spans="2:65" s="1" customFormat="1" ht="13.5">
      <c r="B993" s="42"/>
      <c r="C993" s="64"/>
      <c r="D993" s="215" t="s">
        <v>173</v>
      </c>
      <c r="E993" s="64"/>
      <c r="F993" s="216" t="s">
        <v>1299</v>
      </c>
      <c r="G993" s="64"/>
      <c r="H993" s="64"/>
      <c r="I993" s="173"/>
      <c r="J993" s="64"/>
      <c r="K993" s="64"/>
      <c r="L993" s="62"/>
      <c r="M993" s="217"/>
      <c r="N993" s="43"/>
      <c r="O993" s="43"/>
      <c r="P993" s="43"/>
      <c r="Q993" s="43"/>
      <c r="R993" s="43"/>
      <c r="S993" s="43"/>
      <c r="T993" s="79"/>
      <c r="AT993" s="25" t="s">
        <v>173</v>
      </c>
      <c r="AU993" s="25" t="s">
        <v>86</v>
      </c>
    </row>
    <row r="994" spans="2:65" s="1" customFormat="1" ht="40.5">
      <c r="B994" s="42"/>
      <c r="C994" s="64"/>
      <c r="D994" s="215" t="s">
        <v>229</v>
      </c>
      <c r="E994" s="64"/>
      <c r="F994" s="267" t="s">
        <v>1293</v>
      </c>
      <c r="G994" s="64"/>
      <c r="H994" s="64"/>
      <c r="I994" s="173"/>
      <c r="J994" s="64"/>
      <c r="K994" s="64"/>
      <c r="L994" s="62"/>
      <c r="M994" s="217"/>
      <c r="N994" s="43"/>
      <c r="O994" s="43"/>
      <c r="P994" s="43"/>
      <c r="Q994" s="43"/>
      <c r="R994" s="43"/>
      <c r="S994" s="43"/>
      <c r="T994" s="79"/>
      <c r="AT994" s="25" t="s">
        <v>229</v>
      </c>
      <c r="AU994" s="25" t="s">
        <v>86</v>
      </c>
    </row>
    <row r="995" spans="2:65" s="12" customFormat="1" ht="13.5">
      <c r="B995" s="218"/>
      <c r="C995" s="219"/>
      <c r="D995" s="215" t="s">
        <v>175</v>
      </c>
      <c r="E995" s="220" t="s">
        <v>24</v>
      </c>
      <c r="F995" s="221" t="s">
        <v>1300</v>
      </c>
      <c r="G995" s="219"/>
      <c r="H995" s="222" t="s">
        <v>24</v>
      </c>
      <c r="I995" s="223"/>
      <c r="J995" s="219"/>
      <c r="K995" s="219"/>
      <c r="L995" s="224"/>
      <c r="M995" s="225"/>
      <c r="N995" s="226"/>
      <c r="O995" s="226"/>
      <c r="P995" s="226"/>
      <c r="Q995" s="226"/>
      <c r="R995" s="226"/>
      <c r="S995" s="226"/>
      <c r="T995" s="227"/>
      <c r="AT995" s="228" t="s">
        <v>175</v>
      </c>
      <c r="AU995" s="228" t="s">
        <v>86</v>
      </c>
      <c r="AV995" s="12" t="s">
        <v>25</v>
      </c>
      <c r="AW995" s="12" t="s">
        <v>40</v>
      </c>
      <c r="AX995" s="12" t="s">
        <v>77</v>
      </c>
      <c r="AY995" s="228" t="s">
        <v>164</v>
      </c>
    </row>
    <row r="996" spans="2:65" s="13" customFormat="1" ht="27">
      <c r="B996" s="229"/>
      <c r="C996" s="230"/>
      <c r="D996" s="215" t="s">
        <v>175</v>
      </c>
      <c r="E996" s="231" t="s">
        <v>24</v>
      </c>
      <c r="F996" s="232" t="s">
        <v>1301</v>
      </c>
      <c r="G996" s="230"/>
      <c r="H996" s="233">
        <v>122.73699999999999</v>
      </c>
      <c r="I996" s="234"/>
      <c r="J996" s="230"/>
      <c r="K996" s="230"/>
      <c r="L996" s="235"/>
      <c r="M996" s="236"/>
      <c r="N996" s="237"/>
      <c r="O996" s="237"/>
      <c r="P996" s="237"/>
      <c r="Q996" s="237"/>
      <c r="R996" s="237"/>
      <c r="S996" s="237"/>
      <c r="T996" s="238"/>
      <c r="AT996" s="239" t="s">
        <v>175</v>
      </c>
      <c r="AU996" s="239" t="s">
        <v>86</v>
      </c>
      <c r="AV996" s="13" t="s">
        <v>86</v>
      </c>
      <c r="AW996" s="13" t="s">
        <v>40</v>
      </c>
      <c r="AX996" s="13" t="s">
        <v>77</v>
      </c>
      <c r="AY996" s="239" t="s">
        <v>164</v>
      </c>
    </row>
    <row r="997" spans="2:65" s="14" customFormat="1" ht="13.5">
      <c r="B997" s="240"/>
      <c r="C997" s="241"/>
      <c r="D997" s="242" t="s">
        <v>175</v>
      </c>
      <c r="E997" s="243" t="s">
        <v>24</v>
      </c>
      <c r="F997" s="244" t="s">
        <v>178</v>
      </c>
      <c r="G997" s="241"/>
      <c r="H997" s="245">
        <v>122.73699999999999</v>
      </c>
      <c r="I997" s="246"/>
      <c r="J997" s="241"/>
      <c r="K997" s="241"/>
      <c r="L997" s="247"/>
      <c r="M997" s="248"/>
      <c r="N997" s="249"/>
      <c r="O997" s="249"/>
      <c r="P997" s="249"/>
      <c r="Q997" s="249"/>
      <c r="R997" s="249"/>
      <c r="S997" s="249"/>
      <c r="T997" s="250"/>
      <c r="AT997" s="251" t="s">
        <v>175</v>
      </c>
      <c r="AU997" s="251" t="s">
        <v>86</v>
      </c>
      <c r="AV997" s="14" t="s">
        <v>171</v>
      </c>
      <c r="AW997" s="14" t="s">
        <v>40</v>
      </c>
      <c r="AX997" s="14" t="s">
        <v>25</v>
      </c>
      <c r="AY997" s="251" t="s">
        <v>164</v>
      </c>
    </row>
    <row r="998" spans="2:65" s="1" customFormat="1" ht="22.5" customHeight="1">
      <c r="B998" s="42"/>
      <c r="C998" s="203" t="s">
        <v>1302</v>
      </c>
      <c r="D998" s="203" t="s">
        <v>166</v>
      </c>
      <c r="E998" s="204" t="s">
        <v>1303</v>
      </c>
      <c r="F998" s="205" t="s">
        <v>1304</v>
      </c>
      <c r="G998" s="206" t="s">
        <v>234</v>
      </c>
      <c r="H998" s="207">
        <v>242.554</v>
      </c>
      <c r="I998" s="208"/>
      <c r="J998" s="209">
        <f>ROUND(I998*H998,2)</f>
        <v>0</v>
      </c>
      <c r="K998" s="205" t="s">
        <v>170</v>
      </c>
      <c r="L998" s="62"/>
      <c r="M998" s="210" t="s">
        <v>24</v>
      </c>
      <c r="N998" s="211" t="s">
        <v>48</v>
      </c>
      <c r="O998" s="43"/>
      <c r="P998" s="212">
        <f>O998*H998</f>
        <v>0</v>
      </c>
      <c r="Q998" s="212">
        <v>2.9999999999999997E-4</v>
      </c>
      <c r="R998" s="212">
        <f>Q998*H998</f>
        <v>7.2766199999999989E-2</v>
      </c>
      <c r="S998" s="212">
        <v>0</v>
      </c>
      <c r="T998" s="213">
        <f>S998*H998</f>
        <v>0</v>
      </c>
      <c r="AR998" s="25" t="s">
        <v>284</v>
      </c>
      <c r="AT998" s="25" t="s">
        <v>166</v>
      </c>
      <c r="AU998" s="25" t="s">
        <v>86</v>
      </c>
      <c r="AY998" s="25" t="s">
        <v>164</v>
      </c>
      <c r="BE998" s="214">
        <f>IF(N998="základní",J998,0)</f>
        <v>0</v>
      </c>
      <c r="BF998" s="214">
        <f>IF(N998="snížená",J998,0)</f>
        <v>0</v>
      </c>
      <c r="BG998" s="214">
        <f>IF(N998="zákl. přenesená",J998,0)</f>
        <v>0</v>
      </c>
      <c r="BH998" s="214">
        <f>IF(N998="sníž. přenesená",J998,0)</f>
        <v>0</v>
      </c>
      <c r="BI998" s="214">
        <f>IF(N998="nulová",J998,0)</f>
        <v>0</v>
      </c>
      <c r="BJ998" s="25" t="s">
        <v>25</v>
      </c>
      <c r="BK998" s="214">
        <f>ROUND(I998*H998,2)</f>
        <v>0</v>
      </c>
      <c r="BL998" s="25" t="s">
        <v>284</v>
      </c>
      <c r="BM998" s="25" t="s">
        <v>1305</v>
      </c>
    </row>
    <row r="999" spans="2:65" s="1" customFormat="1" ht="13.5">
      <c r="B999" s="42"/>
      <c r="C999" s="64"/>
      <c r="D999" s="215" t="s">
        <v>173</v>
      </c>
      <c r="E999" s="64"/>
      <c r="F999" s="216" t="s">
        <v>1306</v>
      </c>
      <c r="G999" s="64"/>
      <c r="H999" s="64"/>
      <c r="I999" s="173"/>
      <c r="J999" s="64"/>
      <c r="K999" s="64"/>
      <c r="L999" s="62"/>
      <c r="M999" s="217"/>
      <c r="N999" s="43"/>
      <c r="O999" s="43"/>
      <c r="P999" s="43"/>
      <c r="Q999" s="43"/>
      <c r="R999" s="43"/>
      <c r="S999" s="43"/>
      <c r="T999" s="79"/>
      <c r="AT999" s="25" t="s">
        <v>173</v>
      </c>
      <c r="AU999" s="25" t="s">
        <v>86</v>
      </c>
    </row>
    <row r="1000" spans="2:65" s="1" customFormat="1" ht="40.5">
      <c r="B1000" s="42"/>
      <c r="C1000" s="64"/>
      <c r="D1000" s="242" t="s">
        <v>229</v>
      </c>
      <c r="E1000" s="64"/>
      <c r="F1000" s="266" t="s">
        <v>1293</v>
      </c>
      <c r="G1000" s="64"/>
      <c r="H1000" s="64"/>
      <c r="I1000" s="173"/>
      <c r="J1000" s="64"/>
      <c r="K1000" s="64"/>
      <c r="L1000" s="62"/>
      <c r="M1000" s="217"/>
      <c r="N1000" s="43"/>
      <c r="O1000" s="43"/>
      <c r="P1000" s="43"/>
      <c r="Q1000" s="43"/>
      <c r="R1000" s="43"/>
      <c r="S1000" s="43"/>
      <c r="T1000" s="79"/>
      <c r="AT1000" s="25" t="s">
        <v>229</v>
      </c>
      <c r="AU1000" s="25" t="s">
        <v>86</v>
      </c>
    </row>
    <row r="1001" spans="2:65" s="1" customFormat="1" ht="22.5" customHeight="1">
      <c r="B1001" s="42"/>
      <c r="C1001" s="203" t="s">
        <v>1307</v>
      </c>
      <c r="D1001" s="203" t="s">
        <v>166</v>
      </c>
      <c r="E1001" s="204" t="s">
        <v>1308</v>
      </c>
      <c r="F1001" s="205" t="s">
        <v>1309</v>
      </c>
      <c r="G1001" s="206" t="s">
        <v>207</v>
      </c>
      <c r="H1001" s="207">
        <v>5.0069999999999997</v>
      </c>
      <c r="I1001" s="208"/>
      <c r="J1001" s="209">
        <f>ROUND(I1001*H1001,2)</f>
        <v>0</v>
      </c>
      <c r="K1001" s="205" t="s">
        <v>170</v>
      </c>
      <c r="L1001" s="62"/>
      <c r="M1001" s="210" t="s">
        <v>24</v>
      </c>
      <c r="N1001" s="211" t="s">
        <v>48</v>
      </c>
      <c r="O1001" s="43"/>
      <c r="P1001" s="212">
        <f>O1001*H1001</f>
        <v>0</v>
      </c>
      <c r="Q1001" s="212">
        <v>0</v>
      </c>
      <c r="R1001" s="212">
        <f>Q1001*H1001</f>
        <v>0</v>
      </c>
      <c r="S1001" s="212">
        <v>0</v>
      </c>
      <c r="T1001" s="213">
        <f>S1001*H1001</f>
        <v>0</v>
      </c>
      <c r="AR1001" s="25" t="s">
        <v>284</v>
      </c>
      <c r="AT1001" s="25" t="s">
        <v>166</v>
      </c>
      <c r="AU1001" s="25" t="s">
        <v>86</v>
      </c>
      <c r="AY1001" s="25" t="s">
        <v>164</v>
      </c>
      <c r="BE1001" s="214">
        <f>IF(N1001="základní",J1001,0)</f>
        <v>0</v>
      </c>
      <c r="BF1001" s="214">
        <f>IF(N1001="snížená",J1001,0)</f>
        <v>0</v>
      </c>
      <c r="BG1001" s="214">
        <f>IF(N1001="zákl. přenesená",J1001,0)</f>
        <v>0</v>
      </c>
      <c r="BH1001" s="214">
        <f>IF(N1001="sníž. přenesená",J1001,0)</f>
        <v>0</v>
      </c>
      <c r="BI1001" s="214">
        <f>IF(N1001="nulová",J1001,0)</f>
        <v>0</v>
      </c>
      <c r="BJ1001" s="25" t="s">
        <v>25</v>
      </c>
      <c r="BK1001" s="214">
        <f>ROUND(I1001*H1001,2)</f>
        <v>0</v>
      </c>
      <c r="BL1001" s="25" t="s">
        <v>284</v>
      </c>
      <c r="BM1001" s="25" t="s">
        <v>1310</v>
      </c>
    </row>
    <row r="1002" spans="2:65" s="1" customFormat="1" ht="27">
      <c r="B1002" s="42"/>
      <c r="C1002" s="64"/>
      <c r="D1002" s="215" t="s">
        <v>173</v>
      </c>
      <c r="E1002" s="64"/>
      <c r="F1002" s="216" t="s">
        <v>1311</v>
      </c>
      <c r="G1002" s="64"/>
      <c r="H1002" s="64"/>
      <c r="I1002" s="173"/>
      <c r="J1002" s="64"/>
      <c r="K1002" s="64"/>
      <c r="L1002" s="62"/>
      <c r="M1002" s="217"/>
      <c r="N1002" s="43"/>
      <c r="O1002" s="43"/>
      <c r="P1002" s="43"/>
      <c r="Q1002" s="43"/>
      <c r="R1002" s="43"/>
      <c r="S1002" s="43"/>
      <c r="T1002" s="79"/>
      <c r="AT1002" s="25" t="s">
        <v>173</v>
      </c>
      <c r="AU1002" s="25" t="s">
        <v>86</v>
      </c>
    </row>
    <row r="1003" spans="2:65" s="1" customFormat="1" ht="121.5">
      <c r="B1003" s="42"/>
      <c r="C1003" s="64"/>
      <c r="D1003" s="242" t="s">
        <v>229</v>
      </c>
      <c r="E1003" s="64"/>
      <c r="F1003" s="266" t="s">
        <v>744</v>
      </c>
      <c r="G1003" s="64"/>
      <c r="H1003" s="64"/>
      <c r="I1003" s="173"/>
      <c r="J1003" s="64"/>
      <c r="K1003" s="64"/>
      <c r="L1003" s="62"/>
      <c r="M1003" s="217"/>
      <c r="N1003" s="43"/>
      <c r="O1003" s="43"/>
      <c r="P1003" s="43"/>
      <c r="Q1003" s="43"/>
      <c r="R1003" s="43"/>
      <c r="S1003" s="43"/>
      <c r="T1003" s="79"/>
      <c r="AT1003" s="25" t="s">
        <v>229</v>
      </c>
      <c r="AU1003" s="25" t="s">
        <v>86</v>
      </c>
    </row>
    <row r="1004" spans="2:65" s="1" customFormat="1" ht="22.5" customHeight="1">
      <c r="B1004" s="42"/>
      <c r="C1004" s="203" t="s">
        <v>1312</v>
      </c>
      <c r="D1004" s="203" t="s">
        <v>166</v>
      </c>
      <c r="E1004" s="204" t="s">
        <v>1313</v>
      </c>
      <c r="F1004" s="205" t="s">
        <v>1314</v>
      </c>
      <c r="G1004" s="206" t="s">
        <v>207</v>
      </c>
      <c r="H1004" s="207">
        <v>5.0069999999999997</v>
      </c>
      <c r="I1004" s="208"/>
      <c r="J1004" s="209">
        <f>ROUND(I1004*H1004,2)</f>
        <v>0</v>
      </c>
      <c r="K1004" s="205" t="s">
        <v>170</v>
      </c>
      <c r="L1004" s="62"/>
      <c r="M1004" s="210" t="s">
        <v>24</v>
      </c>
      <c r="N1004" s="211" t="s">
        <v>48</v>
      </c>
      <c r="O1004" s="43"/>
      <c r="P1004" s="212">
        <f>O1004*H1004</f>
        <v>0</v>
      </c>
      <c r="Q1004" s="212">
        <v>0</v>
      </c>
      <c r="R1004" s="212">
        <f>Q1004*H1004</f>
        <v>0</v>
      </c>
      <c r="S1004" s="212">
        <v>0</v>
      </c>
      <c r="T1004" s="213">
        <f>S1004*H1004</f>
        <v>0</v>
      </c>
      <c r="AR1004" s="25" t="s">
        <v>284</v>
      </c>
      <c r="AT1004" s="25" t="s">
        <v>166</v>
      </c>
      <c r="AU1004" s="25" t="s">
        <v>86</v>
      </c>
      <c r="AY1004" s="25" t="s">
        <v>164</v>
      </c>
      <c r="BE1004" s="214">
        <f>IF(N1004="základní",J1004,0)</f>
        <v>0</v>
      </c>
      <c r="BF1004" s="214">
        <f>IF(N1004="snížená",J1004,0)</f>
        <v>0</v>
      </c>
      <c r="BG1004" s="214">
        <f>IF(N1004="zákl. přenesená",J1004,0)</f>
        <v>0</v>
      </c>
      <c r="BH1004" s="214">
        <f>IF(N1004="sníž. přenesená",J1004,0)</f>
        <v>0</v>
      </c>
      <c r="BI1004" s="214">
        <f>IF(N1004="nulová",J1004,0)</f>
        <v>0</v>
      </c>
      <c r="BJ1004" s="25" t="s">
        <v>25</v>
      </c>
      <c r="BK1004" s="214">
        <f>ROUND(I1004*H1004,2)</f>
        <v>0</v>
      </c>
      <c r="BL1004" s="25" t="s">
        <v>284</v>
      </c>
      <c r="BM1004" s="25" t="s">
        <v>1315</v>
      </c>
    </row>
    <row r="1005" spans="2:65" s="1" customFormat="1" ht="27">
      <c r="B1005" s="42"/>
      <c r="C1005" s="64"/>
      <c r="D1005" s="215" t="s">
        <v>173</v>
      </c>
      <c r="E1005" s="64"/>
      <c r="F1005" s="216" t="s">
        <v>1316</v>
      </c>
      <c r="G1005" s="64"/>
      <c r="H1005" s="64"/>
      <c r="I1005" s="173"/>
      <c r="J1005" s="64"/>
      <c r="K1005" s="64"/>
      <c r="L1005" s="62"/>
      <c r="M1005" s="217"/>
      <c r="N1005" s="43"/>
      <c r="O1005" s="43"/>
      <c r="P1005" s="43"/>
      <c r="Q1005" s="43"/>
      <c r="R1005" s="43"/>
      <c r="S1005" s="43"/>
      <c r="T1005" s="79"/>
      <c r="AT1005" s="25" t="s">
        <v>173</v>
      </c>
      <c r="AU1005" s="25" t="s">
        <v>86</v>
      </c>
    </row>
    <row r="1006" spans="2:65" s="11" customFormat="1" ht="29.85" customHeight="1">
      <c r="B1006" s="186"/>
      <c r="C1006" s="187"/>
      <c r="D1006" s="200" t="s">
        <v>76</v>
      </c>
      <c r="E1006" s="201" t="s">
        <v>1317</v>
      </c>
      <c r="F1006" s="201" t="s">
        <v>1318</v>
      </c>
      <c r="G1006" s="187"/>
      <c r="H1006" s="187"/>
      <c r="I1006" s="190"/>
      <c r="J1006" s="202">
        <f>BK1006</f>
        <v>0</v>
      </c>
      <c r="K1006" s="187"/>
      <c r="L1006" s="192"/>
      <c r="M1006" s="193"/>
      <c r="N1006" s="194"/>
      <c r="O1006" s="194"/>
      <c r="P1006" s="195">
        <f>SUM(P1007:P1032)</f>
        <v>0</v>
      </c>
      <c r="Q1006" s="194"/>
      <c r="R1006" s="195">
        <f>SUM(R1007:R1032)</f>
        <v>3.4066200000000005E-2</v>
      </c>
      <c r="S1006" s="194"/>
      <c r="T1006" s="196">
        <f>SUM(T1007:T1032)</f>
        <v>0</v>
      </c>
      <c r="AR1006" s="197" t="s">
        <v>86</v>
      </c>
      <c r="AT1006" s="198" t="s">
        <v>76</v>
      </c>
      <c r="AU1006" s="198" t="s">
        <v>25</v>
      </c>
      <c r="AY1006" s="197" t="s">
        <v>164</v>
      </c>
      <c r="BK1006" s="199">
        <f>SUM(BK1007:BK1032)</f>
        <v>0</v>
      </c>
    </row>
    <row r="1007" spans="2:65" s="1" customFormat="1" ht="22.5" customHeight="1">
      <c r="B1007" s="42"/>
      <c r="C1007" s="203" t="s">
        <v>1319</v>
      </c>
      <c r="D1007" s="203" t="s">
        <v>166</v>
      </c>
      <c r="E1007" s="204" t="s">
        <v>1320</v>
      </c>
      <c r="F1007" s="205" t="s">
        <v>1321</v>
      </c>
      <c r="G1007" s="206" t="s">
        <v>234</v>
      </c>
      <c r="H1007" s="207">
        <v>23.64</v>
      </c>
      <c r="I1007" s="208"/>
      <c r="J1007" s="209">
        <f>ROUND(I1007*H1007,2)</f>
        <v>0</v>
      </c>
      <c r="K1007" s="205" t="s">
        <v>273</v>
      </c>
      <c r="L1007" s="62"/>
      <c r="M1007" s="210" t="s">
        <v>24</v>
      </c>
      <c r="N1007" s="211" t="s">
        <v>48</v>
      </c>
      <c r="O1007" s="43"/>
      <c r="P1007" s="212">
        <f>O1007*H1007</f>
        <v>0</v>
      </c>
      <c r="Q1007" s="212">
        <v>1.6000000000000001E-4</v>
      </c>
      <c r="R1007" s="212">
        <f>Q1007*H1007</f>
        <v>3.7824000000000004E-3</v>
      </c>
      <c r="S1007" s="212">
        <v>0</v>
      </c>
      <c r="T1007" s="213">
        <f>S1007*H1007</f>
        <v>0</v>
      </c>
      <c r="AR1007" s="25" t="s">
        <v>284</v>
      </c>
      <c r="AT1007" s="25" t="s">
        <v>166</v>
      </c>
      <c r="AU1007" s="25" t="s">
        <v>86</v>
      </c>
      <c r="AY1007" s="25" t="s">
        <v>164</v>
      </c>
      <c r="BE1007" s="214">
        <f>IF(N1007="základní",J1007,0)</f>
        <v>0</v>
      </c>
      <c r="BF1007" s="214">
        <f>IF(N1007="snížená",J1007,0)</f>
        <v>0</v>
      </c>
      <c r="BG1007" s="214">
        <f>IF(N1007="zákl. přenesená",J1007,0)</f>
        <v>0</v>
      </c>
      <c r="BH1007" s="214">
        <f>IF(N1007="sníž. přenesená",J1007,0)</f>
        <v>0</v>
      </c>
      <c r="BI1007" s="214">
        <f>IF(N1007="nulová",J1007,0)</f>
        <v>0</v>
      </c>
      <c r="BJ1007" s="25" t="s">
        <v>25</v>
      </c>
      <c r="BK1007" s="214">
        <f>ROUND(I1007*H1007,2)</f>
        <v>0</v>
      </c>
      <c r="BL1007" s="25" t="s">
        <v>284</v>
      </c>
      <c r="BM1007" s="25" t="s">
        <v>1322</v>
      </c>
    </row>
    <row r="1008" spans="2:65" s="1" customFormat="1" ht="27">
      <c r="B1008" s="42"/>
      <c r="C1008" s="64"/>
      <c r="D1008" s="215" t="s">
        <v>173</v>
      </c>
      <c r="E1008" s="64"/>
      <c r="F1008" s="216" t="s">
        <v>1323</v>
      </c>
      <c r="G1008" s="64"/>
      <c r="H1008" s="64"/>
      <c r="I1008" s="173"/>
      <c r="J1008" s="64"/>
      <c r="K1008" s="64"/>
      <c r="L1008" s="62"/>
      <c r="M1008" s="217"/>
      <c r="N1008" s="43"/>
      <c r="O1008" s="43"/>
      <c r="P1008" s="43"/>
      <c r="Q1008" s="43"/>
      <c r="R1008" s="43"/>
      <c r="S1008" s="43"/>
      <c r="T1008" s="79"/>
      <c r="AT1008" s="25" t="s">
        <v>173</v>
      </c>
      <c r="AU1008" s="25" t="s">
        <v>86</v>
      </c>
    </row>
    <row r="1009" spans="2:65" s="12" customFormat="1" ht="13.5">
      <c r="B1009" s="218"/>
      <c r="C1009" s="219"/>
      <c r="D1009" s="215" t="s">
        <v>175</v>
      </c>
      <c r="E1009" s="220" t="s">
        <v>24</v>
      </c>
      <c r="F1009" s="221" t="s">
        <v>1324</v>
      </c>
      <c r="G1009" s="219"/>
      <c r="H1009" s="222" t="s">
        <v>24</v>
      </c>
      <c r="I1009" s="223"/>
      <c r="J1009" s="219"/>
      <c r="K1009" s="219"/>
      <c r="L1009" s="224"/>
      <c r="M1009" s="225"/>
      <c r="N1009" s="226"/>
      <c r="O1009" s="226"/>
      <c r="P1009" s="226"/>
      <c r="Q1009" s="226"/>
      <c r="R1009" s="226"/>
      <c r="S1009" s="226"/>
      <c r="T1009" s="227"/>
      <c r="AT1009" s="228" t="s">
        <v>175</v>
      </c>
      <c r="AU1009" s="228" t="s">
        <v>86</v>
      </c>
      <c r="AV1009" s="12" t="s">
        <v>25</v>
      </c>
      <c r="AW1009" s="12" t="s">
        <v>40</v>
      </c>
      <c r="AX1009" s="12" t="s">
        <v>77</v>
      </c>
      <c r="AY1009" s="228" t="s">
        <v>164</v>
      </c>
    </row>
    <row r="1010" spans="2:65" s="13" customFormat="1" ht="13.5">
      <c r="B1010" s="229"/>
      <c r="C1010" s="230"/>
      <c r="D1010" s="215" t="s">
        <v>175</v>
      </c>
      <c r="E1010" s="231" t="s">
        <v>24</v>
      </c>
      <c r="F1010" s="232" t="s">
        <v>1325</v>
      </c>
      <c r="G1010" s="230"/>
      <c r="H1010" s="233">
        <v>9.4559999999999995</v>
      </c>
      <c r="I1010" s="234"/>
      <c r="J1010" s="230"/>
      <c r="K1010" s="230"/>
      <c r="L1010" s="235"/>
      <c r="M1010" s="236"/>
      <c r="N1010" s="237"/>
      <c r="O1010" s="237"/>
      <c r="P1010" s="237"/>
      <c r="Q1010" s="237"/>
      <c r="R1010" s="237"/>
      <c r="S1010" s="237"/>
      <c r="T1010" s="238"/>
      <c r="AT1010" s="239" t="s">
        <v>175</v>
      </c>
      <c r="AU1010" s="239" t="s">
        <v>86</v>
      </c>
      <c r="AV1010" s="13" t="s">
        <v>86</v>
      </c>
      <c r="AW1010" s="13" t="s">
        <v>40</v>
      </c>
      <c r="AX1010" s="13" t="s">
        <v>77</v>
      </c>
      <c r="AY1010" s="239" t="s">
        <v>164</v>
      </c>
    </row>
    <row r="1011" spans="2:65" s="13" customFormat="1" ht="13.5">
      <c r="B1011" s="229"/>
      <c r="C1011" s="230"/>
      <c r="D1011" s="215" t="s">
        <v>175</v>
      </c>
      <c r="E1011" s="231" t="s">
        <v>24</v>
      </c>
      <c r="F1011" s="232" t="s">
        <v>1326</v>
      </c>
      <c r="G1011" s="230"/>
      <c r="H1011" s="233">
        <v>8.2739999999999991</v>
      </c>
      <c r="I1011" s="234"/>
      <c r="J1011" s="230"/>
      <c r="K1011" s="230"/>
      <c r="L1011" s="235"/>
      <c r="M1011" s="236"/>
      <c r="N1011" s="237"/>
      <c r="O1011" s="237"/>
      <c r="P1011" s="237"/>
      <c r="Q1011" s="237"/>
      <c r="R1011" s="237"/>
      <c r="S1011" s="237"/>
      <c r="T1011" s="238"/>
      <c r="AT1011" s="239" t="s">
        <v>175</v>
      </c>
      <c r="AU1011" s="239" t="s">
        <v>86</v>
      </c>
      <c r="AV1011" s="13" t="s">
        <v>86</v>
      </c>
      <c r="AW1011" s="13" t="s">
        <v>40</v>
      </c>
      <c r="AX1011" s="13" t="s">
        <v>77</v>
      </c>
      <c r="AY1011" s="239" t="s">
        <v>164</v>
      </c>
    </row>
    <row r="1012" spans="2:65" s="13" customFormat="1" ht="13.5">
      <c r="B1012" s="229"/>
      <c r="C1012" s="230"/>
      <c r="D1012" s="215" t="s">
        <v>175</v>
      </c>
      <c r="E1012" s="231" t="s">
        <v>24</v>
      </c>
      <c r="F1012" s="232" t="s">
        <v>1327</v>
      </c>
      <c r="G1012" s="230"/>
      <c r="H1012" s="233">
        <v>3.5459999999999998</v>
      </c>
      <c r="I1012" s="234"/>
      <c r="J1012" s="230"/>
      <c r="K1012" s="230"/>
      <c r="L1012" s="235"/>
      <c r="M1012" s="236"/>
      <c r="N1012" s="237"/>
      <c r="O1012" s="237"/>
      <c r="P1012" s="237"/>
      <c r="Q1012" s="237"/>
      <c r="R1012" s="237"/>
      <c r="S1012" s="237"/>
      <c r="T1012" s="238"/>
      <c r="AT1012" s="239" t="s">
        <v>175</v>
      </c>
      <c r="AU1012" s="239" t="s">
        <v>86</v>
      </c>
      <c r="AV1012" s="13" t="s">
        <v>86</v>
      </c>
      <c r="AW1012" s="13" t="s">
        <v>40</v>
      </c>
      <c r="AX1012" s="13" t="s">
        <v>77</v>
      </c>
      <c r="AY1012" s="239" t="s">
        <v>164</v>
      </c>
    </row>
    <row r="1013" spans="2:65" s="13" customFormat="1" ht="13.5">
      <c r="B1013" s="229"/>
      <c r="C1013" s="230"/>
      <c r="D1013" s="215" t="s">
        <v>175</v>
      </c>
      <c r="E1013" s="231" t="s">
        <v>24</v>
      </c>
      <c r="F1013" s="232" t="s">
        <v>1328</v>
      </c>
      <c r="G1013" s="230"/>
      <c r="H1013" s="233">
        <v>2.3639999999999999</v>
      </c>
      <c r="I1013" s="234"/>
      <c r="J1013" s="230"/>
      <c r="K1013" s="230"/>
      <c r="L1013" s="235"/>
      <c r="M1013" s="236"/>
      <c r="N1013" s="237"/>
      <c r="O1013" s="237"/>
      <c r="P1013" s="237"/>
      <c r="Q1013" s="237"/>
      <c r="R1013" s="237"/>
      <c r="S1013" s="237"/>
      <c r="T1013" s="238"/>
      <c r="AT1013" s="239" t="s">
        <v>175</v>
      </c>
      <c r="AU1013" s="239" t="s">
        <v>86</v>
      </c>
      <c r="AV1013" s="13" t="s">
        <v>86</v>
      </c>
      <c r="AW1013" s="13" t="s">
        <v>40</v>
      </c>
      <c r="AX1013" s="13" t="s">
        <v>77</v>
      </c>
      <c r="AY1013" s="239" t="s">
        <v>164</v>
      </c>
    </row>
    <row r="1014" spans="2:65" s="14" customFormat="1" ht="13.5">
      <c r="B1014" s="240"/>
      <c r="C1014" s="241"/>
      <c r="D1014" s="242" t="s">
        <v>175</v>
      </c>
      <c r="E1014" s="243" t="s">
        <v>24</v>
      </c>
      <c r="F1014" s="244" t="s">
        <v>178</v>
      </c>
      <c r="G1014" s="241"/>
      <c r="H1014" s="245">
        <v>23.64</v>
      </c>
      <c r="I1014" s="246"/>
      <c r="J1014" s="241"/>
      <c r="K1014" s="241"/>
      <c r="L1014" s="247"/>
      <c r="M1014" s="248"/>
      <c r="N1014" s="249"/>
      <c r="O1014" s="249"/>
      <c r="P1014" s="249"/>
      <c r="Q1014" s="249"/>
      <c r="R1014" s="249"/>
      <c r="S1014" s="249"/>
      <c r="T1014" s="250"/>
      <c r="AT1014" s="251" t="s">
        <v>175</v>
      </c>
      <c r="AU1014" s="251" t="s">
        <v>86</v>
      </c>
      <c r="AV1014" s="14" t="s">
        <v>171</v>
      </c>
      <c r="AW1014" s="14" t="s">
        <v>40</v>
      </c>
      <c r="AX1014" s="14" t="s">
        <v>25</v>
      </c>
      <c r="AY1014" s="251" t="s">
        <v>164</v>
      </c>
    </row>
    <row r="1015" spans="2:65" s="1" customFormat="1" ht="31.5" customHeight="1">
      <c r="B1015" s="42"/>
      <c r="C1015" s="203" t="s">
        <v>1329</v>
      </c>
      <c r="D1015" s="203" t="s">
        <v>166</v>
      </c>
      <c r="E1015" s="204" t="s">
        <v>1330</v>
      </c>
      <c r="F1015" s="205" t="s">
        <v>1331</v>
      </c>
      <c r="G1015" s="206" t="s">
        <v>234</v>
      </c>
      <c r="H1015" s="207">
        <v>10.8</v>
      </c>
      <c r="I1015" s="208"/>
      <c r="J1015" s="209">
        <f>ROUND(I1015*H1015,2)</f>
        <v>0</v>
      </c>
      <c r="K1015" s="205" t="s">
        <v>273</v>
      </c>
      <c r="L1015" s="62"/>
      <c r="M1015" s="210" t="s">
        <v>24</v>
      </c>
      <c r="N1015" s="211" t="s">
        <v>48</v>
      </c>
      <c r="O1015" s="43"/>
      <c r="P1015" s="212">
        <f>O1015*H1015</f>
        <v>0</v>
      </c>
      <c r="Q1015" s="212">
        <v>0</v>
      </c>
      <c r="R1015" s="212">
        <f>Q1015*H1015</f>
        <v>0</v>
      </c>
      <c r="S1015" s="212">
        <v>0</v>
      </c>
      <c r="T1015" s="213">
        <f>S1015*H1015</f>
        <v>0</v>
      </c>
      <c r="AR1015" s="25" t="s">
        <v>284</v>
      </c>
      <c r="AT1015" s="25" t="s">
        <v>166</v>
      </c>
      <c r="AU1015" s="25" t="s">
        <v>86</v>
      </c>
      <c r="AY1015" s="25" t="s">
        <v>164</v>
      </c>
      <c r="BE1015" s="214">
        <f>IF(N1015="základní",J1015,0)</f>
        <v>0</v>
      </c>
      <c r="BF1015" s="214">
        <f>IF(N1015="snížená",J1015,0)</f>
        <v>0</v>
      </c>
      <c r="BG1015" s="214">
        <f>IF(N1015="zákl. přenesená",J1015,0)</f>
        <v>0</v>
      </c>
      <c r="BH1015" s="214">
        <f>IF(N1015="sníž. přenesená",J1015,0)</f>
        <v>0</v>
      </c>
      <c r="BI1015" s="214">
        <f>IF(N1015="nulová",J1015,0)</f>
        <v>0</v>
      </c>
      <c r="BJ1015" s="25" t="s">
        <v>25</v>
      </c>
      <c r="BK1015" s="214">
        <f>ROUND(I1015*H1015,2)</f>
        <v>0</v>
      </c>
      <c r="BL1015" s="25" t="s">
        <v>284</v>
      </c>
      <c r="BM1015" s="25" t="s">
        <v>1332</v>
      </c>
    </row>
    <row r="1016" spans="2:65" s="1" customFormat="1" ht="27">
      <c r="B1016" s="42"/>
      <c r="C1016" s="64"/>
      <c r="D1016" s="215" t="s">
        <v>173</v>
      </c>
      <c r="E1016" s="64"/>
      <c r="F1016" s="216" t="s">
        <v>1333</v>
      </c>
      <c r="G1016" s="64"/>
      <c r="H1016" s="64"/>
      <c r="I1016" s="173"/>
      <c r="J1016" s="64"/>
      <c r="K1016" s="64"/>
      <c r="L1016" s="62"/>
      <c r="M1016" s="217"/>
      <c r="N1016" s="43"/>
      <c r="O1016" s="43"/>
      <c r="P1016" s="43"/>
      <c r="Q1016" s="43"/>
      <c r="R1016" s="43"/>
      <c r="S1016" s="43"/>
      <c r="T1016" s="79"/>
      <c r="AT1016" s="25" t="s">
        <v>173</v>
      </c>
      <c r="AU1016" s="25" t="s">
        <v>86</v>
      </c>
    </row>
    <row r="1017" spans="2:65" s="1" customFormat="1" ht="40.5">
      <c r="B1017" s="42"/>
      <c r="C1017" s="64"/>
      <c r="D1017" s="215" t="s">
        <v>229</v>
      </c>
      <c r="E1017" s="64"/>
      <c r="F1017" s="267" t="s">
        <v>1334</v>
      </c>
      <c r="G1017" s="64"/>
      <c r="H1017" s="64"/>
      <c r="I1017" s="173"/>
      <c r="J1017" s="64"/>
      <c r="K1017" s="64"/>
      <c r="L1017" s="62"/>
      <c r="M1017" s="217"/>
      <c r="N1017" s="43"/>
      <c r="O1017" s="43"/>
      <c r="P1017" s="43"/>
      <c r="Q1017" s="43"/>
      <c r="R1017" s="43"/>
      <c r="S1017" s="43"/>
      <c r="T1017" s="79"/>
      <c r="AT1017" s="25" t="s">
        <v>229</v>
      </c>
      <c r="AU1017" s="25" t="s">
        <v>86</v>
      </c>
    </row>
    <row r="1018" spans="2:65" s="12" customFormat="1" ht="27">
      <c r="B1018" s="218"/>
      <c r="C1018" s="219"/>
      <c r="D1018" s="215" t="s">
        <v>175</v>
      </c>
      <c r="E1018" s="220" t="s">
        <v>24</v>
      </c>
      <c r="F1018" s="221" t="s">
        <v>1335</v>
      </c>
      <c r="G1018" s="219"/>
      <c r="H1018" s="222" t="s">
        <v>24</v>
      </c>
      <c r="I1018" s="223"/>
      <c r="J1018" s="219"/>
      <c r="K1018" s="219"/>
      <c r="L1018" s="224"/>
      <c r="M1018" s="225"/>
      <c r="N1018" s="226"/>
      <c r="O1018" s="226"/>
      <c r="P1018" s="226"/>
      <c r="Q1018" s="226"/>
      <c r="R1018" s="226"/>
      <c r="S1018" s="226"/>
      <c r="T1018" s="227"/>
      <c r="AT1018" s="228" t="s">
        <v>175</v>
      </c>
      <c r="AU1018" s="228" t="s">
        <v>86</v>
      </c>
      <c r="AV1018" s="12" t="s">
        <v>25</v>
      </c>
      <c r="AW1018" s="12" t="s">
        <v>40</v>
      </c>
      <c r="AX1018" s="12" t="s">
        <v>77</v>
      </c>
      <c r="AY1018" s="228" t="s">
        <v>164</v>
      </c>
    </row>
    <row r="1019" spans="2:65" s="13" customFormat="1" ht="13.5">
      <c r="B1019" s="229"/>
      <c r="C1019" s="230"/>
      <c r="D1019" s="215" t="s">
        <v>175</v>
      </c>
      <c r="E1019" s="231" t="s">
        <v>24</v>
      </c>
      <c r="F1019" s="232" t="s">
        <v>1336</v>
      </c>
      <c r="G1019" s="230"/>
      <c r="H1019" s="233">
        <v>2.16</v>
      </c>
      <c r="I1019" s="234"/>
      <c r="J1019" s="230"/>
      <c r="K1019" s="230"/>
      <c r="L1019" s="235"/>
      <c r="M1019" s="236"/>
      <c r="N1019" s="237"/>
      <c r="O1019" s="237"/>
      <c r="P1019" s="237"/>
      <c r="Q1019" s="237"/>
      <c r="R1019" s="237"/>
      <c r="S1019" s="237"/>
      <c r="T1019" s="238"/>
      <c r="AT1019" s="239" t="s">
        <v>175</v>
      </c>
      <c r="AU1019" s="239" t="s">
        <v>86</v>
      </c>
      <c r="AV1019" s="13" t="s">
        <v>86</v>
      </c>
      <c r="AW1019" s="13" t="s">
        <v>40</v>
      </c>
      <c r="AX1019" s="13" t="s">
        <v>77</v>
      </c>
      <c r="AY1019" s="239" t="s">
        <v>164</v>
      </c>
    </row>
    <row r="1020" spans="2:65" s="13" customFormat="1" ht="13.5">
      <c r="B1020" s="229"/>
      <c r="C1020" s="230"/>
      <c r="D1020" s="215" t="s">
        <v>175</v>
      </c>
      <c r="E1020" s="231" t="s">
        <v>24</v>
      </c>
      <c r="F1020" s="232" t="s">
        <v>1337</v>
      </c>
      <c r="G1020" s="230"/>
      <c r="H1020" s="233">
        <v>2.88</v>
      </c>
      <c r="I1020" s="234"/>
      <c r="J1020" s="230"/>
      <c r="K1020" s="230"/>
      <c r="L1020" s="235"/>
      <c r="M1020" s="236"/>
      <c r="N1020" s="237"/>
      <c r="O1020" s="237"/>
      <c r="P1020" s="237"/>
      <c r="Q1020" s="237"/>
      <c r="R1020" s="237"/>
      <c r="S1020" s="237"/>
      <c r="T1020" s="238"/>
      <c r="AT1020" s="239" t="s">
        <v>175</v>
      </c>
      <c r="AU1020" s="239" t="s">
        <v>86</v>
      </c>
      <c r="AV1020" s="13" t="s">
        <v>86</v>
      </c>
      <c r="AW1020" s="13" t="s">
        <v>40</v>
      </c>
      <c r="AX1020" s="13" t="s">
        <v>77</v>
      </c>
      <c r="AY1020" s="239" t="s">
        <v>164</v>
      </c>
    </row>
    <row r="1021" spans="2:65" s="13" customFormat="1" ht="13.5">
      <c r="B1021" s="229"/>
      <c r="C1021" s="230"/>
      <c r="D1021" s="215" t="s">
        <v>175</v>
      </c>
      <c r="E1021" s="231" t="s">
        <v>24</v>
      </c>
      <c r="F1021" s="232" t="s">
        <v>1337</v>
      </c>
      <c r="G1021" s="230"/>
      <c r="H1021" s="233">
        <v>2.88</v>
      </c>
      <c r="I1021" s="234"/>
      <c r="J1021" s="230"/>
      <c r="K1021" s="230"/>
      <c r="L1021" s="235"/>
      <c r="M1021" s="236"/>
      <c r="N1021" s="237"/>
      <c r="O1021" s="237"/>
      <c r="P1021" s="237"/>
      <c r="Q1021" s="237"/>
      <c r="R1021" s="237"/>
      <c r="S1021" s="237"/>
      <c r="T1021" s="238"/>
      <c r="AT1021" s="239" t="s">
        <v>175</v>
      </c>
      <c r="AU1021" s="239" t="s">
        <v>86</v>
      </c>
      <c r="AV1021" s="13" t="s">
        <v>86</v>
      </c>
      <c r="AW1021" s="13" t="s">
        <v>40</v>
      </c>
      <c r="AX1021" s="13" t="s">
        <v>77</v>
      </c>
      <c r="AY1021" s="239" t="s">
        <v>164</v>
      </c>
    </row>
    <row r="1022" spans="2:65" s="13" customFormat="1" ht="13.5">
      <c r="B1022" s="229"/>
      <c r="C1022" s="230"/>
      <c r="D1022" s="215" t="s">
        <v>175</v>
      </c>
      <c r="E1022" s="231" t="s">
        <v>24</v>
      </c>
      <c r="F1022" s="232" t="s">
        <v>1337</v>
      </c>
      <c r="G1022" s="230"/>
      <c r="H1022" s="233">
        <v>2.88</v>
      </c>
      <c r="I1022" s="234"/>
      <c r="J1022" s="230"/>
      <c r="K1022" s="230"/>
      <c r="L1022" s="235"/>
      <c r="M1022" s="236"/>
      <c r="N1022" s="237"/>
      <c r="O1022" s="237"/>
      <c r="P1022" s="237"/>
      <c r="Q1022" s="237"/>
      <c r="R1022" s="237"/>
      <c r="S1022" s="237"/>
      <c r="T1022" s="238"/>
      <c r="AT1022" s="239" t="s">
        <v>175</v>
      </c>
      <c r="AU1022" s="239" t="s">
        <v>86</v>
      </c>
      <c r="AV1022" s="13" t="s">
        <v>86</v>
      </c>
      <c r="AW1022" s="13" t="s">
        <v>40</v>
      </c>
      <c r="AX1022" s="13" t="s">
        <v>77</v>
      </c>
      <c r="AY1022" s="239" t="s">
        <v>164</v>
      </c>
    </row>
    <row r="1023" spans="2:65" s="14" customFormat="1" ht="13.5">
      <c r="B1023" s="240"/>
      <c r="C1023" s="241"/>
      <c r="D1023" s="242" t="s">
        <v>175</v>
      </c>
      <c r="E1023" s="243" t="s">
        <v>24</v>
      </c>
      <c r="F1023" s="244" t="s">
        <v>178</v>
      </c>
      <c r="G1023" s="241"/>
      <c r="H1023" s="245">
        <v>10.8</v>
      </c>
      <c r="I1023" s="246"/>
      <c r="J1023" s="241"/>
      <c r="K1023" s="241"/>
      <c r="L1023" s="247"/>
      <c r="M1023" s="248"/>
      <c r="N1023" s="249"/>
      <c r="O1023" s="249"/>
      <c r="P1023" s="249"/>
      <c r="Q1023" s="249"/>
      <c r="R1023" s="249"/>
      <c r="S1023" s="249"/>
      <c r="T1023" s="250"/>
      <c r="AT1023" s="251" t="s">
        <v>175</v>
      </c>
      <c r="AU1023" s="251" t="s">
        <v>86</v>
      </c>
      <c r="AV1023" s="14" t="s">
        <v>171</v>
      </c>
      <c r="AW1023" s="14" t="s">
        <v>40</v>
      </c>
      <c r="AX1023" s="14" t="s">
        <v>25</v>
      </c>
      <c r="AY1023" s="251" t="s">
        <v>164</v>
      </c>
    </row>
    <row r="1024" spans="2:65" s="1" customFormat="1" ht="31.5" customHeight="1">
      <c r="B1024" s="42"/>
      <c r="C1024" s="203" t="s">
        <v>1338</v>
      </c>
      <c r="D1024" s="203" t="s">
        <v>166</v>
      </c>
      <c r="E1024" s="204" t="s">
        <v>1339</v>
      </c>
      <c r="F1024" s="205" t="s">
        <v>1340</v>
      </c>
      <c r="G1024" s="206" t="s">
        <v>234</v>
      </c>
      <c r="H1024" s="207">
        <v>10.8</v>
      </c>
      <c r="I1024" s="208"/>
      <c r="J1024" s="209">
        <f>ROUND(I1024*H1024,2)</f>
        <v>0</v>
      </c>
      <c r="K1024" s="205" t="s">
        <v>273</v>
      </c>
      <c r="L1024" s="62"/>
      <c r="M1024" s="210" t="s">
        <v>24</v>
      </c>
      <c r="N1024" s="211" t="s">
        <v>48</v>
      </c>
      <c r="O1024" s="43"/>
      <c r="P1024" s="212">
        <f>O1024*H1024</f>
        <v>0</v>
      </c>
      <c r="Q1024" s="212">
        <v>3.6999999999999999E-4</v>
      </c>
      <c r="R1024" s="212">
        <f>Q1024*H1024</f>
        <v>3.9960000000000004E-3</v>
      </c>
      <c r="S1024" s="212">
        <v>0</v>
      </c>
      <c r="T1024" s="213">
        <f>S1024*H1024</f>
        <v>0</v>
      </c>
      <c r="AR1024" s="25" t="s">
        <v>284</v>
      </c>
      <c r="AT1024" s="25" t="s">
        <v>166</v>
      </c>
      <c r="AU1024" s="25" t="s">
        <v>86</v>
      </c>
      <c r="AY1024" s="25" t="s">
        <v>164</v>
      </c>
      <c r="BE1024" s="214">
        <f>IF(N1024="základní",J1024,0)</f>
        <v>0</v>
      </c>
      <c r="BF1024" s="214">
        <f>IF(N1024="snížená",J1024,0)</f>
        <v>0</v>
      </c>
      <c r="BG1024" s="214">
        <f>IF(N1024="zákl. přenesená",J1024,0)</f>
        <v>0</v>
      </c>
      <c r="BH1024" s="214">
        <f>IF(N1024="sníž. přenesená",J1024,0)</f>
        <v>0</v>
      </c>
      <c r="BI1024" s="214">
        <f>IF(N1024="nulová",J1024,0)</f>
        <v>0</v>
      </c>
      <c r="BJ1024" s="25" t="s">
        <v>25</v>
      </c>
      <c r="BK1024" s="214">
        <f>ROUND(I1024*H1024,2)</f>
        <v>0</v>
      </c>
      <c r="BL1024" s="25" t="s">
        <v>284</v>
      </c>
      <c r="BM1024" s="25" t="s">
        <v>1341</v>
      </c>
    </row>
    <row r="1025" spans="2:65" s="1" customFormat="1" ht="27">
      <c r="B1025" s="42"/>
      <c r="C1025" s="64"/>
      <c r="D1025" s="242" t="s">
        <v>173</v>
      </c>
      <c r="E1025" s="64"/>
      <c r="F1025" s="252" t="s">
        <v>1342</v>
      </c>
      <c r="G1025" s="64"/>
      <c r="H1025" s="64"/>
      <c r="I1025" s="173"/>
      <c r="J1025" s="64"/>
      <c r="K1025" s="64"/>
      <c r="L1025" s="62"/>
      <c r="M1025" s="217"/>
      <c r="N1025" s="43"/>
      <c r="O1025" s="43"/>
      <c r="P1025" s="43"/>
      <c r="Q1025" s="43"/>
      <c r="R1025" s="43"/>
      <c r="S1025" s="43"/>
      <c r="T1025" s="79"/>
      <c r="AT1025" s="25" t="s">
        <v>173</v>
      </c>
      <c r="AU1025" s="25" t="s">
        <v>86</v>
      </c>
    </row>
    <row r="1026" spans="2:65" s="1" customFormat="1" ht="22.5" customHeight="1">
      <c r="B1026" s="42"/>
      <c r="C1026" s="203" t="s">
        <v>1343</v>
      </c>
      <c r="D1026" s="203" t="s">
        <v>166</v>
      </c>
      <c r="E1026" s="204" t="s">
        <v>1344</v>
      </c>
      <c r="F1026" s="205" t="s">
        <v>1345</v>
      </c>
      <c r="G1026" s="206" t="s">
        <v>234</v>
      </c>
      <c r="H1026" s="207">
        <v>34.14</v>
      </c>
      <c r="I1026" s="208"/>
      <c r="J1026" s="209">
        <f>ROUND(I1026*H1026,2)</f>
        <v>0</v>
      </c>
      <c r="K1026" s="205" t="s">
        <v>24</v>
      </c>
      <c r="L1026" s="62"/>
      <c r="M1026" s="210" t="s">
        <v>24</v>
      </c>
      <c r="N1026" s="211" t="s">
        <v>48</v>
      </c>
      <c r="O1026" s="43"/>
      <c r="P1026" s="212">
        <f>O1026*H1026</f>
        <v>0</v>
      </c>
      <c r="Q1026" s="212">
        <v>7.6999999999999996E-4</v>
      </c>
      <c r="R1026" s="212">
        <f>Q1026*H1026</f>
        <v>2.62878E-2</v>
      </c>
      <c r="S1026" s="212">
        <v>0</v>
      </c>
      <c r="T1026" s="213">
        <f>S1026*H1026</f>
        <v>0</v>
      </c>
      <c r="AR1026" s="25" t="s">
        <v>284</v>
      </c>
      <c r="AT1026" s="25" t="s">
        <v>166</v>
      </c>
      <c r="AU1026" s="25" t="s">
        <v>86</v>
      </c>
      <c r="AY1026" s="25" t="s">
        <v>164</v>
      </c>
      <c r="BE1026" s="214">
        <f>IF(N1026="základní",J1026,0)</f>
        <v>0</v>
      </c>
      <c r="BF1026" s="214">
        <f>IF(N1026="snížená",J1026,0)</f>
        <v>0</v>
      </c>
      <c r="BG1026" s="214">
        <f>IF(N1026="zákl. přenesená",J1026,0)</f>
        <v>0</v>
      </c>
      <c r="BH1026" s="214">
        <f>IF(N1026="sníž. přenesená",J1026,0)</f>
        <v>0</v>
      </c>
      <c r="BI1026" s="214">
        <f>IF(N1026="nulová",J1026,0)</f>
        <v>0</v>
      </c>
      <c r="BJ1026" s="25" t="s">
        <v>25</v>
      </c>
      <c r="BK1026" s="214">
        <f>ROUND(I1026*H1026,2)</f>
        <v>0</v>
      </c>
      <c r="BL1026" s="25" t="s">
        <v>284</v>
      </c>
      <c r="BM1026" s="25" t="s">
        <v>1346</v>
      </c>
    </row>
    <row r="1027" spans="2:65" s="1" customFormat="1" ht="13.5">
      <c r="B1027" s="42"/>
      <c r="C1027" s="64"/>
      <c r="D1027" s="215" t="s">
        <v>173</v>
      </c>
      <c r="E1027" s="64"/>
      <c r="F1027" s="216" t="s">
        <v>1345</v>
      </c>
      <c r="G1027" s="64"/>
      <c r="H1027" s="64"/>
      <c r="I1027" s="173"/>
      <c r="J1027" s="64"/>
      <c r="K1027" s="64"/>
      <c r="L1027" s="62"/>
      <c r="M1027" s="217"/>
      <c r="N1027" s="43"/>
      <c r="O1027" s="43"/>
      <c r="P1027" s="43"/>
      <c r="Q1027" s="43"/>
      <c r="R1027" s="43"/>
      <c r="S1027" s="43"/>
      <c r="T1027" s="79"/>
      <c r="AT1027" s="25" t="s">
        <v>173</v>
      </c>
      <c r="AU1027" s="25" t="s">
        <v>86</v>
      </c>
    </row>
    <row r="1028" spans="2:65" s="12" customFormat="1" ht="13.5">
      <c r="B1028" s="218"/>
      <c r="C1028" s="219"/>
      <c r="D1028" s="215" t="s">
        <v>175</v>
      </c>
      <c r="E1028" s="220" t="s">
        <v>24</v>
      </c>
      <c r="F1028" s="221" t="s">
        <v>1347</v>
      </c>
      <c r="G1028" s="219"/>
      <c r="H1028" s="222" t="s">
        <v>24</v>
      </c>
      <c r="I1028" s="223"/>
      <c r="J1028" s="219"/>
      <c r="K1028" s="219"/>
      <c r="L1028" s="224"/>
      <c r="M1028" s="225"/>
      <c r="N1028" s="226"/>
      <c r="O1028" s="226"/>
      <c r="P1028" s="226"/>
      <c r="Q1028" s="226"/>
      <c r="R1028" s="226"/>
      <c r="S1028" s="226"/>
      <c r="T1028" s="227"/>
      <c r="AT1028" s="228" t="s">
        <v>175</v>
      </c>
      <c r="AU1028" s="228" t="s">
        <v>86</v>
      </c>
      <c r="AV1028" s="12" t="s">
        <v>25</v>
      </c>
      <c r="AW1028" s="12" t="s">
        <v>40</v>
      </c>
      <c r="AX1028" s="12" t="s">
        <v>77</v>
      </c>
      <c r="AY1028" s="228" t="s">
        <v>164</v>
      </c>
    </row>
    <row r="1029" spans="2:65" s="13" customFormat="1" ht="13.5">
      <c r="B1029" s="229"/>
      <c r="C1029" s="230"/>
      <c r="D1029" s="215" t="s">
        <v>175</v>
      </c>
      <c r="E1029" s="231" t="s">
        <v>24</v>
      </c>
      <c r="F1029" s="232" t="s">
        <v>1348</v>
      </c>
      <c r="G1029" s="230"/>
      <c r="H1029" s="233">
        <v>10.74</v>
      </c>
      <c r="I1029" s="234"/>
      <c r="J1029" s="230"/>
      <c r="K1029" s="230"/>
      <c r="L1029" s="235"/>
      <c r="M1029" s="236"/>
      <c r="N1029" s="237"/>
      <c r="O1029" s="237"/>
      <c r="P1029" s="237"/>
      <c r="Q1029" s="237"/>
      <c r="R1029" s="237"/>
      <c r="S1029" s="237"/>
      <c r="T1029" s="238"/>
      <c r="AT1029" s="239" t="s">
        <v>175</v>
      </c>
      <c r="AU1029" s="239" t="s">
        <v>86</v>
      </c>
      <c r="AV1029" s="13" t="s">
        <v>86</v>
      </c>
      <c r="AW1029" s="13" t="s">
        <v>40</v>
      </c>
      <c r="AX1029" s="13" t="s">
        <v>77</v>
      </c>
      <c r="AY1029" s="239" t="s">
        <v>164</v>
      </c>
    </row>
    <row r="1030" spans="2:65" s="12" customFormat="1" ht="13.5">
      <c r="B1030" s="218"/>
      <c r="C1030" s="219"/>
      <c r="D1030" s="215" t="s">
        <v>175</v>
      </c>
      <c r="E1030" s="220" t="s">
        <v>24</v>
      </c>
      <c r="F1030" s="221" t="s">
        <v>1172</v>
      </c>
      <c r="G1030" s="219"/>
      <c r="H1030" s="222" t="s">
        <v>24</v>
      </c>
      <c r="I1030" s="223"/>
      <c r="J1030" s="219"/>
      <c r="K1030" s="219"/>
      <c r="L1030" s="224"/>
      <c r="M1030" s="225"/>
      <c r="N1030" s="226"/>
      <c r="O1030" s="226"/>
      <c r="P1030" s="226"/>
      <c r="Q1030" s="226"/>
      <c r="R1030" s="226"/>
      <c r="S1030" s="226"/>
      <c r="T1030" s="227"/>
      <c r="AT1030" s="228" t="s">
        <v>175</v>
      </c>
      <c r="AU1030" s="228" t="s">
        <v>86</v>
      </c>
      <c r="AV1030" s="12" t="s">
        <v>25</v>
      </c>
      <c r="AW1030" s="12" t="s">
        <v>40</v>
      </c>
      <c r="AX1030" s="12" t="s">
        <v>77</v>
      </c>
      <c r="AY1030" s="228" t="s">
        <v>164</v>
      </c>
    </row>
    <row r="1031" spans="2:65" s="13" customFormat="1" ht="13.5">
      <c r="B1031" s="229"/>
      <c r="C1031" s="230"/>
      <c r="D1031" s="215" t="s">
        <v>175</v>
      </c>
      <c r="E1031" s="231" t="s">
        <v>24</v>
      </c>
      <c r="F1031" s="232" t="s">
        <v>1349</v>
      </c>
      <c r="G1031" s="230"/>
      <c r="H1031" s="233">
        <v>23.4</v>
      </c>
      <c r="I1031" s="234"/>
      <c r="J1031" s="230"/>
      <c r="K1031" s="230"/>
      <c r="L1031" s="235"/>
      <c r="M1031" s="236"/>
      <c r="N1031" s="237"/>
      <c r="O1031" s="237"/>
      <c r="P1031" s="237"/>
      <c r="Q1031" s="237"/>
      <c r="R1031" s="237"/>
      <c r="S1031" s="237"/>
      <c r="T1031" s="238"/>
      <c r="AT1031" s="239" t="s">
        <v>175</v>
      </c>
      <c r="AU1031" s="239" t="s">
        <v>86</v>
      </c>
      <c r="AV1031" s="13" t="s">
        <v>86</v>
      </c>
      <c r="AW1031" s="13" t="s">
        <v>40</v>
      </c>
      <c r="AX1031" s="13" t="s">
        <v>77</v>
      </c>
      <c r="AY1031" s="239" t="s">
        <v>164</v>
      </c>
    </row>
    <row r="1032" spans="2:65" s="14" customFormat="1" ht="13.5">
      <c r="B1032" s="240"/>
      <c r="C1032" s="241"/>
      <c r="D1032" s="215" t="s">
        <v>175</v>
      </c>
      <c r="E1032" s="268" t="s">
        <v>24</v>
      </c>
      <c r="F1032" s="269" t="s">
        <v>178</v>
      </c>
      <c r="G1032" s="241"/>
      <c r="H1032" s="270">
        <v>34.14</v>
      </c>
      <c r="I1032" s="246"/>
      <c r="J1032" s="241"/>
      <c r="K1032" s="241"/>
      <c r="L1032" s="247"/>
      <c r="M1032" s="248"/>
      <c r="N1032" s="249"/>
      <c r="O1032" s="249"/>
      <c r="P1032" s="249"/>
      <c r="Q1032" s="249"/>
      <c r="R1032" s="249"/>
      <c r="S1032" s="249"/>
      <c r="T1032" s="250"/>
      <c r="AT1032" s="251" t="s">
        <v>175</v>
      </c>
      <c r="AU1032" s="251" t="s">
        <v>86</v>
      </c>
      <c r="AV1032" s="14" t="s">
        <v>171</v>
      </c>
      <c r="AW1032" s="14" t="s">
        <v>40</v>
      </c>
      <c r="AX1032" s="14" t="s">
        <v>25</v>
      </c>
      <c r="AY1032" s="251" t="s">
        <v>164</v>
      </c>
    </row>
    <row r="1033" spans="2:65" s="11" customFormat="1" ht="29.85" customHeight="1">
      <c r="B1033" s="186"/>
      <c r="C1033" s="187"/>
      <c r="D1033" s="200" t="s">
        <v>76</v>
      </c>
      <c r="E1033" s="201" t="s">
        <v>1350</v>
      </c>
      <c r="F1033" s="201" t="s">
        <v>1351</v>
      </c>
      <c r="G1033" s="187"/>
      <c r="H1033" s="187"/>
      <c r="I1033" s="190"/>
      <c r="J1033" s="202">
        <f>BK1033</f>
        <v>0</v>
      </c>
      <c r="K1033" s="187"/>
      <c r="L1033" s="192"/>
      <c r="M1033" s="193"/>
      <c r="N1033" s="194"/>
      <c r="O1033" s="194"/>
      <c r="P1033" s="195">
        <f>SUM(P1034:P1113)</f>
        <v>0</v>
      </c>
      <c r="Q1033" s="194"/>
      <c r="R1033" s="195">
        <f>SUM(R1034:R1113)</f>
        <v>0.47703950000000006</v>
      </c>
      <c r="S1033" s="194"/>
      <c r="T1033" s="196">
        <f>SUM(T1034:T1113)</f>
        <v>8.9506300000000011E-2</v>
      </c>
      <c r="AR1033" s="197" t="s">
        <v>86</v>
      </c>
      <c r="AT1033" s="198" t="s">
        <v>76</v>
      </c>
      <c r="AU1033" s="198" t="s">
        <v>25</v>
      </c>
      <c r="AY1033" s="197" t="s">
        <v>164</v>
      </c>
      <c r="BK1033" s="199">
        <f>SUM(BK1034:BK1113)</f>
        <v>0</v>
      </c>
    </row>
    <row r="1034" spans="2:65" s="1" customFormat="1" ht="22.5" customHeight="1">
      <c r="B1034" s="42"/>
      <c r="C1034" s="203" t="s">
        <v>1352</v>
      </c>
      <c r="D1034" s="203" t="s">
        <v>166</v>
      </c>
      <c r="E1034" s="204" t="s">
        <v>1353</v>
      </c>
      <c r="F1034" s="205" t="s">
        <v>1354</v>
      </c>
      <c r="G1034" s="206" t="s">
        <v>234</v>
      </c>
      <c r="H1034" s="207">
        <v>288.73</v>
      </c>
      <c r="I1034" s="208"/>
      <c r="J1034" s="209">
        <f>ROUND(I1034*H1034,2)</f>
        <v>0</v>
      </c>
      <c r="K1034" s="205" t="s">
        <v>170</v>
      </c>
      <c r="L1034" s="62"/>
      <c r="M1034" s="210" t="s">
        <v>24</v>
      </c>
      <c r="N1034" s="211" t="s">
        <v>48</v>
      </c>
      <c r="O1034" s="43"/>
      <c r="P1034" s="212">
        <f>O1034*H1034</f>
        <v>0</v>
      </c>
      <c r="Q1034" s="212">
        <v>1E-3</v>
      </c>
      <c r="R1034" s="212">
        <f>Q1034*H1034</f>
        <v>0.28873000000000004</v>
      </c>
      <c r="S1034" s="212">
        <v>3.1E-4</v>
      </c>
      <c r="T1034" s="213">
        <f>S1034*H1034</f>
        <v>8.9506300000000011E-2</v>
      </c>
      <c r="AR1034" s="25" t="s">
        <v>284</v>
      </c>
      <c r="AT1034" s="25" t="s">
        <v>166</v>
      </c>
      <c r="AU1034" s="25" t="s">
        <v>86</v>
      </c>
      <c r="AY1034" s="25" t="s">
        <v>164</v>
      </c>
      <c r="BE1034" s="214">
        <f>IF(N1034="základní",J1034,0)</f>
        <v>0</v>
      </c>
      <c r="BF1034" s="214">
        <f>IF(N1034="snížená",J1034,0)</f>
        <v>0</v>
      </c>
      <c r="BG1034" s="214">
        <f>IF(N1034="zákl. přenesená",J1034,0)</f>
        <v>0</v>
      </c>
      <c r="BH1034" s="214">
        <f>IF(N1034="sníž. přenesená",J1034,0)</f>
        <v>0</v>
      </c>
      <c r="BI1034" s="214">
        <f>IF(N1034="nulová",J1034,0)</f>
        <v>0</v>
      </c>
      <c r="BJ1034" s="25" t="s">
        <v>25</v>
      </c>
      <c r="BK1034" s="214">
        <f>ROUND(I1034*H1034,2)</f>
        <v>0</v>
      </c>
      <c r="BL1034" s="25" t="s">
        <v>284</v>
      </c>
      <c r="BM1034" s="25" t="s">
        <v>1355</v>
      </c>
    </row>
    <row r="1035" spans="2:65" s="1" customFormat="1" ht="13.5">
      <c r="B1035" s="42"/>
      <c r="C1035" s="64"/>
      <c r="D1035" s="215" t="s">
        <v>173</v>
      </c>
      <c r="E1035" s="64"/>
      <c r="F1035" s="216" t="s">
        <v>1356</v>
      </c>
      <c r="G1035" s="64"/>
      <c r="H1035" s="64"/>
      <c r="I1035" s="173"/>
      <c r="J1035" s="64"/>
      <c r="K1035" s="64"/>
      <c r="L1035" s="62"/>
      <c r="M1035" s="217"/>
      <c r="N1035" s="43"/>
      <c r="O1035" s="43"/>
      <c r="P1035" s="43"/>
      <c r="Q1035" s="43"/>
      <c r="R1035" s="43"/>
      <c r="S1035" s="43"/>
      <c r="T1035" s="79"/>
      <c r="AT1035" s="25" t="s">
        <v>173</v>
      </c>
      <c r="AU1035" s="25" t="s">
        <v>86</v>
      </c>
    </row>
    <row r="1036" spans="2:65" s="1" customFormat="1" ht="27">
      <c r="B1036" s="42"/>
      <c r="C1036" s="64"/>
      <c r="D1036" s="215" t="s">
        <v>229</v>
      </c>
      <c r="E1036" s="64"/>
      <c r="F1036" s="267" t="s">
        <v>1357</v>
      </c>
      <c r="G1036" s="64"/>
      <c r="H1036" s="64"/>
      <c r="I1036" s="173"/>
      <c r="J1036" s="64"/>
      <c r="K1036" s="64"/>
      <c r="L1036" s="62"/>
      <c r="M1036" s="217"/>
      <c r="N1036" s="43"/>
      <c r="O1036" s="43"/>
      <c r="P1036" s="43"/>
      <c r="Q1036" s="43"/>
      <c r="R1036" s="43"/>
      <c r="S1036" s="43"/>
      <c r="T1036" s="79"/>
      <c r="AT1036" s="25" t="s">
        <v>229</v>
      </c>
      <c r="AU1036" s="25" t="s">
        <v>86</v>
      </c>
    </row>
    <row r="1037" spans="2:65" s="12" customFormat="1" ht="13.5">
      <c r="B1037" s="218"/>
      <c r="C1037" s="219"/>
      <c r="D1037" s="215" t="s">
        <v>175</v>
      </c>
      <c r="E1037" s="220" t="s">
        <v>24</v>
      </c>
      <c r="F1037" s="221" t="s">
        <v>407</v>
      </c>
      <c r="G1037" s="219"/>
      <c r="H1037" s="222" t="s">
        <v>24</v>
      </c>
      <c r="I1037" s="223"/>
      <c r="J1037" s="219"/>
      <c r="K1037" s="219"/>
      <c r="L1037" s="224"/>
      <c r="M1037" s="225"/>
      <c r="N1037" s="226"/>
      <c r="O1037" s="226"/>
      <c r="P1037" s="226"/>
      <c r="Q1037" s="226"/>
      <c r="R1037" s="226"/>
      <c r="S1037" s="226"/>
      <c r="T1037" s="227"/>
      <c r="AT1037" s="228" t="s">
        <v>175</v>
      </c>
      <c r="AU1037" s="228" t="s">
        <v>86</v>
      </c>
      <c r="AV1037" s="12" t="s">
        <v>25</v>
      </c>
      <c r="AW1037" s="12" t="s">
        <v>40</v>
      </c>
      <c r="AX1037" s="12" t="s">
        <v>77</v>
      </c>
      <c r="AY1037" s="228" t="s">
        <v>164</v>
      </c>
    </row>
    <row r="1038" spans="2:65" s="13" customFormat="1" ht="13.5">
      <c r="B1038" s="229"/>
      <c r="C1038" s="230"/>
      <c r="D1038" s="215" t="s">
        <v>175</v>
      </c>
      <c r="E1038" s="231" t="s">
        <v>24</v>
      </c>
      <c r="F1038" s="232" t="s">
        <v>408</v>
      </c>
      <c r="G1038" s="230"/>
      <c r="H1038" s="233">
        <v>86.75</v>
      </c>
      <c r="I1038" s="234"/>
      <c r="J1038" s="230"/>
      <c r="K1038" s="230"/>
      <c r="L1038" s="235"/>
      <c r="M1038" s="236"/>
      <c r="N1038" s="237"/>
      <c r="O1038" s="237"/>
      <c r="P1038" s="237"/>
      <c r="Q1038" s="237"/>
      <c r="R1038" s="237"/>
      <c r="S1038" s="237"/>
      <c r="T1038" s="238"/>
      <c r="AT1038" s="239" t="s">
        <v>175</v>
      </c>
      <c r="AU1038" s="239" t="s">
        <v>86</v>
      </c>
      <c r="AV1038" s="13" t="s">
        <v>86</v>
      </c>
      <c r="AW1038" s="13" t="s">
        <v>40</v>
      </c>
      <c r="AX1038" s="13" t="s">
        <v>77</v>
      </c>
      <c r="AY1038" s="239" t="s">
        <v>164</v>
      </c>
    </row>
    <row r="1039" spans="2:65" s="12" customFormat="1" ht="13.5">
      <c r="B1039" s="218"/>
      <c r="C1039" s="219"/>
      <c r="D1039" s="215" t="s">
        <v>175</v>
      </c>
      <c r="E1039" s="220" t="s">
        <v>24</v>
      </c>
      <c r="F1039" s="221" t="s">
        <v>1358</v>
      </c>
      <c r="G1039" s="219"/>
      <c r="H1039" s="222" t="s">
        <v>24</v>
      </c>
      <c r="I1039" s="223"/>
      <c r="J1039" s="219"/>
      <c r="K1039" s="219"/>
      <c r="L1039" s="224"/>
      <c r="M1039" s="225"/>
      <c r="N1039" s="226"/>
      <c r="O1039" s="226"/>
      <c r="P1039" s="226"/>
      <c r="Q1039" s="226"/>
      <c r="R1039" s="226"/>
      <c r="S1039" s="226"/>
      <c r="T1039" s="227"/>
      <c r="AT1039" s="228" t="s">
        <v>175</v>
      </c>
      <c r="AU1039" s="228" t="s">
        <v>86</v>
      </c>
      <c r="AV1039" s="12" t="s">
        <v>25</v>
      </c>
      <c r="AW1039" s="12" t="s">
        <v>40</v>
      </c>
      <c r="AX1039" s="12" t="s">
        <v>77</v>
      </c>
      <c r="AY1039" s="228" t="s">
        <v>164</v>
      </c>
    </row>
    <row r="1040" spans="2:65" s="12" customFormat="1" ht="13.5">
      <c r="B1040" s="218"/>
      <c r="C1040" s="219"/>
      <c r="D1040" s="215" t="s">
        <v>175</v>
      </c>
      <c r="E1040" s="220" t="s">
        <v>24</v>
      </c>
      <c r="F1040" s="221" t="s">
        <v>264</v>
      </c>
      <c r="G1040" s="219"/>
      <c r="H1040" s="222" t="s">
        <v>24</v>
      </c>
      <c r="I1040" s="223"/>
      <c r="J1040" s="219"/>
      <c r="K1040" s="219"/>
      <c r="L1040" s="224"/>
      <c r="M1040" s="225"/>
      <c r="N1040" s="226"/>
      <c r="O1040" s="226"/>
      <c r="P1040" s="226"/>
      <c r="Q1040" s="226"/>
      <c r="R1040" s="226"/>
      <c r="S1040" s="226"/>
      <c r="T1040" s="227"/>
      <c r="AT1040" s="228" t="s">
        <v>175</v>
      </c>
      <c r="AU1040" s="228" t="s">
        <v>86</v>
      </c>
      <c r="AV1040" s="12" t="s">
        <v>25</v>
      </c>
      <c r="AW1040" s="12" t="s">
        <v>40</v>
      </c>
      <c r="AX1040" s="12" t="s">
        <v>77</v>
      </c>
      <c r="AY1040" s="228" t="s">
        <v>164</v>
      </c>
    </row>
    <row r="1041" spans="2:65" s="13" customFormat="1" ht="13.5">
      <c r="B1041" s="229"/>
      <c r="C1041" s="230"/>
      <c r="D1041" s="215" t="s">
        <v>175</v>
      </c>
      <c r="E1041" s="231" t="s">
        <v>24</v>
      </c>
      <c r="F1041" s="232" t="s">
        <v>466</v>
      </c>
      <c r="G1041" s="230"/>
      <c r="H1041" s="233">
        <v>124.29</v>
      </c>
      <c r="I1041" s="234"/>
      <c r="J1041" s="230"/>
      <c r="K1041" s="230"/>
      <c r="L1041" s="235"/>
      <c r="M1041" s="236"/>
      <c r="N1041" s="237"/>
      <c r="O1041" s="237"/>
      <c r="P1041" s="237"/>
      <c r="Q1041" s="237"/>
      <c r="R1041" s="237"/>
      <c r="S1041" s="237"/>
      <c r="T1041" s="238"/>
      <c r="AT1041" s="239" t="s">
        <v>175</v>
      </c>
      <c r="AU1041" s="239" t="s">
        <v>86</v>
      </c>
      <c r="AV1041" s="13" t="s">
        <v>86</v>
      </c>
      <c r="AW1041" s="13" t="s">
        <v>40</v>
      </c>
      <c r="AX1041" s="13" t="s">
        <v>77</v>
      </c>
      <c r="AY1041" s="239" t="s">
        <v>164</v>
      </c>
    </row>
    <row r="1042" spans="2:65" s="12" customFormat="1" ht="13.5">
      <c r="B1042" s="218"/>
      <c r="C1042" s="219"/>
      <c r="D1042" s="215" t="s">
        <v>175</v>
      </c>
      <c r="E1042" s="220" t="s">
        <v>24</v>
      </c>
      <c r="F1042" s="221" t="s">
        <v>237</v>
      </c>
      <c r="G1042" s="219"/>
      <c r="H1042" s="222" t="s">
        <v>24</v>
      </c>
      <c r="I1042" s="223"/>
      <c r="J1042" s="219"/>
      <c r="K1042" s="219"/>
      <c r="L1042" s="224"/>
      <c r="M1042" s="225"/>
      <c r="N1042" s="226"/>
      <c r="O1042" s="226"/>
      <c r="P1042" s="226"/>
      <c r="Q1042" s="226"/>
      <c r="R1042" s="226"/>
      <c r="S1042" s="226"/>
      <c r="T1042" s="227"/>
      <c r="AT1042" s="228" t="s">
        <v>175</v>
      </c>
      <c r="AU1042" s="228" t="s">
        <v>86</v>
      </c>
      <c r="AV1042" s="12" t="s">
        <v>25</v>
      </c>
      <c r="AW1042" s="12" t="s">
        <v>40</v>
      </c>
      <c r="AX1042" s="12" t="s">
        <v>77</v>
      </c>
      <c r="AY1042" s="228" t="s">
        <v>164</v>
      </c>
    </row>
    <row r="1043" spans="2:65" s="13" customFormat="1" ht="13.5">
      <c r="B1043" s="229"/>
      <c r="C1043" s="230"/>
      <c r="D1043" s="215" t="s">
        <v>175</v>
      </c>
      <c r="E1043" s="231" t="s">
        <v>24</v>
      </c>
      <c r="F1043" s="232" t="s">
        <v>467</v>
      </c>
      <c r="G1043" s="230"/>
      <c r="H1043" s="233">
        <v>29.92</v>
      </c>
      <c r="I1043" s="234"/>
      <c r="J1043" s="230"/>
      <c r="K1043" s="230"/>
      <c r="L1043" s="235"/>
      <c r="M1043" s="236"/>
      <c r="N1043" s="237"/>
      <c r="O1043" s="237"/>
      <c r="P1043" s="237"/>
      <c r="Q1043" s="237"/>
      <c r="R1043" s="237"/>
      <c r="S1043" s="237"/>
      <c r="T1043" s="238"/>
      <c r="AT1043" s="239" t="s">
        <v>175</v>
      </c>
      <c r="AU1043" s="239" t="s">
        <v>86</v>
      </c>
      <c r="AV1043" s="13" t="s">
        <v>86</v>
      </c>
      <c r="AW1043" s="13" t="s">
        <v>40</v>
      </c>
      <c r="AX1043" s="13" t="s">
        <v>77</v>
      </c>
      <c r="AY1043" s="239" t="s">
        <v>164</v>
      </c>
    </row>
    <row r="1044" spans="2:65" s="12" customFormat="1" ht="13.5">
      <c r="B1044" s="218"/>
      <c r="C1044" s="219"/>
      <c r="D1044" s="215" t="s">
        <v>175</v>
      </c>
      <c r="E1044" s="220" t="s">
        <v>24</v>
      </c>
      <c r="F1044" s="221" t="s">
        <v>240</v>
      </c>
      <c r="G1044" s="219"/>
      <c r="H1044" s="222" t="s">
        <v>24</v>
      </c>
      <c r="I1044" s="223"/>
      <c r="J1044" s="219"/>
      <c r="K1044" s="219"/>
      <c r="L1044" s="224"/>
      <c r="M1044" s="225"/>
      <c r="N1044" s="226"/>
      <c r="O1044" s="226"/>
      <c r="P1044" s="226"/>
      <c r="Q1044" s="226"/>
      <c r="R1044" s="226"/>
      <c r="S1044" s="226"/>
      <c r="T1044" s="227"/>
      <c r="AT1044" s="228" t="s">
        <v>175</v>
      </c>
      <c r="AU1044" s="228" t="s">
        <v>86</v>
      </c>
      <c r="AV1044" s="12" t="s">
        <v>25</v>
      </c>
      <c r="AW1044" s="12" t="s">
        <v>40</v>
      </c>
      <c r="AX1044" s="12" t="s">
        <v>77</v>
      </c>
      <c r="AY1044" s="228" t="s">
        <v>164</v>
      </c>
    </row>
    <row r="1045" spans="2:65" s="13" customFormat="1" ht="13.5">
      <c r="B1045" s="229"/>
      <c r="C1045" s="230"/>
      <c r="D1045" s="215" t="s">
        <v>175</v>
      </c>
      <c r="E1045" s="231" t="s">
        <v>24</v>
      </c>
      <c r="F1045" s="232" t="s">
        <v>468</v>
      </c>
      <c r="G1045" s="230"/>
      <c r="H1045" s="233">
        <v>24.82</v>
      </c>
      <c r="I1045" s="234"/>
      <c r="J1045" s="230"/>
      <c r="K1045" s="230"/>
      <c r="L1045" s="235"/>
      <c r="M1045" s="236"/>
      <c r="N1045" s="237"/>
      <c r="O1045" s="237"/>
      <c r="P1045" s="237"/>
      <c r="Q1045" s="237"/>
      <c r="R1045" s="237"/>
      <c r="S1045" s="237"/>
      <c r="T1045" s="238"/>
      <c r="AT1045" s="239" t="s">
        <v>175</v>
      </c>
      <c r="AU1045" s="239" t="s">
        <v>86</v>
      </c>
      <c r="AV1045" s="13" t="s">
        <v>86</v>
      </c>
      <c r="AW1045" s="13" t="s">
        <v>40</v>
      </c>
      <c r="AX1045" s="13" t="s">
        <v>77</v>
      </c>
      <c r="AY1045" s="239" t="s">
        <v>164</v>
      </c>
    </row>
    <row r="1046" spans="2:65" s="12" customFormat="1" ht="13.5">
      <c r="B1046" s="218"/>
      <c r="C1046" s="219"/>
      <c r="D1046" s="215" t="s">
        <v>175</v>
      </c>
      <c r="E1046" s="220" t="s">
        <v>24</v>
      </c>
      <c r="F1046" s="221" t="s">
        <v>243</v>
      </c>
      <c r="G1046" s="219"/>
      <c r="H1046" s="222" t="s">
        <v>24</v>
      </c>
      <c r="I1046" s="223"/>
      <c r="J1046" s="219"/>
      <c r="K1046" s="219"/>
      <c r="L1046" s="224"/>
      <c r="M1046" s="225"/>
      <c r="N1046" s="226"/>
      <c r="O1046" s="226"/>
      <c r="P1046" s="226"/>
      <c r="Q1046" s="226"/>
      <c r="R1046" s="226"/>
      <c r="S1046" s="226"/>
      <c r="T1046" s="227"/>
      <c r="AT1046" s="228" t="s">
        <v>175</v>
      </c>
      <c r="AU1046" s="228" t="s">
        <v>86</v>
      </c>
      <c r="AV1046" s="12" t="s">
        <v>25</v>
      </c>
      <c r="AW1046" s="12" t="s">
        <v>40</v>
      </c>
      <c r="AX1046" s="12" t="s">
        <v>77</v>
      </c>
      <c r="AY1046" s="228" t="s">
        <v>164</v>
      </c>
    </row>
    <row r="1047" spans="2:65" s="13" customFormat="1" ht="13.5">
      <c r="B1047" s="229"/>
      <c r="C1047" s="230"/>
      <c r="D1047" s="215" t="s">
        <v>175</v>
      </c>
      <c r="E1047" s="231" t="s">
        <v>24</v>
      </c>
      <c r="F1047" s="232" t="s">
        <v>469</v>
      </c>
      <c r="G1047" s="230"/>
      <c r="H1047" s="233">
        <v>22.95</v>
      </c>
      <c r="I1047" s="234"/>
      <c r="J1047" s="230"/>
      <c r="K1047" s="230"/>
      <c r="L1047" s="235"/>
      <c r="M1047" s="236"/>
      <c r="N1047" s="237"/>
      <c r="O1047" s="237"/>
      <c r="P1047" s="237"/>
      <c r="Q1047" s="237"/>
      <c r="R1047" s="237"/>
      <c r="S1047" s="237"/>
      <c r="T1047" s="238"/>
      <c r="AT1047" s="239" t="s">
        <v>175</v>
      </c>
      <c r="AU1047" s="239" t="s">
        <v>86</v>
      </c>
      <c r="AV1047" s="13" t="s">
        <v>86</v>
      </c>
      <c r="AW1047" s="13" t="s">
        <v>40</v>
      </c>
      <c r="AX1047" s="13" t="s">
        <v>77</v>
      </c>
      <c r="AY1047" s="239" t="s">
        <v>164</v>
      </c>
    </row>
    <row r="1048" spans="2:65" s="14" customFormat="1" ht="13.5">
      <c r="B1048" s="240"/>
      <c r="C1048" s="241"/>
      <c r="D1048" s="242" t="s">
        <v>175</v>
      </c>
      <c r="E1048" s="243" t="s">
        <v>24</v>
      </c>
      <c r="F1048" s="244" t="s">
        <v>178</v>
      </c>
      <c r="G1048" s="241"/>
      <c r="H1048" s="245">
        <v>288.73</v>
      </c>
      <c r="I1048" s="246"/>
      <c r="J1048" s="241"/>
      <c r="K1048" s="241"/>
      <c r="L1048" s="247"/>
      <c r="M1048" s="248"/>
      <c r="N1048" s="249"/>
      <c r="O1048" s="249"/>
      <c r="P1048" s="249"/>
      <c r="Q1048" s="249"/>
      <c r="R1048" s="249"/>
      <c r="S1048" s="249"/>
      <c r="T1048" s="250"/>
      <c r="AT1048" s="251" t="s">
        <v>175</v>
      </c>
      <c r="AU1048" s="251" t="s">
        <v>86</v>
      </c>
      <c r="AV1048" s="14" t="s">
        <v>171</v>
      </c>
      <c r="AW1048" s="14" t="s">
        <v>40</v>
      </c>
      <c r="AX1048" s="14" t="s">
        <v>25</v>
      </c>
      <c r="AY1048" s="251" t="s">
        <v>164</v>
      </c>
    </row>
    <row r="1049" spans="2:65" s="1" customFormat="1" ht="22.5" customHeight="1">
      <c r="B1049" s="42"/>
      <c r="C1049" s="203" t="s">
        <v>1359</v>
      </c>
      <c r="D1049" s="203" t="s">
        <v>166</v>
      </c>
      <c r="E1049" s="204" t="s">
        <v>1360</v>
      </c>
      <c r="F1049" s="205" t="s">
        <v>1361</v>
      </c>
      <c r="G1049" s="206" t="s">
        <v>234</v>
      </c>
      <c r="H1049" s="207">
        <v>149.57</v>
      </c>
      <c r="I1049" s="208"/>
      <c r="J1049" s="209">
        <f>ROUND(I1049*H1049,2)</f>
        <v>0</v>
      </c>
      <c r="K1049" s="205" t="s">
        <v>170</v>
      </c>
      <c r="L1049" s="62"/>
      <c r="M1049" s="210" t="s">
        <v>24</v>
      </c>
      <c r="N1049" s="211" t="s">
        <v>48</v>
      </c>
      <c r="O1049" s="43"/>
      <c r="P1049" s="212">
        <f>O1049*H1049</f>
        <v>0</v>
      </c>
      <c r="Q1049" s="212">
        <v>0</v>
      </c>
      <c r="R1049" s="212">
        <f>Q1049*H1049</f>
        <v>0</v>
      </c>
      <c r="S1049" s="212">
        <v>0</v>
      </c>
      <c r="T1049" s="213">
        <f>S1049*H1049</f>
        <v>0</v>
      </c>
      <c r="AR1049" s="25" t="s">
        <v>284</v>
      </c>
      <c r="AT1049" s="25" t="s">
        <v>166</v>
      </c>
      <c r="AU1049" s="25" t="s">
        <v>86</v>
      </c>
      <c r="AY1049" s="25" t="s">
        <v>164</v>
      </c>
      <c r="BE1049" s="214">
        <f>IF(N1049="základní",J1049,0)</f>
        <v>0</v>
      </c>
      <c r="BF1049" s="214">
        <f>IF(N1049="snížená",J1049,0)</f>
        <v>0</v>
      </c>
      <c r="BG1049" s="214">
        <f>IF(N1049="zákl. přenesená",J1049,0)</f>
        <v>0</v>
      </c>
      <c r="BH1049" s="214">
        <f>IF(N1049="sníž. přenesená",J1049,0)</f>
        <v>0</v>
      </c>
      <c r="BI1049" s="214">
        <f>IF(N1049="nulová",J1049,0)</f>
        <v>0</v>
      </c>
      <c r="BJ1049" s="25" t="s">
        <v>25</v>
      </c>
      <c r="BK1049" s="214">
        <f>ROUND(I1049*H1049,2)</f>
        <v>0</v>
      </c>
      <c r="BL1049" s="25" t="s">
        <v>284</v>
      </c>
      <c r="BM1049" s="25" t="s">
        <v>1362</v>
      </c>
    </row>
    <row r="1050" spans="2:65" s="1" customFormat="1" ht="27">
      <c r="B1050" s="42"/>
      <c r="C1050" s="64"/>
      <c r="D1050" s="215" t="s">
        <v>173</v>
      </c>
      <c r="E1050" s="64"/>
      <c r="F1050" s="216" t="s">
        <v>1363</v>
      </c>
      <c r="G1050" s="64"/>
      <c r="H1050" s="64"/>
      <c r="I1050" s="173"/>
      <c r="J1050" s="64"/>
      <c r="K1050" s="64"/>
      <c r="L1050" s="62"/>
      <c r="M1050" s="217"/>
      <c r="N1050" s="43"/>
      <c r="O1050" s="43"/>
      <c r="P1050" s="43"/>
      <c r="Q1050" s="43"/>
      <c r="R1050" s="43"/>
      <c r="S1050" s="43"/>
      <c r="T1050" s="79"/>
      <c r="AT1050" s="25" t="s">
        <v>173</v>
      </c>
      <c r="AU1050" s="25" t="s">
        <v>86</v>
      </c>
    </row>
    <row r="1051" spans="2:65" s="1" customFormat="1" ht="40.5">
      <c r="B1051" s="42"/>
      <c r="C1051" s="64"/>
      <c r="D1051" s="215" t="s">
        <v>229</v>
      </c>
      <c r="E1051" s="64"/>
      <c r="F1051" s="267" t="s">
        <v>1364</v>
      </c>
      <c r="G1051" s="64"/>
      <c r="H1051" s="64"/>
      <c r="I1051" s="173"/>
      <c r="J1051" s="64"/>
      <c r="K1051" s="64"/>
      <c r="L1051" s="62"/>
      <c r="M1051" s="217"/>
      <c r="N1051" s="43"/>
      <c r="O1051" s="43"/>
      <c r="P1051" s="43"/>
      <c r="Q1051" s="43"/>
      <c r="R1051" s="43"/>
      <c r="S1051" s="43"/>
      <c r="T1051" s="79"/>
      <c r="AT1051" s="25" t="s">
        <v>229</v>
      </c>
      <c r="AU1051" s="25" t="s">
        <v>86</v>
      </c>
    </row>
    <row r="1052" spans="2:65" s="13" customFormat="1" ht="13.5">
      <c r="B1052" s="229"/>
      <c r="C1052" s="230"/>
      <c r="D1052" s="215" t="s">
        <v>175</v>
      </c>
      <c r="E1052" s="231" t="s">
        <v>24</v>
      </c>
      <c r="F1052" s="232" t="s">
        <v>519</v>
      </c>
      <c r="G1052" s="230"/>
      <c r="H1052" s="233">
        <v>105.11</v>
      </c>
      <c r="I1052" s="234"/>
      <c r="J1052" s="230"/>
      <c r="K1052" s="230"/>
      <c r="L1052" s="235"/>
      <c r="M1052" s="236"/>
      <c r="N1052" s="237"/>
      <c r="O1052" s="237"/>
      <c r="P1052" s="237"/>
      <c r="Q1052" s="237"/>
      <c r="R1052" s="237"/>
      <c r="S1052" s="237"/>
      <c r="T1052" s="238"/>
      <c r="AT1052" s="239" t="s">
        <v>175</v>
      </c>
      <c r="AU1052" s="239" t="s">
        <v>86</v>
      </c>
      <c r="AV1052" s="13" t="s">
        <v>86</v>
      </c>
      <c r="AW1052" s="13" t="s">
        <v>40</v>
      </c>
      <c r="AX1052" s="13" t="s">
        <v>77</v>
      </c>
      <c r="AY1052" s="239" t="s">
        <v>164</v>
      </c>
    </row>
    <row r="1053" spans="2:65" s="13" customFormat="1" ht="13.5">
      <c r="B1053" s="229"/>
      <c r="C1053" s="230"/>
      <c r="D1053" s="215" t="s">
        <v>175</v>
      </c>
      <c r="E1053" s="231" t="s">
        <v>24</v>
      </c>
      <c r="F1053" s="232" t="s">
        <v>520</v>
      </c>
      <c r="G1053" s="230"/>
      <c r="H1053" s="233">
        <v>14.76</v>
      </c>
      <c r="I1053" s="234"/>
      <c r="J1053" s="230"/>
      <c r="K1053" s="230"/>
      <c r="L1053" s="235"/>
      <c r="M1053" s="236"/>
      <c r="N1053" s="237"/>
      <c r="O1053" s="237"/>
      <c r="P1053" s="237"/>
      <c r="Q1053" s="237"/>
      <c r="R1053" s="237"/>
      <c r="S1053" s="237"/>
      <c r="T1053" s="238"/>
      <c r="AT1053" s="239" t="s">
        <v>175</v>
      </c>
      <c r="AU1053" s="239" t="s">
        <v>86</v>
      </c>
      <c r="AV1053" s="13" t="s">
        <v>86</v>
      </c>
      <c r="AW1053" s="13" t="s">
        <v>40</v>
      </c>
      <c r="AX1053" s="13" t="s">
        <v>77</v>
      </c>
      <c r="AY1053" s="239" t="s">
        <v>164</v>
      </c>
    </row>
    <row r="1054" spans="2:65" s="13" customFormat="1" ht="13.5">
      <c r="B1054" s="229"/>
      <c r="C1054" s="230"/>
      <c r="D1054" s="215" t="s">
        <v>175</v>
      </c>
      <c r="E1054" s="231" t="s">
        <v>24</v>
      </c>
      <c r="F1054" s="232" t="s">
        <v>521</v>
      </c>
      <c r="G1054" s="230"/>
      <c r="H1054" s="233">
        <v>14.53</v>
      </c>
      <c r="I1054" s="234"/>
      <c r="J1054" s="230"/>
      <c r="K1054" s="230"/>
      <c r="L1054" s="235"/>
      <c r="M1054" s="236"/>
      <c r="N1054" s="237"/>
      <c r="O1054" s="237"/>
      <c r="P1054" s="237"/>
      <c r="Q1054" s="237"/>
      <c r="R1054" s="237"/>
      <c r="S1054" s="237"/>
      <c r="T1054" s="238"/>
      <c r="AT1054" s="239" t="s">
        <v>175</v>
      </c>
      <c r="AU1054" s="239" t="s">
        <v>86</v>
      </c>
      <c r="AV1054" s="13" t="s">
        <v>86</v>
      </c>
      <c r="AW1054" s="13" t="s">
        <v>40</v>
      </c>
      <c r="AX1054" s="13" t="s">
        <v>77</v>
      </c>
      <c r="AY1054" s="239" t="s">
        <v>164</v>
      </c>
    </row>
    <row r="1055" spans="2:65" s="13" customFormat="1" ht="13.5">
      <c r="B1055" s="229"/>
      <c r="C1055" s="230"/>
      <c r="D1055" s="215" t="s">
        <v>175</v>
      </c>
      <c r="E1055" s="231" t="s">
        <v>24</v>
      </c>
      <c r="F1055" s="232" t="s">
        <v>522</v>
      </c>
      <c r="G1055" s="230"/>
      <c r="H1055" s="233">
        <v>15.17</v>
      </c>
      <c r="I1055" s="234"/>
      <c r="J1055" s="230"/>
      <c r="K1055" s="230"/>
      <c r="L1055" s="235"/>
      <c r="M1055" s="236"/>
      <c r="N1055" s="237"/>
      <c r="O1055" s="237"/>
      <c r="P1055" s="237"/>
      <c r="Q1055" s="237"/>
      <c r="R1055" s="237"/>
      <c r="S1055" s="237"/>
      <c r="T1055" s="238"/>
      <c r="AT1055" s="239" t="s">
        <v>175</v>
      </c>
      <c r="AU1055" s="239" t="s">
        <v>86</v>
      </c>
      <c r="AV1055" s="13" t="s">
        <v>86</v>
      </c>
      <c r="AW1055" s="13" t="s">
        <v>40</v>
      </c>
      <c r="AX1055" s="13" t="s">
        <v>77</v>
      </c>
      <c r="AY1055" s="239" t="s">
        <v>164</v>
      </c>
    </row>
    <row r="1056" spans="2:65" s="14" customFormat="1" ht="13.5">
      <c r="B1056" s="240"/>
      <c r="C1056" s="241"/>
      <c r="D1056" s="242" t="s">
        <v>175</v>
      </c>
      <c r="E1056" s="243" t="s">
        <v>24</v>
      </c>
      <c r="F1056" s="244" t="s">
        <v>178</v>
      </c>
      <c r="G1056" s="241"/>
      <c r="H1056" s="245">
        <v>149.57</v>
      </c>
      <c r="I1056" s="246"/>
      <c r="J1056" s="241"/>
      <c r="K1056" s="241"/>
      <c r="L1056" s="247"/>
      <c r="M1056" s="248"/>
      <c r="N1056" s="249"/>
      <c r="O1056" s="249"/>
      <c r="P1056" s="249"/>
      <c r="Q1056" s="249"/>
      <c r="R1056" s="249"/>
      <c r="S1056" s="249"/>
      <c r="T1056" s="250"/>
      <c r="AT1056" s="251" t="s">
        <v>175</v>
      </c>
      <c r="AU1056" s="251" t="s">
        <v>86</v>
      </c>
      <c r="AV1056" s="14" t="s">
        <v>171</v>
      </c>
      <c r="AW1056" s="14" t="s">
        <v>40</v>
      </c>
      <c r="AX1056" s="14" t="s">
        <v>25</v>
      </c>
      <c r="AY1056" s="251" t="s">
        <v>164</v>
      </c>
    </row>
    <row r="1057" spans="2:65" s="1" customFormat="1" ht="22.5" customHeight="1">
      <c r="B1057" s="42"/>
      <c r="C1057" s="256" t="s">
        <v>1365</v>
      </c>
      <c r="D1057" s="256" t="s">
        <v>217</v>
      </c>
      <c r="E1057" s="257" t="s">
        <v>1366</v>
      </c>
      <c r="F1057" s="258" t="s">
        <v>1367</v>
      </c>
      <c r="G1057" s="259" t="s">
        <v>234</v>
      </c>
      <c r="H1057" s="260">
        <v>157.04900000000001</v>
      </c>
      <c r="I1057" s="261"/>
      <c r="J1057" s="262">
        <f>ROUND(I1057*H1057,2)</f>
        <v>0</v>
      </c>
      <c r="K1057" s="258" t="s">
        <v>273</v>
      </c>
      <c r="L1057" s="263"/>
      <c r="M1057" s="264" t="s">
        <v>24</v>
      </c>
      <c r="N1057" s="265" t="s">
        <v>48</v>
      </c>
      <c r="O1057" s="43"/>
      <c r="P1057" s="212">
        <f>O1057*H1057</f>
        <v>0</v>
      </c>
      <c r="Q1057" s="212">
        <v>0</v>
      </c>
      <c r="R1057" s="212">
        <f>Q1057*H1057</f>
        <v>0</v>
      </c>
      <c r="S1057" s="212">
        <v>0</v>
      </c>
      <c r="T1057" s="213">
        <f>S1057*H1057</f>
        <v>0</v>
      </c>
      <c r="AR1057" s="25" t="s">
        <v>409</v>
      </c>
      <c r="AT1057" s="25" t="s">
        <v>217</v>
      </c>
      <c r="AU1057" s="25" t="s">
        <v>86</v>
      </c>
      <c r="AY1057" s="25" t="s">
        <v>164</v>
      </c>
      <c r="BE1057" s="214">
        <f>IF(N1057="základní",J1057,0)</f>
        <v>0</v>
      </c>
      <c r="BF1057" s="214">
        <f>IF(N1057="snížená",J1057,0)</f>
        <v>0</v>
      </c>
      <c r="BG1057" s="214">
        <f>IF(N1057="zákl. přenesená",J1057,0)</f>
        <v>0</v>
      </c>
      <c r="BH1057" s="214">
        <f>IF(N1057="sníž. přenesená",J1057,0)</f>
        <v>0</v>
      </c>
      <c r="BI1057" s="214">
        <f>IF(N1057="nulová",J1057,0)</f>
        <v>0</v>
      </c>
      <c r="BJ1057" s="25" t="s">
        <v>25</v>
      </c>
      <c r="BK1057" s="214">
        <f>ROUND(I1057*H1057,2)</f>
        <v>0</v>
      </c>
      <c r="BL1057" s="25" t="s">
        <v>284</v>
      </c>
      <c r="BM1057" s="25" t="s">
        <v>1368</v>
      </c>
    </row>
    <row r="1058" spans="2:65" s="1" customFormat="1" ht="13.5">
      <c r="B1058" s="42"/>
      <c r="C1058" s="64"/>
      <c r="D1058" s="215" t="s">
        <v>173</v>
      </c>
      <c r="E1058" s="64"/>
      <c r="F1058" s="216" t="s">
        <v>1367</v>
      </c>
      <c r="G1058" s="64"/>
      <c r="H1058" s="64"/>
      <c r="I1058" s="173"/>
      <c r="J1058" s="64"/>
      <c r="K1058" s="64"/>
      <c r="L1058" s="62"/>
      <c r="M1058" s="217"/>
      <c r="N1058" s="43"/>
      <c r="O1058" s="43"/>
      <c r="P1058" s="43"/>
      <c r="Q1058" s="43"/>
      <c r="R1058" s="43"/>
      <c r="S1058" s="43"/>
      <c r="T1058" s="79"/>
      <c r="AT1058" s="25" t="s">
        <v>173</v>
      </c>
      <c r="AU1058" s="25" t="s">
        <v>86</v>
      </c>
    </row>
    <row r="1059" spans="2:65" s="13" customFormat="1" ht="13.5">
      <c r="B1059" s="229"/>
      <c r="C1059" s="230"/>
      <c r="D1059" s="242" t="s">
        <v>175</v>
      </c>
      <c r="E1059" s="230"/>
      <c r="F1059" s="254" t="s">
        <v>1369</v>
      </c>
      <c r="G1059" s="230"/>
      <c r="H1059" s="255">
        <v>157.04900000000001</v>
      </c>
      <c r="I1059" s="234"/>
      <c r="J1059" s="230"/>
      <c r="K1059" s="230"/>
      <c r="L1059" s="235"/>
      <c r="M1059" s="236"/>
      <c r="N1059" s="237"/>
      <c r="O1059" s="237"/>
      <c r="P1059" s="237"/>
      <c r="Q1059" s="237"/>
      <c r="R1059" s="237"/>
      <c r="S1059" s="237"/>
      <c r="T1059" s="238"/>
      <c r="AT1059" s="239" t="s">
        <v>175</v>
      </c>
      <c r="AU1059" s="239" t="s">
        <v>86</v>
      </c>
      <c r="AV1059" s="13" t="s">
        <v>86</v>
      </c>
      <c r="AW1059" s="13" t="s">
        <v>6</v>
      </c>
      <c r="AX1059" s="13" t="s">
        <v>25</v>
      </c>
      <c r="AY1059" s="239" t="s">
        <v>164</v>
      </c>
    </row>
    <row r="1060" spans="2:65" s="1" customFormat="1" ht="22.5" customHeight="1">
      <c r="B1060" s="42"/>
      <c r="C1060" s="203" t="s">
        <v>1370</v>
      </c>
      <c r="D1060" s="203" t="s">
        <v>166</v>
      </c>
      <c r="E1060" s="204" t="s">
        <v>1371</v>
      </c>
      <c r="F1060" s="205" t="s">
        <v>1372</v>
      </c>
      <c r="G1060" s="206" t="s">
        <v>234</v>
      </c>
      <c r="H1060" s="207">
        <v>376.61900000000003</v>
      </c>
      <c r="I1060" s="208"/>
      <c r="J1060" s="209">
        <f>ROUND(I1060*H1060,2)</f>
        <v>0</v>
      </c>
      <c r="K1060" s="205" t="s">
        <v>24</v>
      </c>
      <c r="L1060" s="62"/>
      <c r="M1060" s="210" t="s">
        <v>24</v>
      </c>
      <c r="N1060" s="211" t="s">
        <v>48</v>
      </c>
      <c r="O1060" s="43"/>
      <c r="P1060" s="212">
        <f>O1060*H1060</f>
        <v>0</v>
      </c>
      <c r="Q1060" s="212">
        <v>2.0000000000000001E-4</v>
      </c>
      <c r="R1060" s="212">
        <f>Q1060*H1060</f>
        <v>7.532380000000001E-2</v>
      </c>
      <c r="S1060" s="212">
        <v>0</v>
      </c>
      <c r="T1060" s="213">
        <f>S1060*H1060</f>
        <v>0</v>
      </c>
      <c r="AR1060" s="25" t="s">
        <v>284</v>
      </c>
      <c r="AT1060" s="25" t="s">
        <v>166</v>
      </c>
      <c r="AU1060" s="25" t="s">
        <v>86</v>
      </c>
      <c r="AY1060" s="25" t="s">
        <v>164</v>
      </c>
      <c r="BE1060" s="214">
        <f>IF(N1060="základní",J1060,0)</f>
        <v>0</v>
      </c>
      <c r="BF1060" s="214">
        <f>IF(N1060="snížená",J1060,0)</f>
        <v>0</v>
      </c>
      <c r="BG1060" s="214">
        <f>IF(N1060="zákl. přenesená",J1060,0)</f>
        <v>0</v>
      </c>
      <c r="BH1060" s="214">
        <f>IF(N1060="sníž. přenesená",J1060,0)</f>
        <v>0</v>
      </c>
      <c r="BI1060" s="214">
        <f>IF(N1060="nulová",J1060,0)</f>
        <v>0</v>
      </c>
      <c r="BJ1060" s="25" t="s">
        <v>25</v>
      </c>
      <c r="BK1060" s="214">
        <f>ROUND(I1060*H1060,2)</f>
        <v>0</v>
      </c>
      <c r="BL1060" s="25" t="s">
        <v>284</v>
      </c>
      <c r="BM1060" s="25" t="s">
        <v>1373</v>
      </c>
    </row>
    <row r="1061" spans="2:65" s="1" customFormat="1" ht="13.5">
      <c r="B1061" s="42"/>
      <c r="C1061" s="64"/>
      <c r="D1061" s="215" t="s">
        <v>173</v>
      </c>
      <c r="E1061" s="64"/>
      <c r="F1061" s="216" t="s">
        <v>1372</v>
      </c>
      <c r="G1061" s="64"/>
      <c r="H1061" s="64"/>
      <c r="I1061" s="173"/>
      <c r="J1061" s="64"/>
      <c r="K1061" s="64"/>
      <c r="L1061" s="62"/>
      <c r="M1061" s="217"/>
      <c r="N1061" s="43"/>
      <c r="O1061" s="43"/>
      <c r="P1061" s="43"/>
      <c r="Q1061" s="43"/>
      <c r="R1061" s="43"/>
      <c r="S1061" s="43"/>
      <c r="T1061" s="79"/>
      <c r="AT1061" s="25" t="s">
        <v>173</v>
      </c>
      <c r="AU1061" s="25" t="s">
        <v>86</v>
      </c>
    </row>
    <row r="1062" spans="2:65" s="12" customFormat="1" ht="13.5">
      <c r="B1062" s="218"/>
      <c r="C1062" s="219"/>
      <c r="D1062" s="215" t="s">
        <v>175</v>
      </c>
      <c r="E1062" s="220" t="s">
        <v>24</v>
      </c>
      <c r="F1062" s="221" t="s">
        <v>407</v>
      </c>
      <c r="G1062" s="219"/>
      <c r="H1062" s="222" t="s">
        <v>24</v>
      </c>
      <c r="I1062" s="223"/>
      <c r="J1062" s="219"/>
      <c r="K1062" s="219"/>
      <c r="L1062" s="224"/>
      <c r="M1062" s="225"/>
      <c r="N1062" s="226"/>
      <c r="O1062" s="226"/>
      <c r="P1062" s="226"/>
      <c r="Q1062" s="226"/>
      <c r="R1062" s="226"/>
      <c r="S1062" s="226"/>
      <c r="T1062" s="227"/>
      <c r="AT1062" s="228" t="s">
        <v>175</v>
      </c>
      <c r="AU1062" s="228" t="s">
        <v>86</v>
      </c>
      <c r="AV1062" s="12" t="s">
        <v>25</v>
      </c>
      <c r="AW1062" s="12" t="s">
        <v>40</v>
      </c>
      <c r="AX1062" s="12" t="s">
        <v>77</v>
      </c>
      <c r="AY1062" s="228" t="s">
        <v>164</v>
      </c>
    </row>
    <row r="1063" spans="2:65" s="13" customFormat="1" ht="13.5">
      <c r="B1063" s="229"/>
      <c r="C1063" s="230"/>
      <c r="D1063" s="215" t="s">
        <v>175</v>
      </c>
      <c r="E1063" s="231" t="s">
        <v>24</v>
      </c>
      <c r="F1063" s="232" t="s">
        <v>1374</v>
      </c>
      <c r="G1063" s="230"/>
      <c r="H1063" s="233">
        <v>86.75</v>
      </c>
      <c r="I1063" s="234"/>
      <c r="J1063" s="230"/>
      <c r="K1063" s="230"/>
      <c r="L1063" s="235"/>
      <c r="M1063" s="236"/>
      <c r="N1063" s="237"/>
      <c r="O1063" s="237"/>
      <c r="P1063" s="237"/>
      <c r="Q1063" s="237"/>
      <c r="R1063" s="237"/>
      <c r="S1063" s="237"/>
      <c r="T1063" s="238"/>
      <c r="AT1063" s="239" t="s">
        <v>175</v>
      </c>
      <c r="AU1063" s="239" t="s">
        <v>86</v>
      </c>
      <c r="AV1063" s="13" t="s">
        <v>86</v>
      </c>
      <c r="AW1063" s="13" t="s">
        <v>40</v>
      </c>
      <c r="AX1063" s="13" t="s">
        <v>77</v>
      </c>
      <c r="AY1063" s="239" t="s">
        <v>164</v>
      </c>
    </row>
    <row r="1064" spans="2:65" s="15" customFormat="1" ht="13.5">
      <c r="B1064" s="271"/>
      <c r="C1064" s="272"/>
      <c r="D1064" s="215" t="s">
        <v>175</v>
      </c>
      <c r="E1064" s="273" t="s">
        <v>24</v>
      </c>
      <c r="F1064" s="274" t="s">
        <v>399</v>
      </c>
      <c r="G1064" s="272"/>
      <c r="H1064" s="275">
        <v>86.75</v>
      </c>
      <c r="I1064" s="276"/>
      <c r="J1064" s="272"/>
      <c r="K1064" s="272"/>
      <c r="L1064" s="277"/>
      <c r="M1064" s="278"/>
      <c r="N1064" s="279"/>
      <c r="O1064" s="279"/>
      <c r="P1064" s="279"/>
      <c r="Q1064" s="279"/>
      <c r="R1064" s="279"/>
      <c r="S1064" s="279"/>
      <c r="T1064" s="280"/>
      <c r="AT1064" s="281" t="s">
        <v>175</v>
      </c>
      <c r="AU1064" s="281" t="s">
        <v>86</v>
      </c>
      <c r="AV1064" s="15" t="s">
        <v>183</v>
      </c>
      <c r="AW1064" s="15" t="s">
        <v>40</v>
      </c>
      <c r="AX1064" s="15" t="s">
        <v>77</v>
      </c>
      <c r="AY1064" s="281" t="s">
        <v>164</v>
      </c>
    </row>
    <row r="1065" spans="2:65" s="12" customFormat="1" ht="13.5">
      <c r="B1065" s="218"/>
      <c r="C1065" s="219"/>
      <c r="D1065" s="215" t="s">
        <v>175</v>
      </c>
      <c r="E1065" s="220" t="s">
        <v>24</v>
      </c>
      <c r="F1065" s="221" t="s">
        <v>414</v>
      </c>
      <c r="G1065" s="219"/>
      <c r="H1065" s="222" t="s">
        <v>24</v>
      </c>
      <c r="I1065" s="223"/>
      <c r="J1065" s="219"/>
      <c r="K1065" s="219"/>
      <c r="L1065" s="224"/>
      <c r="M1065" s="225"/>
      <c r="N1065" s="226"/>
      <c r="O1065" s="226"/>
      <c r="P1065" s="226"/>
      <c r="Q1065" s="226"/>
      <c r="R1065" s="226"/>
      <c r="S1065" s="226"/>
      <c r="T1065" s="227"/>
      <c r="AT1065" s="228" t="s">
        <v>175</v>
      </c>
      <c r="AU1065" s="228" t="s">
        <v>86</v>
      </c>
      <c r="AV1065" s="12" t="s">
        <v>25</v>
      </c>
      <c r="AW1065" s="12" t="s">
        <v>40</v>
      </c>
      <c r="AX1065" s="12" t="s">
        <v>77</v>
      </c>
      <c r="AY1065" s="228" t="s">
        <v>164</v>
      </c>
    </row>
    <row r="1066" spans="2:65" s="12" customFormat="1" ht="13.5">
      <c r="B1066" s="218"/>
      <c r="C1066" s="219"/>
      <c r="D1066" s="215" t="s">
        <v>175</v>
      </c>
      <c r="E1066" s="220" t="s">
        <v>24</v>
      </c>
      <c r="F1066" s="221" t="s">
        <v>264</v>
      </c>
      <c r="G1066" s="219"/>
      <c r="H1066" s="222" t="s">
        <v>24</v>
      </c>
      <c r="I1066" s="223"/>
      <c r="J1066" s="219"/>
      <c r="K1066" s="219"/>
      <c r="L1066" s="224"/>
      <c r="M1066" s="225"/>
      <c r="N1066" s="226"/>
      <c r="O1066" s="226"/>
      <c r="P1066" s="226"/>
      <c r="Q1066" s="226"/>
      <c r="R1066" s="226"/>
      <c r="S1066" s="226"/>
      <c r="T1066" s="227"/>
      <c r="AT1066" s="228" t="s">
        <v>175</v>
      </c>
      <c r="AU1066" s="228" t="s">
        <v>86</v>
      </c>
      <c r="AV1066" s="12" t="s">
        <v>25</v>
      </c>
      <c r="AW1066" s="12" t="s">
        <v>40</v>
      </c>
      <c r="AX1066" s="12" t="s">
        <v>77</v>
      </c>
      <c r="AY1066" s="228" t="s">
        <v>164</v>
      </c>
    </row>
    <row r="1067" spans="2:65" s="12" customFormat="1" ht="13.5">
      <c r="B1067" s="218"/>
      <c r="C1067" s="219"/>
      <c r="D1067" s="215" t="s">
        <v>175</v>
      </c>
      <c r="E1067" s="220" t="s">
        <v>24</v>
      </c>
      <c r="F1067" s="221" t="s">
        <v>415</v>
      </c>
      <c r="G1067" s="219"/>
      <c r="H1067" s="222" t="s">
        <v>24</v>
      </c>
      <c r="I1067" s="223"/>
      <c r="J1067" s="219"/>
      <c r="K1067" s="219"/>
      <c r="L1067" s="224"/>
      <c r="M1067" s="225"/>
      <c r="N1067" s="226"/>
      <c r="O1067" s="226"/>
      <c r="P1067" s="226"/>
      <c r="Q1067" s="226"/>
      <c r="R1067" s="226"/>
      <c r="S1067" s="226"/>
      <c r="T1067" s="227"/>
      <c r="AT1067" s="228" t="s">
        <v>175</v>
      </c>
      <c r="AU1067" s="228" t="s">
        <v>86</v>
      </c>
      <c r="AV1067" s="12" t="s">
        <v>25</v>
      </c>
      <c r="AW1067" s="12" t="s">
        <v>40</v>
      </c>
      <c r="AX1067" s="12" t="s">
        <v>77</v>
      </c>
      <c r="AY1067" s="228" t="s">
        <v>164</v>
      </c>
    </row>
    <row r="1068" spans="2:65" s="13" customFormat="1" ht="13.5">
      <c r="B1068" s="229"/>
      <c r="C1068" s="230"/>
      <c r="D1068" s="215" t="s">
        <v>175</v>
      </c>
      <c r="E1068" s="231" t="s">
        <v>24</v>
      </c>
      <c r="F1068" s="232" t="s">
        <v>416</v>
      </c>
      <c r="G1068" s="230"/>
      <c r="H1068" s="233">
        <v>5.0880000000000001</v>
      </c>
      <c r="I1068" s="234"/>
      <c r="J1068" s="230"/>
      <c r="K1068" s="230"/>
      <c r="L1068" s="235"/>
      <c r="M1068" s="236"/>
      <c r="N1068" s="237"/>
      <c r="O1068" s="237"/>
      <c r="P1068" s="237"/>
      <c r="Q1068" s="237"/>
      <c r="R1068" s="237"/>
      <c r="S1068" s="237"/>
      <c r="T1068" s="238"/>
      <c r="AT1068" s="239" t="s">
        <v>175</v>
      </c>
      <c r="AU1068" s="239" t="s">
        <v>86</v>
      </c>
      <c r="AV1068" s="13" t="s">
        <v>86</v>
      </c>
      <c r="AW1068" s="13" t="s">
        <v>40</v>
      </c>
      <c r="AX1068" s="13" t="s">
        <v>77</v>
      </c>
      <c r="AY1068" s="239" t="s">
        <v>164</v>
      </c>
    </row>
    <row r="1069" spans="2:65" s="12" customFormat="1" ht="13.5">
      <c r="B1069" s="218"/>
      <c r="C1069" s="219"/>
      <c r="D1069" s="215" t="s">
        <v>175</v>
      </c>
      <c r="E1069" s="220" t="s">
        <v>24</v>
      </c>
      <c r="F1069" s="221" t="s">
        <v>417</v>
      </c>
      <c r="G1069" s="219"/>
      <c r="H1069" s="222" t="s">
        <v>24</v>
      </c>
      <c r="I1069" s="223"/>
      <c r="J1069" s="219"/>
      <c r="K1069" s="219"/>
      <c r="L1069" s="224"/>
      <c r="M1069" s="225"/>
      <c r="N1069" s="226"/>
      <c r="O1069" s="226"/>
      <c r="P1069" s="226"/>
      <c r="Q1069" s="226"/>
      <c r="R1069" s="226"/>
      <c r="S1069" s="226"/>
      <c r="T1069" s="227"/>
      <c r="AT1069" s="228" t="s">
        <v>175</v>
      </c>
      <c r="AU1069" s="228" t="s">
        <v>86</v>
      </c>
      <c r="AV1069" s="12" t="s">
        <v>25</v>
      </c>
      <c r="AW1069" s="12" t="s">
        <v>40</v>
      </c>
      <c r="AX1069" s="12" t="s">
        <v>77</v>
      </c>
      <c r="AY1069" s="228" t="s">
        <v>164</v>
      </c>
    </row>
    <row r="1070" spans="2:65" s="13" customFormat="1" ht="13.5">
      <c r="B1070" s="229"/>
      <c r="C1070" s="230"/>
      <c r="D1070" s="215" t="s">
        <v>175</v>
      </c>
      <c r="E1070" s="231" t="s">
        <v>24</v>
      </c>
      <c r="F1070" s="232" t="s">
        <v>418</v>
      </c>
      <c r="G1070" s="230"/>
      <c r="H1070" s="233">
        <v>6.2210000000000001</v>
      </c>
      <c r="I1070" s="234"/>
      <c r="J1070" s="230"/>
      <c r="K1070" s="230"/>
      <c r="L1070" s="235"/>
      <c r="M1070" s="236"/>
      <c r="N1070" s="237"/>
      <c r="O1070" s="237"/>
      <c r="P1070" s="237"/>
      <c r="Q1070" s="237"/>
      <c r="R1070" s="237"/>
      <c r="S1070" s="237"/>
      <c r="T1070" s="238"/>
      <c r="AT1070" s="239" t="s">
        <v>175</v>
      </c>
      <c r="AU1070" s="239" t="s">
        <v>86</v>
      </c>
      <c r="AV1070" s="13" t="s">
        <v>86</v>
      </c>
      <c r="AW1070" s="13" t="s">
        <v>40</v>
      </c>
      <c r="AX1070" s="13" t="s">
        <v>77</v>
      </c>
      <c r="AY1070" s="239" t="s">
        <v>164</v>
      </c>
    </row>
    <row r="1071" spans="2:65" s="12" customFormat="1" ht="13.5">
      <c r="B1071" s="218"/>
      <c r="C1071" s="219"/>
      <c r="D1071" s="215" t="s">
        <v>175</v>
      </c>
      <c r="E1071" s="220" t="s">
        <v>24</v>
      </c>
      <c r="F1071" s="221" t="s">
        <v>419</v>
      </c>
      <c r="G1071" s="219"/>
      <c r="H1071" s="222" t="s">
        <v>24</v>
      </c>
      <c r="I1071" s="223"/>
      <c r="J1071" s="219"/>
      <c r="K1071" s="219"/>
      <c r="L1071" s="224"/>
      <c r="M1071" s="225"/>
      <c r="N1071" s="226"/>
      <c r="O1071" s="226"/>
      <c r="P1071" s="226"/>
      <c r="Q1071" s="226"/>
      <c r="R1071" s="226"/>
      <c r="S1071" s="226"/>
      <c r="T1071" s="227"/>
      <c r="AT1071" s="228" t="s">
        <v>175</v>
      </c>
      <c r="AU1071" s="228" t="s">
        <v>86</v>
      </c>
      <c r="AV1071" s="12" t="s">
        <v>25</v>
      </c>
      <c r="AW1071" s="12" t="s">
        <v>40</v>
      </c>
      <c r="AX1071" s="12" t="s">
        <v>77</v>
      </c>
      <c r="AY1071" s="228" t="s">
        <v>164</v>
      </c>
    </row>
    <row r="1072" spans="2:65" s="13" customFormat="1" ht="13.5">
      <c r="B1072" s="229"/>
      <c r="C1072" s="230"/>
      <c r="D1072" s="215" t="s">
        <v>175</v>
      </c>
      <c r="E1072" s="231" t="s">
        <v>24</v>
      </c>
      <c r="F1072" s="232" t="s">
        <v>420</v>
      </c>
      <c r="G1072" s="230"/>
      <c r="H1072" s="233">
        <v>13.904999999999999</v>
      </c>
      <c r="I1072" s="234"/>
      <c r="J1072" s="230"/>
      <c r="K1072" s="230"/>
      <c r="L1072" s="235"/>
      <c r="M1072" s="236"/>
      <c r="N1072" s="237"/>
      <c r="O1072" s="237"/>
      <c r="P1072" s="237"/>
      <c r="Q1072" s="237"/>
      <c r="R1072" s="237"/>
      <c r="S1072" s="237"/>
      <c r="T1072" s="238"/>
      <c r="AT1072" s="239" t="s">
        <v>175</v>
      </c>
      <c r="AU1072" s="239" t="s">
        <v>86</v>
      </c>
      <c r="AV1072" s="13" t="s">
        <v>86</v>
      </c>
      <c r="AW1072" s="13" t="s">
        <v>40</v>
      </c>
      <c r="AX1072" s="13" t="s">
        <v>77</v>
      </c>
      <c r="AY1072" s="239" t="s">
        <v>164</v>
      </c>
    </row>
    <row r="1073" spans="2:51" s="12" customFormat="1" ht="13.5">
      <c r="B1073" s="218"/>
      <c r="C1073" s="219"/>
      <c r="D1073" s="215" t="s">
        <v>175</v>
      </c>
      <c r="E1073" s="220" t="s">
        <v>24</v>
      </c>
      <c r="F1073" s="221" t="s">
        <v>421</v>
      </c>
      <c r="G1073" s="219"/>
      <c r="H1073" s="222" t="s">
        <v>24</v>
      </c>
      <c r="I1073" s="223"/>
      <c r="J1073" s="219"/>
      <c r="K1073" s="219"/>
      <c r="L1073" s="224"/>
      <c r="M1073" s="225"/>
      <c r="N1073" s="226"/>
      <c r="O1073" s="226"/>
      <c r="P1073" s="226"/>
      <c r="Q1073" s="226"/>
      <c r="R1073" s="226"/>
      <c r="S1073" s="226"/>
      <c r="T1073" s="227"/>
      <c r="AT1073" s="228" t="s">
        <v>175</v>
      </c>
      <c r="AU1073" s="228" t="s">
        <v>86</v>
      </c>
      <c r="AV1073" s="12" t="s">
        <v>25</v>
      </c>
      <c r="AW1073" s="12" t="s">
        <v>40</v>
      </c>
      <c r="AX1073" s="12" t="s">
        <v>77</v>
      </c>
      <c r="AY1073" s="228" t="s">
        <v>164</v>
      </c>
    </row>
    <row r="1074" spans="2:51" s="13" customFormat="1" ht="13.5">
      <c r="B1074" s="229"/>
      <c r="C1074" s="230"/>
      <c r="D1074" s="215" t="s">
        <v>175</v>
      </c>
      <c r="E1074" s="231" t="s">
        <v>24</v>
      </c>
      <c r="F1074" s="232" t="s">
        <v>422</v>
      </c>
      <c r="G1074" s="230"/>
      <c r="H1074" s="233">
        <v>18.302</v>
      </c>
      <c r="I1074" s="234"/>
      <c r="J1074" s="230"/>
      <c r="K1074" s="230"/>
      <c r="L1074" s="235"/>
      <c r="M1074" s="236"/>
      <c r="N1074" s="237"/>
      <c r="O1074" s="237"/>
      <c r="P1074" s="237"/>
      <c r="Q1074" s="237"/>
      <c r="R1074" s="237"/>
      <c r="S1074" s="237"/>
      <c r="T1074" s="238"/>
      <c r="AT1074" s="239" t="s">
        <v>175</v>
      </c>
      <c r="AU1074" s="239" t="s">
        <v>86</v>
      </c>
      <c r="AV1074" s="13" t="s">
        <v>86</v>
      </c>
      <c r="AW1074" s="13" t="s">
        <v>40</v>
      </c>
      <c r="AX1074" s="13" t="s">
        <v>77</v>
      </c>
      <c r="AY1074" s="239" t="s">
        <v>164</v>
      </c>
    </row>
    <row r="1075" spans="2:51" s="12" customFormat="1" ht="13.5">
      <c r="B1075" s="218"/>
      <c r="C1075" s="219"/>
      <c r="D1075" s="215" t="s">
        <v>175</v>
      </c>
      <c r="E1075" s="220" t="s">
        <v>24</v>
      </c>
      <c r="F1075" s="221" t="s">
        <v>423</v>
      </c>
      <c r="G1075" s="219"/>
      <c r="H1075" s="222" t="s">
        <v>24</v>
      </c>
      <c r="I1075" s="223"/>
      <c r="J1075" s="219"/>
      <c r="K1075" s="219"/>
      <c r="L1075" s="224"/>
      <c r="M1075" s="225"/>
      <c r="N1075" s="226"/>
      <c r="O1075" s="226"/>
      <c r="P1075" s="226"/>
      <c r="Q1075" s="226"/>
      <c r="R1075" s="226"/>
      <c r="S1075" s="226"/>
      <c r="T1075" s="227"/>
      <c r="AT1075" s="228" t="s">
        <v>175</v>
      </c>
      <c r="AU1075" s="228" t="s">
        <v>86</v>
      </c>
      <c r="AV1075" s="12" t="s">
        <v>25</v>
      </c>
      <c r="AW1075" s="12" t="s">
        <v>40</v>
      </c>
      <c r="AX1075" s="12" t="s">
        <v>77</v>
      </c>
      <c r="AY1075" s="228" t="s">
        <v>164</v>
      </c>
    </row>
    <row r="1076" spans="2:51" s="13" customFormat="1" ht="13.5">
      <c r="B1076" s="229"/>
      <c r="C1076" s="230"/>
      <c r="D1076" s="215" t="s">
        <v>175</v>
      </c>
      <c r="E1076" s="231" t="s">
        <v>24</v>
      </c>
      <c r="F1076" s="232" t="s">
        <v>424</v>
      </c>
      <c r="G1076" s="230"/>
      <c r="H1076" s="233">
        <v>37.929000000000002</v>
      </c>
      <c r="I1076" s="234"/>
      <c r="J1076" s="230"/>
      <c r="K1076" s="230"/>
      <c r="L1076" s="235"/>
      <c r="M1076" s="236"/>
      <c r="N1076" s="237"/>
      <c r="O1076" s="237"/>
      <c r="P1076" s="237"/>
      <c r="Q1076" s="237"/>
      <c r="R1076" s="237"/>
      <c r="S1076" s="237"/>
      <c r="T1076" s="238"/>
      <c r="AT1076" s="239" t="s">
        <v>175</v>
      </c>
      <c r="AU1076" s="239" t="s">
        <v>86</v>
      </c>
      <c r="AV1076" s="13" t="s">
        <v>86</v>
      </c>
      <c r="AW1076" s="13" t="s">
        <v>40</v>
      </c>
      <c r="AX1076" s="13" t="s">
        <v>77</v>
      </c>
      <c r="AY1076" s="239" t="s">
        <v>164</v>
      </c>
    </row>
    <row r="1077" spans="2:51" s="15" customFormat="1" ht="13.5">
      <c r="B1077" s="271"/>
      <c r="C1077" s="272"/>
      <c r="D1077" s="215" t="s">
        <v>175</v>
      </c>
      <c r="E1077" s="273" t="s">
        <v>24</v>
      </c>
      <c r="F1077" s="274" t="s">
        <v>399</v>
      </c>
      <c r="G1077" s="272"/>
      <c r="H1077" s="275">
        <v>81.444999999999993</v>
      </c>
      <c r="I1077" s="276"/>
      <c r="J1077" s="272"/>
      <c r="K1077" s="272"/>
      <c r="L1077" s="277"/>
      <c r="M1077" s="278"/>
      <c r="N1077" s="279"/>
      <c r="O1077" s="279"/>
      <c r="P1077" s="279"/>
      <c r="Q1077" s="279"/>
      <c r="R1077" s="279"/>
      <c r="S1077" s="279"/>
      <c r="T1077" s="280"/>
      <c r="AT1077" s="281" t="s">
        <v>175</v>
      </c>
      <c r="AU1077" s="281" t="s">
        <v>86</v>
      </c>
      <c r="AV1077" s="15" t="s">
        <v>183</v>
      </c>
      <c r="AW1077" s="15" t="s">
        <v>40</v>
      </c>
      <c r="AX1077" s="15" t="s">
        <v>77</v>
      </c>
      <c r="AY1077" s="281" t="s">
        <v>164</v>
      </c>
    </row>
    <row r="1078" spans="2:51" s="12" customFormat="1" ht="13.5">
      <c r="B1078" s="218"/>
      <c r="C1078" s="219"/>
      <c r="D1078" s="215" t="s">
        <v>175</v>
      </c>
      <c r="E1078" s="220" t="s">
        <v>24</v>
      </c>
      <c r="F1078" s="221" t="s">
        <v>237</v>
      </c>
      <c r="G1078" s="219"/>
      <c r="H1078" s="222" t="s">
        <v>24</v>
      </c>
      <c r="I1078" s="223"/>
      <c r="J1078" s="219"/>
      <c r="K1078" s="219"/>
      <c r="L1078" s="224"/>
      <c r="M1078" s="225"/>
      <c r="N1078" s="226"/>
      <c r="O1078" s="226"/>
      <c r="P1078" s="226"/>
      <c r="Q1078" s="226"/>
      <c r="R1078" s="226"/>
      <c r="S1078" s="226"/>
      <c r="T1078" s="227"/>
      <c r="AT1078" s="228" t="s">
        <v>175</v>
      </c>
      <c r="AU1078" s="228" t="s">
        <v>86</v>
      </c>
      <c r="AV1078" s="12" t="s">
        <v>25</v>
      </c>
      <c r="AW1078" s="12" t="s">
        <v>40</v>
      </c>
      <c r="AX1078" s="12" t="s">
        <v>77</v>
      </c>
      <c r="AY1078" s="228" t="s">
        <v>164</v>
      </c>
    </row>
    <row r="1079" spans="2:51" s="12" customFormat="1" ht="13.5">
      <c r="B1079" s="218"/>
      <c r="C1079" s="219"/>
      <c r="D1079" s="215" t="s">
        <v>175</v>
      </c>
      <c r="E1079" s="220" t="s">
        <v>24</v>
      </c>
      <c r="F1079" s="221" t="s">
        <v>425</v>
      </c>
      <c r="G1079" s="219"/>
      <c r="H1079" s="222" t="s">
        <v>24</v>
      </c>
      <c r="I1079" s="223"/>
      <c r="J1079" s="219"/>
      <c r="K1079" s="219"/>
      <c r="L1079" s="224"/>
      <c r="M1079" s="225"/>
      <c r="N1079" s="226"/>
      <c r="O1079" s="226"/>
      <c r="P1079" s="226"/>
      <c r="Q1079" s="226"/>
      <c r="R1079" s="226"/>
      <c r="S1079" s="226"/>
      <c r="T1079" s="227"/>
      <c r="AT1079" s="228" t="s">
        <v>175</v>
      </c>
      <c r="AU1079" s="228" t="s">
        <v>86</v>
      </c>
      <c r="AV1079" s="12" t="s">
        <v>25</v>
      </c>
      <c r="AW1079" s="12" t="s">
        <v>40</v>
      </c>
      <c r="AX1079" s="12" t="s">
        <v>77</v>
      </c>
      <c r="AY1079" s="228" t="s">
        <v>164</v>
      </c>
    </row>
    <row r="1080" spans="2:51" s="13" customFormat="1" ht="13.5">
      <c r="B1080" s="229"/>
      <c r="C1080" s="230"/>
      <c r="D1080" s="215" t="s">
        <v>175</v>
      </c>
      <c r="E1080" s="231" t="s">
        <v>24</v>
      </c>
      <c r="F1080" s="232" t="s">
        <v>426</v>
      </c>
      <c r="G1080" s="230"/>
      <c r="H1080" s="233">
        <v>23.204999999999998</v>
      </c>
      <c r="I1080" s="234"/>
      <c r="J1080" s="230"/>
      <c r="K1080" s="230"/>
      <c r="L1080" s="235"/>
      <c r="M1080" s="236"/>
      <c r="N1080" s="237"/>
      <c r="O1080" s="237"/>
      <c r="P1080" s="237"/>
      <c r="Q1080" s="237"/>
      <c r="R1080" s="237"/>
      <c r="S1080" s="237"/>
      <c r="T1080" s="238"/>
      <c r="AT1080" s="239" t="s">
        <v>175</v>
      </c>
      <c r="AU1080" s="239" t="s">
        <v>86</v>
      </c>
      <c r="AV1080" s="13" t="s">
        <v>86</v>
      </c>
      <c r="AW1080" s="13" t="s">
        <v>40</v>
      </c>
      <c r="AX1080" s="13" t="s">
        <v>77</v>
      </c>
      <c r="AY1080" s="239" t="s">
        <v>164</v>
      </c>
    </row>
    <row r="1081" spans="2:51" s="12" customFormat="1" ht="13.5">
      <c r="B1081" s="218"/>
      <c r="C1081" s="219"/>
      <c r="D1081" s="215" t="s">
        <v>175</v>
      </c>
      <c r="E1081" s="220" t="s">
        <v>24</v>
      </c>
      <c r="F1081" s="221" t="s">
        <v>427</v>
      </c>
      <c r="G1081" s="219"/>
      <c r="H1081" s="222" t="s">
        <v>24</v>
      </c>
      <c r="I1081" s="223"/>
      <c r="J1081" s="219"/>
      <c r="K1081" s="219"/>
      <c r="L1081" s="224"/>
      <c r="M1081" s="225"/>
      <c r="N1081" s="226"/>
      <c r="O1081" s="226"/>
      <c r="P1081" s="226"/>
      <c r="Q1081" s="226"/>
      <c r="R1081" s="226"/>
      <c r="S1081" s="226"/>
      <c r="T1081" s="227"/>
      <c r="AT1081" s="228" t="s">
        <v>175</v>
      </c>
      <c r="AU1081" s="228" t="s">
        <v>86</v>
      </c>
      <c r="AV1081" s="12" t="s">
        <v>25</v>
      </c>
      <c r="AW1081" s="12" t="s">
        <v>40</v>
      </c>
      <c r="AX1081" s="12" t="s">
        <v>77</v>
      </c>
      <c r="AY1081" s="228" t="s">
        <v>164</v>
      </c>
    </row>
    <row r="1082" spans="2:51" s="13" customFormat="1" ht="13.5">
      <c r="B1082" s="229"/>
      <c r="C1082" s="230"/>
      <c r="D1082" s="215" t="s">
        <v>175</v>
      </c>
      <c r="E1082" s="231" t="s">
        <v>24</v>
      </c>
      <c r="F1082" s="232" t="s">
        <v>428</v>
      </c>
      <c r="G1082" s="230"/>
      <c r="H1082" s="233">
        <v>10.797000000000001</v>
      </c>
      <c r="I1082" s="234"/>
      <c r="J1082" s="230"/>
      <c r="K1082" s="230"/>
      <c r="L1082" s="235"/>
      <c r="M1082" s="236"/>
      <c r="N1082" s="237"/>
      <c r="O1082" s="237"/>
      <c r="P1082" s="237"/>
      <c r="Q1082" s="237"/>
      <c r="R1082" s="237"/>
      <c r="S1082" s="237"/>
      <c r="T1082" s="238"/>
      <c r="AT1082" s="239" t="s">
        <v>175</v>
      </c>
      <c r="AU1082" s="239" t="s">
        <v>86</v>
      </c>
      <c r="AV1082" s="13" t="s">
        <v>86</v>
      </c>
      <c r="AW1082" s="13" t="s">
        <v>40</v>
      </c>
      <c r="AX1082" s="13" t="s">
        <v>77</v>
      </c>
      <c r="AY1082" s="239" t="s">
        <v>164</v>
      </c>
    </row>
    <row r="1083" spans="2:51" s="12" customFormat="1" ht="13.5">
      <c r="B1083" s="218"/>
      <c r="C1083" s="219"/>
      <c r="D1083" s="215" t="s">
        <v>175</v>
      </c>
      <c r="E1083" s="220" t="s">
        <v>24</v>
      </c>
      <c r="F1083" s="221" t="s">
        <v>429</v>
      </c>
      <c r="G1083" s="219"/>
      <c r="H1083" s="222" t="s">
        <v>24</v>
      </c>
      <c r="I1083" s="223"/>
      <c r="J1083" s="219"/>
      <c r="K1083" s="219"/>
      <c r="L1083" s="224"/>
      <c r="M1083" s="225"/>
      <c r="N1083" s="226"/>
      <c r="O1083" s="226"/>
      <c r="P1083" s="226"/>
      <c r="Q1083" s="226"/>
      <c r="R1083" s="226"/>
      <c r="S1083" s="226"/>
      <c r="T1083" s="227"/>
      <c r="AT1083" s="228" t="s">
        <v>175</v>
      </c>
      <c r="AU1083" s="228" t="s">
        <v>86</v>
      </c>
      <c r="AV1083" s="12" t="s">
        <v>25</v>
      </c>
      <c r="AW1083" s="12" t="s">
        <v>40</v>
      </c>
      <c r="AX1083" s="12" t="s">
        <v>77</v>
      </c>
      <c r="AY1083" s="228" t="s">
        <v>164</v>
      </c>
    </row>
    <row r="1084" spans="2:51" s="13" customFormat="1" ht="13.5">
      <c r="B1084" s="229"/>
      <c r="C1084" s="230"/>
      <c r="D1084" s="215" t="s">
        <v>175</v>
      </c>
      <c r="E1084" s="231" t="s">
        <v>24</v>
      </c>
      <c r="F1084" s="232" t="s">
        <v>430</v>
      </c>
      <c r="G1084" s="230"/>
      <c r="H1084" s="233">
        <v>17.734999999999999</v>
      </c>
      <c r="I1084" s="234"/>
      <c r="J1084" s="230"/>
      <c r="K1084" s="230"/>
      <c r="L1084" s="235"/>
      <c r="M1084" s="236"/>
      <c r="N1084" s="237"/>
      <c r="O1084" s="237"/>
      <c r="P1084" s="237"/>
      <c r="Q1084" s="237"/>
      <c r="R1084" s="237"/>
      <c r="S1084" s="237"/>
      <c r="T1084" s="238"/>
      <c r="AT1084" s="239" t="s">
        <v>175</v>
      </c>
      <c r="AU1084" s="239" t="s">
        <v>86</v>
      </c>
      <c r="AV1084" s="13" t="s">
        <v>86</v>
      </c>
      <c r="AW1084" s="13" t="s">
        <v>40</v>
      </c>
      <c r="AX1084" s="13" t="s">
        <v>77</v>
      </c>
      <c r="AY1084" s="239" t="s">
        <v>164</v>
      </c>
    </row>
    <row r="1085" spans="2:51" s="15" customFormat="1" ht="13.5">
      <c r="B1085" s="271"/>
      <c r="C1085" s="272"/>
      <c r="D1085" s="215" t="s">
        <v>175</v>
      </c>
      <c r="E1085" s="273" t="s">
        <v>24</v>
      </c>
      <c r="F1085" s="274" t="s">
        <v>399</v>
      </c>
      <c r="G1085" s="272"/>
      <c r="H1085" s="275">
        <v>51.737000000000002</v>
      </c>
      <c r="I1085" s="276"/>
      <c r="J1085" s="272"/>
      <c r="K1085" s="272"/>
      <c r="L1085" s="277"/>
      <c r="M1085" s="278"/>
      <c r="N1085" s="279"/>
      <c r="O1085" s="279"/>
      <c r="P1085" s="279"/>
      <c r="Q1085" s="279"/>
      <c r="R1085" s="279"/>
      <c r="S1085" s="279"/>
      <c r="T1085" s="280"/>
      <c r="AT1085" s="281" t="s">
        <v>175</v>
      </c>
      <c r="AU1085" s="281" t="s">
        <v>86</v>
      </c>
      <c r="AV1085" s="15" t="s">
        <v>183</v>
      </c>
      <c r="AW1085" s="15" t="s">
        <v>40</v>
      </c>
      <c r="AX1085" s="15" t="s">
        <v>77</v>
      </c>
      <c r="AY1085" s="281" t="s">
        <v>164</v>
      </c>
    </row>
    <row r="1086" spans="2:51" s="12" customFormat="1" ht="13.5">
      <c r="B1086" s="218"/>
      <c r="C1086" s="219"/>
      <c r="D1086" s="215" t="s">
        <v>175</v>
      </c>
      <c r="E1086" s="220" t="s">
        <v>24</v>
      </c>
      <c r="F1086" s="221" t="s">
        <v>240</v>
      </c>
      <c r="G1086" s="219"/>
      <c r="H1086" s="222" t="s">
        <v>24</v>
      </c>
      <c r="I1086" s="223"/>
      <c r="J1086" s="219"/>
      <c r="K1086" s="219"/>
      <c r="L1086" s="224"/>
      <c r="M1086" s="225"/>
      <c r="N1086" s="226"/>
      <c r="O1086" s="226"/>
      <c r="P1086" s="226"/>
      <c r="Q1086" s="226"/>
      <c r="R1086" s="226"/>
      <c r="S1086" s="226"/>
      <c r="T1086" s="227"/>
      <c r="AT1086" s="228" t="s">
        <v>175</v>
      </c>
      <c r="AU1086" s="228" t="s">
        <v>86</v>
      </c>
      <c r="AV1086" s="12" t="s">
        <v>25</v>
      </c>
      <c r="AW1086" s="12" t="s">
        <v>40</v>
      </c>
      <c r="AX1086" s="12" t="s">
        <v>77</v>
      </c>
      <c r="AY1086" s="228" t="s">
        <v>164</v>
      </c>
    </row>
    <row r="1087" spans="2:51" s="12" customFormat="1" ht="13.5">
      <c r="B1087" s="218"/>
      <c r="C1087" s="219"/>
      <c r="D1087" s="215" t="s">
        <v>175</v>
      </c>
      <c r="E1087" s="220" t="s">
        <v>24</v>
      </c>
      <c r="F1087" s="221" t="s">
        <v>431</v>
      </c>
      <c r="G1087" s="219"/>
      <c r="H1087" s="222" t="s">
        <v>24</v>
      </c>
      <c r="I1087" s="223"/>
      <c r="J1087" s="219"/>
      <c r="K1087" s="219"/>
      <c r="L1087" s="224"/>
      <c r="M1087" s="225"/>
      <c r="N1087" s="226"/>
      <c r="O1087" s="226"/>
      <c r="P1087" s="226"/>
      <c r="Q1087" s="226"/>
      <c r="R1087" s="226"/>
      <c r="S1087" s="226"/>
      <c r="T1087" s="227"/>
      <c r="AT1087" s="228" t="s">
        <v>175</v>
      </c>
      <c r="AU1087" s="228" t="s">
        <v>86</v>
      </c>
      <c r="AV1087" s="12" t="s">
        <v>25</v>
      </c>
      <c r="AW1087" s="12" t="s">
        <v>40</v>
      </c>
      <c r="AX1087" s="12" t="s">
        <v>77</v>
      </c>
      <c r="AY1087" s="228" t="s">
        <v>164</v>
      </c>
    </row>
    <row r="1088" spans="2:51" s="13" customFormat="1" ht="13.5">
      <c r="B1088" s="229"/>
      <c r="C1088" s="230"/>
      <c r="D1088" s="215" t="s">
        <v>175</v>
      </c>
      <c r="E1088" s="231" t="s">
        <v>24</v>
      </c>
      <c r="F1088" s="232" t="s">
        <v>432</v>
      </c>
      <c r="G1088" s="230"/>
      <c r="H1088" s="233">
        <v>13.68</v>
      </c>
      <c r="I1088" s="234"/>
      <c r="J1088" s="230"/>
      <c r="K1088" s="230"/>
      <c r="L1088" s="235"/>
      <c r="M1088" s="236"/>
      <c r="N1088" s="237"/>
      <c r="O1088" s="237"/>
      <c r="P1088" s="237"/>
      <c r="Q1088" s="237"/>
      <c r="R1088" s="237"/>
      <c r="S1088" s="237"/>
      <c r="T1088" s="238"/>
      <c r="AT1088" s="239" t="s">
        <v>175</v>
      </c>
      <c r="AU1088" s="239" t="s">
        <v>86</v>
      </c>
      <c r="AV1088" s="13" t="s">
        <v>86</v>
      </c>
      <c r="AW1088" s="13" t="s">
        <v>40</v>
      </c>
      <c r="AX1088" s="13" t="s">
        <v>77</v>
      </c>
      <c r="AY1088" s="239" t="s">
        <v>164</v>
      </c>
    </row>
    <row r="1089" spans="2:51" s="12" customFormat="1" ht="13.5">
      <c r="B1089" s="218"/>
      <c r="C1089" s="219"/>
      <c r="D1089" s="215" t="s">
        <v>175</v>
      </c>
      <c r="E1089" s="220" t="s">
        <v>24</v>
      </c>
      <c r="F1089" s="221" t="s">
        <v>433</v>
      </c>
      <c r="G1089" s="219"/>
      <c r="H1089" s="222" t="s">
        <v>24</v>
      </c>
      <c r="I1089" s="223"/>
      <c r="J1089" s="219"/>
      <c r="K1089" s="219"/>
      <c r="L1089" s="224"/>
      <c r="M1089" s="225"/>
      <c r="N1089" s="226"/>
      <c r="O1089" s="226"/>
      <c r="P1089" s="226"/>
      <c r="Q1089" s="226"/>
      <c r="R1089" s="226"/>
      <c r="S1089" s="226"/>
      <c r="T1089" s="227"/>
      <c r="AT1089" s="228" t="s">
        <v>175</v>
      </c>
      <c r="AU1089" s="228" t="s">
        <v>86</v>
      </c>
      <c r="AV1089" s="12" t="s">
        <v>25</v>
      </c>
      <c r="AW1089" s="12" t="s">
        <v>40</v>
      </c>
      <c r="AX1089" s="12" t="s">
        <v>77</v>
      </c>
      <c r="AY1089" s="228" t="s">
        <v>164</v>
      </c>
    </row>
    <row r="1090" spans="2:51" s="13" customFormat="1" ht="13.5">
      <c r="B1090" s="229"/>
      <c r="C1090" s="230"/>
      <c r="D1090" s="215" t="s">
        <v>175</v>
      </c>
      <c r="E1090" s="231" t="s">
        <v>24</v>
      </c>
      <c r="F1090" s="232" t="s">
        <v>434</v>
      </c>
      <c r="G1090" s="230"/>
      <c r="H1090" s="233">
        <v>13.606999999999999</v>
      </c>
      <c r="I1090" s="234"/>
      <c r="J1090" s="230"/>
      <c r="K1090" s="230"/>
      <c r="L1090" s="235"/>
      <c r="M1090" s="236"/>
      <c r="N1090" s="237"/>
      <c r="O1090" s="237"/>
      <c r="P1090" s="237"/>
      <c r="Q1090" s="237"/>
      <c r="R1090" s="237"/>
      <c r="S1090" s="237"/>
      <c r="T1090" s="238"/>
      <c r="AT1090" s="239" t="s">
        <v>175</v>
      </c>
      <c r="AU1090" s="239" t="s">
        <v>86</v>
      </c>
      <c r="AV1090" s="13" t="s">
        <v>86</v>
      </c>
      <c r="AW1090" s="13" t="s">
        <v>40</v>
      </c>
      <c r="AX1090" s="13" t="s">
        <v>77</v>
      </c>
      <c r="AY1090" s="239" t="s">
        <v>164</v>
      </c>
    </row>
    <row r="1091" spans="2:51" s="12" customFormat="1" ht="13.5">
      <c r="B1091" s="218"/>
      <c r="C1091" s="219"/>
      <c r="D1091" s="215" t="s">
        <v>175</v>
      </c>
      <c r="E1091" s="220" t="s">
        <v>24</v>
      </c>
      <c r="F1091" s="221" t="s">
        <v>435</v>
      </c>
      <c r="G1091" s="219"/>
      <c r="H1091" s="222" t="s">
        <v>24</v>
      </c>
      <c r="I1091" s="223"/>
      <c r="J1091" s="219"/>
      <c r="K1091" s="219"/>
      <c r="L1091" s="224"/>
      <c r="M1091" s="225"/>
      <c r="N1091" s="226"/>
      <c r="O1091" s="226"/>
      <c r="P1091" s="226"/>
      <c r="Q1091" s="226"/>
      <c r="R1091" s="226"/>
      <c r="S1091" s="226"/>
      <c r="T1091" s="227"/>
      <c r="AT1091" s="228" t="s">
        <v>175</v>
      </c>
      <c r="AU1091" s="228" t="s">
        <v>86</v>
      </c>
      <c r="AV1091" s="12" t="s">
        <v>25</v>
      </c>
      <c r="AW1091" s="12" t="s">
        <v>40</v>
      </c>
      <c r="AX1091" s="12" t="s">
        <v>77</v>
      </c>
      <c r="AY1091" s="228" t="s">
        <v>164</v>
      </c>
    </row>
    <row r="1092" spans="2:51" s="13" customFormat="1" ht="13.5">
      <c r="B1092" s="229"/>
      <c r="C1092" s="230"/>
      <c r="D1092" s="215" t="s">
        <v>175</v>
      </c>
      <c r="E1092" s="231" t="s">
        <v>24</v>
      </c>
      <c r="F1092" s="232" t="s">
        <v>436</v>
      </c>
      <c r="G1092" s="230"/>
      <c r="H1092" s="233">
        <v>9.6649999999999991</v>
      </c>
      <c r="I1092" s="234"/>
      <c r="J1092" s="230"/>
      <c r="K1092" s="230"/>
      <c r="L1092" s="235"/>
      <c r="M1092" s="236"/>
      <c r="N1092" s="237"/>
      <c r="O1092" s="237"/>
      <c r="P1092" s="237"/>
      <c r="Q1092" s="237"/>
      <c r="R1092" s="237"/>
      <c r="S1092" s="237"/>
      <c r="T1092" s="238"/>
      <c r="AT1092" s="239" t="s">
        <v>175</v>
      </c>
      <c r="AU1092" s="239" t="s">
        <v>86</v>
      </c>
      <c r="AV1092" s="13" t="s">
        <v>86</v>
      </c>
      <c r="AW1092" s="13" t="s">
        <v>40</v>
      </c>
      <c r="AX1092" s="13" t="s">
        <v>77</v>
      </c>
      <c r="AY1092" s="239" t="s">
        <v>164</v>
      </c>
    </row>
    <row r="1093" spans="2:51" s="12" customFormat="1" ht="13.5">
      <c r="B1093" s="218"/>
      <c r="C1093" s="219"/>
      <c r="D1093" s="215" t="s">
        <v>175</v>
      </c>
      <c r="E1093" s="220" t="s">
        <v>24</v>
      </c>
      <c r="F1093" s="221" t="s">
        <v>437</v>
      </c>
      <c r="G1093" s="219"/>
      <c r="H1093" s="222" t="s">
        <v>24</v>
      </c>
      <c r="I1093" s="223"/>
      <c r="J1093" s="219"/>
      <c r="K1093" s="219"/>
      <c r="L1093" s="224"/>
      <c r="M1093" s="225"/>
      <c r="N1093" s="226"/>
      <c r="O1093" s="226"/>
      <c r="P1093" s="226"/>
      <c r="Q1093" s="226"/>
      <c r="R1093" s="226"/>
      <c r="S1093" s="226"/>
      <c r="T1093" s="227"/>
      <c r="AT1093" s="228" t="s">
        <v>175</v>
      </c>
      <c r="AU1093" s="228" t="s">
        <v>86</v>
      </c>
      <c r="AV1093" s="12" t="s">
        <v>25</v>
      </c>
      <c r="AW1093" s="12" t="s">
        <v>40</v>
      </c>
      <c r="AX1093" s="12" t="s">
        <v>77</v>
      </c>
      <c r="AY1093" s="228" t="s">
        <v>164</v>
      </c>
    </row>
    <row r="1094" spans="2:51" s="13" customFormat="1" ht="13.5">
      <c r="B1094" s="229"/>
      <c r="C1094" s="230"/>
      <c r="D1094" s="215" t="s">
        <v>175</v>
      </c>
      <c r="E1094" s="231" t="s">
        <v>24</v>
      </c>
      <c r="F1094" s="232" t="s">
        <v>438</v>
      </c>
      <c r="G1094" s="230"/>
      <c r="H1094" s="233">
        <v>9.4169999999999998</v>
      </c>
      <c r="I1094" s="234"/>
      <c r="J1094" s="230"/>
      <c r="K1094" s="230"/>
      <c r="L1094" s="235"/>
      <c r="M1094" s="236"/>
      <c r="N1094" s="237"/>
      <c r="O1094" s="237"/>
      <c r="P1094" s="237"/>
      <c r="Q1094" s="237"/>
      <c r="R1094" s="237"/>
      <c r="S1094" s="237"/>
      <c r="T1094" s="238"/>
      <c r="AT1094" s="239" t="s">
        <v>175</v>
      </c>
      <c r="AU1094" s="239" t="s">
        <v>86</v>
      </c>
      <c r="AV1094" s="13" t="s">
        <v>86</v>
      </c>
      <c r="AW1094" s="13" t="s">
        <v>40</v>
      </c>
      <c r="AX1094" s="13" t="s">
        <v>77</v>
      </c>
      <c r="AY1094" s="239" t="s">
        <v>164</v>
      </c>
    </row>
    <row r="1095" spans="2:51" s="15" customFormat="1" ht="13.5">
      <c r="B1095" s="271"/>
      <c r="C1095" s="272"/>
      <c r="D1095" s="215" t="s">
        <v>175</v>
      </c>
      <c r="E1095" s="273" t="s">
        <v>24</v>
      </c>
      <c r="F1095" s="274" t="s">
        <v>399</v>
      </c>
      <c r="G1095" s="272"/>
      <c r="H1095" s="275">
        <v>46.369</v>
      </c>
      <c r="I1095" s="276"/>
      <c r="J1095" s="272"/>
      <c r="K1095" s="272"/>
      <c r="L1095" s="277"/>
      <c r="M1095" s="278"/>
      <c r="N1095" s="279"/>
      <c r="O1095" s="279"/>
      <c r="P1095" s="279"/>
      <c r="Q1095" s="279"/>
      <c r="R1095" s="279"/>
      <c r="S1095" s="279"/>
      <c r="T1095" s="280"/>
      <c r="AT1095" s="281" t="s">
        <v>175</v>
      </c>
      <c r="AU1095" s="281" t="s">
        <v>86</v>
      </c>
      <c r="AV1095" s="15" t="s">
        <v>183</v>
      </c>
      <c r="AW1095" s="15" t="s">
        <v>40</v>
      </c>
      <c r="AX1095" s="15" t="s">
        <v>77</v>
      </c>
      <c r="AY1095" s="281" t="s">
        <v>164</v>
      </c>
    </row>
    <row r="1096" spans="2:51" s="12" customFormat="1" ht="13.5">
      <c r="B1096" s="218"/>
      <c r="C1096" s="219"/>
      <c r="D1096" s="215" t="s">
        <v>175</v>
      </c>
      <c r="E1096" s="220" t="s">
        <v>24</v>
      </c>
      <c r="F1096" s="221" t="s">
        <v>243</v>
      </c>
      <c r="G1096" s="219"/>
      <c r="H1096" s="222" t="s">
        <v>24</v>
      </c>
      <c r="I1096" s="223"/>
      <c r="J1096" s="219"/>
      <c r="K1096" s="219"/>
      <c r="L1096" s="224"/>
      <c r="M1096" s="225"/>
      <c r="N1096" s="226"/>
      <c r="O1096" s="226"/>
      <c r="P1096" s="226"/>
      <c r="Q1096" s="226"/>
      <c r="R1096" s="226"/>
      <c r="S1096" s="226"/>
      <c r="T1096" s="227"/>
      <c r="AT1096" s="228" t="s">
        <v>175</v>
      </c>
      <c r="AU1096" s="228" t="s">
        <v>86</v>
      </c>
      <c r="AV1096" s="12" t="s">
        <v>25</v>
      </c>
      <c r="AW1096" s="12" t="s">
        <v>40</v>
      </c>
      <c r="AX1096" s="12" t="s">
        <v>77</v>
      </c>
      <c r="AY1096" s="228" t="s">
        <v>164</v>
      </c>
    </row>
    <row r="1097" spans="2:51" s="12" customFormat="1" ht="13.5">
      <c r="B1097" s="218"/>
      <c r="C1097" s="219"/>
      <c r="D1097" s="215" t="s">
        <v>175</v>
      </c>
      <c r="E1097" s="220" t="s">
        <v>24</v>
      </c>
      <c r="F1097" s="221" t="s">
        <v>439</v>
      </c>
      <c r="G1097" s="219"/>
      <c r="H1097" s="222" t="s">
        <v>24</v>
      </c>
      <c r="I1097" s="223"/>
      <c r="J1097" s="219"/>
      <c r="K1097" s="219"/>
      <c r="L1097" s="224"/>
      <c r="M1097" s="225"/>
      <c r="N1097" s="226"/>
      <c r="O1097" s="226"/>
      <c r="P1097" s="226"/>
      <c r="Q1097" s="226"/>
      <c r="R1097" s="226"/>
      <c r="S1097" s="226"/>
      <c r="T1097" s="227"/>
      <c r="AT1097" s="228" t="s">
        <v>175</v>
      </c>
      <c r="AU1097" s="228" t="s">
        <v>86</v>
      </c>
      <c r="AV1097" s="12" t="s">
        <v>25</v>
      </c>
      <c r="AW1097" s="12" t="s">
        <v>40</v>
      </c>
      <c r="AX1097" s="12" t="s">
        <v>77</v>
      </c>
      <c r="AY1097" s="228" t="s">
        <v>164</v>
      </c>
    </row>
    <row r="1098" spans="2:51" s="13" customFormat="1" ht="13.5">
      <c r="B1098" s="229"/>
      <c r="C1098" s="230"/>
      <c r="D1098" s="215" t="s">
        <v>175</v>
      </c>
      <c r="E1098" s="231" t="s">
        <v>24</v>
      </c>
      <c r="F1098" s="232" t="s">
        <v>440</v>
      </c>
      <c r="G1098" s="230"/>
      <c r="H1098" s="233">
        <v>12.555</v>
      </c>
      <c r="I1098" s="234"/>
      <c r="J1098" s="230"/>
      <c r="K1098" s="230"/>
      <c r="L1098" s="235"/>
      <c r="M1098" s="236"/>
      <c r="N1098" s="237"/>
      <c r="O1098" s="237"/>
      <c r="P1098" s="237"/>
      <c r="Q1098" s="237"/>
      <c r="R1098" s="237"/>
      <c r="S1098" s="237"/>
      <c r="T1098" s="238"/>
      <c r="AT1098" s="239" t="s">
        <v>175</v>
      </c>
      <c r="AU1098" s="239" t="s">
        <v>86</v>
      </c>
      <c r="AV1098" s="13" t="s">
        <v>86</v>
      </c>
      <c r="AW1098" s="13" t="s">
        <v>40</v>
      </c>
      <c r="AX1098" s="13" t="s">
        <v>77</v>
      </c>
      <c r="AY1098" s="239" t="s">
        <v>164</v>
      </c>
    </row>
    <row r="1099" spans="2:51" s="12" customFormat="1" ht="13.5">
      <c r="B1099" s="218"/>
      <c r="C1099" s="219"/>
      <c r="D1099" s="215" t="s">
        <v>175</v>
      </c>
      <c r="E1099" s="220" t="s">
        <v>24</v>
      </c>
      <c r="F1099" s="221" t="s">
        <v>441</v>
      </c>
      <c r="G1099" s="219"/>
      <c r="H1099" s="222" t="s">
        <v>24</v>
      </c>
      <c r="I1099" s="223"/>
      <c r="J1099" s="219"/>
      <c r="K1099" s="219"/>
      <c r="L1099" s="224"/>
      <c r="M1099" s="225"/>
      <c r="N1099" s="226"/>
      <c r="O1099" s="226"/>
      <c r="P1099" s="226"/>
      <c r="Q1099" s="226"/>
      <c r="R1099" s="226"/>
      <c r="S1099" s="226"/>
      <c r="T1099" s="227"/>
      <c r="AT1099" s="228" t="s">
        <v>175</v>
      </c>
      <c r="AU1099" s="228" t="s">
        <v>86</v>
      </c>
      <c r="AV1099" s="12" t="s">
        <v>25</v>
      </c>
      <c r="AW1099" s="12" t="s">
        <v>40</v>
      </c>
      <c r="AX1099" s="12" t="s">
        <v>77</v>
      </c>
      <c r="AY1099" s="228" t="s">
        <v>164</v>
      </c>
    </row>
    <row r="1100" spans="2:51" s="13" customFormat="1" ht="13.5">
      <c r="B1100" s="229"/>
      <c r="C1100" s="230"/>
      <c r="D1100" s="215" t="s">
        <v>175</v>
      </c>
      <c r="E1100" s="231" t="s">
        <v>24</v>
      </c>
      <c r="F1100" s="232" t="s">
        <v>442</v>
      </c>
      <c r="G1100" s="230"/>
      <c r="H1100" s="233">
        <v>13.391999999999999</v>
      </c>
      <c r="I1100" s="234"/>
      <c r="J1100" s="230"/>
      <c r="K1100" s="230"/>
      <c r="L1100" s="235"/>
      <c r="M1100" s="236"/>
      <c r="N1100" s="237"/>
      <c r="O1100" s="237"/>
      <c r="P1100" s="237"/>
      <c r="Q1100" s="237"/>
      <c r="R1100" s="237"/>
      <c r="S1100" s="237"/>
      <c r="T1100" s="238"/>
      <c r="AT1100" s="239" t="s">
        <v>175</v>
      </c>
      <c r="AU1100" s="239" t="s">
        <v>86</v>
      </c>
      <c r="AV1100" s="13" t="s">
        <v>86</v>
      </c>
      <c r="AW1100" s="13" t="s">
        <v>40</v>
      </c>
      <c r="AX1100" s="13" t="s">
        <v>77</v>
      </c>
      <c r="AY1100" s="239" t="s">
        <v>164</v>
      </c>
    </row>
    <row r="1101" spans="2:51" s="12" customFormat="1" ht="13.5">
      <c r="B1101" s="218"/>
      <c r="C1101" s="219"/>
      <c r="D1101" s="215" t="s">
        <v>175</v>
      </c>
      <c r="E1101" s="220" t="s">
        <v>24</v>
      </c>
      <c r="F1101" s="221" t="s">
        <v>443</v>
      </c>
      <c r="G1101" s="219"/>
      <c r="H1101" s="222" t="s">
        <v>24</v>
      </c>
      <c r="I1101" s="223"/>
      <c r="J1101" s="219"/>
      <c r="K1101" s="219"/>
      <c r="L1101" s="224"/>
      <c r="M1101" s="225"/>
      <c r="N1101" s="226"/>
      <c r="O1101" s="226"/>
      <c r="P1101" s="226"/>
      <c r="Q1101" s="226"/>
      <c r="R1101" s="226"/>
      <c r="S1101" s="226"/>
      <c r="T1101" s="227"/>
      <c r="AT1101" s="228" t="s">
        <v>175</v>
      </c>
      <c r="AU1101" s="228" t="s">
        <v>86</v>
      </c>
      <c r="AV1101" s="12" t="s">
        <v>25</v>
      </c>
      <c r="AW1101" s="12" t="s">
        <v>40</v>
      </c>
      <c r="AX1101" s="12" t="s">
        <v>77</v>
      </c>
      <c r="AY1101" s="228" t="s">
        <v>164</v>
      </c>
    </row>
    <row r="1102" spans="2:51" s="13" customFormat="1" ht="13.5">
      <c r="B1102" s="229"/>
      <c r="C1102" s="230"/>
      <c r="D1102" s="215" t="s">
        <v>175</v>
      </c>
      <c r="E1102" s="231" t="s">
        <v>24</v>
      </c>
      <c r="F1102" s="232" t="s">
        <v>444</v>
      </c>
      <c r="G1102" s="230"/>
      <c r="H1102" s="233">
        <v>8.8160000000000007</v>
      </c>
      <c r="I1102" s="234"/>
      <c r="J1102" s="230"/>
      <c r="K1102" s="230"/>
      <c r="L1102" s="235"/>
      <c r="M1102" s="236"/>
      <c r="N1102" s="237"/>
      <c r="O1102" s="237"/>
      <c r="P1102" s="237"/>
      <c r="Q1102" s="237"/>
      <c r="R1102" s="237"/>
      <c r="S1102" s="237"/>
      <c r="T1102" s="238"/>
      <c r="AT1102" s="239" t="s">
        <v>175</v>
      </c>
      <c r="AU1102" s="239" t="s">
        <v>86</v>
      </c>
      <c r="AV1102" s="13" t="s">
        <v>86</v>
      </c>
      <c r="AW1102" s="13" t="s">
        <v>40</v>
      </c>
      <c r="AX1102" s="13" t="s">
        <v>77</v>
      </c>
      <c r="AY1102" s="239" t="s">
        <v>164</v>
      </c>
    </row>
    <row r="1103" spans="2:51" s="12" customFormat="1" ht="13.5">
      <c r="B1103" s="218"/>
      <c r="C1103" s="219"/>
      <c r="D1103" s="215" t="s">
        <v>175</v>
      </c>
      <c r="E1103" s="220" t="s">
        <v>24</v>
      </c>
      <c r="F1103" s="221" t="s">
        <v>445</v>
      </c>
      <c r="G1103" s="219"/>
      <c r="H1103" s="222" t="s">
        <v>24</v>
      </c>
      <c r="I1103" s="223"/>
      <c r="J1103" s="219"/>
      <c r="K1103" s="219"/>
      <c r="L1103" s="224"/>
      <c r="M1103" s="225"/>
      <c r="N1103" s="226"/>
      <c r="O1103" s="226"/>
      <c r="P1103" s="226"/>
      <c r="Q1103" s="226"/>
      <c r="R1103" s="226"/>
      <c r="S1103" s="226"/>
      <c r="T1103" s="227"/>
      <c r="AT1103" s="228" t="s">
        <v>175</v>
      </c>
      <c r="AU1103" s="228" t="s">
        <v>86</v>
      </c>
      <c r="AV1103" s="12" t="s">
        <v>25</v>
      </c>
      <c r="AW1103" s="12" t="s">
        <v>40</v>
      </c>
      <c r="AX1103" s="12" t="s">
        <v>77</v>
      </c>
      <c r="AY1103" s="228" t="s">
        <v>164</v>
      </c>
    </row>
    <row r="1104" spans="2:51" s="13" customFormat="1" ht="13.5">
      <c r="B1104" s="229"/>
      <c r="C1104" s="230"/>
      <c r="D1104" s="215" t="s">
        <v>175</v>
      </c>
      <c r="E1104" s="231" t="s">
        <v>24</v>
      </c>
      <c r="F1104" s="232" t="s">
        <v>446</v>
      </c>
      <c r="G1104" s="230"/>
      <c r="H1104" s="233">
        <v>8.2349999999999994</v>
      </c>
      <c r="I1104" s="234"/>
      <c r="J1104" s="230"/>
      <c r="K1104" s="230"/>
      <c r="L1104" s="235"/>
      <c r="M1104" s="236"/>
      <c r="N1104" s="237"/>
      <c r="O1104" s="237"/>
      <c r="P1104" s="237"/>
      <c r="Q1104" s="237"/>
      <c r="R1104" s="237"/>
      <c r="S1104" s="237"/>
      <c r="T1104" s="238"/>
      <c r="AT1104" s="239" t="s">
        <v>175</v>
      </c>
      <c r="AU1104" s="239" t="s">
        <v>86</v>
      </c>
      <c r="AV1104" s="13" t="s">
        <v>86</v>
      </c>
      <c r="AW1104" s="13" t="s">
        <v>40</v>
      </c>
      <c r="AX1104" s="13" t="s">
        <v>77</v>
      </c>
      <c r="AY1104" s="239" t="s">
        <v>164</v>
      </c>
    </row>
    <row r="1105" spans="2:65" s="15" customFormat="1" ht="13.5">
      <c r="B1105" s="271"/>
      <c r="C1105" s="272"/>
      <c r="D1105" s="215" t="s">
        <v>175</v>
      </c>
      <c r="E1105" s="273" t="s">
        <v>24</v>
      </c>
      <c r="F1105" s="274" t="s">
        <v>399</v>
      </c>
      <c r="G1105" s="272"/>
      <c r="H1105" s="275">
        <v>42.997999999999998</v>
      </c>
      <c r="I1105" s="276"/>
      <c r="J1105" s="272"/>
      <c r="K1105" s="272"/>
      <c r="L1105" s="277"/>
      <c r="M1105" s="278"/>
      <c r="N1105" s="279"/>
      <c r="O1105" s="279"/>
      <c r="P1105" s="279"/>
      <c r="Q1105" s="279"/>
      <c r="R1105" s="279"/>
      <c r="S1105" s="279"/>
      <c r="T1105" s="280"/>
      <c r="AT1105" s="281" t="s">
        <v>175</v>
      </c>
      <c r="AU1105" s="281" t="s">
        <v>86</v>
      </c>
      <c r="AV1105" s="15" t="s">
        <v>183</v>
      </c>
      <c r="AW1105" s="15" t="s">
        <v>40</v>
      </c>
      <c r="AX1105" s="15" t="s">
        <v>77</v>
      </c>
      <c r="AY1105" s="281" t="s">
        <v>164</v>
      </c>
    </row>
    <row r="1106" spans="2:65" s="12" customFormat="1" ht="13.5">
      <c r="B1106" s="218"/>
      <c r="C1106" s="219"/>
      <c r="D1106" s="215" t="s">
        <v>175</v>
      </c>
      <c r="E1106" s="220" t="s">
        <v>24</v>
      </c>
      <c r="F1106" s="221" t="s">
        <v>1375</v>
      </c>
      <c r="G1106" s="219"/>
      <c r="H1106" s="222" t="s">
        <v>24</v>
      </c>
      <c r="I1106" s="223"/>
      <c r="J1106" s="219"/>
      <c r="K1106" s="219"/>
      <c r="L1106" s="224"/>
      <c r="M1106" s="225"/>
      <c r="N1106" s="226"/>
      <c r="O1106" s="226"/>
      <c r="P1106" s="226"/>
      <c r="Q1106" s="226"/>
      <c r="R1106" s="226"/>
      <c r="S1106" s="226"/>
      <c r="T1106" s="227"/>
      <c r="AT1106" s="228" t="s">
        <v>175</v>
      </c>
      <c r="AU1106" s="228" t="s">
        <v>86</v>
      </c>
      <c r="AV1106" s="12" t="s">
        <v>25</v>
      </c>
      <c r="AW1106" s="12" t="s">
        <v>40</v>
      </c>
      <c r="AX1106" s="12" t="s">
        <v>77</v>
      </c>
      <c r="AY1106" s="228" t="s">
        <v>164</v>
      </c>
    </row>
    <row r="1107" spans="2:65" s="13" customFormat="1" ht="13.5">
      <c r="B1107" s="229"/>
      <c r="C1107" s="230"/>
      <c r="D1107" s="215" t="s">
        <v>175</v>
      </c>
      <c r="E1107" s="231" t="s">
        <v>24</v>
      </c>
      <c r="F1107" s="232" t="s">
        <v>1376</v>
      </c>
      <c r="G1107" s="230"/>
      <c r="H1107" s="233">
        <v>67.319999999999993</v>
      </c>
      <c r="I1107" s="234"/>
      <c r="J1107" s="230"/>
      <c r="K1107" s="230"/>
      <c r="L1107" s="235"/>
      <c r="M1107" s="236"/>
      <c r="N1107" s="237"/>
      <c r="O1107" s="237"/>
      <c r="P1107" s="237"/>
      <c r="Q1107" s="237"/>
      <c r="R1107" s="237"/>
      <c r="S1107" s="237"/>
      <c r="T1107" s="238"/>
      <c r="AT1107" s="239" t="s">
        <v>175</v>
      </c>
      <c r="AU1107" s="239" t="s">
        <v>86</v>
      </c>
      <c r="AV1107" s="13" t="s">
        <v>86</v>
      </c>
      <c r="AW1107" s="13" t="s">
        <v>40</v>
      </c>
      <c r="AX1107" s="13" t="s">
        <v>77</v>
      </c>
      <c r="AY1107" s="239" t="s">
        <v>164</v>
      </c>
    </row>
    <row r="1108" spans="2:65" s="15" customFormat="1" ht="13.5">
      <c r="B1108" s="271"/>
      <c r="C1108" s="272"/>
      <c r="D1108" s="215" t="s">
        <v>175</v>
      </c>
      <c r="E1108" s="273" t="s">
        <v>24</v>
      </c>
      <c r="F1108" s="274" t="s">
        <v>399</v>
      </c>
      <c r="G1108" s="272"/>
      <c r="H1108" s="275">
        <v>67.319999999999993</v>
      </c>
      <c r="I1108" s="276"/>
      <c r="J1108" s="272"/>
      <c r="K1108" s="272"/>
      <c r="L1108" s="277"/>
      <c r="M1108" s="278"/>
      <c r="N1108" s="279"/>
      <c r="O1108" s="279"/>
      <c r="P1108" s="279"/>
      <c r="Q1108" s="279"/>
      <c r="R1108" s="279"/>
      <c r="S1108" s="279"/>
      <c r="T1108" s="280"/>
      <c r="AT1108" s="281" t="s">
        <v>175</v>
      </c>
      <c r="AU1108" s="281" t="s">
        <v>86</v>
      </c>
      <c r="AV1108" s="15" t="s">
        <v>183</v>
      </c>
      <c r="AW1108" s="15" t="s">
        <v>40</v>
      </c>
      <c r="AX1108" s="15" t="s">
        <v>77</v>
      </c>
      <c r="AY1108" s="281" t="s">
        <v>164</v>
      </c>
    </row>
    <row r="1109" spans="2:65" s="14" customFormat="1" ht="13.5">
      <c r="B1109" s="240"/>
      <c r="C1109" s="241"/>
      <c r="D1109" s="242" t="s">
        <v>175</v>
      </c>
      <c r="E1109" s="243" t="s">
        <v>24</v>
      </c>
      <c r="F1109" s="244" t="s">
        <v>178</v>
      </c>
      <c r="G1109" s="241"/>
      <c r="H1109" s="245">
        <v>376.61900000000003</v>
      </c>
      <c r="I1109" s="246"/>
      <c r="J1109" s="241"/>
      <c r="K1109" s="241"/>
      <c r="L1109" s="247"/>
      <c r="M1109" s="248"/>
      <c r="N1109" s="249"/>
      <c r="O1109" s="249"/>
      <c r="P1109" s="249"/>
      <c r="Q1109" s="249"/>
      <c r="R1109" s="249"/>
      <c r="S1109" s="249"/>
      <c r="T1109" s="250"/>
      <c r="AT1109" s="251" t="s">
        <v>175</v>
      </c>
      <c r="AU1109" s="251" t="s">
        <v>86</v>
      </c>
      <c r="AV1109" s="14" t="s">
        <v>171</v>
      </c>
      <c r="AW1109" s="14" t="s">
        <v>40</v>
      </c>
      <c r="AX1109" s="14" t="s">
        <v>25</v>
      </c>
      <c r="AY1109" s="251" t="s">
        <v>164</v>
      </c>
    </row>
    <row r="1110" spans="2:65" s="1" customFormat="1" ht="31.5" customHeight="1">
      <c r="B1110" s="42"/>
      <c r="C1110" s="203" t="s">
        <v>1377</v>
      </c>
      <c r="D1110" s="203" t="s">
        <v>166</v>
      </c>
      <c r="E1110" s="204" t="s">
        <v>1378</v>
      </c>
      <c r="F1110" s="205" t="s">
        <v>1379</v>
      </c>
      <c r="G1110" s="206" t="s">
        <v>234</v>
      </c>
      <c r="H1110" s="207">
        <v>376.61900000000003</v>
      </c>
      <c r="I1110" s="208"/>
      <c r="J1110" s="209">
        <f>ROUND(I1110*H1110,2)</f>
        <v>0</v>
      </c>
      <c r="K1110" s="205" t="s">
        <v>170</v>
      </c>
      <c r="L1110" s="62"/>
      <c r="M1110" s="210" t="s">
        <v>24</v>
      </c>
      <c r="N1110" s="211" t="s">
        <v>48</v>
      </c>
      <c r="O1110" s="43"/>
      <c r="P1110" s="212">
        <f>O1110*H1110</f>
        <v>0</v>
      </c>
      <c r="Q1110" s="212">
        <v>2.9E-4</v>
      </c>
      <c r="R1110" s="212">
        <f>Q1110*H1110</f>
        <v>0.10921951000000001</v>
      </c>
      <c r="S1110" s="212">
        <v>0</v>
      </c>
      <c r="T1110" s="213">
        <f>S1110*H1110</f>
        <v>0</v>
      </c>
      <c r="AR1110" s="25" t="s">
        <v>284</v>
      </c>
      <c r="AT1110" s="25" t="s">
        <v>166</v>
      </c>
      <c r="AU1110" s="25" t="s">
        <v>86</v>
      </c>
      <c r="AY1110" s="25" t="s">
        <v>164</v>
      </c>
      <c r="BE1110" s="214">
        <f>IF(N1110="základní",J1110,0)</f>
        <v>0</v>
      </c>
      <c r="BF1110" s="214">
        <f>IF(N1110="snížená",J1110,0)</f>
        <v>0</v>
      </c>
      <c r="BG1110" s="214">
        <f>IF(N1110="zákl. přenesená",J1110,0)</f>
        <v>0</v>
      </c>
      <c r="BH1110" s="214">
        <f>IF(N1110="sníž. přenesená",J1110,0)</f>
        <v>0</v>
      </c>
      <c r="BI1110" s="214">
        <f>IF(N1110="nulová",J1110,0)</f>
        <v>0</v>
      </c>
      <c r="BJ1110" s="25" t="s">
        <v>25</v>
      </c>
      <c r="BK1110" s="214">
        <f>ROUND(I1110*H1110,2)</f>
        <v>0</v>
      </c>
      <c r="BL1110" s="25" t="s">
        <v>284</v>
      </c>
      <c r="BM1110" s="25" t="s">
        <v>1380</v>
      </c>
    </row>
    <row r="1111" spans="2:65" s="1" customFormat="1" ht="27">
      <c r="B1111" s="42"/>
      <c r="C1111" s="64"/>
      <c r="D1111" s="242" t="s">
        <v>173</v>
      </c>
      <c r="E1111" s="64"/>
      <c r="F1111" s="252" t="s">
        <v>1381</v>
      </c>
      <c r="G1111" s="64"/>
      <c r="H1111" s="64"/>
      <c r="I1111" s="173"/>
      <c r="J1111" s="64"/>
      <c r="K1111" s="64"/>
      <c r="L1111" s="62"/>
      <c r="M1111" s="217"/>
      <c r="N1111" s="43"/>
      <c r="O1111" s="43"/>
      <c r="P1111" s="43"/>
      <c r="Q1111" s="43"/>
      <c r="R1111" s="43"/>
      <c r="S1111" s="43"/>
      <c r="T1111" s="79"/>
      <c r="AT1111" s="25" t="s">
        <v>173</v>
      </c>
      <c r="AU1111" s="25" t="s">
        <v>86</v>
      </c>
    </row>
    <row r="1112" spans="2:65" s="1" customFormat="1" ht="31.5" customHeight="1">
      <c r="B1112" s="42"/>
      <c r="C1112" s="203" t="s">
        <v>1382</v>
      </c>
      <c r="D1112" s="203" t="s">
        <v>166</v>
      </c>
      <c r="E1112" s="204" t="s">
        <v>1383</v>
      </c>
      <c r="F1112" s="205" t="s">
        <v>1384</v>
      </c>
      <c r="G1112" s="206" t="s">
        <v>234</v>
      </c>
      <c r="H1112" s="207">
        <v>376.61900000000003</v>
      </c>
      <c r="I1112" s="208"/>
      <c r="J1112" s="209">
        <f>ROUND(I1112*H1112,2)</f>
        <v>0</v>
      </c>
      <c r="K1112" s="205" t="s">
        <v>170</v>
      </c>
      <c r="L1112" s="62"/>
      <c r="M1112" s="210" t="s">
        <v>24</v>
      </c>
      <c r="N1112" s="211" t="s">
        <v>48</v>
      </c>
      <c r="O1112" s="43"/>
      <c r="P1112" s="212">
        <f>O1112*H1112</f>
        <v>0</v>
      </c>
      <c r="Q1112" s="212">
        <v>1.0000000000000001E-5</v>
      </c>
      <c r="R1112" s="212">
        <f>Q1112*H1112</f>
        <v>3.7661900000000004E-3</v>
      </c>
      <c r="S1112" s="212">
        <v>0</v>
      </c>
      <c r="T1112" s="213">
        <f>S1112*H1112</f>
        <v>0</v>
      </c>
      <c r="AR1112" s="25" t="s">
        <v>284</v>
      </c>
      <c r="AT1112" s="25" t="s">
        <v>166</v>
      </c>
      <c r="AU1112" s="25" t="s">
        <v>86</v>
      </c>
      <c r="AY1112" s="25" t="s">
        <v>164</v>
      </c>
      <c r="BE1112" s="214">
        <f>IF(N1112="základní",J1112,0)</f>
        <v>0</v>
      </c>
      <c r="BF1112" s="214">
        <f>IF(N1112="snížená",J1112,0)</f>
        <v>0</v>
      </c>
      <c r="BG1112" s="214">
        <f>IF(N1112="zákl. přenesená",J1112,0)</f>
        <v>0</v>
      </c>
      <c r="BH1112" s="214">
        <f>IF(N1112="sníž. přenesená",J1112,0)</f>
        <v>0</v>
      </c>
      <c r="BI1112" s="214">
        <f>IF(N1112="nulová",J1112,0)</f>
        <v>0</v>
      </c>
      <c r="BJ1112" s="25" t="s">
        <v>25</v>
      </c>
      <c r="BK1112" s="214">
        <f>ROUND(I1112*H1112,2)</f>
        <v>0</v>
      </c>
      <c r="BL1112" s="25" t="s">
        <v>284</v>
      </c>
      <c r="BM1112" s="25" t="s">
        <v>1385</v>
      </c>
    </row>
    <row r="1113" spans="2:65" s="1" customFormat="1" ht="27">
      <c r="B1113" s="42"/>
      <c r="C1113" s="64"/>
      <c r="D1113" s="215" t="s">
        <v>173</v>
      </c>
      <c r="E1113" s="64"/>
      <c r="F1113" s="216" t="s">
        <v>1386</v>
      </c>
      <c r="G1113" s="64"/>
      <c r="H1113" s="64"/>
      <c r="I1113" s="173"/>
      <c r="J1113" s="64"/>
      <c r="K1113" s="64"/>
      <c r="L1113" s="62"/>
      <c r="M1113" s="217"/>
      <c r="N1113" s="43"/>
      <c r="O1113" s="43"/>
      <c r="P1113" s="43"/>
      <c r="Q1113" s="43"/>
      <c r="R1113" s="43"/>
      <c r="S1113" s="43"/>
      <c r="T1113" s="79"/>
      <c r="AT1113" s="25" t="s">
        <v>173</v>
      </c>
      <c r="AU1113" s="25" t="s">
        <v>86</v>
      </c>
    </row>
    <row r="1114" spans="2:65" s="11" customFormat="1" ht="29.85" customHeight="1">
      <c r="B1114" s="186"/>
      <c r="C1114" s="187"/>
      <c r="D1114" s="200" t="s">
        <v>76</v>
      </c>
      <c r="E1114" s="201" t="s">
        <v>1387</v>
      </c>
      <c r="F1114" s="201" t="s">
        <v>1388</v>
      </c>
      <c r="G1114" s="187"/>
      <c r="H1114" s="187"/>
      <c r="I1114" s="190"/>
      <c r="J1114" s="202">
        <f>BK1114</f>
        <v>0</v>
      </c>
      <c r="K1114" s="187"/>
      <c r="L1114" s="192"/>
      <c r="M1114" s="193"/>
      <c r="N1114" s="194"/>
      <c r="O1114" s="194"/>
      <c r="P1114" s="195">
        <f>SUM(P1115:P1124)</f>
        <v>0</v>
      </c>
      <c r="Q1114" s="194"/>
      <c r="R1114" s="195">
        <f>SUM(R1115:R1124)</f>
        <v>0.104004</v>
      </c>
      <c r="S1114" s="194"/>
      <c r="T1114" s="196">
        <f>SUM(T1115:T1124)</f>
        <v>0.10800000000000001</v>
      </c>
      <c r="AR1114" s="197" t="s">
        <v>86</v>
      </c>
      <c r="AT1114" s="198" t="s">
        <v>76</v>
      </c>
      <c r="AU1114" s="198" t="s">
        <v>25</v>
      </c>
      <c r="AY1114" s="197" t="s">
        <v>164</v>
      </c>
      <c r="BK1114" s="199">
        <f>SUM(BK1115:BK1124)</f>
        <v>0</v>
      </c>
    </row>
    <row r="1115" spans="2:65" s="1" customFormat="1" ht="22.5" customHeight="1">
      <c r="B1115" s="42"/>
      <c r="C1115" s="203" t="s">
        <v>1389</v>
      </c>
      <c r="D1115" s="203" t="s">
        <v>166</v>
      </c>
      <c r="E1115" s="204" t="s">
        <v>1390</v>
      </c>
      <c r="F1115" s="205" t="s">
        <v>1391</v>
      </c>
      <c r="G1115" s="206" t="s">
        <v>234</v>
      </c>
      <c r="H1115" s="207">
        <v>10.8</v>
      </c>
      <c r="I1115" s="208"/>
      <c r="J1115" s="209">
        <f>ROUND(I1115*H1115,2)</f>
        <v>0</v>
      </c>
      <c r="K1115" s="205" t="s">
        <v>170</v>
      </c>
      <c r="L1115" s="62"/>
      <c r="M1115" s="210" t="s">
        <v>24</v>
      </c>
      <c r="N1115" s="211" t="s">
        <v>48</v>
      </c>
      <c r="O1115" s="43"/>
      <c r="P1115" s="212">
        <f>O1115*H1115</f>
        <v>0</v>
      </c>
      <c r="Q1115" s="212">
        <v>0</v>
      </c>
      <c r="R1115" s="212">
        <f>Q1115*H1115</f>
        <v>0</v>
      </c>
      <c r="S1115" s="212">
        <v>0.01</v>
      </c>
      <c r="T1115" s="213">
        <f>S1115*H1115</f>
        <v>0.10800000000000001</v>
      </c>
      <c r="AR1115" s="25" t="s">
        <v>284</v>
      </c>
      <c r="AT1115" s="25" t="s">
        <v>166</v>
      </c>
      <c r="AU1115" s="25" t="s">
        <v>86</v>
      </c>
      <c r="AY1115" s="25" t="s">
        <v>164</v>
      </c>
      <c r="BE1115" s="214">
        <f>IF(N1115="základní",J1115,0)</f>
        <v>0</v>
      </c>
      <c r="BF1115" s="214">
        <f>IF(N1115="snížená",J1115,0)</f>
        <v>0</v>
      </c>
      <c r="BG1115" s="214">
        <f>IF(N1115="zákl. přenesená",J1115,0)</f>
        <v>0</v>
      </c>
      <c r="BH1115" s="214">
        <f>IF(N1115="sníž. přenesená",J1115,0)</f>
        <v>0</v>
      </c>
      <c r="BI1115" s="214">
        <f>IF(N1115="nulová",J1115,0)</f>
        <v>0</v>
      </c>
      <c r="BJ1115" s="25" t="s">
        <v>25</v>
      </c>
      <c r="BK1115" s="214">
        <f>ROUND(I1115*H1115,2)</f>
        <v>0</v>
      </c>
      <c r="BL1115" s="25" t="s">
        <v>284</v>
      </c>
      <c r="BM1115" s="25" t="s">
        <v>1392</v>
      </c>
    </row>
    <row r="1116" spans="2:65" s="1" customFormat="1" ht="13.5">
      <c r="B1116" s="42"/>
      <c r="C1116" s="64"/>
      <c r="D1116" s="215" t="s">
        <v>173</v>
      </c>
      <c r="E1116" s="64"/>
      <c r="F1116" s="216" t="s">
        <v>1393</v>
      </c>
      <c r="G1116" s="64"/>
      <c r="H1116" s="64"/>
      <c r="I1116" s="173"/>
      <c r="J1116" s="64"/>
      <c r="K1116" s="64"/>
      <c r="L1116" s="62"/>
      <c r="M1116" s="217"/>
      <c r="N1116" s="43"/>
      <c r="O1116" s="43"/>
      <c r="P1116" s="43"/>
      <c r="Q1116" s="43"/>
      <c r="R1116" s="43"/>
      <c r="S1116" s="43"/>
      <c r="T1116" s="79"/>
      <c r="AT1116" s="25" t="s">
        <v>173</v>
      </c>
      <c r="AU1116" s="25" t="s">
        <v>86</v>
      </c>
    </row>
    <row r="1117" spans="2:65" s="12" customFormat="1" ht="27">
      <c r="B1117" s="218"/>
      <c r="C1117" s="219"/>
      <c r="D1117" s="215" t="s">
        <v>175</v>
      </c>
      <c r="E1117" s="220" t="s">
        <v>24</v>
      </c>
      <c r="F1117" s="221" t="s">
        <v>1335</v>
      </c>
      <c r="G1117" s="219"/>
      <c r="H1117" s="222" t="s">
        <v>24</v>
      </c>
      <c r="I1117" s="223"/>
      <c r="J1117" s="219"/>
      <c r="K1117" s="219"/>
      <c r="L1117" s="224"/>
      <c r="M1117" s="225"/>
      <c r="N1117" s="226"/>
      <c r="O1117" s="226"/>
      <c r="P1117" s="226"/>
      <c r="Q1117" s="226"/>
      <c r="R1117" s="226"/>
      <c r="S1117" s="226"/>
      <c r="T1117" s="227"/>
      <c r="AT1117" s="228" t="s">
        <v>175</v>
      </c>
      <c r="AU1117" s="228" t="s">
        <v>86</v>
      </c>
      <c r="AV1117" s="12" t="s">
        <v>25</v>
      </c>
      <c r="AW1117" s="12" t="s">
        <v>40</v>
      </c>
      <c r="AX1117" s="12" t="s">
        <v>77</v>
      </c>
      <c r="AY1117" s="228" t="s">
        <v>164</v>
      </c>
    </row>
    <row r="1118" spans="2:65" s="13" customFormat="1" ht="13.5">
      <c r="B1118" s="229"/>
      <c r="C1118" s="230"/>
      <c r="D1118" s="215" t="s">
        <v>175</v>
      </c>
      <c r="E1118" s="231" t="s">
        <v>24</v>
      </c>
      <c r="F1118" s="232" t="s">
        <v>1336</v>
      </c>
      <c r="G1118" s="230"/>
      <c r="H1118" s="233">
        <v>2.16</v>
      </c>
      <c r="I1118" s="234"/>
      <c r="J1118" s="230"/>
      <c r="K1118" s="230"/>
      <c r="L1118" s="235"/>
      <c r="M1118" s="236"/>
      <c r="N1118" s="237"/>
      <c r="O1118" s="237"/>
      <c r="P1118" s="237"/>
      <c r="Q1118" s="237"/>
      <c r="R1118" s="237"/>
      <c r="S1118" s="237"/>
      <c r="T1118" s="238"/>
      <c r="AT1118" s="239" t="s">
        <v>175</v>
      </c>
      <c r="AU1118" s="239" t="s">
        <v>86</v>
      </c>
      <c r="AV1118" s="13" t="s">
        <v>86</v>
      </c>
      <c r="AW1118" s="13" t="s">
        <v>40</v>
      </c>
      <c r="AX1118" s="13" t="s">
        <v>77</v>
      </c>
      <c r="AY1118" s="239" t="s">
        <v>164</v>
      </c>
    </row>
    <row r="1119" spans="2:65" s="13" customFormat="1" ht="13.5">
      <c r="B1119" s="229"/>
      <c r="C1119" s="230"/>
      <c r="D1119" s="215" t="s">
        <v>175</v>
      </c>
      <c r="E1119" s="231" t="s">
        <v>24</v>
      </c>
      <c r="F1119" s="232" t="s">
        <v>1337</v>
      </c>
      <c r="G1119" s="230"/>
      <c r="H1119" s="233">
        <v>2.88</v>
      </c>
      <c r="I1119" s="234"/>
      <c r="J1119" s="230"/>
      <c r="K1119" s="230"/>
      <c r="L1119" s="235"/>
      <c r="M1119" s="236"/>
      <c r="N1119" s="237"/>
      <c r="O1119" s="237"/>
      <c r="P1119" s="237"/>
      <c r="Q1119" s="237"/>
      <c r="R1119" s="237"/>
      <c r="S1119" s="237"/>
      <c r="T1119" s="238"/>
      <c r="AT1119" s="239" t="s">
        <v>175</v>
      </c>
      <c r="AU1119" s="239" t="s">
        <v>86</v>
      </c>
      <c r="AV1119" s="13" t="s">
        <v>86</v>
      </c>
      <c r="AW1119" s="13" t="s">
        <v>40</v>
      </c>
      <c r="AX1119" s="13" t="s">
        <v>77</v>
      </c>
      <c r="AY1119" s="239" t="s">
        <v>164</v>
      </c>
    </row>
    <row r="1120" spans="2:65" s="13" customFormat="1" ht="13.5">
      <c r="B1120" s="229"/>
      <c r="C1120" s="230"/>
      <c r="D1120" s="215" t="s">
        <v>175</v>
      </c>
      <c r="E1120" s="231" t="s">
        <v>24</v>
      </c>
      <c r="F1120" s="232" t="s">
        <v>1337</v>
      </c>
      <c r="G1120" s="230"/>
      <c r="H1120" s="233">
        <v>2.88</v>
      </c>
      <c r="I1120" s="234"/>
      <c r="J1120" s="230"/>
      <c r="K1120" s="230"/>
      <c r="L1120" s="235"/>
      <c r="M1120" s="236"/>
      <c r="N1120" s="237"/>
      <c r="O1120" s="237"/>
      <c r="P1120" s="237"/>
      <c r="Q1120" s="237"/>
      <c r="R1120" s="237"/>
      <c r="S1120" s="237"/>
      <c r="T1120" s="238"/>
      <c r="AT1120" s="239" t="s">
        <v>175</v>
      </c>
      <c r="AU1120" s="239" t="s">
        <v>86</v>
      </c>
      <c r="AV1120" s="13" t="s">
        <v>86</v>
      </c>
      <c r="AW1120" s="13" t="s">
        <v>40</v>
      </c>
      <c r="AX1120" s="13" t="s">
        <v>77</v>
      </c>
      <c r="AY1120" s="239" t="s">
        <v>164</v>
      </c>
    </row>
    <row r="1121" spans="2:65" s="13" customFormat="1" ht="13.5">
      <c r="B1121" s="229"/>
      <c r="C1121" s="230"/>
      <c r="D1121" s="215" t="s">
        <v>175</v>
      </c>
      <c r="E1121" s="231" t="s">
        <v>24</v>
      </c>
      <c r="F1121" s="232" t="s">
        <v>1337</v>
      </c>
      <c r="G1121" s="230"/>
      <c r="H1121" s="233">
        <v>2.88</v>
      </c>
      <c r="I1121" s="234"/>
      <c r="J1121" s="230"/>
      <c r="K1121" s="230"/>
      <c r="L1121" s="235"/>
      <c r="M1121" s="236"/>
      <c r="N1121" s="237"/>
      <c r="O1121" s="237"/>
      <c r="P1121" s="237"/>
      <c r="Q1121" s="237"/>
      <c r="R1121" s="237"/>
      <c r="S1121" s="237"/>
      <c r="T1121" s="238"/>
      <c r="AT1121" s="239" t="s">
        <v>175</v>
      </c>
      <c r="AU1121" s="239" t="s">
        <v>86</v>
      </c>
      <c r="AV1121" s="13" t="s">
        <v>86</v>
      </c>
      <c r="AW1121" s="13" t="s">
        <v>40</v>
      </c>
      <c r="AX1121" s="13" t="s">
        <v>77</v>
      </c>
      <c r="AY1121" s="239" t="s">
        <v>164</v>
      </c>
    </row>
    <row r="1122" spans="2:65" s="14" customFormat="1" ht="13.5">
      <c r="B1122" s="240"/>
      <c r="C1122" s="241"/>
      <c r="D1122" s="242" t="s">
        <v>175</v>
      </c>
      <c r="E1122" s="243" t="s">
        <v>24</v>
      </c>
      <c r="F1122" s="244" t="s">
        <v>178</v>
      </c>
      <c r="G1122" s="241"/>
      <c r="H1122" s="245">
        <v>10.8</v>
      </c>
      <c r="I1122" s="246"/>
      <c r="J1122" s="241"/>
      <c r="K1122" s="241"/>
      <c r="L1122" s="247"/>
      <c r="M1122" s="248"/>
      <c r="N1122" s="249"/>
      <c r="O1122" s="249"/>
      <c r="P1122" s="249"/>
      <c r="Q1122" s="249"/>
      <c r="R1122" s="249"/>
      <c r="S1122" s="249"/>
      <c r="T1122" s="250"/>
      <c r="AT1122" s="251" t="s">
        <v>175</v>
      </c>
      <c r="AU1122" s="251" t="s">
        <v>86</v>
      </c>
      <c r="AV1122" s="14" t="s">
        <v>171</v>
      </c>
      <c r="AW1122" s="14" t="s">
        <v>40</v>
      </c>
      <c r="AX1122" s="14" t="s">
        <v>25</v>
      </c>
      <c r="AY1122" s="251" t="s">
        <v>164</v>
      </c>
    </row>
    <row r="1123" spans="2:65" s="1" customFormat="1" ht="22.5" customHeight="1">
      <c r="B1123" s="42"/>
      <c r="C1123" s="203" t="s">
        <v>1394</v>
      </c>
      <c r="D1123" s="203" t="s">
        <v>166</v>
      </c>
      <c r="E1123" s="204" t="s">
        <v>1395</v>
      </c>
      <c r="F1123" s="205" t="s">
        <v>1396</v>
      </c>
      <c r="G1123" s="206" t="s">
        <v>234</v>
      </c>
      <c r="H1123" s="207">
        <v>10.8</v>
      </c>
      <c r="I1123" s="208"/>
      <c r="J1123" s="209">
        <f>ROUND(I1123*H1123,2)</f>
        <v>0</v>
      </c>
      <c r="K1123" s="205" t="s">
        <v>170</v>
      </c>
      <c r="L1123" s="62"/>
      <c r="M1123" s="210" t="s">
        <v>24</v>
      </c>
      <c r="N1123" s="211" t="s">
        <v>48</v>
      </c>
      <c r="O1123" s="43"/>
      <c r="P1123" s="212">
        <f>O1123*H1123</f>
        <v>0</v>
      </c>
      <c r="Q1123" s="212">
        <v>9.6299999999999997E-3</v>
      </c>
      <c r="R1123" s="212">
        <f>Q1123*H1123</f>
        <v>0.104004</v>
      </c>
      <c r="S1123" s="212">
        <v>0</v>
      </c>
      <c r="T1123" s="213">
        <f>S1123*H1123</f>
        <v>0</v>
      </c>
      <c r="AR1123" s="25" t="s">
        <v>284</v>
      </c>
      <c r="AT1123" s="25" t="s">
        <v>166</v>
      </c>
      <c r="AU1123" s="25" t="s">
        <v>86</v>
      </c>
      <c r="AY1123" s="25" t="s">
        <v>164</v>
      </c>
      <c r="BE1123" s="214">
        <f>IF(N1123="základní",J1123,0)</f>
        <v>0</v>
      </c>
      <c r="BF1123" s="214">
        <f>IF(N1123="snížená",J1123,0)</f>
        <v>0</v>
      </c>
      <c r="BG1123" s="214">
        <f>IF(N1123="zákl. přenesená",J1123,0)</f>
        <v>0</v>
      </c>
      <c r="BH1123" s="214">
        <f>IF(N1123="sníž. přenesená",J1123,0)</f>
        <v>0</v>
      </c>
      <c r="BI1123" s="214">
        <f>IF(N1123="nulová",J1123,0)</f>
        <v>0</v>
      </c>
      <c r="BJ1123" s="25" t="s">
        <v>25</v>
      </c>
      <c r="BK1123" s="214">
        <f>ROUND(I1123*H1123,2)</f>
        <v>0</v>
      </c>
      <c r="BL1123" s="25" t="s">
        <v>284</v>
      </c>
      <c r="BM1123" s="25" t="s">
        <v>1397</v>
      </c>
    </row>
    <row r="1124" spans="2:65" s="1" customFormat="1" ht="27">
      <c r="B1124" s="42"/>
      <c r="C1124" s="64"/>
      <c r="D1124" s="215" t="s">
        <v>173</v>
      </c>
      <c r="E1124" s="64"/>
      <c r="F1124" s="216" t="s">
        <v>1398</v>
      </c>
      <c r="G1124" s="64"/>
      <c r="H1124" s="64"/>
      <c r="I1124" s="173"/>
      <c r="J1124" s="64"/>
      <c r="K1124" s="64"/>
      <c r="L1124" s="62"/>
      <c r="M1124" s="217"/>
      <c r="N1124" s="43"/>
      <c r="O1124" s="43"/>
      <c r="P1124" s="43"/>
      <c r="Q1124" s="43"/>
      <c r="R1124" s="43"/>
      <c r="S1124" s="43"/>
      <c r="T1124" s="79"/>
      <c r="AT1124" s="25" t="s">
        <v>173</v>
      </c>
      <c r="AU1124" s="25" t="s">
        <v>86</v>
      </c>
    </row>
    <row r="1125" spans="2:65" s="11" customFormat="1" ht="37.35" customHeight="1">
      <c r="B1125" s="186"/>
      <c r="C1125" s="187"/>
      <c r="D1125" s="200" t="s">
        <v>76</v>
      </c>
      <c r="E1125" s="284" t="s">
        <v>1399</v>
      </c>
      <c r="F1125" s="284" t="s">
        <v>1400</v>
      </c>
      <c r="G1125" s="187"/>
      <c r="H1125" s="187"/>
      <c r="I1125" s="190"/>
      <c r="J1125" s="285">
        <f>BK1125</f>
        <v>0</v>
      </c>
      <c r="K1125" s="187"/>
      <c r="L1125" s="192"/>
      <c r="M1125" s="193"/>
      <c r="N1125" s="194"/>
      <c r="O1125" s="194"/>
      <c r="P1125" s="195">
        <f>SUM(P1126:P1150)</f>
        <v>0</v>
      </c>
      <c r="Q1125" s="194"/>
      <c r="R1125" s="195">
        <f>SUM(R1126:R1150)</f>
        <v>0</v>
      </c>
      <c r="S1125" s="194"/>
      <c r="T1125" s="196">
        <f>SUM(T1126:T1150)</f>
        <v>0</v>
      </c>
      <c r="AR1125" s="197" t="s">
        <v>171</v>
      </c>
      <c r="AT1125" s="198" t="s">
        <v>76</v>
      </c>
      <c r="AU1125" s="198" t="s">
        <v>77</v>
      </c>
      <c r="AY1125" s="197" t="s">
        <v>164</v>
      </c>
      <c r="BK1125" s="199">
        <f>SUM(BK1126:BK1150)</f>
        <v>0</v>
      </c>
    </row>
    <row r="1126" spans="2:65" s="1" customFormat="1" ht="22.5" customHeight="1">
      <c r="B1126" s="42"/>
      <c r="C1126" s="203" t="s">
        <v>1401</v>
      </c>
      <c r="D1126" s="203" t="s">
        <v>166</v>
      </c>
      <c r="E1126" s="204" t="s">
        <v>1402</v>
      </c>
      <c r="F1126" s="205" t="s">
        <v>1403</v>
      </c>
      <c r="G1126" s="206" t="s">
        <v>1404</v>
      </c>
      <c r="H1126" s="207">
        <v>25</v>
      </c>
      <c r="I1126" s="208"/>
      <c r="J1126" s="209">
        <f>ROUND(I1126*H1126,2)</f>
        <v>0</v>
      </c>
      <c r="K1126" s="205" t="s">
        <v>24</v>
      </c>
      <c r="L1126" s="62"/>
      <c r="M1126" s="210" t="s">
        <v>24</v>
      </c>
      <c r="N1126" s="211" t="s">
        <v>48</v>
      </c>
      <c r="O1126" s="43"/>
      <c r="P1126" s="212">
        <f>O1126*H1126</f>
        <v>0</v>
      </c>
      <c r="Q1126" s="212">
        <v>0</v>
      </c>
      <c r="R1126" s="212">
        <f>Q1126*H1126</f>
        <v>0</v>
      </c>
      <c r="S1126" s="212">
        <v>0</v>
      </c>
      <c r="T1126" s="213">
        <f>S1126*H1126</f>
        <v>0</v>
      </c>
      <c r="AR1126" s="25" t="s">
        <v>1405</v>
      </c>
      <c r="AT1126" s="25" t="s">
        <v>166</v>
      </c>
      <c r="AU1126" s="25" t="s">
        <v>25</v>
      </c>
      <c r="AY1126" s="25" t="s">
        <v>164</v>
      </c>
      <c r="BE1126" s="214">
        <f>IF(N1126="základní",J1126,0)</f>
        <v>0</v>
      </c>
      <c r="BF1126" s="214">
        <f>IF(N1126="snížená",J1126,0)</f>
        <v>0</v>
      </c>
      <c r="BG1126" s="214">
        <f>IF(N1126="zákl. přenesená",J1126,0)</f>
        <v>0</v>
      </c>
      <c r="BH1126" s="214">
        <f>IF(N1126="sníž. přenesená",J1126,0)</f>
        <v>0</v>
      </c>
      <c r="BI1126" s="214">
        <f>IF(N1126="nulová",J1126,0)</f>
        <v>0</v>
      </c>
      <c r="BJ1126" s="25" t="s">
        <v>25</v>
      </c>
      <c r="BK1126" s="214">
        <f>ROUND(I1126*H1126,2)</f>
        <v>0</v>
      </c>
      <c r="BL1126" s="25" t="s">
        <v>1405</v>
      </c>
      <c r="BM1126" s="25" t="s">
        <v>1406</v>
      </c>
    </row>
    <row r="1127" spans="2:65" s="1" customFormat="1" ht="13.5">
      <c r="B1127" s="42"/>
      <c r="C1127" s="64"/>
      <c r="D1127" s="215" t="s">
        <v>173</v>
      </c>
      <c r="E1127" s="64"/>
      <c r="F1127" s="216" t="s">
        <v>1403</v>
      </c>
      <c r="G1127" s="64"/>
      <c r="H1127" s="64"/>
      <c r="I1127" s="173"/>
      <c r="J1127" s="64"/>
      <c r="K1127" s="64"/>
      <c r="L1127" s="62"/>
      <c r="M1127" s="217"/>
      <c r="N1127" s="43"/>
      <c r="O1127" s="43"/>
      <c r="P1127" s="43"/>
      <c r="Q1127" s="43"/>
      <c r="R1127" s="43"/>
      <c r="S1127" s="43"/>
      <c r="T1127" s="79"/>
      <c r="AT1127" s="25" t="s">
        <v>173</v>
      </c>
      <c r="AU1127" s="25" t="s">
        <v>25</v>
      </c>
    </row>
    <row r="1128" spans="2:65" s="1" customFormat="1" ht="40.5">
      <c r="B1128" s="42"/>
      <c r="C1128" s="64"/>
      <c r="D1128" s="242" t="s">
        <v>332</v>
      </c>
      <c r="E1128" s="64"/>
      <c r="F1128" s="266" t="s">
        <v>1407</v>
      </c>
      <c r="G1128" s="64"/>
      <c r="H1128" s="64"/>
      <c r="I1128" s="173"/>
      <c r="J1128" s="64"/>
      <c r="K1128" s="64"/>
      <c r="L1128" s="62"/>
      <c r="M1128" s="217"/>
      <c r="N1128" s="43"/>
      <c r="O1128" s="43"/>
      <c r="P1128" s="43"/>
      <c r="Q1128" s="43"/>
      <c r="R1128" s="43"/>
      <c r="S1128" s="43"/>
      <c r="T1128" s="79"/>
      <c r="AT1128" s="25" t="s">
        <v>332</v>
      </c>
      <c r="AU1128" s="25" t="s">
        <v>25</v>
      </c>
    </row>
    <row r="1129" spans="2:65" s="1" customFormat="1" ht="22.5" customHeight="1">
      <c r="B1129" s="42"/>
      <c r="C1129" s="203" t="s">
        <v>1408</v>
      </c>
      <c r="D1129" s="203" t="s">
        <v>166</v>
      </c>
      <c r="E1129" s="204" t="s">
        <v>1409</v>
      </c>
      <c r="F1129" s="205" t="s">
        <v>1410</v>
      </c>
      <c r="G1129" s="206" t="s">
        <v>1404</v>
      </c>
      <c r="H1129" s="207">
        <v>20</v>
      </c>
      <c r="I1129" s="208"/>
      <c r="J1129" s="209">
        <f>ROUND(I1129*H1129,2)</f>
        <v>0</v>
      </c>
      <c r="K1129" s="205" t="s">
        <v>24</v>
      </c>
      <c r="L1129" s="62"/>
      <c r="M1129" s="210" t="s">
        <v>24</v>
      </c>
      <c r="N1129" s="211" t="s">
        <v>48</v>
      </c>
      <c r="O1129" s="43"/>
      <c r="P1129" s="212">
        <f>O1129*H1129</f>
        <v>0</v>
      </c>
      <c r="Q1129" s="212">
        <v>0</v>
      </c>
      <c r="R1129" s="212">
        <f>Q1129*H1129</f>
        <v>0</v>
      </c>
      <c r="S1129" s="212">
        <v>0</v>
      </c>
      <c r="T1129" s="213">
        <f>S1129*H1129</f>
        <v>0</v>
      </c>
      <c r="AR1129" s="25" t="s">
        <v>1405</v>
      </c>
      <c r="AT1129" s="25" t="s">
        <v>166</v>
      </c>
      <c r="AU1129" s="25" t="s">
        <v>25</v>
      </c>
      <c r="AY1129" s="25" t="s">
        <v>164</v>
      </c>
      <c r="BE1129" s="214">
        <f>IF(N1129="základní",J1129,0)</f>
        <v>0</v>
      </c>
      <c r="BF1129" s="214">
        <f>IF(N1129="snížená",J1129,0)</f>
        <v>0</v>
      </c>
      <c r="BG1129" s="214">
        <f>IF(N1129="zákl. přenesená",J1129,0)</f>
        <v>0</v>
      </c>
      <c r="BH1129" s="214">
        <f>IF(N1129="sníž. přenesená",J1129,0)</f>
        <v>0</v>
      </c>
      <c r="BI1129" s="214">
        <f>IF(N1129="nulová",J1129,0)</f>
        <v>0</v>
      </c>
      <c r="BJ1129" s="25" t="s">
        <v>25</v>
      </c>
      <c r="BK1129" s="214">
        <f>ROUND(I1129*H1129,2)</f>
        <v>0</v>
      </c>
      <c r="BL1129" s="25" t="s">
        <v>1405</v>
      </c>
      <c r="BM1129" s="25" t="s">
        <v>1411</v>
      </c>
    </row>
    <row r="1130" spans="2:65" s="1" customFormat="1" ht="13.5">
      <c r="B1130" s="42"/>
      <c r="C1130" s="64"/>
      <c r="D1130" s="242" t="s">
        <v>173</v>
      </c>
      <c r="E1130" s="64"/>
      <c r="F1130" s="252" t="s">
        <v>1410</v>
      </c>
      <c r="G1130" s="64"/>
      <c r="H1130" s="64"/>
      <c r="I1130" s="173"/>
      <c r="J1130" s="64"/>
      <c r="K1130" s="64"/>
      <c r="L1130" s="62"/>
      <c r="M1130" s="217"/>
      <c r="N1130" s="43"/>
      <c r="O1130" s="43"/>
      <c r="P1130" s="43"/>
      <c r="Q1130" s="43"/>
      <c r="R1130" s="43"/>
      <c r="S1130" s="43"/>
      <c r="T1130" s="79"/>
      <c r="AT1130" s="25" t="s">
        <v>173</v>
      </c>
      <c r="AU1130" s="25" t="s">
        <v>25</v>
      </c>
    </row>
    <row r="1131" spans="2:65" s="1" customFormat="1" ht="31.5" customHeight="1">
      <c r="B1131" s="42"/>
      <c r="C1131" s="203" t="s">
        <v>1412</v>
      </c>
      <c r="D1131" s="203" t="s">
        <v>166</v>
      </c>
      <c r="E1131" s="204" t="s">
        <v>1413</v>
      </c>
      <c r="F1131" s="205" t="s">
        <v>1414</v>
      </c>
      <c r="G1131" s="206" t="s">
        <v>1404</v>
      </c>
      <c r="H1131" s="207">
        <v>40</v>
      </c>
      <c r="I1131" s="208"/>
      <c r="J1131" s="209">
        <f>ROUND(I1131*H1131,2)</f>
        <v>0</v>
      </c>
      <c r="K1131" s="205" t="s">
        <v>24</v>
      </c>
      <c r="L1131" s="62"/>
      <c r="M1131" s="210" t="s">
        <v>24</v>
      </c>
      <c r="N1131" s="211" t="s">
        <v>48</v>
      </c>
      <c r="O1131" s="43"/>
      <c r="P1131" s="212">
        <f>O1131*H1131</f>
        <v>0</v>
      </c>
      <c r="Q1131" s="212">
        <v>0</v>
      </c>
      <c r="R1131" s="212">
        <f>Q1131*H1131</f>
        <v>0</v>
      </c>
      <c r="S1131" s="212">
        <v>0</v>
      </c>
      <c r="T1131" s="213">
        <f>S1131*H1131</f>
        <v>0</v>
      </c>
      <c r="AR1131" s="25" t="s">
        <v>1405</v>
      </c>
      <c r="AT1131" s="25" t="s">
        <v>166</v>
      </c>
      <c r="AU1131" s="25" t="s">
        <v>25</v>
      </c>
      <c r="AY1131" s="25" t="s">
        <v>164</v>
      </c>
      <c r="BE1131" s="214">
        <f>IF(N1131="základní",J1131,0)</f>
        <v>0</v>
      </c>
      <c r="BF1131" s="214">
        <f>IF(N1131="snížená",J1131,0)</f>
        <v>0</v>
      </c>
      <c r="BG1131" s="214">
        <f>IF(N1131="zákl. přenesená",J1131,0)</f>
        <v>0</v>
      </c>
      <c r="BH1131" s="214">
        <f>IF(N1131="sníž. přenesená",J1131,0)</f>
        <v>0</v>
      </c>
      <c r="BI1131" s="214">
        <f>IF(N1131="nulová",J1131,0)</f>
        <v>0</v>
      </c>
      <c r="BJ1131" s="25" t="s">
        <v>25</v>
      </c>
      <c r="BK1131" s="214">
        <f>ROUND(I1131*H1131,2)</f>
        <v>0</v>
      </c>
      <c r="BL1131" s="25" t="s">
        <v>1405</v>
      </c>
      <c r="BM1131" s="25" t="s">
        <v>1415</v>
      </c>
    </row>
    <row r="1132" spans="2:65" s="1" customFormat="1" ht="13.5">
      <c r="B1132" s="42"/>
      <c r="C1132" s="64"/>
      <c r="D1132" s="242" t="s">
        <v>173</v>
      </c>
      <c r="E1132" s="64"/>
      <c r="F1132" s="252" t="s">
        <v>1416</v>
      </c>
      <c r="G1132" s="64"/>
      <c r="H1132" s="64"/>
      <c r="I1132" s="173"/>
      <c r="J1132" s="64"/>
      <c r="K1132" s="64"/>
      <c r="L1132" s="62"/>
      <c r="M1132" s="217"/>
      <c r="N1132" s="43"/>
      <c r="O1132" s="43"/>
      <c r="P1132" s="43"/>
      <c r="Q1132" s="43"/>
      <c r="R1132" s="43"/>
      <c r="S1132" s="43"/>
      <c r="T1132" s="79"/>
      <c r="AT1132" s="25" t="s">
        <v>173</v>
      </c>
      <c r="AU1132" s="25" t="s">
        <v>25</v>
      </c>
    </row>
    <row r="1133" spans="2:65" s="1" customFormat="1" ht="22.5" customHeight="1">
      <c r="B1133" s="42"/>
      <c r="C1133" s="203" t="s">
        <v>1417</v>
      </c>
      <c r="D1133" s="203" t="s">
        <v>166</v>
      </c>
      <c r="E1133" s="204" t="s">
        <v>1418</v>
      </c>
      <c r="F1133" s="205" t="s">
        <v>1419</v>
      </c>
      <c r="G1133" s="206" t="s">
        <v>1404</v>
      </c>
      <c r="H1133" s="207">
        <v>5</v>
      </c>
      <c r="I1133" s="208"/>
      <c r="J1133" s="209">
        <f>ROUND(I1133*H1133,2)</f>
        <v>0</v>
      </c>
      <c r="K1133" s="205" t="s">
        <v>24</v>
      </c>
      <c r="L1133" s="62"/>
      <c r="M1133" s="210" t="s">
        <v>24</v>
      </c>
      <c r="N1133" s="211" t="s">
        <v>48</v>
      </c>
      <c r="O1133" s="43"/>
      <c r="P1133" s="212">
        <f>O1133*H1133</f>
        <v>0</v>
      </c>
      <c r="Q1133" s="212">
        <v>0</v>
      </c>
      <c r="R1133" s="212">
        <f>Q1133*H1133</f>
        <v>0</v>
      </c>
      <c r="S1133" s="212">
        <v>0</v>
      </c>
      <c r="T1133" s="213">
        <f>S1133*H1133</f>
        <v>0</v>
      </c>
      <c r="AR1133" s="25" t="s">
        <v>1405</v>
      </c>
      <c r="AT1133" s="25" t="s">
        <v>166</v>
      </c>
      <c r="AU1133" s="25" t="s">
        <v>25</v>
      </c>
      <c r="AY1133" s="25" t="s">
        <v>164</v>
      </c>
      <c r="BE1133" s="214">
        <f>IF(N1133="základní",J1133,0)</f>
        <v>0</v>
      </c>
      <c r="BF1133" s="214">
        <f>IF(N1133="snížená",J1133,0)</f>
        <v>0</v>
      </c>
      <c r="BG1133" s="214">
        <f>IF(N1133="zákl. přenesená",J1133,0)</f>
        <v>0</v>
      </c>
      <c r="BH1133" s="214">
        <f>IF(N1133="sníž. přenesená",J1133,0)</f>
        <v>0</v>
      </c>
      <c r="BI1133" s="214">
        <f>IF(N1133="nulová",J1133,0)</f>
        <v>0</v>
      </c>
      <c r="BJ1133" s="25" t="s">
        <v>25</v>
      </c>
      <c r="BK1133" s="214">
        <f>ROUND(I1133*H1133,2)</f>
        <v>0</v>
      </c>
      <c r="BL1133" s="25" t="s">
        <v>1405</v>
      </c>
      <c r="BM1133" s="25" t="s">
        <v>1420</v>
      </c>
    </row>
    <row r="1134" spans="2:65" s="1" customFormat="1" ht="13.5">
      <c r="B1134" s="42"/>
      <c r="C1134" s="64"/>
      <c r="D1134" s="242" t="s">
        <v>173</v>
      </c>
      <c r="E1134" s="64"/>
      <c r="F1134" s="252" t="s">
        <v>1421</v>
      </c>
      <c r="G1134" s="64"/>
      <c r="H1134" s="64"/>
      <c r="I1134" s="173"/>
      <c r="J1134" s="64"/>
      <c r="K1134" s="64"/>
      <c r="L1134" s="62"/>
      <c r="M1134" s="217"/>
      <c r="N1134" s="43"/>
      <c r="O1134" s="43"/>
      <c r="P1134" s="43"/>
      <c r="Q1134" s="43"/>
      <c r="R1134" s="43"/>
      <c r="S1134" s="43"/>
      <c r="T1134" s="79"/>
      <c r="AT1134" s="25" t="s">
        <v>173</v>
      </c>
      <c r="AU1134" s="25" t="s">
        <v>25</v>
      </c>
    </row>
    <row r="1135" spans="2:65" s="1" customFormat="1" ht="22.5" customHeight="1">
      <c r="B1135" s="42"/>
      <c r="C1135" s="203" t="s">
        <v>1422</v>
      </c>
      <c r="D1135" s="203" t="s">
        <v>166</v>
      </c>
      <c r="E1135" s="204" t="s">
        <v>1423</v>
      </c>
      <c r="F1135" s="205" t="s">
        <v>1424</v>
      </c>
      <c r="G1135" s="206" t="s">
        <v>1404</v>
      </c>
      <c r="H1135" s="207">
        <v>50</v>
      </c>
      <c r="I1135" s="208"/>
      <c r="J1135" s="209">
        <f>ROUND(I1135*H1135,2)</f>
        <v>0</v>
      </c>
      <c r="K1135" s="205" t="s">
        <v>24</v>
      </c>
      <c r="L1135" s="62"/>
      <c r="M1135" s="210" t="s">
        <v>24</v>
      </c>
      <c r="N1135" s="211" t="s">
        <v>48</v>
      </c>
      <c r="O1135" s="43"/>
      <c r="P1135" s="212">
        <f>O1135*H1135</f>
        <v>0</v>
      </c>
      <c r="Q1135" s="212">
        <v>0</v>
      </c>
      <c r="R1135" s="212">
        <f>Q1135*H1135</f>
        <v>0</v>
      </c>
      <c r="S1135" s="212">
        <v>0</v>
      </c>
      <c r="T1135" s="213">
        <f>S1135*H1135</f>
        <v>0</v>
      </c>
      <c r="AR1135" s="25" t="s">
        <v>1405</v>
      </c>
      <c r="AT1135" s="25" t="s">
        <v>166</v>
      </c>
      <c r="AU1135" s="25" t="s">
        <v>25</v>
      </c>
      <c r="AY1135" s="25" t="s">
        <v>164</v>
      </c>
      <c r="BE1135" s="214">
        <f>IF(N1135="základní",J1135,0)</f>
        <v>0</v>
      </c>
      <c r="BF1135" s="214">
        <f>IF(N1135="snížená",J1135,0)</f>
        <v>0</v>
      </c>
      <c r="BG1135" s="214">
        <f>IF(N1135="zákl. přenesená",J1135,0)</f>
        <v>0</v>
      </c>
      <c r="BH1135" s="214">
        <f>IF(N1135="sníž. přenesená",J1135,0)</f>
        <v>0</v>
      </c>
      <c r="BI1135" s="214">
        <f>IF(N1135="nulová",J1135,0)</f>
        <v>0</v>
      </c>
      <c r="BJ1135" s="25" t="s">
        <v>25</v>
      </c>
      <c r="BK1135" s="214">
        <f>ROUND(I1135*H1135,2)</f>
        <v>0</v>
      </c>
      <c r="BL1135" s="25" t="s">
        <v>1405</v>
      </c>
      <c r="BM1135" s="25" t="s">
        <v>1425</v>
      </c>
    </row>
    <row r="1136" spans="2:65" s="1" customFormat="1" ht="13.5">
      <c r="B1136" s="42"/>
      <c r="C1136" s="64"/>
      <c r="D1136" s="242" t="s">
        <v>173</v>
      </c>
      <c r="E1136" s="64"/>
      <c r="F1136" s="252" t="s">
        <v>1424</v>
      </c>
      <c r="G1136" s="64"/>
      <c r="H1136" s="64"/>
      <c r="I1136" s="173"/>
      <c r="J1136" s="64"/>
      <c r="K1136" s="64"/>
      <c r="L1136" s="62"/>
      <c r="M1136" s="217"/>
      <c r="N1136" s="43"/>
      <c r="O1136" s="43"/>
      <c r="P1136" s="43"/>
      <c r="Q1136" s="43"/>
      <c r="R1136" s="43"/>
      <c r="S1136" s="43"/>
      <c r="T1136" s="79"/>
      <c r="AT1136" s="25" t="s">
        <v>173</v>
      </c>
      <c r="AU1136" s="25" t="s">
        <v>25</v>
      </c>
    </row>
    <row r="1137" spans="2:65" s="1" customFormat="1" ht="22.5" customHeight="1">
      <c r="B1137" s="42"/>
      <c r="C1137" s="203" t="s">
        <v>1426</v>
      </c>
      <c r="D1137" s="203" t="s">
        <v>166</v>
      </c>
      <c r="E1137" s="204" t="s">
        <v>1427</v>
      </c>
      <c r="F1137" s="205" t="s">
        <v>1428</v>
      </c>
      <c r="G1137" s="206" t="s">
        <v>1404</v>
      </c>
      <c r="H1137" s="207">
        <v>100</v>
      </c>
      <c r="I1137" s="208"/>
      <c r="J1137" s="209">
        <f>ROUND(I1137*H1137,2)</f>
        <v>0</v>
      </c>
      <c r="K1137" s="205" t="s">
        <v>24</v>
      </c>
      <c r="L1137" s="62"/>
      <c r="M1137" s="210" t="s">
        <v>24</v>
      </c>
      <c r="N1137" s="211" t="s">
        <v>48</v>
      </c>
      <c r="O1137" s="43"/>
      <c r="P1137" s="212">
        <f>O1137*H1137</f>
        <v>0</v>
      </c>
      <c r="Q1137" s="212">
        <v>0</v>
      </c>
      <c r="R1137" s="212">
        <f>Q1137*H1137</f>
        <v>0</v>
      </c>
      <c r="S1137" s="212">
        <v>0</v>
      </c>
      <c r="T1137" s="213">
        <f>S1137*H1137</f>
        <v>0</v>
      </c>
      <c r="AR1137" s="25" t="s">
        <v>1405</v>
      </c>
      <c r="AT1137" s="25" t="s">
        <v>166</v>
      </c>
      <c r="AU1137" s="25" t="s">
        <v>25</v>
      </c>
      <c r="AY1137" s="25" t="s">
        <v>164</v>
      </c>
      <c r="BE1137" s="214">
        <f>IF(N1137="základní",J1137,0)</f>
        <v>0</v>
      </c>
      <c r="BF1137" s="214">
        <f>IF(N1137="snížená",J1137,0)</f>
        <v>0</v>
      </c>
      <c r="BG1137" s="214">
        <f>IF(N1137="zákl. přenesená",J1137,0)</f>
        <v>0</v>
      </c>
      <c r="BH1137" s="214">
        <f>IF(N1137="sníž. přenesená",J1137,0)</f>
        <v>0</v>
      </c>
      <c r="BI1137" s="214">
        <f>IF(N1137="nulová",J1137,0)</f>
        <v>0</v>
      </c>
      <c r="BJ1137" s="25" t="s">
        <v>25</v>
      </c>
      <c r="BK1137" s="214">
        <f>ROUND(I1137*H1137,2)</f>
        <v>0</v>
      </c>
      <c r="BL1137" s="25" t="s">
        <v>1405</v>
      </c>
      <c r="BM1137" s="25" t="s">
        <v>1429</v>
      </c>
    </row>
    <row r="1138" spans="2:65" s="1" customFormat="1" ht="13.5">
      <c r="B1138" s="42"/>
      <c r="C1138" s="64"/>
      <c r="D1138" s="215" t="s">
        <v>173</v>
      </c>
      <c r="E1138" s="64"/>
      <c r="F1138" s="216" t="s">
        <v>1428</v>
      </c>
      <c r="G1138" s="64"/>
      <c r="H1138" s="64"/>
      <c r="I1138" s="173"/>
      <c r="J1138" s="64"/>
      <c r="K1138" s="64"/>
      <c r="L1138" s="62"/>
      <c r="M1138" s="217"/>
      <c r="N1138" s="43"/>
      <c r="O1138" s="43"/>
      <c r="P1138" s="43"/>
      <c r="Q1138" s="43"/>
      <c r="R1138" s="43"/>
      <c r="S1138" s="43"/>
      <c r="T1138" s="79"/>
      <c r="AT1138" s="25" t="s">
        <v>173</v>
      </c>
      <c r="AU1138" s="25" t="s">
        <v>25</v>
      </c>
    </row>
    <row r="1139" spans="2:65" s="13" customFormat="1" ht="13.5">
      <c r="B1139" s="229"/>
      <c r="C1139" s="230"/>
      <c r="D1139" s="215" t="s">
        <v>175</v>
      </c>
      <c r="E1139" s="231" t="s">
        <v>24</v>
      </c>
      <c r="F1139" s="232" t="s">
        <v>1430</v>
      </c>
      <c r="G1139" s="230"/>
      <c r="H1139" s="233">
        <v>100</v>
      </c>
      <c r="I1139" s="234"/>
      <c r="J1139" s="230"/>
      <c r="K1139" s="230"/>
      <c r="L1139" s="235"/>
      <c r="M1139" s="236"/>
      <c r="N1139" s="237"/>
      <c r="O1139" s="237"/>
      <c r="P1139" s="237"/>
      <c r="Q1139" s="237"/>
      <c r="R1139" s="237"/>
      <c r="S1139" s="237"/>
      <c r="T1139" s="238"/>
      <c r="AT1139" s="239" t="s">
        <v>175</v>
      </c>
      <c r="AU1139" s="239" t="s">
        <v>25</v>
      </c>
      <c r="AV1139" s="13" t="s">
        <v>86</v>
      </c>
      <c r="AW1139" s="13" t="s">
        <v>40</v>
      </c>
      <c r="AX1139" s="13" t="s">
        <v>25</v>
      </c>
      <c r="AY1139" s="239" t="s">
        <v>164</v>
      </c>
    </row>
    <row r="1140" spans="2:65" s="13" customFormat="1" ht="13.5">
      <c r="B1140" s="229"/>
      <c r="C1140" s="230"/>
      <c r="D1140" s="215" t="s">
        <v>175</v>
      </c>
      <c r="E1140" s="231" t="s">
        <v>24</v>
      </c>
      <c r="F1140" s="232" t="s">
        <v>24</v>
      </c>
      <c r="G1140" s="230"/>
      <c r="H1140" s="233">
        <v>0</v>
      </c>
      <c r="I1140" s="234"/>
      <c r="J1140" s="230"/>
      <c r="K1140" s="230"/>
      <c r="L1140" s="235"/>
      <c r="M1140" s="236"/>
      <c r="N1140" s="237"/>
      <c r="O1140" s="237"/>
      <c r="P1140" s="237"/>
      <c r="Q1140" s="237"/>
      <c r="R1140" s="237"/>
      <c r="S1140" s="237"/>
      <c r="T1140" s="238"/>
      <c r="AT1140" s="239" t="s">
        <v>175</v>
      </c>
      <c r="AU1140" s="239" t="s">
        <v>25</v>
      </c>
      <c r="AV1140" s="13" t="s">
        <v>86</v>
      </c>
      <c r="AW1140" s="13" t="s">
        <v>40</v>
      </c>
      <c r="AX1140" s="13" t="s">
        <v>77</v>
      </c>
      <c r="AY1140" s="239" t="s">
        <v>164</v>
      </c>
    </row>
    <row r="1141" spans="2:65" s="13" customFormat="1" ht="13.5">
      <c r="B1141" s="229"/>
      <c r="C1141" s="230"/>
      <c r="D1141" s="215" t="s">
        <v>175</v>
      </c>
      <c r="E1141" s="231" t="s">
        <v>24</v>
      </c>
      <c r="F1141" s="232" t="s">
        <v>24</v>
      </c>
      <c r="G1141" s="230"/>
      <c r="H1141" s="233">
        <v>0</v>
      </c>
      <c r="I1141" s="234"/>
      <c r="J1141" s="230"/>
      <c r="K1141" s="230"/>
      <c r="L1141" s="235"/>
      <c r="M1141" s="236"/>
      <c r="N1141" s="237"/>
      <c r="O1141" s="237"/>
      <c r="P1141" s="237"/>
      <c r="Q1141" s="237"/>
      <c r="R1141" s="237"/>
      <c r="S1141" s="237"/>
      <c r="T1141" s="238"/>
      <c r="AT1141" s="239" t="s">
        <v>175</v>
      </c>
      <c r="AU1141" s="239" t="s">
        <v>25</v>
      </c>
      <c r="AV1141" s="13" t="s">
        <v>86</v>
      </c>
      <c r="AW1141" s="13" t="s">
        <v>40</v>
      </c>
      <c r="AX1141" s="13" t="s">
        <v>77</v>
      </c>
      <c r="AY1141" s="239" t="s">
        <v>164</v>
      </c>
    </row>
    <row r="1142" spans="2:65" s="13" customFormat="1" ht="13.5">
      <c r="B1142" s="229"/>
      <c r="C1142" s="230"/>
      <c r="D1142" s="215" t="s">
        <v>175</v>
      </c>
      <c r="E1142" s="231" t="s">
        <v>24</v>
      </c>
      <c r="F1142" s="232" t="s">
        <v>24</v>
      </c>
      <c r="G1142" s="230"/>
      <c r="H1142" s="233">
        <v>0</v>
      </c>
      <c r="I1142" s="234"/>
      <c r="J1142" s="230"/>
      <c r="K1142" s="230"/>
      <c r="L1142" s="235"/>
      <c r="M1142" s="236"/>
      <c r="N1142" s="237"/>
      <c r="O1142" s="237"/>
      <c r="P1142" s="237"/>
      <c r="Q1142" s="237"/>
      <c r="R1142" s="237"/>
      <c r="S1142" s="237"/>
      <c r="T1142" s="238"/>
      <c r="AT1142" s="239" t="s">
        <v>175</v>
      </c>
      <c r="AU1142" s="239" t="s">
        <v>25</v>
      </c>
      <c r="AV1142" s="13" t="s">
        <v>86</v>
      </c>
      <c r="AW1142" s="13" t="s">
        <v>40</v>
      </c>
      <c r="AX1142" s="13" t="s">
        <v>77</v>
      </c>
      <c r="AY1142" s="239" t="s">
        <v>164</v>
      </c>
    </row>
    <row r="1143" spans="2:65" s="13" customFormat="1" ht="13.5">
      <c r="B1143" s="229"/>
      <c r="C1143" s="230"/>
      <c r="D1143" s="215" t="s">
        <v>175</v>
      </c>
      <c r="E1143" s="231" t="s">
        <v>24</v>
      </c>
      <c r="F1143" s="232" t="s">
        <v>24</v>
      </c>
      <c r="G1143" s="230"/>
      <c r="H1143" s="233">
        <v>0</v>
      </c>
      <c r="I1143" s="234"/>
      <c r="J1143" s="230"/>
      <c r="K1143" s="230"/>
      <c r="L1143" s="235"/>
      <c r="M1143" s="236"/>
      <c r="N1143" s="237"/>
      <c r="O1143" s="237"/>
      <c r="P1143" s="237"/>
      <c r="Q1143" s="237"/>
      <c r="R1143" s="237"/>
      <c r="S1143" s="237"/>
      <c r="T1143" s="238"/>
      <c r="AT1143" s="239" t="s">
        <v>175</v>
      </c>
      <c r="AU1143" s="239" t="s">
        <v>25</v>
      </c>
      <c r="AV1143" s="13" t="s">
        <v>86</v>
      </c>
      <c r="AW1143" s="13" t="s">
        <v>40</v>
      </c>
      <c r="AX1143" s="13" t="s">
        <v>77</v>
      </c>
      <c r="AY1143" s="239" t="s">
        <v>164</v>
      </c>
    </row>
    <row r="1144" spans="2:65" s="13" customFormat="1" ht="13.5">
      <c r="B1144" s="229"/>
      <c r="C1144" s="230"/>
      <c r="D1144" s="215" t="s">
        <v>175</v>
      </c>
      <c r="E1144" s="231" t="s">
        <v>24</v>
      </c>
      <c r="F1144" s="232" t="s">
        <v>24</v>
      </c>
      <c r="G1144" s="230"/>
      <c r="H1144" s="233">
        <v>0</v>
      </c>
      <c r="I1144" s="234"/>
      <c r="J1144" s="230"/>
      <c r="K1144" s="230"/>
      <c r="L1144" s="235"/>
      <c r="M1144" s="236"/>
      <c r="N1144" s="237"/>
      <c r="O1144" s="237"/>
      <c r="P1144" s="237"/>
      <c r="Q1144" s="237"/>
      <c r="R1144" s="237"/>
      <c r="S1144" s="237"/>
      <c r="T1144" s="238"/>
      <c r="AT1144" s="239" t="s">
        <v>175</v>
      </c>
      <c r="AU1144" s="239" t="s">
        <v>25</v>
      </c>
      <c r="AV1144" s="13" t="s">
        <v>86</v>
      </c>
      <c r="AW1144" s="13" t="s">
        <v>40</v>
      </c>
      <c r="AX1144" s="13" t="s">
        <v>77</v>
      </c>
      <c r="AY1144" s="239" t="s">
        <v>164</v>
      </c>
    </row>
    <row r="1145" spans="2:65" s="13" customFormat="1" ht="13.5">
      <c r="B1145" s="229"/>
      <c r="C1145" s="230"/>
      <c r="D1145" s="215" t="s">
        <v>175</v>
      </c>
      <c r="E1145" s="231" t="s">
        <v>24</v>
      </c>
      <c r="F1145" s="232" t="s">
        <v>24</v>
      </c>
      <c r="G1145" s="230"/>
      <c r="H1145" s="233">
        <v>0</v>
      </c>
      <c r="I1145" s="234"/>
      <c r="J1145" s="230"/>
      <c r="K1145" s="230"/>
      <c r="L1145" s="235"/>
      <c r="M1145" s="236"/>
      <c r="N1145" s="237"/>
      <c r="O1145" s="237"/>
      <c r="P1145" s="237"/>
      <c r="Q1145" s="237"/>
      <c r="R1145" s="237"/>
      <c r="S1145" s="237"/>
      <c r="T1145" s="238"/>
      <c r="AT1145" s="239" t="s">
        <v>175</v>
      </c>
      <c r="AU1145" s="239" t="s">
        <v>25</v>
      </c>
      <c r="AV1145" s="13" t="s">
        <v>86</v>
      </c>
      <c r="AW1145" s="13" t="s">
        <v>40</v>
      </c>
      <c r="AX1145" s="13" t="s">
        <v>77</v>
      </c>
      <c r="AY1145" s="239" t="s">
        <v>164</v>
      </c>
    </row>
    <row r="1146" spans="2:65" s="13" customFormat="1" ht="13.5">
      <c r="B1146" s="229"/>
      <c r="C1146" s="230"/>
      <c r="D1146" s="215" t="s">
        <v>175</v>
      </c>
      <c r="E1146" s="231" t="s">
        <v>24</v>
      </c>
      <c r="F1146" s="232" t="s">
        <v>24</v>
      </c>
      <c r="G1146" s="230"/>
      <c r="H1146" s="233">
        <v>0</v>
      </c>
      <c r="I1146" s="234"/>
      <c r="J1146" s="230"/>
      <c r="K1146" s="230"/>
      <c r="L1146" s="235"/>
      <c r="M1146" s="236"/>
      <c r="N1146" s="237"/>
      <c r="O1146" s="237"/>
      <c r="P1146" s="237"/>
      <c r="Q1146" s="237"/>
      <c r="R1146" s="237"/>
      <c r="S1146" s="237"/>
      <c r="T1146" s="238"/>
      <c r="AT1146" s="239" t="s">
        <v>175</v>
      </c>
      <c r="AU1146" s="239" t="s">
        <v>25</v>
      </c>
      <c r="AV1146" s="13" t="s">
        <v>86</v>
      </c>
      <c r="AW1146" s="13" t="s">
        <v>40</v>
      </c>
      <c r="AX1146" s="13" t="s">
        <v>77</v>
      </c>
      <c r="AY1146" s="239" t="s">
        <v>164</v>
      </c>
    </row>
    <row r="1147" spans="2:65" s="13" customFormat="1" ht="13.5">
      <c r="B1147" s="229"/>
      <c r="C1147" s="230"/>
      <c r="D1147" s="215" t="s">
        <v>175</v>
      </c>
      <c r="E1147" s="231" t="s">
        <v>24</v>
      </c>
      <c r="F1147" s="232" t="s">
        <v>24</v>
      </c>
      <c r="G1147" s="230"/>
      <c r="H1147" s="233">
        <v>0</v>
      </c>
      <c r="I1147" s="234"/>
      <c r="J1147" s="230"/>
      <c r="K1147" s="230"/>
      <c r="L1147" s="235"/>
      <c r="M1147" s="236"/>
      <c r="N1147" s="237"/>
      <c r="O1147" s="237"/>
      <c r="P1147" s="237"/>
      <c r="Q1147" s="237"/>
      <c r="R1147" s="237"/>
      <c r="S1147" s="237"/>
      <c r="T1147" s="238"/>
      <c r="AT1147" s="239" t="s">
        <v>175</v>
      </c>
      <c r="AU1147" s="239" t="s">
        <v>25</v>
      </c>
      <c r="AV1147" s="13" t="s">
        <v>86</v>
      </c>
      <c r="AW1147" s="13" t="s">
        <v>40</v>
      </c>
      <c r="AX1147" s="13" t="s">
        <v>77</v>
      </c>
      <c r="AY1147" s="239" t="s">
        <v>164</v>
      </c>
    </row>
    <row r="1148" spans="2:65" s="13" customFormat="1" ht="13.5">
      <c r="B1148" s="229"/>
      <c r="C1148" s="230"/>
      <c r="D1148" s="215" t="s">
        <v>175</v>
      </c>
      <c r="E1148" s="231" t="s">
        <v>24</v>
      </c>
      <c r="F1148" s="232" t="s">
        <v>24</v>
      </c>
      <c r="G1148" s="230"/>
      <c r="H1148" s="233">
        <v>0</v>
      </c>
      <c r="I1148" s="234"/>
      <c r="J1148" s="230"/>
      <c r="K1148" s="230"/>
      <c r="L1148" s="235"/>
      <c r="M1148" s="236"/>
      <c r="N1148" s="237"/>
      <c r="O1148" s="237"/>
      <c r="P1148" s="237"/>
      <c r="Q1148" s="237"/>
      <c r="R1148" s="237"/>
      <c r="S1148" s="237"/>
      <c r="T1148" s="238"/>
      <c r="AT1148" s="239" t="s">
        <v>175</v>
      </c>
      <c r="AU1148" s="239" t="s">
        <v>25</v>
      </c>
      <c r="AV1148" s="13" t="s">
        <v>86</v>
      </c>
      <c r="AW1148" s="13" t="s">
        <v>40</v>
      </c>
      <c r="AX1148" s="13" t="s">
        <v>77</v>
      </c>
      <c r="AY1148" s="239" t="s">
        <v>164</v>
      </c>
    </row>
    <row r="1149" spans="2:65" s="13" customFormat="1" ht="13.5">
      <c r="B1149" s="229"/>
      <c r="C1149" s="230"/>
      <c r="D1149" s="215" t="s">
        <v>175</v>
      </c>
      <c r="E1149" s="231" t="s">
        <v>24</v>
      </c>
      <c r="F1149" s="232" t="s">
        <v>24</v>
      </c>
      <c r="G1149" s="230"/>
      <c r="H1149" s="233">
        <v>0</v>
      </c>
      <c r="I1149" s="234"/>
      <c r="J1149" s="230"/>
      <c r="K1149" s="230"/>
      <c r="L1149" s="235"/>
      <c r="M1149" s="236"/>
      <c r="N1149" s="237"/>
      <c r="O1149" s="237"/>
      <c r="P1149" s="237"/>
      <c r="Q1149" s="237"/>
      <c r="R1149" s="237"/>
      <c r="S1149" s="237"/>
      <c r="T1149" s="238"/>
      <c r="AT1149" s="239" t="s">
        <v>175</v>
      </c>
      <c r="AU1149" s="239" t="s">
        <v>25</v>
      </c>
      <c r="AV1149" s="13" t="s">
        <v>86</v>
      </c>
      <c r="AW1149" s="13" t="s">
        <v>40</v>
      </c>
      <c r="AX1149" s="13" t="s">
        <v>77</v>
      </c>
      <c r="AY1149" s="239" t="s">
        <v>164</v>
      </c>
    </row>
    <row r="1150" spans="2:65" s="13" customFormat="1" ht="13.5">
      <c r="B1150" s="229"/>
      <c r="C1150" s="230"/>
      <c r="D1150" s="215" t="s">
        <v>175</v>
      </c>
      <c r="E1150" s="231" t="s">
        <v>24</v>
      </c>
      <c r="F1150" s="232" t="s">
        <v>24</v>
      </c>
      <c r="G1150" s="230"/>
      <c r="H1150" s="233">
        <v>0</v>
      </c>
      <c r="I1150" s="234"/>
      <c r="J1150" s="230"/>
      <c r="K1150" s="230"/>
      <c r="L1150" s="235"/>
      <c r="M1150" s="236"/>
      <c r="N1150" s="237"/>
      <c r="O1150" s="237"/>
      <c r="P1150" s="237"/>
      <c r="Q1150" s="237"/>
      <c r="R1150" s="237"/>
      <c r="S1150" s="237"/>
      <c r="T1150" s="238"/>
      <c r="AT1150" s="239" t="s">
        <v>175</v>
      </c>
      <c r="AU1150" s="239" t="s">
        <v>25</v>
      </c>
      <c r="AV1150" s="13" t="s">
        <v>86</v>
      </c>
      <c r="AW1150" s="13" t="s">
        <v>40</v>
      </c>
      <c r="AX1150" s="13" t="s">
        <v>77</v>
      </c>
      <c r="AY1150" s="239" t="s">
        <v>164</v>
      </c>
    </row>
    <row r="1151" spans="2:65" s="11" customFormat="1" ht="37.35" customHeight="1">
      <c r="B1151" s="186"/>
      <c r="C1151" s="187"/>
      <c r="D1151" s="200" t="s">
        <v>76</v>
      </c>
      <c r="E1151" s="284" t="s">
        <v>1431</v>
      </c>
      <c r="F1151" s="284" t="s">
        <v>1432</v>
      </c>
      <c r="G1151" s="187"/>
      <c r="H1151" s="187"/>
      <c r="I1151" s="190"/>
      <c r="J1151" s="285">
        <f>BK1151</f>
        <v>0</v>
      </c>
      <c r="K1151" s="187"/>
      <c r="L1151" s="192"/>
      <c r="M1151" s="193"/>
      <c r="N1151" s="194"/>
      <c r="O1151" s="194"/>
      <c r="P1151" s="195">
        <f>SUM(P1152:P1203)</f>
        <v>0</v>
      </c>
      <c r="Q1151" s="194"/>
      <c r="R1151" s="195">
        <f>SUM(R1152:R1203)</f>
        <v>0</v>
      </c>
      <c r="S1151" s="194"/>
      <c r="T1151" s="196">
        <f>SUM(T1152:T1203)</f>
        <v>0</v>
      </c>
      <c r="AR1151" s="197" t="s">
        <v>171</v>
      </c>
      <c r="AT1151" s="198" t="s">
        <v>76</v>
      </c>
      <c r="AU1151" s="198" t="s">
        <v>77</v>
      </c>
      <c r="AY1151" s="197" t="s">
        <v>164</v>
      </c>
      <c r="BK1151" s="199">
        <f>SUM(BK1152:BK1203)</f>
        <v>0</v>
      </c>
    </row>
    <row r="1152" spans="2:65" s="1" customFormat="1" ht="31.5" customHeight="1">
      <c r="B1152" s="42"/>
      <c r="C1152" s="256" t="s">
        <v>1433</v>
      </c>
      <c r="D1152" s="256" t="s">
        <v>217</v>
      </c>
      <c r="E1152" s="257" t="s">
        <v>86</v>
      </c>
      <c r="F1152" s="258" t="s">
        <v>1434</v>
      </c>
      <c r="G1152" s="259" t="s">
        <v>226</v>
      </c>
      <c r="H1152" s="260">
        <v>10</v>
      </c>
      <c r="I1152" s="261"/>
      <c r="J1152" s="262">
        <f>ROUND(I1152*H1152,2)</f>
        <v>0</v>
      </c>
      <c r="K1152" s="258" t="s">
        <v>24</v>
      </c>
      <c r="L1152" s="263"/>
      <c r="M1152" s="264" t="s">
        <v>24</v>
      </c>
      <c r="N1152" s="265" t="s">
        <v>48</v>
      </c>
      <c r="O1152" s="43"/>
      <c r="P1152" s="212">
        <f>O1152*H1152</f>
        <v>0</v>
      </c>
      <c r="Q1152" s="212">
        <v>0</v>
      </c>
      <c r="R1152" s="212">
        <f>Q1152*H1152</f>
        <v>0</v>
      </c>
      <c r="S1152" s="212">
        <v>0</v>
      </c>
      <c r="T1152" s="213">
        <f>S1152*H1152</f>
        <v>0</v>
      </c>
      <c r="AR1152" s="25" t="s">
        <v>211</v>
      </c>
      <c r="AT1152" s="25" t="s">
        <v>217</v>
      </c>
      <c r="AU1152" s="25" t="s">
        <v>25</v>
      </c>
      <c r="AY1152" s="25" t="s">
        <v>164</v>
      </c>
      <c r="BE1152" s="214">
        <f>IF(N1152="základní",J1152,0)</f>
        <v>0</v>
      </c>
      <c r="BF1152" s="214">
        <f>IF(N1152="snížená",J1152,0)</f>
        <v>0</v>
      </c>
      <c r="BG1152" s="214">
        <f>IF(N1152="zákl. přenesená",J1152,0)</f>
        <v>0</v>
      </c>
      <c r="BH1152" s="214">
        <f>IF(N1152="sníž. přenesená",J1152,0)</f>
        <v>0</v>
      </c>
      <c r="BI1152" s="214">
        <f>IF(N1152="nulová",J1152,0)</f>
        <v>0</v>
      </c>
      <c r="BJ1152" s="25" t="s">
        <v>25</v>
      </c>
      <c r="BK1152" s="214">
        <f>ROUND(I1152*H1152,2)</f>
        <v>0</v>
      </c>
      <c r="BL1152" s="25" t="s">
        <v>171</v>
      </c>
      <c r="BM1152" s="25" t="s">
        <v>1435</v>
      </c>
    </row>
    <row r="1153" spans="2:65" s="1" customFormat="1" ht="27">
      <c r="B1153" s="42"/>
      <c r="C1153" s="64"/>
      <c r="D1153" s="242" t="s">
        <v>173</v>
      </c>
      <c r="E1153" s="64"/>
      <c r="F1153" s="252" t="s">
        <v>1434</v>
      </c>
      <c r="G1153" s="64"/>
      <c r="H1153" s="64"/>
      <c r="I1153" s="173"/>
      <c r="J1153" s="64"/>
      <c r="K1153" s="64"/>
      <c r="L1153" s="62"/>
      <c r="M1153" s="217"/>
      <c r="N1153" s="43"/>
      <c r="O1153" s="43"/>
      <c r="P1153" s="43"/>
      <c r="Q1153" s="43"/>
      <c r="R1153" s="43"/>
      <c r="S1153" s="43"/>
      <c r="T1153" s="79"/>
      <c r="AT1153" s="25" t="s">
        <v>173</v>
      </c>
      <c r="AU1153" s="25" t="s">
        <v>25</v>
      </c>
    </row>
    <row r="1154" spans="2:65" s="1" customFormat="1" ht="44.25" customHeight="1">
      <c r="B1154" s="42"/>
      <c r="C1154" s="256" t="s">
        <v>1436</v>
      </c>
      <c r="D1154" s="256" t="s">
        <v>217</v>
      </c>
      <c r="E1154" s="257" t="s">
        <v>183</v>
      </c>
      <c r="F1154" s="258" t="s">
        <v>1437</v>
      </c>
      <c r="G1154" s="259" t="s">
        <v>226</v>
      </c>
      <c r="H1154" s="260">
        <v>6</v>
      </c>
      <c r="I1154" s="261"/>
      <c r="J1154" s="262">
        <f>ROUND(I1154*H1154,2)</f>
        <v>0</v>
      </c>
      <c r="K1154" s="258" t="s">
        <v>24</v>
      </c>
      <c r="L1154" s="263"/>
      <c r="M1154" s="264" t="s">
        <v>24</v>
      </c>
      <c r="N1154" s="265" t="s">
        <v>48</v>
      </c>
      <c r="O1154" s="43"/>
      <c r="P1154" s="212">
        <f>O1154*H1154</f>
        <v>0</v>
      </c>
      <c r="Q1154" s="212">
        <v>0</v>
      </c>
      <c r="R1154" s="212">
        <f>Q1154*H1154</f>
        <v>0</v>
      </c>
      <c r="S1154" s="212">
        <v>0</v>
      </c>
      <c r="T1154" s="213">
        <f>S1154*H1154</f>
        <v>0</v>
      </c>
      <c r="AR1154" s="25" t="s">
        <v>211</v>
      </c>
      <c r="AT1154" s="25" t="s">
        <v>217</v>
      </c>
      <c r="AU1154" s="25" t="s">
        <v>25</v>
      </c>
      <c r="AY1154" s="25" t="s">
        <v>164</v>
      </c>
      <c r="BE1154" s="214">
        <f>IF(N1154="základní",J1154,0)</f>
        <v>0</v>
      </c>
      <c r="BF1154" s="214">
        <f>IF(N1154="snížená",J1154,0)</f>
        <v>0</v>
      </c>
      <c r="BG1154" s="214">
        <f>IF(N1154="zákl. přenesená",J1154,0)</f>
        <v>0</v>
      </c>
      <c r="BH1154" s="214">
        <f>IF(N1154="sníž. přenesená",J1154,0)</f>
        <v>0</v>
      </c>
      <c r="BI1154" s="214">
        <f>IF(N1154="nulová",J1154,0)</f>
        <v>0</v>
      </c>
      <c r="BJ1154" s="25" t="s">
        <v>25</v>
      </c>
      <c r="BK1154" s="214">
        <f>ROUND(I1154*H1154,2)</f>
        <v>0</v>
      </c>
      <c r="BL1154" s="25" t="s">
        <v>171</v>
      </c>
      <c r="BM1154" s="25" t="s">
        <v>1438</v>
      </c>
    </row>
    <row r="1155" spans="2:65" s="1" customFormat="1" ht="27">
      <c r="B1155" s="42"/>
      <c r="C1155" s="64"/>
      <c r="D1155" s="242" t="s">
        <v>173</v>
      </c>
      <c r="E1155" s="64"/>
      <c r="F1155" s="252" t="s">
        <v>1437</v>
      </c>
      <c r="G1155" s="64"/>
      <c r="H1155" s="64"/>
      <c r="I1155" s="173"/>
      <c r="J1155" s="64"/>
      <c r="K1155" s="64"/>
      <c r="L1155" s="62"/>
      <c r="M1155" s="217"/>
      <c r="N1155" s="43"/>
      <c r="O1155" s="43"/>
      <c r="P1155" s="43"/>
      <c r="Q1155" s="43"/>
      <c r="R1155" s="43"/>
      <c r="S1155" s="43"/>
      <c r="T1155" s="79"/>
      <c r="AT1155" s="25" t="s">
        <v>173</v>
      </c>
      <c r="AU1155" s="25" t="s">
        <v>25</v>
      </c>
    </row>
    <row r="1156" spans="2:65" s="1" customFormat="1" ht="31.5" customHeight="1">
      <c r="B1156" s="42"/>
      <c r="C1156" s="256" t="s">
        <v>1439</v>
      </c>
      <c r="D1156" s="256" t="s">
        <v>217</v>
      </c>
      <c r="E1156" s="257" t="s">
        <v>171</v>
      </c>
      <c r="F1156" s="258" t="s">
        <v>1440</v>
      </c>
      <c r="G1156" s="259" t="s">
        <v>226</v>
      </c>
      <c r="H1156" s="260">
        <v>4</v>
      </c>
      <c r="I1156" s="261"/>
      <c r="J1156" s="262">
        <f>ROUND(I1156*H1156,2)</f>
        <v>0</v>
      </c>
      <c r="K1156" s="258" t="s">
        <v>24</v>
      </c>
      <c r="L1156" s="263"/>
      <c r="M1156" s="264" t="s">
        <v>24</v>
      </c>
      <c r="N1156" s="265" t="s">
        <v>48</v>
      </c>
      <c r="O1156" s="43"/>
      <c r="P1156" s="212">
        <f>O1156*H1156</f>
        <v>0</v>
      </c>
      <c r="Q1156" s="212">
        <v>0</v>
      </c>
      <c r="R1156" s="212">
        <f>Q1156*H1156</f>
        <v>0</v>
      </c>
      <c r="S1156" s="212">
        <v>0</v>
      </c>
      <c r="T1156" s="213">
        <f>S1156*H1156</f>
        <v>0</v>
      </c>
      <c r="AR1156" s="25" t="s">
        <v>211</v>
      </c>
      <c r="AT1156" s="25" t="s">
        <v>217</v>
      </c>
      <c r="AU1156" s="25" t="s">
        <v>25</v>
      </c>
      <c r="AY1156" s="25" t="s">
        <v>164</v>
      </c>
      <c r="BE1156" s="214">
        <f>IF(N1156="základní",J1156,0)</f>
        <v>0</v>
      </c>
      <c r="BF1156" s="214">
        <f>IF(N1156="snížená",J1156,0)</f>
        <v>0</v>
      </c>
      <c r="BG1156" s="214">
        <f>IF(N1156="zákl. přenesená",J1156,0)</f>
        <v>0</v>
      </c>
      <c r="BH1156" s="214">
        <f>IF(N1156="sníž. přenesená",J1156,0)</f>
        <v>0</v>
      </c>
      <c r="BI1156" s="214">
        <f>IF(N1156="nulová",J1156,0)</f>
        <v>0</v>
      </c>
      <c r="BJ1156" s="25" t="s">
        <v>25</v>
      </c>
      <c r="BK1156" s="214">
        <f>ROUND(I1156*H1156,2)</f>
        <v>0</v>
      </c>
      <c r="BL1156" s="25" t="s">
        <v>171</v>
      </c>
      <c r="BM1156" s="25" t="s">
        <v>1441</v>
      </c>
    </row>
    <row r="1157" spans="2:65" s="1" customFormat="1" ht="27">
      <c r="B1157" s="42"/>
      <c r="C1157" s="64"/>
      <c r="D1157" s="242" t="s">
        <v>173</v>
      </c>
      <c r="E1157" s="64"/>
      <c r="F1157" s="252" t="s">
        <v>1440</v>
      </c>
      <c r="G1157" s="64"/>
      <c r="H1157" s="64"/>
      <c r="I1157" s="173"/>
      <c r="J1157" s="64"/>
      <c r="K1157" s="64"/>
      <c r="L1157" s="62"/>
      <c r="M1157" s="217"/>
      <c r="N1157" s="43"/>
      <c r="O1157" s="43"/>
      <c r="P1157" s="43"/>
      <c r="Q1157" s="43"/>
      <c r="R1157" s="43"/>
      <c r="S1157" s="43"/>
      <c r="T1157" s="79"/>
      <c r="AT1157" s="25" t="s">
        <v>173</v>
      </c>
      <c r="AU1157" s="25" t="s">
        <v>25</v>
      </c>
    </row>
    <row r="1158" spans="2:65" s="1" customFormat="1" ht="31.5" customHeight="1">
      <c r="B1158" s="42"/>
      <c r="C1158" s="256" t="s">
        <v>1442</v>
      </c>
      <c r="D1158" s="256" t="s">
        <v>217</v>
      </c>
      <c r="E1158" s="257" t="s">
        <v>193</v>
      </c>
      <c r="F1158" s="258" t="s">
        <v>1443</v>
      </c>
      <c r="G1158" s="259" t="s">
        <v>226</v>
      </c>
      <c r="H1158" s="260">
        <v>1</v>
      </c>
      <c r="I1158" s="261"/>
      <c r="J1158" s="262">
        <f>ROUND(I1158*H1158,2)</f>
        <v>0</v>
      </c>
      <c r="K1158" s="258" t="s">
        <v>24</v>
      </c>
      <c r="L1158" s="263"/>
      <c r="M1158" s="264" t="s">
        <v>24</v>
      </c>
      <c r="N1158" s="265" t="s">
        <v>48</v>
      </c>
      <c r="O1158" s="43"/>
      <c r="P1158" s="212">
        <f>O1158*H1158</f>
        <v>0</v>
      </c>
      <c r="Q1158" s="212">
        <v>0</v>
      </c>
      <c r="R1158" s="212">
        <f>Q1158*H1158</f>
        <v>0</v>
      </c>
      <c r="S1158" s="212">
        <v>0</v>
      </c>
      <c r="T1158" s="213">
        <f>S1158*H1158</f>
        <v>0</v>
      </c>
      <c r="AR1158" s="25" t="s">
        <v>211</v>
      </c>
      <c r="AT1158" s="25" t="s">
        <v>217</v>
      </c>
      <c r="AU1158" s="25" t="s">
        <v>25</v>
      </c>
      <c r="AY1158" s="25" t="s">
        <v>164</v>
      </c>
      <c r="BE1158" s="214">
        <f>IF(N1158="základní",J1158,0)</f>
        <v>0</v>
      </c>
      <c r="BF1158" s="214">
        <f>IF(N1158="snížená",J1158,0)</f>
        <v>0</v>
      </c>
      <c r="BG1158" s="214">
        <f>IF(N1158="zákl. přenesená",J1158,0)</f>
        <v>0</v>
      </c>
      <c r="BH1158" s="214">
        <f>IF(N1158="sníž. přenesená",J1158,0)</f>
        <v>0</v>
      </c>
      <c r="BI1158" s="214">
        <f>IF(N1158="nulová",J1158,0)</f>
        <v>0</v>
      </c>
      <c r="BJ1158" s="25" t="s">
        <v>25</v>
      </c>
      <c r="BK1158" s="214">
        <f>ROUND(I1158*H1158,2)</f>
        <v>0</v>
      </c>
      <c r="BL1158" s="25" t="s">
        <v>171</v>
      </c>
      <c r="BM1158" s="25" t="s">
        <v>1444</v>
      </c>
    </row>
    <row r="1159" spans="2:65" s="1" customFormat="1" ht="27">
      <c r="B1159" s="42"/>
      <c r="C1159" s="64"/>
      <c r="D1159" s="242" t="s">
        <v>173</v>
      </c>
      <c r="E1159" s="64"/>
      <c r="F1159" s="252" t="s">
        <v>1443</v>
      </c>
      <c r="G1159" s="64"/>
      <c r="H1159" s="64"/>
      <c r="I1159" s="173"/>
      <c r="J1159" s="64"/>
      <c r="K1159" s="64"/>
      <c r="L1159" s="62"/>
      <c r="M1159" s="217"/>
      <c r="N1159" s="43"/>
      <c r="O1159" s="43"/>
      <c r="P1159" s="43"/>
      <c r="Q1159" s="43"/>
      <c r="R1159" s="43"/>
      <c r="S1159" s="43"/>
      <c r="T1159" s="79"/>
      <c r="AT1159" s="25" t="s">
        <v>173</v>
      </c>
      <c r="AU1159" s="25" t="s">
        <v>25</v>
      </c>
    </row>
    <row r="1160" spans="2:65" s="1" customFormat="1" ht="31.5" customHeight="1">
      <c r="B1160" s="42"/>
      <c r="C1160" s="256" t="s">
        <v>1445</v>
      </c>
      <c r="D1160" s="256" t="s">
        <v>217</v>
      </c>
      <c r="E1160" s="257" t="s">
        <v>198</v>
      </c>
      <c r="F1160" s="258" t="s">
        <v>1446</v>
      </c>
      <c r="G1160" s="259" t="s">
        <v>226</v>
      </c>
      <c r="H1160" s="260">
        <v>31</v>
      </c>
      <c r="I1160" s="261"/>
      <c r="J1160" s="262">
        <f>ROUND(I1160*H1160,2)</f>
        <v>0</v>
      </c>
      <c r="K1160" s="258" t="s">
        <v>24</v>
      </c>
      <c r="L1160" s="263"/>
      <c r="M1160" s="264" t="s">
        <v>24</v>
      </c>
      <c r="N1160" s="265" t="s">
        <v>48</v>
      </c>
      <c r="O1160" s="43"/>
      <c r="P1160" s="212">
        <f>O1160*H1160</f>
        <v>0</v>
      </c>
      <c r="Q1160" s="212">
        <v>0</v>
      </c>
      <c r="R1160" s="212">
        <f>Q1160*H1160</f>
        <v>0</v>
      </c>
      <c r="S1160" s="212">
        <v>0</v>
      </c>
      <c r="T1160" s="213">
        <f>S1160*H1160</f>
        <v>0</v>
      </c>
      <c r="AR1160" s="25" t="s">
        <v>211</v>
      </c>
      <c r="AT1160" s="25" t="s">
        <v>217</v>
      </c>
      <c r="AU1160" s="25" t="s">
        <v>25</v>
      </c>
      <c r="AY1160" s="25" t="s">
        <v>164</v>
      </c>
      <c r="BE1160" s="214">
        <f>IF(N1160="základní",J1160,0)</f>
        <v>0</v>
      </c>
      <c r="BF1160" s="214">
        <f>IF(N1160="snížená",J1160,0)</f>
        <v>0</v>
      </c>
      <c r="BG1160" s="214">
        <f>IF(N1160="zákl. přenesená",J1160,0)</f>
        <v>0</v>
      </c>
      <c r="BH1160" s="214">
        <f>IF(N1160="sníž. přenesená",J1160,0)</f>
        <v>0</v>
      </c>
      <c r="BI1160" s="214">
        <f>IF(N1160="nulová",J1160,0)</f>
        <v>0</v>
      </c>
      <c r="BJ1160" s="25" t="s">
        <v>25</v>
      </c>
      <c r="BK1160" s="214">
        <f>ROUND(I1160*H1160,2)</f>
        <v>0</v>
      </c>
      <c r="BL1160" s="25" t="s">
        <v>171</v>
      </c>
      <c r="BM1160" s="25" t="s">
        <v>1447</v>
      </c>
    </row>
    <row r="1161" spans="2:65" s="1" customFormat="1" ht="27">
      <c r="B1161" s="42"/>
      <c r="C1161" s="64"/>
      <c r="D1161" s="242" t="s">
        <v>173</v>
      </c>
      <c r="E1161" s="64"/>
      <c r="F1161" s="252" t="s">
        <v>1446</v>
      </c>
      <c r="G1161" s="64"/>
      <c r="H1161" s="64"/>
      <c r="I1161" s="173"/>
      <c r="J1161" s="64"/>
      <c r="K1161" s="64"/>
      <c r="L1161" s="62"/>
      <c r="M1161" s="217"/>
      <c r="N1161" s="43"/>
      <c r="O1161" s="43"/>
      <c r="P1161" s="43"/>
      <c r="Q1161" s="43"/>
      <c r="R1161" s="43"/>
      <c r="S1161" s="43"/>
      <c r="T1161" s="79"/>
      <c r="AT1161" s="25" t="s">
        <v>173</v>
      </c>
      <c r="AU1161" s="25" t="s">
        <v>25</v>
      </c>
    </row>
    <row r="1162" spans="2:65" s="1" customFormat="1" ht="44.25" customHeight="1">
      <c r="B1162" s="42"/>
      <c r="C1162" s="256" t="s">
        <v>1448</v>
      </c>
      <c r="D1162" s="256" t="s">
        <v>217</v>
      </c>
      <c r="E1162" s="257" t="s">
        <v>204</v>
      </c>
      <c r="F1162" s="258" t="s">
        <v>1449</v>
      </c>
      <c r="G1162" s="259" t="s">
        <v>226</v>
      </c>
      <c r="H1162" s="260">
        <v>8</v>
      </c>
      <c r="I1162" s="261"/>
      <c r="J1162" s="262">
        <f>ROUND(I1162*H1162,2)</f>
        <v>0</v>
      </c>
      <c r="K1162" s="258" t="s">
        <v>24</v>
      </c>
      <c r="L1162" s="263"/>
      <c r="M1162" s="264" t="s">
        <v>24</v>
      </c>
      <c r="N1162" s="265" t="s">
        <v>48</v>
      </c>
      <c r="O1162" s="43"/>
      <c r="P1162" s="212">
        <f>O1162*H1162</f>
        <v>0</v>
      </c>
      <c r="Q1162" s="212">
        <v>0</v>
      </c>
      <c r="R1162" s="212">
        <f>Q1162*H1162</f>
        <v>0</v>
      </c>
      <c r="S1162" s="212">
        <v>0</v>
      </c>
      <c r="T1162" s="213">
        <f>S1162*H1162</f>
        <v>0</v>
      </c>
      <c r="AR1162" s="25" t="s">
        <v>211</v>
      </c>
      <c r="AT1162" s="25" t="s">
        <v>217</v>
      </c>
      <c r="AU1162" s="25" t="s">
        <v>25</v>
      </c>
      <c r="AY1162" s="25" t="s">
        <v>164</v>
      </c>
      <c r="BE1162" s="214">
        <f>IF(N1162="základní",J1162,0)</f>
        <v>0</v>
      </c>
      <c r="BF1162" s="214">
        <f>IF(N1162="snížená",J1162,0)</f>
        <v>0</v>
      </c>
      <c r="BG1162" s="214">
        <f>IF(N1162="zákl. přenesená",J1162,0)</f>
        <v>0</v>
      </c>
      <c r="BH1162" s="214">
        <f>IF(N1162="sníž. přenesená",J1162,0)</f>
        <v>0</v>
      </c>
      <c r="BI1162" s="214">
        <f>IF(N1162="nulová",J1162,0)</f>
        <v>0</v>
      </c>
      <c r="BJ1162" s="25" t="s">
        <v>25</v>
      </c>
      <c r="BK1162" s="214">
        <f>ROUND(I1162*H1162,2)</f>
        <v>0</v>
      </c>
      <c r="BL1162" s="25" t="s">
        <v>171</v>
      </c>
      <c r="BM1162" s="25" t="s">
        <v>1450</v>
      </c>
    </row>
    <row r="1163" spans="2:65" s="1" customFormat="1" ht="40.5">
      <c r="B1163" s="42"/>
      <c r="C1163" s="64"/>
      <c r="D1163" s="242" t="s">
        <v>173</v>
      </c>
      <c r="E1163" s="64"/>
      <c r="F1163" s="252" t="s">
        <v>1449</v>
      </c>
      <c r="G1163" s="64"/>
      <c r="H1163" s="64"/>
      <c r="I1163" s="173"/>
      <c r="J1163" s="64"/>
      <c r="K1163" s="64"/>
      <c r="L1163" s="62"/>
      <c r="M1163" s="217"/>
      <c r="N1163" s="43"/>
      <c r="O1163" s="43"/>
      <c r="P1163" s="43"/>
      <c r="Q1163" s="43"/>
      <c r="R1163" s="43"/>
      <c r="S1163" s="43"/>
      <c r="T1163" s="79"/>
      <c r="AT1163" s="25" t="s">
        <v>173</v>
      </c>
      <c r="AU1163" s="25" t="s">
        <v>25</v>
      </c>
    </row>
    <row r="1164" spans="2:65" s="1" customFormat="1" ht="44.25" customHeight="1">
      <c r="B1164" s="42"/>
      <c r="C1164" s="256" t="s">
        <v>1451</v>
      </c>
      <c r="D1164" s="256" t="s">
        <v>217</v>
      </c>
      <c r="E1164" s="257" t="s">
        <v>211</v>
      </c>
      <c r="F1164" s="258" t="s">
        <v>1452</v>
      </c>
      <c r="G1164" s="259" t="s">
        <v>226</v>
      </c>
      <c r="H1164" s="260">
        <v>1</v>
      </c>
      <c r="I1164" s="261"/>
      <c r="J1164" s="262">
        <f>ROUND(I1164*H1164,2)</f>
        <v>0</v>
      </c>
      <c r="K1164" s="258" t="s">
        <v>24</v>
      </c>
      <c r="L1164" s="263"/>
      <c r="M1164" s="264" t="s">
        <v>24</v>
      </c>
      <c r="N1164" s="265" t="s">
        <v>48</v>
      </c>
      <c r="O1164" s="43"/>
      <c r="P1164" s="212">
        <f>O1164*H1164</f>
        <v>0</v>
      </c>
      <c r="Q1164" s="212">
        <v>0</v>
      </c>
      <c r="R1164" s="212">
        <f>Q1164*H1164</f>
        <v>0</v>
      </c>
      <c r="S1164" s="212">
        <v>0</v>
      </c>
      <c r="T1164" s="213">
        <f>S1164*H1164</f>
        <v>0</v>
      </c>
      <c r="AR1164" s="25" t="s">
        <v>211</v>
      </c>
      <c r="AT1164" s="25" t="s">
        <v>217</v>
      </c>
      <c r="AU1164" s="25" t="s">
        <v>25</v>
      </c>
      <c r="AY1164" s="25" t="s">
        <v>164</v>
      </c>
      <c r="BE1164" s="214">
        <f>IF(N1164="základní",J1164,0)</f>
        <v>0</v>
      </c>
      <c r="BF1164" s="214">
        <f>IF(N1164="snížená",J1164,0)</f>
        <v>0</v>
      </c>
      <c r="BG1164" s="214">
        <f>IF(N1164="zákl. přenesená",J1164,0)</f>
        <v>0</v>
      </c>
      <c r="BH1164" s="214">
        <f>IF(N1164="sníž. přenesená",J1164,0)</f>
        <v>0</v>
      </c>
      <c r="BI1164" s="214">
        <f>IF(N1164="nulová",J1164,0)</f>
        <v>0</v>
      </c>
      <c r="BJ1164" s="25" t="s">
        <v>25</v>
      </c>
      <c r="BK1164" s="214">
        <f>ROUND(I1164*H1164,2)</f>
        <v>0</v>
      </c>
      <c r="BL1164" s="25" t="s">
        <v>171</v>
      </c>
      <c r="BM1164" s="25" t="s">
        <v>1453</v>
      </c>
    </row>
    <row r="1165" spans="2:65" s="1" customFormat="1" ht="40.5">
      <c r="B1165" s="42"/>
      <c r="C1165" s="64"/>
      <c r="D1165" s="242" t="s">
        <v>173</v>
      </c>
      <c r="E1165" s="64"/>
      <c r="F1165" s="252" t="s">
        <v>1452</v>
      </c>
      <c r="G1165" s="64"/>
      <c r="H1165" s="64"/>
      <c r="I1165" s="173"/>
      <c r="J1165" s="64"/>
      <c r="K1165" s="64"/>
      <c r="L1165" s="62"/>
      <c r="M1165" s="217"/>
      <c r="N1165" s="43"/>
      <c r="O1165" s="43"/>
      <c r="P1165" s="43"/>
      <c r="Q1165" s="43"/>
      <c r="R1165" s="43"/>
      <c r="S1165" s="43"/>
      <c r="T1165" s="79"/>
      <c r="AT1165" s="25" t="s">
        <v>173</v>
      </c>
      <c r="AU1165" s="25" t="s">
        <v>25</v>
      </c>
    </row>
    <row r="1166" spans="2:65" s="1" customFormat="1" ht="22.5" customHeight="1">
      <c r="B1166" s="42"/>
      <c r="C1166" s="256" t="s">
        <v>1454</v>
      </c>
      <c r="D1166" s="256" t="s">
        <v>217</v>
      </c>
      <c r="E1166" s="257" t="s">
        <v>216</v>
      </c>
      <c r="F1166" s="258" t="s">
        <v>1455</v>
      </c>
      <c r="G1166" s="259" t="s">
        <v>226</v>
      </c>
      <c r="H1166" s="260">
        <v>2</v>
      </c>
      <c r="I1166" s="261"/>
      <c r="J1166" s="262">
        <f>ROUND(I1166*H1166,2)</f>
        <v>0</v>
      </c>
      <c r="K1166" s="258" t="s">
        <v>24</v>
      </c>
      <c r="L1166" s="263"/>
      <c r="M1166" s="264" t="s">
        <v>24</v>
      </c>
      <c r="N1166" s="265" t="s">
        <v>48</v>
      </c>
      <c r="O1166" s="43"/>
      <c r="P1166" s="212">
        <f>O1166*H1166</f>
        <v>0</v>
      </c>
      <c r="Q1166" s="212">
        <v>0</v>
      </c>
      <c r="R1166" s="212">
        <f>Q1166*H1166</f>
        <v>0</v>
      </c>
      <c r="S1166" s="212">
        <v>0</v>
      </c>
      <c r="T1166" s="213">
        <f>S1166*H1166</f>
        <v>0</v>
      </c>
      <c r="AR1166" s="25" t="s">
        <v>211</v>
      </c>
      <c r="AT1166" s="25" t="s">
        <v>217</v>
      </c>
      <c r="AU1166" s="25" t="s">
        <v>25</v>
      </c>
      <c r="AY1166" s="25" t="s">
        <v>164</v>
      </c>
      <c r="BE1166" s="214">
        <f>IF(N1166="základní",J1166,0)</f>
        <v>0</v>
      </c>
      <c r="BF1166" s="214">
        <f>IF(N1166="snížená",J1166,0)</f>
        <v>0</v>
      </c>
      <c r="BG1166" s="214">
        <f>IF(N1166="zákl. přenesená",J1166,0)</f>
        <v>0</v>
      </c>
      <c r="BH1166" s="214">
        <f>IF(N1166="sníž. přenesená",J1166,0)</f>
        <v>0</v>
      </c>
      <c r="BI1166" s="214">
        <f>IF(N1166="nulová",J1166,0)</f>
        <v>0</v>
      </c>
      <c r="BJ1166" s="25" t="s">
        <v>25</v>
      </c>
      <c r="BK1166" s="214">
        <f>ROUND(I1166*H1166,2)</f>
        <v>0</v>
      </c>
      <c r="BL1166" s="25" t="s">
        <v>171</v>
      </c>
      <c r="BM1166" s="25" t="s">
        <v>1456</v>
      </c>
    </row>
    <row r="1167" spans="2:65" s="1" customFormat="1" ht="13.5">
      <c r="B1167" s="42"/>
      <c r="C1167" s="64"/>
      <c r="D1167" s="242" t="s">
        <v>173</v>
      </c>
      <c r="E1167" s="64"/>
      <c r="F1167" s="252" t="s">
        <v>1455</v>
      </c>
      <c r="G1167" s="64"/>
      <c r="H1167" s="64"/>
      <c r="I1167" s="173"/>
      <c r="J1167" s="64"/>
      <c r="K1167" s="64"/>
      <c r="L1167" s="62"/>
      <c r="M1167" s="217"/>
      <c r="N1167" s="43"/>
      <c r="O1167" s="43"/>
      <c r="P1167" s="43"/>
      <c r="Q1167" s="43"/>
      <c r="R1167" s="43"/>
      <c r="S1167" s="43"/>
      <c r="T1167" s="79"/>
      <c r="AT1167" s="25" t="s">
        <v>173</v>
      </c>
      <c r="AU1167" s="25" t="s">
        <v>25</v>
      </c>
    </row>
    <row r="1168" spans="2:65" s="1" customFormat="1" ht="22.5" customHeight="1">
      <c r="B1168" s="42"/>
      <c r="C1168" s="256" t="s">
        <v>1457</v>
      </c>
      <c r="D1168" s="256" t="s">
        <v>217</v>
      </c>
      <c r="E1168" s="257" t="s">
        <v>30</v>
      </c>
      <c r="F1168" s="258" t="s">
        <v>1458</v>
      </c>
      <c r="G1168" s="259" t="s">
        <v>226</v>
      </c>
      <c r="H1168" s="260">
        <v>1</v>
      </c>
      <c r="I1168" s="261"/>
      <c r="J1168" s="262">
        <f>ROUND(I1168*H1168,2)</f>
        <v>0</v>
      </c>
      <c r="K1168" s="258" t="s">
        <v>24</v>
      </c>
      <c r="L1168" s="263"/>
      <c r="M1168" s="264" t="s">
        <v>24</v>
      </c>
      <c r="N1168" s="265" t="s">
        <v>48</v>
      </c>
      <c r="O1168" s="43"/>
      <c r="P1168" s="212">
        <f>O1168*H1168</f>
        <v>0</v>
      </c>
      <c r="Q1168" s="212">
        <v>0</v>
      </c>
      <c r="R1168" s="212">
        <f>Q1168*H1168</f>
        <v>0</v>
      </c>
      <c r="S1168" s="212">
        <v>0</v>
      </c>
      <c r="T1168" s="213">
        <f>S1168*H1168</f>
        <v>0</v>
      </c>
      <c r="AR1168" s="25" t="s">
        <v>211</v>
      </c>
      <c r="AT1168" s="25" t="s">
        <v>217</v>
      </c>
      <c r="AU1168" s="25" t="s">
        <v>25</v>
      </c>
      <c r="AY1168" s="25" t="s">
        <v>164</v>
      </c>
      <c r="BE1168" s="214">
        <f>IF(N1168="základní",J1168,0)</f>
        <v>0</v>
      </c>
      <c r="BF1168" s="214">
        <f>IF(N1168="snížená",J1168,0)</f>
        <v>0</v>
      </c>
      <c r="BG1168" s="214">
        <f>IF(N1168="zákl. přenesená",J1168,0)</f>
        <v>0</v>
      </c>
      <c r="BH1168" s="214">
        <f>IF(N1168="sníž. přenesená",J1168,0)</f>
        <v>0</v>
      </c>
      <c r="BI1168" s="214">
        <f>IF(N1168="nulová",J1168,0)</f>
        <v>0</v>
      </c>
      <c r="BJ1168" s="25" t="s">
        <v>25</v>
      </c>
      <c r="BK1168" s="214">
        <f>ROUND(I1168*H1168,2)</f>
        <v>0</v>
      </c>
      <c r="BL1168" s="25" t="s">
        <v>171</v>
      </c>
      <c r="BM1168" s="25" t="s">
        <v>1459</v>
      </c>
    </row>
    <row r="1169" spans="2:65" s="1" customFormat="1" ht="13.5">
      <c r="B1169" s="42"/>
      <c r="C1169" s="64"/>
      <c r="D1169" s="242" t="s">
        <v>173</v>
      </c>
      <c r="E1169" s="64"/>
      <c r="F1169" s="252" t="s">
        <v>1458</v>
      </c>
      <c r="G1169" s="64"/>
      <c r="H1169" s="64"/>
      <c r="I1169" s="173"/>
      <c r="J1169" s="64"/>
      <c r="K1169" s="64"/>
      <c r="L1169" s="62"/>
      <c r="M1169" s="217"/>
      <c r="N1169" s="43"/>
      <c r="O1169" s="43"/>
      <c r="P1169" s="43"/>
      <c r="Q1169" s="43"/>
      <c r="R1169" s="43"/>
      <c r="S1169" s="43"/>
      <c r="T1169" s="79"/>
      <c r="AT1169" s="25" t="s">
        <v>173</v>
      </c>
      <c r="AU1169" s="25" t="s">
        <v>25</v>
      </c>
    </row>
    <row r="1170" spans="2:65" s="1" customFormat="1" ht="22.5" customHeight="1">
      <c r="B1170" s="42"/>
      <c r="C1170" s="256" t="s">
        <v>1460</v>
      </c>
      <c r="D1170" s="256" t="s">
        <v>217</v>
      </c>
      <c r="E1170" s="257" t="s">
        <v>231</v>
      </c>
      <c r="F1170" s="258" t="s">
        <v>1461</v>
      </c>
      <c r="G1170" s="259" t="s">
        <v>226</v>
      </c>
      <c r="H1170" s="260">
        <v>2</v>
      </c>
      <c r="I1170" s="261"/>
      <c r="J1170" s="262">
        <f>ROUND(I1170*H1170,2)</f>
        <v>0</v>
      </c>
      <c r="K1170" s="258" t="s">
        <v>24</v>
      </c>
      <c r="L1170" s="263"/>
      <c r="M1170" s="264" t="s">
        <v>24</v>
      </c>
      <c r="N1170" s="265" t="s">
        <v>48</v>
      </c>
      <c r="O1170" s="43"/>
      <c r="P1170" s="212">
        <f>O1170*H1170</f>
        <v>0</v>
      </c>
      <c r="Q1170" s="212">
        <v>0</v>
      </c>
      <c r="R1170" s="212">
        <f>Q1170*H1170</f>
        <v>0</v>
      </c>
      <c r="S1170" s="212">
        <v>0</v>
      </c>
      <c r="T1170" s="213">
        <f>S1170*H1170</f>
        <v>0</v>
      </c>
      <c r="AR1170" s="25" t="s">
        <v>211</v>
      </c>
      <c r="AT1170" s="25" t="s">
        <v>217</v>
      </c>
      <c r="AU1170" s="25" t="s">
        <v>25</v>
      </c>
      <c r="AY1170" s="25" t="s">
        <v>164</v>
      </c>
      <c r="BE1170" s="214">
        <f>IF(N1170="základní",J1170,0)</f>
        <v>0</v>
      </c>
      <c r="BF1170" s="214">
        <f>IF(N1170="snížená",J1170,0)</f>
        <v>0</v>
      </c>
      <c r="BG1170" s="214">
        <f>IF(N1170="zákl. přenesená",J1170,0)</f>
        <v>0</v>
      </c>
      <c r="BH1170" s="214">
        <f>IF(N1170="sníž. přenesená",J1170,0)</f>
        <v>0</v>
      </c>
      <c r="BI1170" s="214">
        <f>IF(N1170="nulová",J1170,0)</f>
        <v>0</v>
      </c>
      <c r="BJ1170" s="25" t="s">
        <v>25</v>
      </c>
      <c r="BK1170" s="214">
        <f>ROUND(I1170*H1170,2)</f>
        <v>0</v>
      </c>
      <c r="BL1170" s="25" t="s">
        <v>171</v>
      </c>
      <c r="BM1170" s="25" t="s">
        <v>1462</v>
      </c>
    </row>
    <row r="1171" spans="2:65" s="1" customFormat="1" ht="13.5">
      <c r="B1171" s="42"/>
      <c r="C1171" s="64"/>
      <c r="D1171" s="242" t="s">
        <v>173</v>
      </c>
      <c r="E1171" s="64"/>
      <c r="F1171" s="252" t="s">
        <v>1461</v>
      </c>
      <c r="G1171" s="64"/>
      <c r="H1171" s="64"/>
      <c r="I1171" s="173"/>
      <c r="J1171" s="64"/>
      <c r="K1171" s="64"/>
      <c r="L1171" s="62"/>
      <c r="M1171" s="217"/>
      <c r="N1171" s="43"/>
      <c r="O1171" s="43"/>
      <c r="P1171" s="43"/>
      <c r="Q1171" s="43"/>
      <c r="R1171" s="43"/>
      <c r="S1171" s="43"/>
      <c r="T1171" s="79"/>
      <c r="AT1171" s="25" t="s">
        <v>173</v>
      </c>
      <c r="AU1171" s="25" t="s">
        <v>25</v>
      </c>
    </row>
    <row r="1172" spans="2:65" s="1" customFormat="1" ht="31.5" customHeight="1">
      <c r="B1172" s="42"/>
      <c r="C1172" s="256" t="s">
        <v>1463</v>
      </c>
      <c r="D1172" s="256" t="s">
        <v>217</v>
      </c>
      <c r="E1172" s="257" t="s">
        <v>259</v>
      </c>
      <c r="F1172" s="258" t="s">
        <v>1464</v>
      </c>
      <c r="G1172" s="259" t="s">
        <v>226</v>
      </c>
      <c r="H1172" s="260">
        <v>2</v>
      </c>
      <c r="I1172" s="261"/>
      <c r="J1172" s="262">
        <f>ROUND(I1172*H1172,2)</f>
        <v>0</v>
      </c>
      <c r="K1172" s="258" t="s">
        <v>24</v>
      </c>
      <c r="L1172" s="263"/>
      <c r="M1172" s="264" t="s">
        <v>24</v>
      </c>
      <c r="N1172" s="265" t="s">
        <v>48</v>
      </c>
      <c r="O1172" s="43"/>
      <c r="P1172" s="212">
        <f>O1172*H1172</f>
        <v>0</v>
      </c>
      <c r="Q1172" s="212">
        <v>0</v>
      </c>
      <c r="R1172" s="212">
        <f>Q1172*H1172</f>
        <v>0</v>
      </c>
      <c r="S1172" s="212">
        <v>0</v>
      </c>
      <c r="T1172" s="213">
        <f>S1172*H1172</f>
        <v>0</v>
      </c>
      <c r="AR1172" s="25" t="s">
        <v>211</v>
      </c>
      <c r="AT1172" s="25" t="s">
        <v>217</v>
      </c>
      <c r="AU1172" s="25" t="s">
        <v>25</v>
      </c>
      <c r="AY1172" s="25" t="s">
        <v>164</v>
      </c>
      <c r="BE1172" s="214">
        <f>IF(N1172="základní",J1172,0)</f>
        <v>0</v>
      </c>
      <c r="BF1172" s="214">
        <f>IF(N1172="snížená",J1172,0)</f>
        <v>0</v>
      </c>
      <c r="BG1172" s="214">
        <f>IF(N1172="zákl. přenesená",J1172,0)</f>
        <v>0</v>
      </c>
      <c r="BH1172" s="214">
        <f>IF(N1172="sníž. přenesená",J1172,0)</f>
        <v>0</v>
      </c>
      <c r="BI1172" s="214">
        <f>IF(N1172="nulová",J1172,0)</f>
        <v>0</v>
      </c>
      <c r="BJ1172" s="25" t="s">
        <v>25</v>
      </c>
      <c r="BK1172" s="214">
        <f>ROUND(I1172*H1172,2)</f>
        <v>0</v>
      </c>
      <c r="BL1172" s="25" t="s">
        <v>171</v>
      </c>
      <c r="BM1172" s="25" t="s">
        <v>1465</v>
      </c>
    </row>
    <row r="1173" spans="2:65" s="1" customFormat="1" ht="27">
      <c r="B1173" s="42"/>
      <c r="C1173" s="64"/>
      <c r="D1173" s="242" t="s">
        <v>173</v>
      </c>
      <c r="E1173" s="64"/>
      <c r="F1173" s="252" t="s">
        <v>1464</v>
      </c>
      <c r="G1173" s="64"/>
      <c r="H1173" s="64"/>
      <c r="I1173" s="173"/>
      <c r="J1173" s="64"/>
      <c r="K1173" s="64"/>
      <c r="L1173" s="62"/>
      <c r="M1173" s="217"/>
      <c r="N1173" s="43"/>
      <c r="O1173" s="43"/>
      <c r="P1173" s="43"/>
      <c r="Q1173" s="43"/>
      <c r="R1173" s="43"/>
      <c r="S1173" s="43"/>
      <c r="T1173" s="79"/>
      <c r="AT1173" s="25" t="s">
        <v>173</v>
      </c>
      <c r="AU1173" s="25" t="s">
        <v>25</v>
      </c>
    </row>
    <row r="1174" spans="2:65" s="1" customFormat="1" ht="31.5" customHeight="1">
      <c r="B1174" s="42"/>
      <c r="C1174" s="256" t="s">
        <v>1466</v>
      </c>
      <c r="D1174" s="256" t="s">
        <v>217</v>
      </c>
      <c r="E1174" s="257" t="s">
        <v>270</v>
      </c>
      <c r="F1174" s="258" t="s">
        <v>1467</v>
      </c>
      <c r="G1174" s="259" t="s">
        <v>226</v>
      </c>
      <c r="H1174" s="260">
        <v>4</v>
      </c>
      <c r="I1174" s="261"/>
      <c r="J1174" s="262">
        <f>ROUND(I1174*H1174,2)</f>
        <v>0</v>
      </c>
      <c r="K1174" s="258" t="s">
        <v>24</v>
      </c>
      <c r="L1174" s="263"/>
      <c r="M1174" s="264" t="s">
        <v>24</v>
      </c>
      <c r="N1174" s="265" t="s">
        <v>48</v>
      </c>
      <c r="O1174" s="43"/>
      <c r="P1174" s="212">
        <f>O1174*H1174</f>
        <v>0</v>
      </c>
      <c r="Q1174" s="212">
        <v>0</v>
      </c>
      <c r="R1174" s="212">
        <f>Q1174*H1174</f>
        <v>0</v>
      </c>
      <c r="S1174" s="212">
        <v>0</v>
      </c>
      <c r="T1174" s="213">
        <f>S1174*H1174</f>
        <v>0</v>
      </c>
      <c r="AR1174" s="25" t="s">
        <v>211</v>
      </c>
      <c r="AT1174" s="25" t="s">
        <v>217</v>
      </c>
      <c r="AU1174" s="25" t="s">
        <v>25</v>
      </c>
      <c r="AY1174" s="25" t="s">
        <v>164</v>
      </c>
      <c r="BE1174" s="214">
        <f>IF(N1174="základní",J1174,0)</f>
        <v>0</v>
      </c>
      <c r="BF1174" s="214">
        <f>IF(N1174="snížená",J1174,0)</f>
        <v>0</v>
      </c>
      <c r="BG1174" s="214">
        <f>IF(N1174="zákl. přenesená",J1174,0)</f>
        <v>0</v>
      </c>
      <c r="BH1174" s="214">
        <f>IF(N1174="sníž. přenesená",J1174,0)</f>
        <v>0</v>
      </c>
      <c r="BI1174" s="214">
        <f>IF(N1174="nulová",J1174,0)</f>
        <v>0</v>
      </c>
      <c r="BJ1174" s="25" t="s">
        <v>25</v>
      </c>
      <c r="BK1174" s="214">
        <f>ROUND(I1174*H1174,2)</f>
        <v>0</v>
      </c>
      <c r="BL1174" s="25" t="s">
        <v>171</v>
      </c>
      <c r="BM1174" s="25" t="s">
        <v>1468</v>
      </c>
    </row>
    <row r="1175" spans="2:65" s="1" customFormat="1" ht="27">
      <c r="B1175" s="42"/>
      <c r="C1175" s="64"/>
      <c r="D1175" s="242" t="s">
        <v>173</v>
      </c>
      <c r="E1175" s="64"/>
      <c r="F1175" s="252" t="s">
        <v>1467</v>
      </c>
      <c r="G1175" s="64"/>
      <c r="H1175" s="64"/>
      <c r="I1175" s="173"/>
      <c r="J1175" s="64"/>
      <c r="K1175" s="64"/>
      <c r="L1175" s="62"/>
      <c r="M1175" s="217"/>
      <c r="N1175" s="43"/>
      <c r="O1175" s="43"/>
      <c r="P1175" s="43"/>
      <c r="Q1175" s="43"/>
      <c r="R1175" s="43"/>
      <c r="S1175" s="43"/>
      <c r="T1175" s="79"/>
      <c r="AT1175" s="25" t="s">
        <v>173</v>
      </c>
      <c r="AU1175" s="25" t="s">
        <v>25</v>
      </c>
    </row>
    <row r="1176" spans="2:65" s="1" customFormat="1" ht="31.5" customHeight="1">
      <c r="B1176" s="42"/>
      <c r="C1176" s="256" t="s">
        <v>1469</v>
      </c>
      <c r="D1176" s="256" t="s">
        <v>217</v>
      </c>
      <c r="E1176" s="257" t="s">
        <v>300</v>
      </c>
      <c r="F1176" s="258" t="s">
        <v>1470</v>
      </c>
      <c r="G1176" s="259" t="s">
        <v>226</v>
      </c>
      <c r="H1176" s="260">
        <v>2</v>
      </c>
      <c r="I1176" s="261"/>
      <c r="J1176" s="262">
        <f>ROUND(I1176*H1176,2)</f>
        <v>0</v>
      </c>
      <c r="K1176" s="258" t="s">
        <v>24</v>
      </c>
      <c r="L1176" s="263"/>
      <c r="M1176" s="264" t="s">
        <v>24</v>
      </c>
      <c r="N1176" s="265" t="s">
        <v>48</v>
      </c>
      <c r="O1176" s="43"/>
      <c r="P1176" s="212">
        <f>O1176*H1176</f>
        <v>0</v>
      </c>
      <c r="Q1176" s="212">
        <v>0</v>
      </c>
      <c r="R1176" s="212">
        <f>Q1176*H1176</f>
        <v>0</v>
      </c>
      <c r="S1176" s="212">
        <v>0</v>
      </c>
      <c r="T1176" s="213">
        <f>S1176*H1176</f>
        <v>0</v>
      </c>
      <c r="AR1176" s="25" t="s">
        <v>211</v>
      </c>
      <c r="AT1176" s="25" t="s">
        <v>217</v>
      </c>
      <c r="AU1176" s="25" t="s">
        <v>25</v>
      </c>
      <c r="AY1176" s="25" t="s">
        <v>164</v>
      </c>
      <c r="BE1176" s="214">
        <f>IF(N1176="základní",J1176,0)</f>
        <v>0</v>
      </c>
      <c r="BF1176" s="214">
        <f>IF(N1176="snížená",J1176,0)</f>
        <v>0</v>
      </c>
      <c r="BG1176" s="214">
        <f>IF(N1176="zákl. přenesená",J1176,0)</f>
        <v>0</v>
      </c>
      <c r="BH1176" s="214">
        <f>IF(N1176="sníž. přenesená",J1176,0)</f>
        <v>0</v>
      </c>
      <c r="BI1176" s="214">
        <f>IF(N1176="nulová",J1176,0)</f>
        <v>0</v>
      </c>
      <c r="BJ1176" s="25" t="s">
        <v>25</v>
      </c>
      <c r="BK1176" s="214">
        <f>ROUND(I1176*H1176,2)</f>
        <v>0</v>
      </c>
      <c r="BL1176" s="25" t="s">
        <v>171</v>
      </c>
      <c r="BM1176" s="25" t="s">
        <v>1471</v>
      </c>
    </row>
    <row r="1177" spans="2:65" s="1" customFormat="1" ht="13.5">
      <c r="B1177" s="42"/>
      <c r="C1177" s="64"/>
      <c r="D1177" s="242" t="s">
        <v>173</v>
      </c>
      <c r="E1177" s="64"/>
      <c r="F1177" s="252" t="s">
        <v>1470</v>
      </c>
      <c r="G1177" s="64"/>
      <c r="H1177" s="64"/>
      <c r="I1177" s="173"/>
      <c r="J1177" s="64"/>
      <c r="K1177" s="64"/>
      <c r="L1177" s="62"/>
      <c r="M1177" s="217"/>
      <c r="N1177" s="43"/>
      <c r="O1177" s="43"/>
      <c r="P1177" s="43"/>
      <c r="Q1177" s="43"/>
      <c r="R1177" s="43"/>
      <c r="S1177" s="43"/>
      <c r="T1177" s="79"/>
      <c r="AT1177" s="25" t="s">
        <v>173</v>
      </c>
      <c r="AU1177" s="25" t="s">
        <v>25</v>
      </c>
    </row>
    <row r="1178" spans="2:65" s="1" customFormat="1" ht="22.5" customHeight="1">
      <c r="B1178" s="42"/>
      <c r="C1178" s="256" t="s">
        <v>1472</v>
      </c>
      <c r="D1178" s="256" t="s">
        <v>217</v>
      </c>
      <c r="E1178" s="257" t="s">
        <v>310</v>
      </c>
      <c r="F1178" s="258" t="s">
        <v>1473</v>
      </c>
      <c r="G1178" s="259" t="s">
        <v>226</v>
      </c>
      <c r="H1178" s="260">
        <v>4</v>
      </c>
      <c r="I1178" s="261"/>
      <c r="J1178" s="262">
        <f>ROUND(I1178*H1178,2)</f>
        <v>0</v>
      </c>
      <c r="K1178" s="258" t="s">
        <v>24</v>
      </c>
      <c r="L1178" s="263"/>
      <c r="M1178" s="264" t="s">
        <v>24</v>
      </c>
      <c r="N1178" s="265" t="s">
        <v>48</v>
      </c>
      <c r="O1178" s="43"/>
      <c r="P1178" s="212">
        <f>O1178*H1178</f>
        <v>0</v>
      </c>
      <c r="Q1178" s="212">
        <v>0</v>
      </c>
      <c r="R1178" s="212">
        <f>Q1178*H1178</f>
        <v>0</v>
      </c>
      <c r="S1178" s="212">
        <v>0</v>
      </c>
      <c r="T1178" s="213">
        <f>S1178*H1178</f>
        <v>0</v>
      </c>
      <c r="AR1178" s="25" t="s">
        <v>211</v>
      </c>
      <c r="AT1178" s="25" t="s">
        <v>217</v>
      </c>
      <c r="AU1178" s="25" t="s">
        <v>25</v>
      </c>
      <c r="AY1178" s="25" t="s">
        <v>164</v>
      </c>
      <c r="BE1178" s="214">
        <f>IF(N1178="základní",J1178,0)</f>
        <v>0</v>
      </c>
      <c r="BF1178" s="214">
        <f>IF(N1178="snížená",J1178,0)</f>
        <v>0</v>
      </c>
      <c r="BG1178" s="214">
        <f>IF(N1178="zákl. přenesená",J1178,0)</f>
        <v>0</v>
      </c>
      <c r="BH1178" s="214">
        <f>IF(N1178="sníž. přenesená",J1178,0)</f>
        <v>0</v>
      </c>
      <c r="BI1178" s="214">
        <f>IF(N1178="nulová",J1178,0)</f>
        <v>0</v>
      </c>
      <c r="BJ1178" s="25" t="s">
        <v>25</v>
      </c>
      <c r="BK1178" s="214">
        <f>ROUND(I1178*H1178,2)</f>
        <v>0</v>
      </c>
      <c r="BL1178" s="25" t="s">
        <v>171</v>
      </c>
      <c r="BM1178" s="25" t="s">
        <v>1474</v>
      </c>
    </row>
    <row r="1179" spans="2:65" s="1" customFormat="1" ht="13.5">
      <c r="B1179" s="42"/>
      <c r="C1179" s="64"/>
      <c r="D1179" s="242" t="s">
        <v>173</v>
      </c>
      <c r="E1179" s="64"/>
      <c r="F1179" s="252" t="s">
        <v>1473</v>
      </c>
      <c r="G1179" s="64"/>
      <c r="H1179" s="64"/>
      <c r="I1179" s="173"/>
      <c r="J1179" s="64"/>
      <c r="K1179" s="64"/>
      <c r="L1179" s="62"/>
      <c r="M1179" s="217"/>
      <c r="N1179" s="43"/>
      <c r="O1179" s="43"/>
      <c r="P1179" s="43"/>
      <c r="Q1179" s="43"/>
      <c r="R1179" s="43"/>
      <c r="S1179" s="43"/>
      <c r="T1179" s="79"/>
      <c r="AT1179" s="25" t="s">
        <v>173</v>
      </c>
      <c r="AU1179" s="25" t="s">
        <v>25</v>
      </c>
    </row>
    <row r="1180" spans="2:65" s="1" customFormat="1" ht="22.5" customHeight="1">
      <c r="B1180" s="42"/>
      <c r="C1180" s="256" t="s">
        <v>1475</v>
      </c>
      <c r="D1180" s="256" t="s">
        <v>217</v>
      </c>
      <c r="E1180" s="257" t="s">
        <v>316</v>
      </c>
      <c r="F1180" s="258" t="s">
        <v>1476</v>
      </c>
      <c r="G1180" s="259" t="s">
        <v>226</v>
      </c>
      <c r="H1180" s="260">
        <v>3</v>
      </c>
      <c r="I1180" s="261"/>
      <c r="J1180" s="262">
        <f>ROUND(I1180*H1180,2)</f>
        <v>0</v>
      </c>
      <c r="K1180" s="258" t="s">
        <v>24</v>
      </c>
      <c r="L1180" s="263"/>
      <c r="M1180" s="264" t="s">
        <v>24</v>
      </c>
      <c r="N1180" s="265" t="s">
        <v>48</v>
      </c>
      <c r="O1180" s="43"/>
      <c r="P1180" s="212">
        <f>O1180*H1180</f>
        <v>0</v>
      </c>
      <c r="Q1180" s="212">
        <v>0</v>
      </c>
      <c r="R1180" s="212">
        <f>Q1180*H1180</f>
        <v>0</v>
      </c>
      <c r="S1180" s="212">
        <v>0</v>
      </c>
      <c r="T1180" s="213">
        <f>S1180*H1180</f>
        <v>0</v>
      </c>
      <c r="AR1180" s="25" t="s">
        <v>211</v>
      </c>
      <c r="AT1180" s="25" t="s">
        <v>217</v>
      </c>
      <c r="AU1180" s="25" t="s">
        <v>25</v>
      </c>
      <c r="AY1180" s="25" t="s">
        <v>164</v>
      </c>
      <c r="BE1180" s="214">
        <f>IF(N1180="základní",J1180,0)</f>
        <v>0</v>
      </c>
      <c r="BF1180" s="214">
        <f>IF(N1180="snížená",J1180,0)</f>
        <v>0</v>
      </c>
      <c r="BG1180" s="214">
        <f>IF(N1180="zákl. přenesená",J1180,0)</f>
        <v>0</v>
      </c>
      <c r="BH1180" s="214">
        <f>IF(N1180="sníž. přenesená",J1180,0)</f>
        <v>0</v>
      </c>
      <c r="BI1180" s="214">
        <f>IF(N1180="nulová",J1180,0)</f>
        <v>0</v>
      </c>
      <c r="BJ1180" s="25" t="s">
        <v>25</v>
      </c>
      <c r="BK1180" s="214">
        <f>ROUND(I1180*H1180,2)</f>
        <v>0</v>
      </c>
      <c r="BL1180" s="25" t="s">
        <v>171</v>
      </c>
      <c r="BM1180" s="25" t="s">
        <v>1477</v>
      </c>
    </row>
    <row r="1181" spans="2:65" s="1" customFormat="1" ht="13.5">
      <c r="B1181" s="42"/>
      <c r="C1181" s="64"/>
      <c r="D1181" s="242" t="s">
        <v>173</v>
      </c>
      <c r="E1181" s="64"/>
      <c r="F1181" s="252" t="s">
        <v>1476</v>
      </c>
      <c r="G1181" s="64"/>
      <c r="H1181" s="64"/>
      <c r="I1181" s="173"/>
      <c r="J1181" s="64"/>
      <c r="K1181" s="64"/>
      <c r="L1181" s="62"/>
      <c r="M1181" s="217"/>
      <c r="N1181" s="43"/>
      <c r="O1181" s="43"/>
      <c r="P1181" s="43"/>
      <c r="Q1181" s="43"/>
      <c r="R1181" s="43"/>
      <c r="S1181" s="43"/>
      <c r="T1181" s="79"/>
      <c r="AT1181" s="25" t="s">
        <v>173</v>
      </c>
      <c r="AU1181" s="25" t="s">
        <v>25</v>
      </c>
    </row>
    <row r="1182" spans="2:65" s="1" customFormat="1" ht="22.5" customHeight="1">
      <c r="B1182" s="42"/>
      <c r="C1182" s="256" t="s">
        <v>1478</v>
      </c>
      <c r="D1182" s="256" t="s">
        <v>217</v>
      </c>
      <c r="E1182" s="257" t="s">
        <v>409</v>
      </c>
      <c r="F1182" s="258" t="s">
        <v>1479</v>
      </c>
      <c r="G1182" s="259" t="s">
        <v>226</v>
      </c>
      <c r="H1182" s="260">
        <v>1</v>
      </c>
      <c r="I1182" s="261"/>
      <c r="J1182" s="262">
        <f>ROUND(I1182*H1182,2)</f>
        <v>0</v>
      </c>
      <c r="K1182" s="258" t="s">
        <v>24</v>
      </c>
      <c r="L1182" s="263"/>
      <c r="M1182" s="264" t="s">
        <v>24</v>
      </c>
      <c r="N1182" s="265" t="s">
        <v>48</v>
      </c>
      <c r="O1182" s="43"/>
      <c r="P1182" s="212">
        <f>O1182*H1182</f>
        <v>0</v>
      </c>
      <c r="Q1182" s="212">
        <v>0</v>
      </c>
      <c r="R1182" s="212">
        <f>Q1182*H1182</f>
        <v>0</v>
      </c>
      <c r="S1182" s="212">
        <v>0</v>
      </c>
      <c r="T1182" s="213">
        <f>S1182*H1182</f>
        <v>0</v>
      </c>
      <c r="AR1182" s="25" t="s">
        <v>211</v>
      </c>
      <c r="AT1182" s="25" t="s">
        <v>217</v>
      </c>
      <c r="AU1182" s="25" t="s">
        <v>25</v>
      </c>
      <c r="AY1182" s="25" t="s">
        <v>164</v>
      </c>
      <c r="BE1182" s="214">
        <f>IF(N1182="základní",J1182,0)</f>
        <v>0</v>
      </c>
      <c r="BF1182" s="214">
        <f>IF(N1182="snížená",J1182,0)</f>
        <v>0</v>
      </c>
      <c r="BG1182" s="214">
        <f>IF(N1182="zákl. přenesená",J1182,0)</f>
        <v>0</v>
      </c>
      <c r="BH1182" s="214">
        <f>IF(N1182="sníž. přenesená",J1182,0)</f>
        <v>0</v>
      </c>
      <c r="BI1182" s="214">
        <f>IF(N1182="nulová",J1182,0)</f>
        <v>0</v>
      </c>
      <c r="BJ1182" s="25" t="s">
        <v>25</v>
      </c>
      <c r="BK1182" s="214">
        <f>ROUND(I1182*H1182,2)</f>
        <v>0</v>
      </c>
      <c r="BL1182" s="25" t="s">
        <v>171</v>
      </c>
      <c r="BM1182" s="25" t="s">
        <v>1480</v>
      </c>
    </row>
    <row r="1183" spans="2:65" s="1" customFormat="1" ht="13.5">
      <c r="B1183" s="42"/>
      <c r="C1183" s="64"/>
      <c r="D1183" s="242" t="s">
        <v>173</v>
      </c>
      <c r="E1183" s="64"/>
      <c r="F1183" s="252" t="s">
        <v>1479</v>
      </c>
      <c r="G1183" s="64"/>
      <c r="H1183" s="64"/>
      <c r="I1183" s="173"/>
      <c r="J1183" s="64"/>
      <c r="K1183" s="64"/>
      <c r="L1183" s="62"/>
      <c r="M1183" s="217"/>
      <c r="N1183" s="43"/>
      <c r="O1183" s="43"/>
      <c r="P1183" s="43"/>
      <c r="Q1183" s="43"/>
      <c r="R1183" s="43"/>
      <c r="S1183" s="43"/>
      <c r="T1183" s="79"/>
      <c r="AT1183" s="25" t="s">
        <v>173</v>
      </c>
      <c r="AU1183" s="25" t="s">
        <v>25</v>
      </c>
    </row>
    <row r="1184" spans="2:65" s="1" customFormat="1" ht="22.5" customHeight="1">
      <c r="B1184" s="42"/>
      <c r="C1184" s="256" t="s">
        <v>1481</v>
      </c>
      <c r="D1184" s="256" t="s">
        <v>217</v>
      </c>
      <c r="E1184" s="257" t="s">
        <v>447</v>
      </c>
      <c r="F1184" s="258" t="s">
        <v>1482</v>
      </c>
      <c r="G1184" s="259" t="s">
        <v>226</v>
      </c>
      <c r="H1184" s="260">
        <v>1</v>
      </c>
      <c r="I1184" s="261"/>
      <c r="J1184" s="262">
        <f>ROUND(I1184*H1184,2)</f>
        <v>0</v>
      </c>
      <c r="K1184" s="258" t="s">
        <v>24</v>
      </c>
      <c r="L1184" s="263"/>
      <c r="M1184" s="264" t="s">
        <v>24</v>
      </c>
      <c r="N1184" s="265" t="s">
        <v>48</v>
      </c>
      <c r="O1184" s="43"/>
      <c r="P1184" s="212">
        <f>O1184*H1184</f>
        <v>0</v>
      </c>
      <c r="Q1184" s="212">
        <v>0</v>
      </c>
      <c r="R1184" s="212">
        <f>Q1184*H1184</f>
        <v>0</v>
      </c>
      <c r="S1184" s="212">
        <v>0</v>
      </c>
      <c r="T1184" s="213">
        <f>S1184*H1184</f>
        <v>0</v>
      </c>
      <c r="AR1184" s="25" t="s">
        <v>211</v>
      </c>
      <c r="AT1184" s="25" t="s">
        <v>217</v>
      </c>
      <c r="AU1184" s="25" t="s">
        <v>25</v>
      </c>
      <c r="AY1184" s="25" t="s">
        <v>164</v>
      </c>
      <c r="BE1184" s="214">
        <f>IF(N1184="základní",J1184,0)</f>
        <v>0</v>
      </c>
      <c r="BF1184" s="214">
        <f>IF(N1184="snížená",J1184,0)</f>
        <v>0</v>
      </c>
      <c r="BG1184" s="214">
        <f>IF(N1184="zákl. přenesená",J1184,0)</f>
        <v>0</v>
      </c>
      <c r="BH1184" s="214">
        <f>IF(N1184="sníž. přenesená",J1184,0)</f>
        <v>0</v>
      </c>
      <c r="BI1184" s="214">
        <f>IF(N1184="nulová",J1184,0)</f>
        <v>0</v>
      </c>
      <c r="BJ1184" s="25" t="s">
        <v>25</v>
      </c>
      <c r="BK1184" s="214">
        <f>ROUND(I1184*H1184,2)</f>
        <v>0</v>
      </c>
      <c r="BL1184" s="25" t="s">
        <v>171</v>
      </c>
      <c r="BM1184" s="25" t="s">
        <v>1483</v>
      </c>
    </row>
    <row r="1185" spans="2:65" s="1" customFormat="1" ht="13.5">
      <c r="B1185" s="42"/>
      <c r="C1185" s="64"/>
      <c r="D1185" s="242" t="s">
        <v>173</v>
      </c>
      <c r="E1185" s="64"/>
      <c r="F1185" s="252" t="s">
        <v>1482</v>
      </c>
      <c r="G1185" s="64"/>
      <c r="H1185" s="64"/>
      <c r="I1185" s="173"/>
      <c r="J1185" s="64"/>
      <c r="K1185" s="64"/>
      <c r="L1185" s="62"/>
      <c r="M1185" s="217"/>
      <c r="N1185" s="43"/>
      <c r="O1185" s="43"/>
      <c r="P1185" s="43"/>
      <c r="Q1185" s="43"/>
      <c r="R1185" s="43"/>
      <c r="S1185" s="43"/>
      <c r="T1185" s="79"/>
      <c r="AT1185" s="25" t="s">
        <v>173</v>
      </c>
      <c r="AU1185" s="25" t="s">
        <v>25</v>
      </c>
    </row>
    <row r="1186" spans="2:65" s="1" customFormat="1" ht="22.5" customHeight="1">
      <c r="B1186" s="42"/>
      <c r="C1186" s="256" t="s">
        <v>1484</v>
      </c>
      <c r="D1186" s="256" t="s">
        <v>217</v>
      </c>
      <c r="E1186" s="257" t="s">
        <v>1485</v>
      </c>
      <c r="F1186" s="258" t="s">
        <v>1486</v>
      </c>
      <c r="G1186" s="259" t="s">
        <v>226</v>
      </c>
      <c r="H1186" s="260">
        <v>6</v>
      </c>
      <c r="I1186" s="261"/>
      <c r="J1186" s="262">
        <f>ROUND(I1186*H1186,2)</f>
        <v>0</v>
      </c>
      <c r="K1186" s="258" t="s">
        <v>24</v>
      </c>
      <c r="L1186" s="263"/>
      <c r="M1186" s="264" t="s">
        <v>24</v>
      </c>
      <c r="N1186" s="265" t="s">
        <v>48</v>
      </c>
      <c r="O1186" s="43"/>
      <c r="P1186" s="212">
        <f>O1186*H1186</f>
        <v>0</v>
      </c>
      <c r="Q1186" s="212">
        <v>0</v>
      </c>
      <c r="R1186" s="212">
        <f>Q1186*H1186</f>
        <v>0</v>
      </c>
      <c r="S1186" s="212">
        <v>0</v>
      </c>
      <c r="T1186" s="213">
        <f>S1186*H1186</f>
        <v>0</v>
      </c>
      <c r="AR1186" s="25" t="s">
        <v>211</v>
      </c>
      <c r="AT1186" s="25" t="s">
        <v>217</v>
      </c>
      <c r="AU1186" s="25" t="s">
        <v>25</v>
      </c>
      <c r="AY1186" s="25" t="s">
        <v>164</v>
      </c>
      <c r="BE1186" s="214">
        <f>IF(N1186="základní",J1186,0)</f>
        <v>0</v>
      </c>
      <c r="BF1186" s="214">
        <f>IF(N1186="snížená",J1186,0)</f>
        <v>0</v>
      </c>
      <c r="BG1186" s="214">
        <f>IF(N1186="zákl. přenesená",J1186,0)</f>
        <v>0</v>
      </c>
      <c r="BH1186" s="214">
        <f>IF(N1186="sníž. přenesená",J1186,0)</f>
        <v>0</v>
      </c>
      <c r="BI1186" s="214">
        <f>IF(N1186="nulová",J1186,0)</f>
        <v>0</v>
      </c>
      <c r="BJ1186" s="25" t="s">
        <v>25</v>
      </c>
      <c r="BK1186" s="214">
        <f>ROUND(I1186*H1186,2)</f>
        <v>0</v>
      </c>
      <c r="BL1186" s="25" t="s">
        <v>171</v>
      </c>
      <c r="BM1186" s="25" t="s">
        <v>1487</v>
      </c>
    </row>
    <row r="1187" spans="2:65" s="1" customFormat="1" ht="13.5">
      <c r="B1187" s="42"/>
      <c r="C1187" s="64"/>
      <c r="D1187" s="242" t="s">
        <v>173</v>
      </c>
      <c r="E1187" s="64"/>
      <c r="F1187" s="252" t="s">
        <v>1486</v>
      </c>
      <c r="G1187" s="64"/>
      <c r="H1187" s="64"/>
      <c r="I1187" s="173"/>
      <c r="J1187" s="64"/>
      <c r="K1187" s="64"/>
      <c r="L1187" s="62"/>
      <c r="M1187" s="217"/>
      <c r="N1187" s="43"/>
      <c r="O1187" s="43"/>
      <c r="P1187" s="43"/>
      <c r="Q1187" s="43"/>
      <c r="R1187" s="43"/>
      <c r="S1187" s="43"/>
      <c r="T1187" s="79"/>
      <c r="AT1187" s="25" t="s">
        <v>173</v>
      </c>
      <c r="AU1187" s="25" t="s">
        <v>25</v>
      </c>
    </row>
    <row r="1188" spans="2:65" s="1" customFormat="1" ht="22.5" customHeight="1">
      <c r="B1188" s="42"/>
      <c r="C1188" s="256" t="s">
        <v>1488</v>
      </c>
      <c r="D1188" s="256" t="s">
        <v>217</v>
      </c>
      <c r="E1188" s="257" t="s">
        <v>1489</v>
      </c>
      <c r="F1188" s="258" t="s">
        <v>1490</v>
      </c>
      <c r="G1188" s="259" t="s">
        <v>226</v>
      </c>
      <c r="H1188" s="260">
        <v>2</v>
      </c>
      <c r="I1188" s="261"/>
      <c r="J1188" s="262">
        <f>ROUND(I1188*H1188,2)</f>
        <v>0</v>
      </c>
      <c r="K1188" s="258" t="s">
        <v>24</v>
      </c>
      <c r="L1188" s="263"/>
      <c r="M1188" s="264" t="s">
        <v>24</v>
      </c>
      <c r="N1188" s="265" t="s">
        <v>48</v>
      </c>
      <c r="O1188" s="43"/>
      <c r="P1188" s="212">
        <f>O1188*H1188</f>
        <v>0</v>
      </c>
      <c r="Q1188" s="212">
        <v>0</v>
      </c>
      <c r="R1188" s="212">
        <f>Q1188*H1188</f>
        <v>0</v>
      </c>
      <c r="S1188" s="212">
        <v>0</v>
      </c>
      <c r="T1188" s="213">
        <f>S1188*H1188</f>
        <v>0</v>
      </c>
      <c r="AR1188" s="25" t="s">
        <v>211</v>
      </c>
      <c r="AT1188" s="25" t="s">
        <v>217</v>
      </c>
      <c r="AU1188" s="25" t="s">
        <v>25</v>
      </c>
      <c r="AY1188" s="25" t="s">
        <v>164</v>
      </c>
      <c r="BE1188" s="214">
        <f>IF(N1188="základní",J1188,0)</f>
        <v>0</v>
      </c>
      <c r="BF1188" s="214">
        <f>IF(N1188="snížená",J1188,0)</f>
        <v>0</v>
      </c>
      <c r="BG1188" s="214">
        <f>IF(N1188="zákl. přenesená",J1188,0)</f>
        <v>0</v>
      </c>
      <c r="BH1188" s="214">
        <f>IF(N1188="sníž. přenesená",J1188,0)</f>
        <v>0</v>
      </c>
      <c r="BI1188" s="214">
        <f>IF(N1188="nulová",J1188,0)</f>
        <v>0</v>
      </c>
      <c r="BJ1188" s="25" t="s">
        <v>25</v>
      </c>
      <c r="BK1188" s="214">
        <f>ROUND(I1188*H1188,2)</f>
        <v>0</v>
      </c>
      <c r="BL1188" s="25" t="s">
        <v>171</v>
      </c>
      <c r="BM1188" s="25" t="s">
        <v>1491</v>
      </c>
    </row>
    <row r="1189" spans="2:65" s="1" customFormat="1" ht="13.5">
      <c r="B1189" s="42"/>
      <c r="C1189" s="64"/>
      <c r="D1189" s="242" t="s">
        <v>173</v>
      </c>
      <c r="E1189" s="64"/>
      <c r="F1189" s="252" t="s">
        <v>1490</v>
      </c>
      <c r="G1189" s="64"/>
      <c r="H1189" s="64"/>
      <c r="I1189" s="173"/>
      <c r="J1189" s="64"/>
      <c r="K1189" s="64"/>
      <c r="L1189" s="62"/>
      <c r="M1189" s="217"/>
      <c r="N1189" s="43"/>
      <c r="O1189" s="43"/>
      <c r="P1189" s="43"/>
      <c r="Q1189" s="43"/>
      <c r="R1189" s="43"/>
      <c r="S1189" s="43"/>
      <c r="T1189" s="79"/>
      <c r="AT1189" s="25" t="s">
        <v>173</v>
      </c>
      <c r="AU1189" s="25" t="s">
        <v>25</v>
      </c>
    </row>
    <row r="1190" spans="2:65" s="1" customFormat="1" ht="22.5" customHeight="1">
      <c r="B1190" s="42"/>
      <c r="C1190" s="256" t="s">
        <v>1492</v>
      </c>
      <c r="D1190" s="256" t="s">
        <v>217</v>
      </c>
      <c r="E1190" s="257" t="s">
        <v>1493</v>
      </c>
      <c r="F1190" s="258" t="s">
        <v>1494</v>
      </c>
      <c r="G1190" s="259" t="s">
        <v>226</v>
      </c>
      <c r="H1190" s="260">
        <v>4</v>
      </c>
      <c r="I1190" s="261"/>
      <c r="J1190" s="262">
        <f>ROUND(I1190*H1190,2)</f>
        <v>0</v>
      </c>
      <c r="K1190" s="258" t="s">
        <v>24</v>
      </c>
      <c r="L1190" s="263"/>
      <c r="M1190" s="264" t="s">
        <v>24</v>
      </c>
      <c r="N1190" s="265" t="s">
        <v>48</v>
      </c>
      <c r="O1190" s="43"/>
      <c r="P1190" s="212">
        <f>O1190*H1190</f>
        <v>0</v>
      </c>
      <c r="Q1190" s="212">
        <v>0</v>
      </c>
      <c r="R1190" s="212">
        <f>Q1190*H1190</f>
        <v>0</v>
      </c>
      <c r="S1190" s="212">
        <v>0</v>
      </c>
      <c r="T1190" s="213">
        <f>S1190*H1190</f>
        <v>0</v>
      </c>
      <c r="AR1190" s="25" t="s">
        <v>211</v>
      </c>
      <c r="AT1190" s="25" t="s">
        <v>217</v>
      </c>
      <c r="AU1190" s="25" t="s">
        <v>25</v>
      </c>
      <c r="AY1190" s="25" t="s">
        <v>164</v>
      </c>
      <c r="BE1190" s="214">
        <f>IF(N1190="základní",J1190,0)</f>
        <v>0</v>
      </c>
      <c r="BF1190" s="214">
        <f>IF(N1190="snížená",J1190,0)</f>
        <v>0</v>
      </c>
      <c r="BG1190" s="214">
        <f>IF(N1190="zákl. přenesená",J1190,0)</f>
        <v>0</v>
      </c>
      <c r="BH1190" s="214">
        <f>IF(N1190="sníž. přenesená",J1190,0)</f>
        <v>0</v>
      </c>
      <c r="BI1190" s="214">
        <f>IF(N1190="nulová",J1190,0)</f>
        <v>0</v>
      </c>
      <c r="BJ1190" s="25" t="s">
        <v>25</v>
      </c>
      <c r="BK1190" s="214">
        <f>ROUND(I1190*H1190,2)</f>
        <v>0</v>
      </c>
      <c r="BL1190" s="25" t="s">
        <v>171</v>
      </c>
      <c r="BM1190" s="25" t="s">
        <v>1495</v>
      </c>
    </row>
    <row r="1191" spans="2:65" s="1" customFormat="1" ht="13.5">
      <c r="B1191" s="42"/>
      <c r="C1191" s="64"/>
      <c r="D1191" s="242" t="s">
        <v>173</v>
      </c>
      <c r="E1191" s="64"/>
      <c r="F1191" s="252" t="s">
        <v>1494</v>
      </c>
      <c r="G1191" s="64"/>
      <c r="H1191" s="64"/>
      <c r="I1191" s="173"/>
      <c r="J1191" s="64"/>
      <c r="K1191" s="64"/>
      <c r="L1191" s="62"/>
      <c r="M1191" s="217"/>
      <c r="N1191" s="43"/>
      <c r="O1191" s="43"/>
      <c r="P1191" s="43"/>
      <c r="Q1191" s="43"/>
      <c r="R1191" s="43"/>
      <c r="S1191" s="43"/>
      <c r="T1191" s="79"/>
      <c r="AT1191" s="25" t="s">
        <v>173</v>
      </c>
      <c r="AU1191" s="25" t="s">
        <v>25</v>
      </c>
    </row>
    <row r="1192" spans="2:65" s="1" customFormat="1" ht="22.5" customHeight="1">
      <c r="B1192" s="42"/>
      <c r="C1192" s="256" t="s">
        <v>1496</v>
      </c>
      <c r="D1192" s="256" t="s">
        <v>217</v>
      </c>
      <c r="E1192" s="257" t="s">
        <v>1497</v>
      </c>
      <c r="F1192" s="258" t="s">
        <v>1498</v>
      </c>
      <c r="G1192" s="259" t="s">
        <v>226</v>
      </c>
      <c r="H1192" s="260">
        <v>4</v>
      </c>
      <c r="I1192" s="261"/>
      <c r="J1192" s="262">
        <f>ROUND(I1192*H1192,2)</f>
        <v>0</v>
      </c>
      <c r="K1192" s="258" t="s">
        <v>24</v>
      </c>
      <c r="L1192" s="263"/>
      <c r="M1192" s="264" t="s">
        <v>24</v>
      </c>
      <c r="N1192" s="265" t="s">
        <v>48</v>
      </c>
      <c r="O1192" s="43"/>
      <c r="P1192" s="212">
        <f>O1192*H1192</f>
        <v>0</v>
      </c>
      <c r="Q1192" s="212">
        <v>0</v>
      </c>
      <c r="R1192" s="212">
        <f>Q1192*H1192</f>
        <v>0</v>
      </c>
      <c r="S1192" s="212">
        <v>0</v>
      </c>
      <c r="T1192" s="213">
        <f>S1192*H1192</f>
        <v>0</v>
      </c>
      <c r="AR1192" s="25" t="s">
        <v>211</v>
      </c>
      <c r="AT1192" s="25" t="s">
        <v>217</v>
      </c>
      <c r="AU1192" s="25" t="s">
        <v>25</v>
      </c>
      <c r="AY1192" s="25" t="s">
        <v>164</v>
      </c>
      <c r="BE1192" s="214">
        <f>IF(N1192="základní",J1192,0)</f>
        <v>0</v>
      </c>
      <c r="BF1192" s="214">
        <f>IF(N1192="snížená",J1192,0)</f>
        <v>0</v>
      </c>
      <c r="BG1192" s="214">
        <f>IF(N1192="zákl. přenesená",J1192,0)</f>
        <v>0</v>
      </c>
      <c r="BH1192" s="214">
        <f>IF(N1192="sníž. přenesená",J1192,0)</f>
        <v>0</v>
      </c>
      <c r="BI1192" s="214">
        <f>IF(N1192="nulová",J1192,0)</f>
        <v>0</v>
      </c>
      <c r="BJ1192" s="25" t="s">
        <v>25</v>
      </c>
      <c r="BK1192" s="214">
        <f>ROUND(I1192*H1192,2)</f>
        <v>0</v>
      </c>
      <c r="BL1192" s="25" t="s">
        <v>171</v>
      </c>
      <c r="BM1192" s="25" t="s">
        <v>1499</v>
      </c>
    </row>
    <row r="1193" spans="2:65" s="1" customFormat="1" ht="13.5">
      <c r="B1193" s="42"/>
      <c r="C1193" s="64"/>
      <c r="D1193" s="242" t="s">
        <v>173</v>
      </c>
      <c r="E1193" s="64"/>
      <c r="F1193" s="252" t="s">
        <v>1498</v>
      </c>
      <c r="G1193" s="64"/>
      <c r="H1193" s="64"/>
      <c r="I1193" s="173"/>
      <c r="J1193" s="64"/>
      <c r="K1193" s="64"/>
      <c r="L1193" s="62"/>
      <c r="M1193" s="217"/>
      <c r="N1193" s="43"/>
      <c r="O1193" s="43"/>
      <c r="P1193" s="43"/>
      <c r="Q1193" s="43"/>
      <c r="R1193" s="43"/>
      <c r="S1193" s="43"/>
      <c r="T1193" s="79"/>
      <c r="AT1193" s="25" t="s">
        <v>173</v>
      </c>
      <c r="AU1193" s="25" t="s">
        <v>25</v>
      </c>
    </row>
    <row r="1194" spans="2:65" s="1" customFormat="1" ht="22.5" customHeight="1">
      <c r="B1194" s="42"/>
      <c r="C1194" s="256" t="s">
        <v>1500</v>
      </c>
      <c r="D1194" s="256" t="s">
        <v>217</v>
      </c>
      <c r="E1194" s="257" t="s">
        <v>1501</v>
      </c>
      <c r="F1194" s="258" t="s">
        <v>1502</v>
      </c>
      <c r="G1194" s="259" t="s">
        <v>226</v>
      </c>
      <c r="H1194" s="260">
        <v>1</v>
      </c>
      <c r="I1194" s="261"/>
      <c r="J1194" s="262">
        <f>ROUND(I1194*H1194,2)</f>
        <v>0</v>
      </c>
      <c r="K1194" s="258" t="s">
        <v>24</v>
      </c>
      <c r="L1194" s="263"/>
      <c r="M1194" s="264" t="s">
        <v>24</v>
      </c>
      <c r="N1194" s="265" t="s">
        <v>48</v>
      </c>
      <c r="O1194" s="43"/>
      <c r="P1194" s="212">
        <f>O1194*H1194</f>
        <v>0</v>
      </c>
      <c r="Q1194" s="212">
        <v>0</v>
      </c>
      <c r="R1194" s="212">
        <f>Q1194*H1194</f>
        <v>0</v>
      </c>
      <c r="S1194" s="212">
        <v>0</v>
      </c>
      <c r="T1194" s="213">
        <f>S1194*H1194</f>
        <v>0</v>
      </c>
      <c r="AR1194" s="25" t="s">
        <v>211</v>
      </c>
      <c r="AT1194" s="25" t="s">
        <v>217</v>
      </c>
      <c r="AU1194" s="25" t="s">
        <v>25</v>
      </c>
      <c r="AY1194" s="25" t="s">
        <v>164</v>
      </c>
      <c r="BE1194" s="214">
        <f>IF(N1194="základní",J1194,0)</f>
        <v>0</v>
      </c>
      <c r="BF1194" s="214">
        <f>IF(N1194="snížená",J1194,0)</f>
        <v>0</v>
      </c>
      <c r="BG1194" s="214">
        <f>IF(N1194="zákl. přenesená",J1194,0)</f>
        <v>0</v>
      </c>
      <c r="BH1194" s="214">
        <f>IF(N1194="sníž. přenesená",J1194,0)</f>
        <v>0</v>
      </c>
      <c r="BI1194" s="214">
        <f>IF(N1194="nulová",J1194,0)</f>
        <v>0</v>
      </c>
      <c r="BJ1194" s="25" t="s">
        <v>25</v>
      </c>
      <c r="BK1194" s="214">
        <f>ROUND(I1194*H1194,2)</f>
        <v>0</v>
      </c>
      <c r="BL1194" s="25" t="s">
        <v>171</v>
      </c>
      <c r="BM1194" s="25" t="s">
        <v>1503</v>
      </c>
    </row>
    <row r="1195" spans="2:65" s="1" customFormat="1" ht="13.5">
      <c r="B1195" s="42"/>
      <c r="C1195" s="64"/>
      <c r="D1195" s="242" t="s">
        <v>173</v>
      </c>
      <c r="E1195" s="64"/>
      <c r="F1195" s="252" t="s">
        <v>1502</v>
      </c>
      <c r="G1195" s="64"/>
      <c r="H1195" s="64"/>
      <c r="I1195" s="173"/>
      <c r="J1195" s="64"/>
      <c r="K1195" s="64"/>
      <c r="L1195" s="62"/>
      <c r="M1195" s="217"/>
      <c r="N1195" s="43"/>
      <c r="O1195" s="43"/>
      <c r="P1195" s="43"/>
      <c r="Q1195" s="43"/>
      <c r="R1195" s="43"/>
      <c r="S1195" s="43"/>
      <c r="T1195" s="79"/>
      <c r="AT1195" s="25" t="s">
        <v>173</v>
      </c>
      <c r="AU1195" s="25" t="s">
        <v>25</v>
      </c>
    </row>
    <row r="1196" spans="2:65" s="1" customFormat="1" ht="22.5" customHeight="1">
      <c r="B1196" s="42"/>
      <c r="C1196" s="256" t="s">
        <v>1504</v>
      </c>
      <c r="D1196" s="256" t="s">
        <v>217</v>
      </c>
      <c r="E1196" s="257" t="s">
        <v>1505</v>
      </c>
      <c r="F1196" s="258" t="s">
        <v>1506</v>
      </c>
      <c r="G1196" s="259" t="s">
        <v>226</v>
      </c>
      <c r="H1196" s="260">
        <v>1</v>
      </c>
      <c r="I1196" s="261"/>
      <c r="J1196" s="262">
        <f>ROUND(I1196*H1196,2)</f>
        <v>0</v>
      </c>
      <c r="K1196" s="258" t="s">
        <v>24</v>
      </c>
      <c r="L1196" s="263"/>
      <c r="M1196" s="264" t="s">
        <v>24</v>
      </c>
      <c r="N1196" s="265" t="s">
        <v>48</v>
      </c>
      <c r="O1196" s="43"/>
      <c r="P1196" s="212">
        <f>O1196*H1196</f>
        <v>0</v>
      </c>
      <c r="Q1196" s="212">
        <v>0</v>
      </c>
      <c r="R1196" s="212">
        <f>Q1196*H1196</f>
        <v>0</v>
      </c>
      <c r="S1196" s="212">
        <v>0</v>
      </c>
      <c r="T1196" s="213">
        <f>S1196*H1196</f>
        <v>0</v>
      </c>
      <c r="AR1196" s="25" t="s">
        <v>211</v>
      </c>
      <c r="AT1196" s="25" t="s">
        <v>217</v>
      </c>
      <c r="AU1196" s="25" t="s">
        <v>25</v>
      </c>
      <c r="AY1196" s="25" t="s">
        <v>164</v>
      </c>
      <c r="BE1196" s="214">
        <f>IF(N1196="základní",J1196,0)</f>
        <v>0</v>
      </c>
      <c r="BF1196" s="214">
        <f>IF(N1196="snížená",J1196,0)</f>
        <v>0</v>
      </c>
      <c r="BG1196" s="214">
        <f>IF(N1196="zákl. přenesená",J1196,0)</f>
        <v>0</v>
      </c>
      <c r="BH1196" s="214">
        <f>IF(N1196="sníž. přenesená",J1196,0)</f>
        <v>0</v>
      </c>
      <c r="BI1196" s="214">
        <f>IF(N1196="nulová",J1196,0)</f>
        <v>0</v>
      </c>
      <c r="BJ1196" s="25" t="s">
        <v>25</v>
      </c>
      <c r="BK1196" s="214">
        <f>ROUND(I1196*H1196,2)</f>
        <v>0</v>
      </c>
      <c r="BL1196" s="25" t="s">
        <v>171</v>
      </c>
      <c r="BM1196" s="25" t="s">
        <v>1507</v>
      </c>
    </row>
    <row r="1197" spans="2:65" s="1" customFormat="1" ht="13.5">
      <c r="B1197" s="42"/>
      <c r="C1197" s="64"/>
      <c r="D1197" s="242" t="s">
        <v>173</v>
      </c>
      <c r="E1197" s="64"/>
      <c r="F1197" s="252" t="s">
        <v>1506</v>
      </c>
      <c r="G1197" s="64"/>
      <c r="H1197" s="64"/>
      <c r="I1197" s="173"/>
      <c r="J1197" s="64"/>
      <c r="K1197" s="64"/>
      <c r="L1197" s="62"/>
      <c r="M1197" s="217"/>
      <c r="N1197" s="43"/>
      <c r="O1197" s="43"/>
      <c r="P1197" s="43"/>
      <c r="Q1197" s="43"/>
      <c r="R1197" s="43"/>
      <c r="S1197" s="43"/>
      <c r="T1197" s="79"/>
      <c r="AT1197" s="25" t="s">
        <v>173</v>
      </c>
      <c r="AU1197" s="25" t="s">
        <v>25</v>
      </c>
    </row>
    <row r="1198" spans="2:65" s="1" customFormat="1" ht="22.5" customHeight="1">
      <c r="B1198" s="42"/>
      <c r="C1198" s="256" t="s">
        <v>1508</v>
      </c>
      <c r="D1198" s="256" t="s">
        <v>217</v>
      </c>
      <c r="E1198" s="257" t="s">
        <v>1509</v>
      </c>
      <c r="F1198" s="258" t="s">
        <v>1510</v>
      </c>
      <c r="G1198" s="259" t="s">
        <v>226</v>
      </c>
      <c r="H1198" s="260">
        <v>1</v>
      </c>
      <c r="I1198" s="261"/>
      <c r="J1198" s="262">
        <f>ROUND(I1198*H1198,2)</f>
        <v>0</v>
      </c>
      <c r="K1198" s="258" t="s">
        <v>24</v>
      </c>
      <c r="L1198" s="263"/>
      <c r="M1198" s="264" t="s">
        <v>24</v>
      </c>
      <c r="N1198" s="265" t="s">
        <v>48</v>
      </c>
      <c r="O1198" s="43"/>
      <c r="P1198" s="212">
        <f>O1198*H1198</f>
        <v>0</v>
      </c>
      <c r="Q1198" s="212">
        <v>0</v>
      </c>
      <c r="R1198" s="212">
        <f>Q1198*H1198</f>
        <v>0</v>
      </c>
      <c r="S1198" s="212">
        <v>0</v>
      </c>
      <c r="T1198" s="213">
        <f>S1198*H1198</f>
        <v>0</v>
      </c>
      <c r="AR1198" s="25" t="s">
        <v>211</v>
      </c>
      <c r="AT1198" s="25" t="s">
        <v>217</v>
      </c>
      <c r="AU1198" s="25" t="s">
        <v>25</v>
      </c>
      <c r="AY1198" s="25" t="s">
        <v>164</v>
      </c>
      <c r="BE1198" s="214">
        <f>IF(N1198="základní",J1198,0)</f>
        <v>0</v>
      </c>
      <c r="BF1198" s="214">
        <f>IF(N1198="snížená",J1198,0)</f>
        <v>0</v>
      </c>
      <c r="BG1198" s="214">
        <f>IF(N1198="zákl. přenesená",J1198,0)</f>
        <v>0</v>
      </c>
      <c r="BH1198" s="214">
        <f>IF(N1198="sníž. přenesená",J1198,0)</f>
        <v>0</v>
      </c>
      <c r="BI1198" s="214">
        <f>IF(N1198="nulová",J1198,0)</f>
        <v>0</v>
      </c>
      <c r="BJ1198" s="25" t="s">
        <v>25</v>
      </c>
      <c r="BK1198" s="214">
        <f>ROUND(I1198*H1198,2)</f>
        <v>0</v>
      </c>
      <c r="BL1198" s="25" t="s">
        <v>171</v>
      </c>
      <c r="BM1198" s="25" t="s">
        <v>1511</v>
      </c>
    </row>
    <row r="1199" spans="2:65" s="1" customFormat="1" ht="13.5">
      <c r="B1199" s="42"/>
      <c r="C1199" s="64"/>
      <c r="D1199" s="242" t="s">
        <v>173</v>
      </c>
      <c r="E1199" s="64"/>
      <c r="F1199" s="252" t="s">
        <v>1510</v>
      </c>
      <c r="G1199" s="64"/>
      <c r="H1199" s="64"/>
      <c r="I1199" s="173"/>
      <c r="J1199" s="64"/>
      <c r="K1199" s="64"/>
      <c r="L1199" s="62"/>
      <c r="M1199" s="217"/>
      <c r="N1199" s="43"/>
      <c r="O1199" s="43"/>
      <c r="P1199" s="43"/>
      <c r="Q1199" s="43"/>
      <c r="R1199" s="43"/>
      <c r="S1199" s="43"/>
      <c r="T1199" s="79"/>
      <c r="AT1199" s="25" t="s">
        <v>173</v>
      </c>
      <c r="AU1199" s="25" t="s">
        <v>25</v>
      </c>
    </row>
    <row r="1200" spans="2:65" s="1" customFormat="1" ht="22.5" customHeight="1">
      <c r="B1200" s="42"/>
      <c r="C1200" s="256" t="s">
        <v>1512</v>
      </c>
      <c r="D1200" s="256" t="s">
        <v>217</v>
      </c>
      <c r="E1200" s="257" t="s">
        <v>1513</v>
      </c>
      <c r="F1200" s="258" t="s">
        <v>1514</v>
      </c>
      <c r="G1200" s="259" t="s">
        <v>226</v>
      </c>
      <c r="H1200" s="260">
        <v>1</v>
      </c>
      <c r="I1200" s="261"/>
      <c r="J1200" s="262">
        <f>ROUND(I1200*H1200,2)</f>
        <v>0</v>
      </c>
      <c r="K1200" s="258" t="s">
        <v>24</v>
      </c>
      <c r="L1200" s="263"/>
      <c r="M1200" s="264" t="s">
        <v>24</v>
      </c>
      <c r="N1200" s="265" t="s">
        <v>48</v>
      </c>
      <c r="O1200" s="43"/>
      <c r="P1200" s="212">
        <f>O1200*H1200</f>
        <v>0</v>
      </c>
      <c r="Q1200" s="212">
        <v>0</v>
      </c>
      <c r="R1200" s="212">
        <f>Q1200*H1200</f>
        <v>0</v>
      </c>
      <c r="S1200" s="212">
        <v>0</v>
      </c>
      <c r="T1200" s="213">
        <f>S1200*H1200</f>
        <v>0</v>
      </c>
      <c r="AR1200" s="25" t="s">
        <v>211</v>
      </c>
      <c r="AT1200" s="25" t="s">
        <v>217</v>
      </c>
      <c r="AU1200" s="25" t="s">
        <v>25</v>
      </c>
      <c r="AY1200" s="25" t="s">
        <v>164</v>
      </c>
      <c r="BE1200" s="214">
        <f>IF(N1200="základní",J1200,0)</f>
        <v>0</v>
      </c>
      <c r="BF1200" s="214">
        <f>IF(N1200="snížená",J1200,0)</f>
        <v>0</v>
      </c>
      <c r="BG1200" s="214">
        <f>IF(N1200="zákl. přenesená",J1200,0)</f>
        <v>0</v>
      </c>
      <c r="BH1200" s="214">
        <f>IF(N1200="sníž. přenesená",J1200,0)</f>
        <v>0</v>
      </c>
      <c r="BI1200" s="214">
        <f>IF(N1200="nulová",J1200,0)</f>
        <v>0</v>
      </c>
      <c r="BJ1200" s="25" t="s">
        <v>25</v>
      </c>
      <c r="BK1200" s="214">
        <f>ROUND(I1200*H1200,2)</f>
        <v>0</v>
      </c>
      <c r="BL1200" s="25" t="s">
        <v>171</v>
      </c>
      <c r="BM1200" s="25" t="s">
        <v>1515</v>
      </c>
    </row>
    <row r="1201" spans="2:65" s="1" customFormat="1" ht="13.5">
      <c r="B1201" s="42"/>
      <c r="C1201" s="64"/>
      <c r="D1201" s="242" t="s">
        <v>173</v>
      </c>
      <c r="E1201" s="64"/>
      <c r="F1201" s="252" t="s">
        <v>1514</v>
      </c>
      <c r="G1201" s="64"/>
      <c r="H1201" s="64"/>
      <c r="I1201" s="173"/>
      <c r="J1201" s="64"/>
      <c r="K1201" s="64"/>
      <c r="L1201" s="62"/>
      <c r="M1201" s="217"/>
      <c r="N1201" s="43"/>
      <c r="O1201" s="43"/>
      <c r="P1201" s="43"/>
      <c r="Q1201" s="43"/>
      <c r="R1201" s="43"/>
      <c r="S1201" s="43"/>
      <c r="T1201" s="79"/>
      <c r="AT1201" s="25" t="s">
        <v>173</v>
      </c>
      <c r="AU1201" s="25" t="s">
        <v>25</v>
      </c>
    </row>
    <row r="1202" spans="2:65" s="1" customFormat="1" ht="31.5" customHeight="1">
      <c r="B1202" s="42"/>
      <c r="C1202" s="256" t="s">
        <v>1516</v>
      </c>
      <c r="D1202" s="256" t="s">
        <v>217</v>
      </c>
      <c r="E1202" s="257" t="s">
        <v>1517</v>
      </c>
      <c r="F1202" s="258" t="s">
        <v>1518</v>
      </c>
      <c r="G1202" s="259" t="s">
        <v>226</v>
      </c>
      <c r="H1202" s="260">
        <v>3</v>
      </c>
      <c r="I1202" s="261"/>
      <c r="J1202" s="262">
        <f>ROUND(I1202*H1202,2)</f>
        <v>0</v>
      </c>
      <c r="K1202" s="258" t="s">
        <v>24</v>
      </c>
      <c r="L1202" s="263"/>
      <c r="M1202" s="264" t="s">
        <v>24</v>
      </c>
      <c r="N1202" s="265" t="s">
        <v>48</v>
      </c>
      <c r="O1202" s="43"/>
      <c r="P1202" s="212">
        <f>O1202*H1202</f>
        <v>0</v>
      </c>
      <c r="Q1202" s="212">
        <v>0</v>
      </c>
      <c r="R1202" s="212">
        <f>Q1202*H1202</f>
        <v>0</v>
      </c>
      <c r="S1202" s="212">
        <v>0</v>
      </c>
      <c r="T1202" s="213">
        <f>S1202*H1202</f>
        <v>0</v>
      </c>
      <c r="AR1202" s="25" t="s">
        <v>211</v>
      </c>
      <c r="AT1202" s="25" t="s">
        <v>217</v>
      </c>
      <c r="AU1202" s="25" t="s">
        <v>25</v>
      </c>
      <c r="AY1202" s="25" t="s">
        <v>164</v>
      </c>
      <c r="BE1202" s="214">
        <f>IF(N1202="základní",J1202,0)</f>
        <v>0</v>
      </c>
      <c r="BF1202" s="214">
        <f>IF(N1202="snížená",J1202,0)</f>
        <v>0</v>
      </c>
      <c r="BG1202" s="214">
        <f>IF(N1202="zákl. přenesená",J1202,0)</f>
        <v>0</v>
      </c>
      <c r="BH1202" s="214">
        <f>IF(N1202="sníž. přenesená",J1202,0)</f>
        <v>0</v>
      </c>
      <c r="BI1202" s="214">
        <f>IF(N1202="nulová",J1202,0)</f>
        <v>0</v>
      </c>
      <c r="BJ1202" s="25" t="s">
        <v>25</v>
      </c>
      <c r="BK1202" s="214">
        <f>ROUND(I1202*H1202,2)</f>
        <v>0</v>
      </c>
      <c r="BL1202" s="25" t="s">
        <v>171</v>
      </c>
      <c r="BM1202" s="25" t="s">
        <v>1519</v>
      </c>
    </row>
    <row r="1203" spans="2:65" s="1" customFormat="1" ht="27">
      <c r="B1203" s="42"/>
      <c r="C1203" s="64"/>
      <c r="D1203" s="215" t="s">
        <v>173</v>
      </c>
      <c r="E1203" s="64"/>
      <c r="F1203" s="216" t="s">
        <v>1518</v>
      </c>
      <c r="G1203" s="64"/>
      <c r="H1203" s="64"/>
      <c r="I1203" s="173"/>
      <c r="J1203" s="64"/>
      <c r="K1203" s="64"/>
      <c r="L1203" s="62"/>
      <c r="M1203" s="286"/>
      <c r="N1203" s="287"/>
      <c r="O1203" s="287"/>
      <c r="P1203" s="287"/>
      <c r="Q1203" s="287"/>
      <c r="R1203" s="287"/>
      <c r="S1203" s="287"/>
      <c r="T1203" s="288"/>
      <c r="AT1203" s="25" t="s">
        <v>173</v>
      </c>
      <c r="AU1203" s="25" t="s">
        <v>25</v>
      </c>
    </row>
    <row r="1204" spans="2:65" s="1" customFormat="1" ht="6.95" customHeight="1">
      <c r="B1204" s="57"/>
      <c r="C1204" s="58"/>
      <c r="D1204" s="58"/>
      <c r="E1204" s="58"/>
      <c r="F1204" s="58"/>
      <c r="G1204" s="58"/>
      <c r="H1204" s="58"/>
      <c r="I1204" s="149"/>
      <c r="J1204" s="58"/>
      <c r="K1204" s="58"/>
      <c r="L1204" s="62"/>
    </row>
  </sheetData>
  <sheetProtection password="CC35" sheet="1" objects="1" scenarios="1" formatCells="0" formatColumns="0" formatRows="0" sort="0" autoFilter="0"/>
  <autoFilter ref="C107:K1203"/>
  <mergeCells count="9">
    <mergeCell ref="E98:H98"/>
    <mergeCell ref="E100:H10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10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BR39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103</v>
      </c>
      <c r="G1" s="422" t="s">
        <v>104</v>
      </c>
      <c r="H1" s="422"/>
      <c r="I1" s="125"/>
      <c r="J1" s="124" t="s">
        <v>105</v>
      </c>
      <c r="K1" s="123" t="s">
        <v>106</v>
      </c>
      <c r="L1" s="124" t="s">
        <v>107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4"/>
      <c r="M2" s="414"/>
      <c r="N2" s="414"/>
      <c r="O2" s="414"/>
      <c r="P2" s="414"/>
      <c r="Q2" s="414"/>
      <c r="R2" s="414"/>
      <c r="S2" s="414"/>
      <c r="T2" s="414"/>
      <c r="U2" s="414"/>
      <c r="V2" s="414"/>
      <c r="AT2" s="25" t="s">
        <v>93</v>
      </c>
    </row>
    <row r="3" spans="1:70" ht="6.95" customHeight="1">
      <c r="B3" s="26"/>
      <c r="C3" s="27"/>
      <c r="D3" s="27"/>
      <c r="E3" s="27"/>
      <c r="F3" s="27"/>
      <c r="G3" s="27"/>
      <c r="H3" s="27"/>
      <c r="I3" s="126"/>
      <c r="J3" s="27"/>
      <c r="K3" s="28"/>
      <c r="AT3" s="25" t="s">
        <v>86</v>
      </c>
    </row>
    <row r="4" spans="1:70" ht="36.950000000000003" customHeight="1">
      <c r="B4" s="29"/>
      <c r="C4" s="30"/>
      <c r="D4" s="31" t="s">
        <v>108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15" t="str">
        <f>'Rekapitulace stavby'!K6</f>
        <v>SOŠ a SOU Nejdek, objekt č. 1 - I. ETAPA</v>
      </c>
      <c r="F7" s="416"/>
      <c r="G7" s="416"/>
      <c r="H7" s="416"/>
      <c r="I7" s="127"/>
      <c r="J7" s="30"/>
      <c r="K7" s="32"/>
    </row>
    <row r="8" spans="1:70">
      <c r="B8" s="29"/>
      <c r="C8" s="30"/>
      <c r="D8" s="38" t="s">
        <v>109</v>
      </c>
      <c r="E8" s="30"/>
      <c r="F8" s="30"/>
      <c r="G8" s="30"/>
      <c r="H8" s="30"/>
      <c r="I8" s="127"/>
      <c r="J8" s="30"/>
      <c r="K8" s="32"/>
    </row>
    <row r="9" spans="1:70" s="1" customFormat="1" ht="22.5" customHeight="1">
      <c r="B9" s="42"/>
      <c r="C9" s="43"/>
      <c r="D9" s="43"/>
      <c r="E9" s="415" t="s">
        <v>1520</v>
      </c>
      <c r="F9" s="418"/>
      <c r="G9" s="418"/>
      <c r="H9" s="418"/>
      <c r="I9" s="128"/>
      <c r="J9" s="43"/>
      <c r="K9" s="46"/>
    </row>
    <row r="10" spans="1:70" s="1" customFormat="1">
      <c r="B10" s="42"/>
      <c r="C10" s="43"/>
      <c r="D10" s="38" t="s">
        <v>1521</v>
      </c>
      <c r="E10" s="43"/>
      <c r="F10" s="43"/>
      <c r="G10" s="43"/>
      <c r="H10" s="43"/>
      <c r="I10" s="128"/>
      <c r="J10" s="43"/>
      <c r="K10" s="46"/>
    </row>
    <row r="11" spans="1:70" s="1" customFormat="1" ht="36.950000000000003" customHeight="1">
      <c r="B11" s="42"/>
      <c r="C11" s="43"/>
      <c r="D11" s="43"/>
      <c r="E11" s="417" t="s">
        <v>1522</v>
      </c>
      <c r="F11" s="418"/>
      <c r="G11" s="418"/>
      <c r="H11" s="418"/>
      <c r="I11" s="128"/>
      <c r="J11" s="43"/>
      <c r="K11" s="46"/>
    </row>
    <row r="12" spans="1:70" s="1" customFormat="1" ht="13.5">
      <c r="B12" s="42"/>
      <c r="C12" s="43"/>
      <c r="D12" s="43"/>
      <c r="E12" s="43"/>
      <c r="F12" s="43"/>
      <c r="G12" s="43"/>
      <c r="H12" s="43"/>
      <c r="I12" s="128"/>
      <c r="J12" s="43"/>
      <c r="K12" s="46"/>
    </row>
    <row r="13" spans="1:70" s="1" customFormat="1" ht="14.45" customHeight="1">
      <c r="B13" s="42"/>
      <c r="C13" s="43"/>
      <c r="D13" s="38" t="s">
        <v>21</v>
      </c>
      <c r="E13" s="43"/>
      <c r="F13" s="36" t="s">
        <v>22</v>
      </c>
      <c r="G13" s="43"/>
      <c r="H13" s="43"/>
      <c r="I13" s="129" t="s">
        <v>23</v>
      </c>
      <c r="J13" s="36" t="s">
        <v>24</v>
      </c>
      <c r="K13" s="46"/>
    </row>
    <row r="14" spans="1:70" s="1" customFormat="1" ht="14.45" customHeight="1">
      <c r="B14" s="42"/>
      <c r="C14" s="43"/>
      <c r="D14" s="38" t="s">
        <v>26</v>
      </c>
      <c r="E14" s="43"/>
      <c r="F14" s="36" t="s">
        <v>27</v>
      </c>
      <c r="G14" s="43"/>
      <c r="H14" s="43"/>
      <c r="I14" s="129" t="s">
        <v>28</v>
      </c>
      <c r="J14" s="130" t="str">
        <f>'Rekapitulace stavby'!AN8</f>
        <v>25. 4. 2017</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32</v>
      </c>
      <c r="E16" s="43"/>
      <c r="F16" s="43"/>
      <c r="G16" s="43"/>
      <c r="H16" s="43"/>
      <c r="I16" s="129" t="s">
        <v>33</v>
      </c>
      <c r="J16" s="36" t="str">
        <f>IF('Rekapitulace stavby'!AN10="","",'Rekapitulace stavby'!AN10)</f>
        <v/>
      </c>
      <c r="K16" s="46"/>
    </row>
    <row r="17" spans="2:11" s="1" customFormat="1" ht="18" customHeight="1">
      <c r="B17" s="42"/>
      <c r="C17" s="43"/>
      <c r="D17" s="43"/>
      <c r="E17" s="36" t="str">
        <f>IF('Rekapitulace stavby'!E11="","",'Rekapitulace stavby'!E11)</f>
        <v xml:space="preserve"> </v>
      </c>
      <c r="F17" s="43"/>
      <c r="G17" s="43"/>
      <c r="H17" s="43"/>
      <c r="I17" s="129" t="s">
        <v>35</v>
      </c>
      <c r="J17" s="36" t="str">
        <f>IF('Rekapitulace stavby'!AN11="","",'Rekapitulace stavby'!AN11)</f>
        <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36</v>
      </c>
      <c r="E19" s="43"/>
      <c r="F19" s="43"/>
      <c r="G19" s="43"/>
      <c r="H19" s="43"/>
      <c r="I19" s="129" t="s">
        <v>33</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35</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38</v>
      </c>
      <c r="E22" s="43"/>
      <c r="F22" s="43"/>
      <c r="G22" s="43"/>
      <c r="H22" s="43"/>
      <c r="I22" s="129" t="s">
        <v>33</v>
      </c>
      <c r="J22" s="36" t="s">
        <v>24</v>
      </c>
      <c r="K22" s="46"/>
    </row>
    <row r="23" spans="2:11" s="1" customFormat="1" ht="18" customHeight="1">
      <c r="B23" s="42"/>
      <c r="C23" s="43"/>
      <c r="D23" s="43"/>
      <c r="E23" s="36" t="s">
        <v>39</v>
      </c>
      <c r="F23" s="43"/>
      <c r="G23" s="43"/>
      <c r="H23" s="43"/>
      <c r="I23" s="129" t="s">
        <v>35</v>
      </c>
      <c r="J23" s="36" t="s">
        <v>24</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41</v>
      </c>
      <c r="E25" s="43"/>
      <c r="F25" s="43"/>
      <c r="G25" s="43"/>
      <c r="H25" s="43"/>
      <c r="I25" s="128"/>
      <c r="J25" s="43"/>
      <c r="K25" s="46"/>
    </row>
    <row r="26" spans="2:11" s="7" customFormat="1" ht="22.5" customHeight="1">
      <c r="B26" s="131"/>
      <c r="C26" s="132"/>
      <c r="D26" s="132"/>
      <c r="E26" s="380" t="s">
        <v>24</v>
      </c>
      <c r="F26" s="380"/>
      <c r="G26" s="380"/>
      <c r="H26" s="380"/>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43</v>
      </c>
      <c r="E29" s="43"/>
      <c r="F29" s="43"/>
      <c r="G29" s="43"/>
      <c r="H29" s="43"/>
      <c r="I29" s="128"/>
      <c r="J29" s="138">
        <f>ROUND(J90,2)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45</v>
      </c>
      <c r="G31" s="43"/>
      <c r="H31" s="43"/>
      <c r="I31" s="139" t="s">
        <v>44</v>
      </c>
      <c r="J31" s="47" t="s">
        <v>46</v>
      </c>
      <c r="K31" s="46"/>
    </row>
    <row r="32" spans="2:11" s="1" customFormat="1" ht="14.45" customHeight="1">
      <c r="B32" s="42"/>
      <c r="C32" s="43"/>
      <c r="D32" s="50" t="s">
        <v>47</v>
      </c>
      <c r="E32" s="50" t="s">
        <v>48</v>
      </c>
      <c r="F32" s="140">
        <f>ROUND(SUM(BE90:BE395), 2)</f>
        <v>0</v>
      </c>
      <c r="G32" s="43"/>
      <c r="H32" s="43"/>
      <c r="I32" s="141">
        <v>0.21</v>
      </c>
      <c r="J32" s="140">
        <f>ROUND(ROUND((SUM(BE90:BE395)), 2)*I32, 2)</f>
        <v>0</v>
      </c>
      <c r="K32" s="46"/>
    </row>
    <row r="33" spans="2:11" s="1" customFormat="1" ht="14.45" customHeight="1">
      <c r="B33" s="42"/>
      <c r="C33" s="43"/>
      <c r="D33" s="43"/>
      <c r="E33" s="50" t="s">
        <v>49</v>
      </c>
      <c r="F33" s="140">
        <f>ROUND(SUM(BF90:BF395), 2)</f>
        <v>0</v>
      </c>
      <c r="G33" s="43"/>
      <c r="H33" s="43"/>
      <c r="I33" s="141">
        <v>0.15</v>
      </c>
      <c r="J33" s="140">
        <f>ROUND(ROUND((SUM(BF90:BF395)), 2)*I33, 2)</f>
        <v>0</v>
      </c>
      <c r="K33" s="46"/>
    </row>
    <row r="34" spans="2:11" s="1" customFormat="1" ht="14.45" hidden="1" customHeight="1">
      <c r="B34" s="42"/>
      <c r="C34" s="43"/>
      <c r="D34" s="43"/>
      <c r="E34" s="50" t="s">
        <v>50</v>
      </c>
      <c r="F34" s="140">
        <f>ROUND(SUM(BG90:BG395), 2)</f>
        <v>0</v>
      </c>
      <c r="G34" s="43"/>
      <c r="H34" s="43"/>
      <c r="I34" s="141">
        <v>0.21</v>
      </c>
      <c r="J34" s="140">
        <v>0</v>
      </c>
      <c r="K34" s="46"/>
    </row>
    <row r="35" spans="2:11" s="1" customFormat="1" ht="14.45" hidden="1" customHeight="1">
      <c r="B35" s="42"/>
      <c r="C35" s="43"/>
      <c r="D35" s="43"/>
      <c r="E35" s="50" t="s">
        <v>51</v>
      </c>
      <c r="F35" s="140">
        <f>ROUND(SUM(BH90:BH395), 2)</f>
        <v>0</v>
      </c>
      <c r="G35" s="43"/>
      <c r="H35" s="43"/>
      <c r="I35" s="141">
        <v>0.15</v>
      </c>
      <c r="J35" s="140">
        <v>0</v>
      </c>
      <c r="K35" s="46"/>
    </row>
    <row r="36" spans="2:11" s="1" customFormat="1" ht="14.45" hidden="1" customHeight="1">
      <c r="B36" s="42"/>
      <c r="C36" s="43"/>
      <c r="D36" s="43"/>
      <c r="E36" s="50" t="s">
        <v>52</v>
      </c>
      <c r="F36" s="140">
        <f>ROUND(SUM(BI90:BI395),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53</v>
      </c>
      <c r="E38" s="80"/>
      <c r="F38" s="80"/>
      <c r="G38" s="144" t="s">
        <v>54</v>
      </c>
      <c r="H38" s="145" t="s">
        <v>55</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111</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22.5" customHeight="1">
      <c r="B47" s="42"/>
      <c r="C47" s="43"/>
      <c r="D47" s="43"/>
      <c r="E47" s="415" t="str">
        <f>E7</f>
        <v>SOŠ a SOU Nejdek, objekt č. 1 - I. ETAPA</v>
      </c>
      <c r="F47" s="416"/>
      <c r="G47" s="416"/>
      <c r="H47" s="416"/>
      <c r="I47" s="128"/>
      <c r="J47" s="43"/>
      <c r="K47" s="46"/>
    </row>
    <row r="48" spans="2:11">
      <c r="B48" s="29"/>
      <c r="C48" s="38" t="s">
        <v>109</v>
      </c>
      <c r="D48" s="30"/>
      <c r="E48" s="30"/>
      <c r="F48" s="30"/>
      <c r="G48" s="30"/>
      <c r="H48" s="30"/>
      <c r="I48" s="127"/>
      <c r="J48" s="30"/>
      <c r="K48" s="32"/>
    </row>
    <row r="49" spans="2:47" s="1" customFormat="1" ht="22.5" customHeight="1">
      <c r="B49" s="42"/>
      <c r="C49" s="43"/>
      <c r="D49" s="43"/>
      <c r="E49" s="415" t="s">
        <v>1520</v>
      </c>
      <c r="F49" s="418"/>
      <c r="G49" s="418"/>
      <c r="H49" s="418"/>
      <c r="I49" s="128"/>
      <c r="J49" s="43"/>
      <c r="K49" s="46"/>
    </row>
    <row r="50" spans="2:47" s="1" customFormat="1" ht="14.45" customHeight="1">
      <c r="B50" s="42"/>
      <c r="C50" s="38" t="s">
        <v>1521</v>
      </c>
      <c r="D50" s="43"/>
      <c r="E50" s="43"/>
      <c r="F50" s="43"/>
      <c r="G50" s="43"/>
      <c r="H50" s="43"/>
      <c r="I50" s="128"/>
      <c r="J50" s="43"/>
      <c r="K50" s="46"/>
    </row>
    <row r="51" spans="2:47" s="1" customFormat="1" ht="23.25" customHeight="1">
      <c r="B51" s="42"/>
      <c r="C51" s="43"/>
      <c r="D51" s="43"/>
      <c r="E51" s="417" t="str">
        <f>E11</f>
        <v>D.1.4.a - Zařízení zdravotní instalace</v>
      </c>
      <c r="F51" s="418"/>
      <c r="G51" s="418"/>
      <c r="H51" s="418"/>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26</v>
      </c>
      <c r="D53" s="43"/>
      <c r="E53" s="43"/>
      <c r="F53" s="36" t="str">
        <f>F14</f>
        <v>ul. Rooseveltova 600, Nejdek</v>
      </c>
      <c r="G53" s="43"/>
      <c r="H53" s="43"/>
      <c r="I53" s="129" t="s">
        <v>28</v>
      </c>
      <c r="J53" s="130" t="str">
        <f>IF(J14="","",J14)</f>
        <v>25. 4. 2017</v>
      </c>
      <c r="K53" s="46"/>
    </row>
    <row r="54" spans="2:47" s="1" customFormat="1" ht="6.95" customHeight="1">
      <c r="B54" s="42"/>
      <c r="C54" s="43"/>
      <c r="D54" s="43"/>
      <c r="E54" s="43"/>
      <c r="F54" s="43"/>
      <c r="G54" s="43"/>
      <c r="H54" s="43"/>
      <c r="I54" s="128"/>
      <c r="J54" s="43"/>
      <c r="K54" s="46"/>
    </row>
    <row r="55" spans="2:47" s="1" customFormat="1">
      <c r="B55" s="42"/>
      <c r="C55" s="38" t="s">
        <v>32</v>
      </c>
      <c r="D55" s="43"/>
      <c r="E55" s="43"/>
      <c r="F55" s="36" t="str">
        <f>E17</f>
        <v xml:space="preserve"> </v>
      </c>
      <c r="G55" s="43"/>
      <c r="H55" s="43"/>
      <c r="I55" s="129" t="s">
        <v>38</v>
      </c>
      <c r="J55" s="36" t="str">
        <f>E23</f>
        <v>AD STUDIO Kadaň s.r.o.</v>
      </c>
      <c r="K55" s="46"/>
    </row>
    <row r="56" spans="2:47" s="1" customFormat="1" ht="14.45" customHeight="1">
      <c r="B56" s="42"/>
      <c r="C56" s="38" t="s">
        <v>36</v>
      </c>
      <c r="D56" s="43"/>
      <c r="E56" s="43"/>
      <c r="F56" s="36" t="str">
        <f>IF(E20="","",E20)</f>
        <v/>
      </c>
      <c r="G56" s="43"/>
      <c r="H56" s="43"/>
      <c r="I56" s="128"/>
      <c r="J56" s="43"/>
      <c r="K56" s="46"/>
    </row>
    <row r="57" spans="2:47" s="1" customFormat="1" ht="10.35" customHeight="1">
      <c r="B57" s="42"/>
      <c r="C57" s="43"/>
      <c r="D57" s="43"/>
      <c r="E57" s="43"/>
      <c r="F57" s="43"/>
      <c r="G57" s="43"/>
      <c r="H57" s="43"/>
      <c r="I57" s="128"/>
      <c r="J57" s="43"/>
      <c r="K57" s="46"/>
    </row>
    <row r="58" spans="2:47" s="1" customFormat="1" ht="29.25" customHeight="1">
      <c r="B58" s="42"/>
      <c r="C58" s="154" t="s">
        <v>112</v>
      </c>
      <c r="D58" s="142"/>
      <c r="E58" s="142"/>
      <c r="F58" s="142"/>
      <c r="G58" s="142"/>
      <c r="H58" s="142"/>
      <c r="I58" s="155"/>
      <c r="J58" s="156" t="s">
        <v>113</v>
      </c>
      <c r="K58" s="157"/>
    </row>
    <row r="59" spans="2:47" s="1" customFormat="1" ht="10.35" customHeight="1">
      <c r="B59" s="42"/>
      <c r="C59" s="43"/>
      <c r="D59" s="43"/>
      <c r="E59" s="43"/>
      <c r="F59" s="43"/>
      <c r="G59" s="43"/>
      <c r="H59" s="43"/>
      <c r="I59" s="128"/>
      <c r="J59" s="43"/>
      <c r="K59" s="46"/>
    </row>
    <row r="60" spans="2:47" s="1" customFormat="1" ht="29.25" customHeight="1">
      <c r="B60" s="42"/>
      <c r="C60" s="158" t="s">
        <v>114</v>
      </c>
      <c r="D60" s="43"/>
      <c r="E60" s="43"/>
      <c r="F60" s="43"/>
      <c r="G60" s="43"/>
      <c r="H60" s="43"/>
      <c r="I60" s="128"/>
      <c r="J60" s="138">
        <f>J90</f>
        <v>0</v>
      </c>
      <c r="K60" s="46"/>
      <c r="AU60" s="25" t="s">
        <v>115</v>
      </c>
    </row>
    <row r="61" spans="2:47" s="8" customFormat="1" ht="24.95" customHeight="1">
      <c r="B61" s="159"/>
      <c r="C61" s="160"/>
      <c r="D61" s="161" t="s">
        <v>131</v>
      </c>
      <c r="E61" s="162"/>
      <c r="F61" s="162"/>
      <c r="G61" s="162"/>
      <c r="H61" s="162"/>
      <c r="I61" s="163"/>
      <c r="J61" s="164">
        <f>J91</f>
        <v>0</v>
      </c>
      <c r="K61" s="165"/>
    </row>
    <row r="62" spans="2:47" s="9" customFormat="1" ht="19.899999999999999" customHeight="1">
      <c r="B62" s="166"/>
      <c r="C62" s="167"/>
      <c r="D62" s="168" t="s">
        <v>1523</v>
      </c>
      <c r="E62" s="169"/>
      <c r="F62" s="169"/>
      <c r="G62" s="169"/>
      <c r="H62" s="169"/>
      <c r="I62" s="170"/>
      <c r="J62" s="171">
        <f>J92</f>
        <v>0</v>
      </c>
      <c r="K62" s="172"/>
    </row>
    <row r="63" spans="2:47" s="9" customFormat="1" ht="19.899999999999999" customHeight="1">
      <c r="B63" s="166"/>
      <c r="C63" s="167"/>
      <c r="D63" s="168" t="s">
        <v>133</v>
      </c>
      <c r="E63" s="169"/>
      <c r="F63" s="169"/>
      <c r="G63" s="169"/>
      <c r="H63" s="169"/>
      <c r="I63" s="170"/>
      <c r="J63" s="171">
        <f>J115</f>
        <v>0</v>
      </c>
      <c r="K63" s="172"/>
    </row>
    <row r="64" spans="2:47" s="9" customFormat="1" ht="19.899999999999999" customHeight="1">
      <c r="B64" s="166"/>
      <c r="C64" s="167"/>
      <c r="D64" s="168" t="s">
        <v>134</v>
      </c>
      <c r="E64" s="169"/>
      <c r="F64" s="169"/>
      <c r="G64" s="169"/>
      <c r="H64" s="169"/>
      <c r="I64" s="170"/>
      <c r="J64" s="171">
        <f>J178</f>
        <v>0</v>
      </c>
      <c r="K64" s="172"/>
    </row>
    <row r="65" spans="2:12" s="9" customFormat="1" ht="19.899999999999999" customHeight="1">
      <c r="B65" s="166"/>
      <c r="C65" s="167"/>
      <c r="D65" s="168" t="s">
        <v>135</v>
      </c>
      <c r="E65" s="169"/>
      <c r="F65" s="169"/>
      <c r="G65" s="169"/>
      <c r="H65" s="169"/>
      <c r="I65" s="170"/>
      <c r="J65" s="171">
        <f>J288</f>
        <v>0</v>
      </c>
      <c r="K65" s="172"/>
    </row>
    <row r="66" spans="2:12" s="9" customFormat="1" ht="19.899999999999999" customHeight="1">
      <c r="B66" s="166"/>
      <c r="C66" s="167"/>
      <c r="D66" s="168" t="s">
        <v>1524</v>
      </c>
      <c r="E66" s="169"/>
      <c r="F66" s="169"/>
      <c r="G66" s="169"/>
      <c r="H66" s="169"/>
      <c r="I66" s="170"/>
      <c r="J66" s="171">
        <f>J362</f>
        <v>0</v>
      </c>
      <c r="K66" s="172"/>
    </row>
    <row r="67" spans="2:12" s="9" customFormat="1" ht="19.899999999999999" customHeight="1">
      <c r="B67" s="166"/>
      <c r="C67" s="167"/>
      <c r="D67" s="168" t="s">
        <v>1525</v>
      </c>
      <c r="E67" s="169"/>
      <c r="F67" s="169"/>
      <c r="G67" s="169"/>
      <c r="H67" s="169"/>
      <c r="I67" s="170"/>
      <c r="J67" s="171">
        <f>J388</f>
        <v>0</v>
      </c>
      <c r="K67" s="172"/>
    </row>
    <row r="68" spans="2:12" s="9" customFormat="1" ht="19.899999999999999" customHeight="1">
      <c r="B68" s="166"/>
      <c r="C68" s="167"/>
      <c r="D68" s="168" t="s">
        <v>1526</v>
      </c>
      <c r="E68" s="169"/>
      <c r="F68" s="169"/>
      <c r="G68" s="169"/>
      <c r="H68" s="169"/>
      <c r="I68" s="170"/>
      <c r="J68" s="171">
        <f>J393</f>
        <v>0</v>
      </c>
      <c r="K68" s="172"/>
    </row>
    <row r="69" spans="2:12" s="1" customFormat="1" ht="21.75" customHeight="1">
      <c r="B69" s="42"/>
      <c r="C69" s="43"/>
      <c r="D69" s="43"/>
      <c r="E69" s="43"/>
      <c r="F69" s="43"/>
      <c r="G69" s="43"/>
      <c r="H69" s="43"/>
      <c r="I69" s="128"/>
      <c r="J69" s="43"/>
      <c r="K69" s="46"/>
    </row>
    <row r="70" spans="2:12" s="1" customFormat="1" ht="6.95" customHeight="1">
      <c r="B70" s="57"/>
      <c r="C70" s="58"/>
      <c r="D70" s="58"/>
      <c r="E70" s="58"/>
      <c r="F70" s="58"/>
      <c r="G70" s="58"/>
      <c r="H70" s="58"/>
      <c r="I70" s="149"/>
      <c r="J70" s="58"/>
      <c r="K70" s="59"/>
    </row>
    <row r="74" spans="2:12" s="1" customFormat="1" ht="6.95" customHeight="1">
      <c r="B74" s="60"/>
      <c r="C74" s="61"/>
      <c r="D74" s="61"/>
      <c r="E74" s="61"/>
      <c r="F74" s="61"/>
      <c r="G74" s="61"/>
      <c r="H74" s="61"/>
      <c r="I74" s="152"/>
      <c r="J74" s="61"/>
      <c r="K74" s="61"/>
      <c r="L74" s="62"/>
    </row>
    <row r="75" spans="2:12" s="1" customFormat="1" ht="36.950000000000003" customHeight="1">
      <c r="B75" s="42"/>
      <c r="C75" s="63" t="s">
        <v>148</v>
      </c>
      <c r="D75" s="64"/>
      <c r="E75" s="64"/>
      <c r="F75" s="64"/>
      <c r="G75" s="64"/>
      <c r="H75" s="64"/>
      <c r="I75" s="173"/>
      <c r="J75" s="64"/>
      <c r="K75" s="64"/>
      <c r="L75" s="62"/>
    </row>
    <row r="76" spans="2:12" s="1" customFormat="1" ht="6.95" customHeight="1">
      <c r="B76" s="42"/>
      <c r="C76" s="64"/>
      <c r="D76" s="64"/>
      <c r="E76" s="64"/>
      <c r="F76" s="64"/>
      <c r="G76" s="64"/>
      <c r="H76" s="64"/>
      <c r="I76" s="173"/>
      <c r="J76" s="64"/>
      <c r="K76" s="64"/>
      <c r="L76" s="62"/>
    </row>
    <row r="77" spans="2:12" s="1" customFormat="1" ht="14.45" customHeight="1">
      <c r="B77" s="42"/>
      <c r="C77" s="66" t="s">
        <v>18</v>
      </c>
      <c r="D77" s="64"/>
      <c r="E77" s="64"/>
      <c r="F77" s="64"/>
      <c r="G77" s="64"/>
      <c r="H77" s="64"/>
      <c r="I77" s="173"/>
      <c r="J77" s="64"/>
      <c r="K77" s="64"/>
      <c r="L77" s="62"/>
    </row>
    <row r="78" spans="2:12" s="1" customFormat="1" ht="22.5" customHeight="1">
      <c r="B78" s="42"/>
      <c r="C78" s="64"/>
      <c r="D78" s="64"/>
      <c r="E78" s="419" t="str">
        <f>E7</f>
        <v>SOŠ a SOU Nejdek, objekt č. 1 - I. ETAPA</v>
      </c>
      <c r="F78" s="420"/>
      <c r="G78" s="420"/>
      <c r="H78" s="420"/>
      <c r="I78" s="173"/>
      <c r="J78" s="64"/>
      <c r="K78" s="64"/>
      <c r="L78" s="62"/>
    </row>
    <row r="79" spans="2:12">
      <c r="B79" s="29"/>
      <c r="C79" s="66" t="s">
        <v>109</v>
      </c>
      <c r="D79" s="289"/>
      <c r="E79" s="289"/>
      <c r="F79" s="289"/>
      <c r="G79" s="289"/>
      <c r="H79" s="289"/>
      <c r="J79" s="289"/>
      <c r="K79" s="289"/>
      <c r="L79" s="290"/>
    </row>
    <row r="80" spans="2:12" s="1" customFormat="1" ht="22.5" customHeight="1">
      <c r="B80" s="42"/>
      <c r="C80" s="64"/>
      <c r="D80" s="64"/>
      <c r="E80" s="419" t="s">
        <v>1520</v>
      </c>
      <c r="F80" s="421"/>
      <c r="G80" s="421"/>
      <c r="H80" s="421"/>
      <c r="I80" s="173"/>
      <c r="J80" s="64"/>
      <c r="K80" s="64"/>
      <c r="L80" s="62"/>
    </row>
    <row r="81" spans="2:65" s="1" customFormat="1" ht="14.45" customHeight="1">
      <c r="B81" s="42"/>
      <c r="C81" s="66" t="s">
        <v>1521</v>
      </c>
      <c r="D81" s="64"/>
      <c r="E81" s="64"/>
      <c r="F81" s="64"/>
      <c r="G81" s="64"/>
      <c r="H81" s="64"/>
      <c r="I81" s="173"/>
      <c r="J81" s="64"/>
      <c r="K81" s="64"/>
      <c r="L81" s="62"/>
    </row>
    <row r="82" spans="2:65" s="1" customFormat="1" ht="23.25" customHeight="1">
      <c r="B82" s="42"/>
      <c r="C82" s="64"/>
      <c r="D82" s="64"/>
      <c r="E82" s="391" t="str">
        <f>E11</f>
        <v>D.1.4.a - Zařízení zdravotní instalace</v>
      </c>
      <c r="F82" s="421"/>
      <c r="G82" s="421"/>
      <c r="H82" s="421"/>
      <c r="I82" s="173"/>
      <c r="J82" s="64"/>
      <c r="K82" s="64"/>
      <c r="L82" s="62"/>
    </row>
    <row r="83" spans="2:65" s="1" customFormat="1" ht="6.95" customHeight="1">
      <c r="B83" s="42"/>
      <c r="C83" s="64"/>
      <c r="D83" s="64"/>
      <c r="E83" s="64"/>
      <c r="F83" s="64"/>
      <c r="G83" s="64"/>
      <c r="H83" s="64"/>
      <c r="I83" s="173"/>
      <c r="J83" s="64"/>
      <c r="K83" s="64"/>
      <c r="L83" s="62"/>
    </row>
    <row r="84" spans="2:65" s="1" customFormat="1" ht="18" customHeight="1">
      <c r="B84" s="42"/>
      <c r="C84" s="66" t="s">
        <v>26</v>
      </c>
      <c r="D84" s="64"/>
      <c r="E84" s="64"/>
      <c r="F84" s="174" t="str">
        <f>F14</f>
        <v>ul. Rooseveltova 600, Nejdek</v>
      </c>
      <c r="G84" s="64"/>
      <c r="H84" s="64"/>
      <c r="I84" s="175" t="s">
        <v>28</v>
      </c>
      <c r="J84" s="74" t="str">
        <f>IF(J14="","",J14)</f>
        <v>25. 4. 2017</v>
      </c>
      <c r="K84" s="64"/>
      <c r="L84" s="62"/>
    </row>
    <row r="85" spans="2:65" s="1" customFormat="1" ht="6.95" customHeight="1">
      <c r="B85" s="42"/>
      <c r="C85" s="64"/>
      <c r="D85" s="64"/>
      <c r="E85" s="64"/>
      <c r="F85" s="64"/>
      <c r="G85" s="64"/>
      <c r="H85" s="64"/>
      <c r="I85" s="173"/>
      <c r="J85" s="64"/>
      <c r="K85" s="64"/>
      <c r="L85" s="62"/>
    </row>
    <row r="86" spans="2:65" s="1" customFormat="1">
      <c r="B86" s="42"/>
      <c r="C86" s="66" t="s">
        <v>32</v>
      </c>
      <c r="D86" s="64"/>
      <c r="E86" s="64"/>
      <c r="F86" s="174" t="str">
        <f>E17</f>
        <v xml:space="preserve"> </v>
      </c>
      <c r="G86" s="64"/>
      <c r="H86" s="64"/>
      <c r="I86" s="175" t="s">
        <v>38</v>
      </c>
      <c r="J86" s="174" t="str">
        <f>E23</f>
        <v>AD STUDIO Kadaň s.r.o.</v>
      </c>
      <c r="K86" s="64"/>
      <c r="L86" s="62"/>
    </row>
    <row r="87" spans="2:65" s="1" customFormat="1" ht="14.45" customHeight="1">
      <c r="B87" s="42"/>
      <c r="C87" s="66" t="s">
        <v>36</v>
      </c>
      <c r="D87" s="64"/>
      <c r="E87" s="64"/>
      <c r="F87" s="174" t="str">
        <f>IF(E20="","",E20)</f>
        <v/>
      </c>
      <c r="G87" s="64"/>
      <c r="H87" s="64"/>
      <c r="I87" s="173"/>
      <c r="J87" s="64"/>
      <c r="K87" s="64"/>
      <c r="L87" s="62"/>
    </row>
    <row r="88" spans="2:65" s="1" customFormat="1" ht="10.35" customHeight="1">
      <c r="B88" s="42"/>
      <c r="C88" s="64"/>
      <c r="D88" s="64"/>
      <c r="E88" s="64"/>
      <c r="F88" s="64"/>
      <c r="G88" s="64"/>
      <c r="H88" s="64"/>
      <c r="I88" s="173"/>
      <c r="J88" s="64"/>
      <c r="K88" s="64"/>
      <c r="L88" s="62"/>
    </row>
    <row r="89" spans="2:65" s="10" customFormat="1" ht="29.25" customHeight="1">
      <c r="B89" s="176"/>
      <c r="C89" s="177" t="s">
        <v>149</v>
      </c>
      <c r="D89" s="178" t="s">
        <v>62</v>
      </c>
      <c r="E89" s="178" t="s">
        <v>58</v>
      </c>
      <c r="F89" s="178" t="s">
        <v>150</v>
      </c>
      <c r="G89" s="178" t="s">
        <v>151</v>
      </c>
      <c r="H89" s="178" t="s">
        <v>152</v>
      </c>
      <c r="I89" s="179" t="s">
        <v>153</v>
      </c>
      <c r="J89" s="178" t="s">
        <v>113</v>
      </c>
      <c r="K89" s="180" t="s">
        <v>154</v>
      </c>
      <c r="L89" s="181"/>
      <c r="M89" s="82" t="s">
        <v>155</v>
      </c>
      <c r="N89" s="83" t="s">
        <v>47</v>
      </c>
      <c r="O89" s="83" t="s">
        <v>156</v>
      </c>
      <c r="P89" s="83" t="s">
        <v>157</v>
      </c>
      <c r="Q89" s="83" t="s">
        <v>158</v>
      </c>
      <c r="R89" s="83" t="s">
        <v>159</v>
      </c>
      <c r="S89" s="83" t="s">
        <v>160</v>
      </c>
      <c r="T89" s="84" t="s">
        <v>161</v>
      </c>
    </row>
    <row r="90" spans="2:65" s="1" customFormat="1" ht="29.25" customHeight="1">
      <c r="B90" s="42"/>
      <c r="C90" s="88" t="s">
        <v>114</v>
      </c>
      <c r="D90" s="64"/>
      <c r="E90" s="64"/>
      <c r="F90" s="64"/>
      <c r="G90" s="64"/>
      <c r="H90" s="64"/>
      <c r="I90" s="173"/>
      <c r="J90" s="182">
        <f>BK90</f>
        <v>0</v>
      </c>
      <c r="K90" s="64"/>
      <c r="L90" s="62"/>
      <c r="M90" s="85"/>
      <c r="N90" s="86"/>
      <c r="O90" s="86"/>
      <c r="P90" s="183">
        <f>P91</f>
        <v>0</v>
      </c>
      <c r="Q90" s="86"/>
      <c r="R90" s="183">
        <f>R91</f>
        <v>0.65982223000000007</v>
      </c>
      <c r="S90" s="86"/>
      <c r="T90" s="184">
        <f>T91</f>
        <v>0</v>
      </c>
      <c r="AT90" s="25" t="s">
        <v>76</v>
      </c>
      <c r="AU90" s="25" t="s">
        <v>115</v>
      </c>
      <c r="BK90" s="185">
        <f>BK91</f>
        <v>0</v>
      </c>
    </row>
    <row r="91" spans="2:65" s="11" customFormat="1" ht="37.35" customHeight="1">
      <c r="B91" s="186"/>
      <c r="C91" s="187"/>
      <c r="D91" s="188" t="s">
        <v>76</v>
      </c>
      <c r="E91" s="189" t="s">
        <v>707</v>
      </c>
      <c r="F91" s="189" t="s">
        <v>708</v>
      </c>
      <c r="G91" s="187"/>
      <c r="H91" s="187"/>
      <c r="I91" s="190"/>
      <c r="J91" s="191">
        <f>BK91</f>
        <v>0</v>
      </c>
      <c r="K91" s="187"/>
      <c r="L91" s="192"/>
      <c r="M91" s="193"/>
      <c r="N91" s="194"/>
      <c r="O91" s="194"/>
      <c r="P91" s="195">
        <f>P92+P115+P178+P288+P362+P388+P393</f>
        <v>0</v>
      </c>
      <c r="Q91" s="194"/>
      <c r="R91" s="195">
        <f>R92+R115+R178+R288+R362+R388+R393</f>
        <v>0.65982223000000007</v>
      </c>
      <c r="S91" s="194"/>
      <c r="T91" s="196">
        <f>T92+T115+T178+T288+T362+T388+T393</f>
        <v>0</v>
      </c>
      <c r="AR91" s="197" t="s">
        <v>86</v>
      </c>
      <c r="AT91" s="198" t="s">
        <v>76</v>
      </c>
      <c r="AU91" s="198" t="s">
        <v>77</v>
      </c>
      <c r="AY91" s="197" t="s">
        <v>164</v>
      </c>
      <c r="BK91" s="199">
        <f>BK92+BK115+BK178+BK288+BK362+BK388+BK393</f>
        <v>0</v>
      </c>
    </row>
    <row r="92" spans="2:65" s="11" customFormat="1" ht="19.899999999999999" customHeight="1">
      <c r="B92" s="186"/>
      <c r="C92" s="187"/>
      <c r="D92" s="200" t="s">
        <v>76</v>
      </c>
      <c r="E92" s="201" t="s">
        <v>1527</v>
      </c>
      <c r="F92" s="201" t="s">
        <v>1528</v>
      </c>
      <c r="G92" s="187"/>
      <c r="H92" s="187"/>
      <c r="I92" s="190"/>
      <c r="J92" s="202">
        <f>BK92</f>
        <v>0</v>
      </c>
      <c r="K92" s="187"/>
      <c r="L92" s="192"/>
      <c r="M92" s="193"/>
      <c r="N92" s="194"/>
      <c r="O92" s="194"/>
      <c r="P92" s="195">
        <f>SUM(P93:P114)</f>
        <v>0</v>
      </c>
      <c r="Q92" s="194"/>
      <c r="R92" s="195">
        <f>SUM(R93:R114)</f>
        <v>6.9075230000000001E-2</v>
      </c>
      <c r="S92" s="194"/>
      <c r="T92" s="196">
        <f>SUM(T93:T114)</f>
        <v>0</v>
      </c>
      <c r="AR92" s="197" t="s">
        <v>86</v>
      </c>
      <c r="AT92" s="198" t="s">
        <v>76</v>
      </c>
      <c r="AU92" s="198" t="s">
        <v>25</v>
      </c>
      <c r="AY92" s="197" t="s">
        <v>164</v>
      </c>
      <c r="BK92" s="199">
        <f>SUM(BK93:BK114)</f>
        <v>0</v>
      </c>
    </row>
    <row r="93" spans="2:65" s="1" customFormat="1" ht="31.5" customHeight="1">
      <c r="B93" s="42"/>
      <c r="C93" s="203" t="s">
        <v>25</v>
      </c>
      <c r="D93" s="203" t="s">
        <v>166</v>
      </c>
      <c r="E93" s="204" t="s">
        <v>1529</v>
      </c>
      <c r="F93" s="205" t="s">
        <v>1530</v>
      </c>
      <c r="G93" s="206" t="s">
        <v>287</v>
      </c>
      <c r="H93" s="207">
        <v>81.25</v>
      </c>
      <c r="I93" s="208"/>
      <c r="J93" s="209">
        <f>ROUND(I93*H93,2)</f>
        <v>0</v>
      </c>
      <c r="K93" s="205" t="s">
        <v>170</v>
      </c>
      <c r="L93" s="62"/>
      <c r="M93" s="210" t="s">
        <v>24</v>
      </c>
      <c r="N93" s="211" t="s">
        <v>48</v>
      </c>
      <c r="O93" s="43"/>
      <c r="P93" s="212">
        <f>O93*H93</f>
        <v>0</v>
      </c>
      <c r="Q93" s="212">
        <v>2.0000000000000001E-4</v>
      </c>
      <c r="R93" s="212">
        <f>Q93*H93</f>
        <v>1.6250000000000001E-2</v>
      </c>
      <c r="S93" s="212">
        <v>0</v>
      </c>
      <c r="T93" s="213">
        <f>S93*H93</f>
        <v>0</v>
      </c>
      <c r="AR93" s="25" t="s">
        <v>284</v>
      </c>
      <c r="AT93" s="25" t="s">
        <v>166</v>
      </c>
      <c r="AU93" s="25" t="s">
        <v>86</v>
      </c>
      <c r="AY93" s="25" t="s">
        <v>164</v>
      </c>
      <c r="BE93" s="214">
        <f>IF(N93="základní",J93,0)</f>
        <v>0</v>
      </c>
      <c r="BF93" s="214">
        <f>IF(N93="snížená",J93,0)</f>
        <v>0</v>
      </c>
      <c r="BG93" s="214">
        <f>IF(N93="zákl. přenesená",J93,0)</f>
        <v>0</v>
      </c>
      <c r="BH93" s="214">
        <f>IF(N93="sníž. přenesená",J93,0)</f>
        <v>0</v>
      </c>
      <c r="BI93" s="214">
        <f>IF(N93="nulová",J93,0)</f>
        <v>0</v>
      </c>
      <c r="BJ93" s="25" t="s">
        <v>25</v>
      </c>
      <c r="BK93" s="214">
        <f>ROUND(I93*H93,2)</f>
        <v>0</v>
      </c>
      <c r="BL93" s="25" t="s">
        <v>284</v>
      </c>
      <c r="BM93" s="25" t="s">
        <v>1531</v>
      </c>
    </row>
    <row r="94" spans="2:65" s="1" customFormat="1" ht="40.5">
      <c r="B94" s="42"/>
      <c r="C94" s="64"/>
      <c r="D94" s="215" t="s">
        <v>173</v>
      </c>
      <c r="E94" s="64"/>
      <c r="F94" s="216" t="s">
        <v>1532</v>
      </c>
      <c r="G94" s="64"/>
      <c r="H94" s="64"/>
      <c r="I94" s="173"/>
      <c r="J94" s="64"/>
      <c r="K94" s="64"/>
      <c r="L94" s="62"/>
      <c r="M94" s="217"/>
      <c r="N94" s="43"/>
      <c r="O94" s="43"/>
      <c r="P94" s="43"/>
      <c r="Q94" s="43"/>
      <c r="R94" s="43"/>
      <c r="S94" s="43"/>
      <c r="T94" s="79"/>
      <c r="AT94" s="25" t="s">
        <v>173</v>
      </c>
      <c r="AU94" s="25" t="s">
        <v>86</v>
      </c>
    </row>
    <row r="95" spans="2:65" s="12" customFormat="1" ht="13.5">
      <c r="B95" s="218"/>
      <c r="C95" s="219"/>
      <c r="D95" s="215" t="s">
        <v>175</v>
      </c>
      <c r="E95" s="220" t="s">
        <v>24</v>
      </c>
      <c r="F95" s="221" t="s">
        <v>1533</v>
      </c>
      <c r="G95" s="219"/>
      <c r="H95" s="222" t="s">
        <v>24</v>
      </c>
      <c r="I95" s="223"/>
      <c r="J95" s="219"/>
      <c r="K95" s="219"/>
      <c r="L95" s="224"/>
      <c r="M95" s="225"/>
      <c r="N95" s="226"/>
      <c r="O95" s="226"/>
      <c r="P95" s="226"/>
      <c r="Q95" s="226"/>
      <c r="R95" s="226"/>
      <c r="S95" s="226"/>
      <c r="T95" s="227"/>
      <c r="AT95" s="228" t="s">
        <v>175</v>
      </c>
      <c r="AU95" s="228" t="s">
        <v>86</v>
      </c>
      <c r="AV95" s="12" t="s">
        <v>25</v>
      </c>
      <c r="AW95" s="12" t="s">
        <v>40</v>
      </c>
      <c r="AX95" s="12" t="s">
        <v>77</v>
      </c>
      <c r="AY95" s="228" t="s">
        <v>164</v>
      </c>
    </row>
    <row r="96" spans="2:65" s="13" customFormat="1" ht="13.5">
      <c r="B96" s="229"/>
      <c r="C96" s="230"/>
      <c r="D96" s="215" t="s">
        <v>175</v>
      </c>
      <c r="E96" s="231" t="s">
        <v>24</v>
      </c>
      <c r="F96" s="232" t="s">
        <v>988</v>
      </c>
      <c r="G96" s="230"/>
      <c r="H96" s="233">
        <v>120</v>
      </c>
      <c r="I96" s="234"/>
      <c r="J96" s="230"/>
      <c r="K96" s="230"/>
      <c r="L96" s="235"/>
      <c r="M96" s="236"/>
      <c r="N96" s="237"/>
      <c r="O96" s="237"/>
      <c r="P96" s="237"/>
      <c r="Q96" s="237"/>
      <c r="R96" s="237"/>
      <c r="S96" s="237"/>
      <c r="T96" s="238"/>
      <c r="AT96" s="239" t="s">
        <v>175</v>
      </c>
      <c r="AU96" s="239" t="s">
        <v>86</v>
      </c>
      <c r="AV96" s="13" t="s">
        <v>86</v>
      </c>
      <c r="AW96" s="13" t="s">
        <v>40</v>
      </c>
      <c r="AX96" s="13" t="s">
        <v>77</v>
      </c>
      <c r="AY96" s="239" t="s">
        <v>164</v>
      </c>
    </row>
    <row r="97" spans="2:65" s="13" customFormat="1" ht="13.5">
      <c r="B97" s="229"/>
      <c r="C97" s="230"/>
      <c r="D97" s="215" t="s">
        <v>175</v>
      </c>
      <c r="E97" s="231" t="s">
        <v>24</v>
      </c>
      <c r="F97" s="232" t="s">
        <v>1534</v>
      </c>
      <c r="G97" s="230"/>
      <c r="H97" s="233">
        <v>-26</v>
      </c>
      <c r="I97" s="234"/>
      <c r="J97" s="230"/>
      <c r="K97" s="230"/>
      <c r="L97" s="235"/>
      <c r="M97" s="236"/>
      <c r="N97" s="237"/>
      <c r="O97" s="237"/>
      <c r="P97" s="237"/>
      <c r="Q97" s="237"/>
      <c r="R97" s="237"/>
      <c r="S97" s="237"/>
      <c r="T97" s="238"/>
      <c r="AT97" s="239" t="s">
        <v>175</v>
      </c>
      <c r="AU97" s="239" t="s">
        <v>86</v>
      </c>
      <c r="AV97" s="13" t="s">
        <v>86</v>
      </c>
      <c r="AW97" s="13" t="s">
        <v>40</v>
      </c>
      <c r="AX97" s="13" t="s">
        <v>77</v>
      </c>
      <c r="AY97" s="239" t="s">
        <v>164</v>
      </c>
    </row>
    <row r="98" spans="2:65" s="13" customFormat="1" ht="13.5">
      <c r="B98" s="229"/>
      <c r="C98" s="230"/>
      <c r="D98" s="215" t="s">
        <v>175</v>
      </c>
      <c r="E98" s="231" t="s">
        <v>24</v>
      </c>
      <c r="F98" s="232" t="s">
        <v>1535</v>
      </c>
      <c r="G98" s="230"/>
      <c r="H98" s="233">
        <v>-12.75</v>
      </c>
      <c r="I98" s="234"/>
      <c r="J98" s="230"/>
      <c r="K98" s="230"/>
      <c r="L98" s="235"/>
      <c r="M98" s="236"/>
      <c r="N98" s="237"/>
      <c r="O98" s="237"/>
      <c r="P98" s="237"/>
      <c r="Q98" s="237"/>
      <c r="R98" s="237"/>
      <c r="S98" s="237"/>
      <c r="T98" s="238"/>
      <c r="AT98" s="239" t="s">
        <v>175</v>
      </c>
      <c r="AU98" s="239" t="s">
        <v>86</v>
      </c>
      <c r="AV98" s="13" t="s">
        <v>86</v>
      </c>
      <c r="AW98" s="13" t="s">
        <v>40</v>
      </c>
      <c r="AX98" s="13" t="s">
        <v>77</v>
      </c>
      <c r="AY98" s="239" t="s">
        <v>164</v>
      </c>
    </row>
    <row r="99" spans="2:65" s="14" customFormat="1" ht="13.5">
      <c r="B99" s="240"/>
      <c r="C99" s="241"/>
      <c r="D99" s="242" t="s">
        <v>175</v>
      </c>
      <c r="E99" s="243" t="s">
        <v>24</v>
      </c>
      <c r="F99" s="244" t="s">
        <v>178</v>
      </c>
      <c r="G99" s="241"/>
      <c r="H99" s="245">
        <v>81.25</v>
      </c>
      <c r="I99" s="246"/>
      <c r="J99" s="241"/>
      <c r="K99" s="241"/>
      <c r="L99" s="247"/>
      <c r="M99" s="248"/>
      <c r="N99" s="249"/>
      <c r="O99" s="249"/>
      <c r="P99" s="249"/>
      <c r="Q99" s="249"/>
      <c r="R99" s="249"/>
      <c r="S99" s="249"/>
      <c r="T99" s="250"/>
      <c r="AT99" s="251" t="s">
        <v>175</v>
      </c>
      <c r="AU99" s="251" t="s">
        <v>86</v>
      </c>
      <c r="AV99" s="14" t="s">
        <v>171</v>
      </c>
      <c r="AW99" s="14" t="s">
        <v>40</v>
      </c>
      <c r="AX99" s="14" t="s">
        <v>25</v>
      </c>
      <c r="AY99" s="251" t="s">
        <v>164</v>
      </c>
    </row>
    <row r="100" spans="2:65" s="1" customFormat="1" ht="31.5" customHeight="1">
      <c r="B100" s="42"/>
      <c r="C100" s="256" t="s">
        <v>86</v>
      </c>
      <c r="D100" s="256" t="s">
        <v>217</v>
      </c>
      <c r="E100" s="257" t="s">
        <v>1536</v>
      </c>
      <c r="F100" s="258" t="s">
        <v>1537</v>
      </c>
      <c r="G100" s="259" t="s">
        <v>287</v>
      </c>
      <c r="H100" s="260">
        <v>11.287000000000001</v>
      </c>
      <c r="I100" s="261"/>
      <c r="J100" s="262">
        <f>ROUND(I100*H100,2)</f>
        <v>0</v>
      </c>
      <c r="K100" s="258" t="s">
        <v>170</v>
      </c>
      <c r="L100" s="263"/>
      <c r="M100" s="264" t="s">
        <v>24</v>
      </c>
      <c r="N100" s="265" t="s">
        <v>48</v>
      </c>
      <c r="O100" s="43"/>
      <c r="P100" s="212">
        <f>O100*H100</f>
        <v>0</v>
      </c>
      <c r="Q100" s="212">
        <v>5.4000000000000001E-4</v>
      </c>
      <c r="R100" s="212">
        <f>Q100*H100</f>
        <v>6.0949800000000007E-3</v>
      </c>
      <c r="S100" s="212">
        <v>0</v>
      </c>
      <c r="T100" s="213">
        <f>S100*H100</f>
        <v>0</v>
      </c>
      <c r="AR100" s="25" t="s">
        <v>409</v>
      </c>
      <c r="AT100" s="25" t="s">
        <v>217</v>
      </c>
      <c r="AU100" s="25" t="s">
        <v>86</v>
      </c>
      <c r="AY100" s="25" t="s">
        <v>164</v>
      </c>
      <c r="BE100" s="214">
        <f>IF(N100="základní",J100,0)</f>
        <v>0</v>
      </c>
      <c r="BF100" s="214">
        <f>IF(N100="snížená",J100,0)</f>
        <v>0</v>
      </c>
      <c r="BG100" s="214">
        <f>IF(N100="zákl. přenesená",J100,0)</f>
        <v>0</v>
      </c>
      <c r="BH100" s="214">
        <f>IF(N100="sníž. přenesená",J100,0)</f>
        <v>0</v>
      </c>
      <c r="BI100" s="214">
        <f>IF(N100="nulová",J100,0)</f>
        <v>0</v>
      </c>
      <c r="BJ100" s="25" t="s">
        <v>25</v>
      </c>
      <c r="BK100" s="214">
        <f>ROUND(I100*H100,2)</f>
        <v>0</v>
      </c>
      <c r="BL100" s="25" t="s">
        <v>284</v>
      </c>
      <c r="BM100" s="25" t="s">
        <v>1538</v>
      </c>
    </row>
    <row r="101" spans="2:65" s="13" customFormat="1" ht="13.5">
      <c r="B101" s="229"/>
      <c r="C101" s="230"/>
      <c r="D101" s="215" t="s">
        <v>175</v>
      </c>
      <c r="E101" s="231" t="s">
        <v>24</v>
      </c>
      <c r="F101" s="232" t="s">
        <v>1539</v>
      </c>
      <c r="G101" s="230"/>
      <c r="H101" s="233">
        <v>11.287000000000001</v>
      </c>
      <c r="I101" s="234"/>
      <c r="J101" s="230"/>
      <c r="K101" s="230"/>
      <c r="L101" s="235"/>
      <c r="M101" s="236"/>
      <c r="N101" s="237"/>
      <c r="O101" s="237"/>
      <c r="P101" s="237"/>
      <c r="Q101" s="237"/>
      <c r="R101" s="237"/>
      <c r="S101" s="237"/>
      <c r="T101" s="238"/>
      <c r="AT101" s="239" t="s">
        <v>175</v>
      </c>
      <c r="AU101" s="239" t="s">
        <v>86</v>
      </c>
      <c r="AV101" s="13" t="s">
        <v>86</v>
      </c>
      <c r="AW101" s="13" t="s">
        <v>40</v>
      </c>
      <c r="AX101" s="13" t="s">
        <v>77</v>
      </c>
      <c r="AY101" s="239" t="s">
        <v>164</v>
      </c>
    </row>
    <row r="102" spans="2:65" s="14" customFormat="1" ht="13.5">
      <c r="B102" s="240"/>
      <c r="C102" s="241"/>
      <c r="D102" s="242" t="s">
        <v>175</v>
      </c>
      <c r="E102" s="243" t="s">
        <v>24</v>
      </c>
      <c r="F102" s="244" t="s">
        <v>178</v>
      </c>
      <c r="G102" s="241"/>
      <c r="H102" s="245">
        <v>11.287000000000001</v>
      </c>
      <c r="I102" s="246"/>
      <c r="J102" s="241"/>
      <c r="K102" s="241"/>
      <c r="L102" s="247"/>
      <c r="M102" s="248"/>
      <c r="N102" s="249"/>
      <c r="O102" s="249"/>
      <c r="P102" s="249"/>
      <c r="Q102" s="249"/>
      <c r="R102" s="249"/>
      <c r="S102" s="249"/>
      <c r="T102" s="250"/>
      <c r="AT102" s="251" t="s">
        <v>175</v>
      </c>
      <c r="AU102" s="251" t="s">
        <v>86</v>
      </c>
      <c r="AV102" s="14" t="s">
        <v>171</v>
      </c>
      <c r="AW102" s="14" t="s">
        <v>40</v>
      </c>
      <c r="AX102" s="14" t="s">
        <v>25</v>
      </c>
      <c r="AY102" s="251" t="s">
        <v>164</v>
      </c>
    </row>
    <row r="103" spans="2:65" s="1" customFormat="1" ht="31.5" customHeight="1">
      <c r="B103" s="42"/>
      <c r="C103" s="256" t="s">
        <v>183</v>
      </c>
      <c r="D103" s="256" t="s">
        <v>217</v>
      </c>
      <c r="E103" s="257" t="s">
        <v>1540</v>
      </c>
      <c r="F103" s="258" t="s">
        <v>1541</v>
      </c>
      <c r="G103" s="259" t="s">
        <v>287</v>
      </c>
      <c r="H103" s="260">
        <v>26.774999999999999</v>
      </c>
      <c r="I103" s="261"/>
      <c r="J103" s="262">
        <f>ROUND(I103*H103,2)</f>
        <v>0</v>
      </c>
      <c r="K103" s="258" t="s">
        <v>170</v>
      </c>
      <c r="L103" s="263"/>
      <c r="M103" s="264" t="s">
        <v>24</v>
      </c>
      <c r="N103" s="265" t="s">
        <v>48</v>
      </c>
      <c r="O103" s="43"/>
      <c r="P103" s="212">
        <f>O103*H103</f>
        <v>0</v>
      </c>
      <c r="Q103" s="212">
        <v>5.9000000000000003E-4</v>
      </c>
      <c r="R103" s="212">
        <f>Q103*H103</f>
        <v>1.5797249999999999E-2</v>
      </c>
      <c r="S103" s="212">
        <v>0</v>
      </c>
      <c r="T103" s="213">
        <f>S103*H103</f>
        <v>0</v>
      </c>
      <c r="AR103" s="25" t="s">
        <v>409</v>
      </c>
      <c r="AT103" s="25" t="s">
        <v>217</v>
      </c>
      <c r="AU103" s="25" t="s">
        <v>86</v>
      </c>
      <c r="AY103" s="25" t="s">
        <v>164</v>
      </c>
      <c r="BE103" s="214">
        <f>IF(N103="základní",J103,0)</f>
        <v>0</v>
      </c>
      <c r="BF103" s="214">
        <f>IF(N103="snížená",J103,0)</f>
        <v>0</v>
      </c>
      <c r="BG103" s="214">
        <f>IF(N103="zákl. přenesená",J103,0)</f>
        <v>0</v>
      </c>
      <c r="BH103" s="214">
        <f>IF(N103="sníž. přenesená",J103,0)</f>
        <v>0</v>
      </c>
      <c r="BI103" s="214">
        <f>IF(N103="nulová",J103,0)</f>
        <v>0</v>
      </c>
      <c r="BJ103" s="25" t="s">
        <v>25</v>
      </c>
      <c r="BK103" s="214">
        <f>ROUND(I103*H103,2)</f>
        <v>0</v>
      </c>
      <c r="BL103" s="25" t="s">
        <v>284</v>
      </c>
      <c r="BM103" s="25" t="s">
        <v>1542</v>
      </c>
    </row>
    <row r="104" spans="2:65" s="13" customFormat="1" ht="13.5">
      <c r="B104" s="229"/>
      <c r="C104" s="230"/>
      <c r="D104" s="242" t="s">
        <v>175</v>
      </c>
      <c r="E104" s="253" t="s">
        <v>24</v>
      </c>
      <c r="F104" s="254" t="s">
        <v>1543</v>
      </c>
      <c r="G104" s="230"/>
      <c r="H104" s="255">
        <v>26.774999999999999</v>
      </c>
      <c r="I104" s="234"/>
      <c r="J104" s="230"/>
      <c r="K104" s="230"/>
      <c r="L104" s="235"/>
      <c r="M104" s="236"/>
      <c r="N104" s="237"/>
      <c r="O104" s="237"/>
      <c r="P104" s="237"/>
      <c r="Q104" s="237"/>
      <c r="R104" s="237"/>
      <c r="S104" s="237"/>
      <c r="T104" s="238"/>
      <c r="AT104" s="239" t="s">
        <v>175</v>
      </c>
      <c r="AU104" s="239" t="s">
        <v>86</v>
      </c>
      <c r="AV104" s="13" t="s">
        <v>86</v>
      </c>
      <c r="AW104" s="13" t="s">
        <v>40</v>
      </c>
      <c r="AX104" s="13" t="s">
        <v>25</v>
      </c>
      <c r="AY104" s="239" t="s">
        <v>164</v>
      </c>
    </row>
    <row r="105" spans="2:65" s="1" customFormat="1" ht="31.5" customHeight="1">
      <c r="B105" s="42"/>
      <c r="C105" s="256" t="s">
        <v>171</v>
      </c>
      <c r="D105" s="256" t="s">
        <v>217</v>
      </c>
      <c r="E105" s="257" t="s">
        <v>1544</v>
      </c>
      <c r="F105" s="258" t="s">
        <v>1545</v>
      </c>
      <c r="G105" s="259" t="s">
        <v>287</v>
      </c>
      <c r="H105" s="260">
        <v>44.1</v>
      </c>
      <c r="I105" s="261"/>
      <c r="J105" s="262">
        <f>ROUND(I105*H105,2)</f>
        <v>0</v>
      </c>
      <c r="K105" s="258" t="s">
        <v>170</v>
      </c>
      <c r="L105" s="263"/>
      <c r="M105" s="264" t="s">
        <v>24</v>
      </c>
      <c r="N105" s="265" t="s">
        <v>48</v>
      </c>
      <c r="O105" s="43"/>
      <c r="P105" s="212">
        <f>O105*H105</f>
        <v>0</v>
      </c>
      <c r="Q105" s="212">
        <v>6.4999999999999997E-4</v>
      </c>
      <c r="R105" s="212">
        <f>Q105*H105</f>
        <v>2.8665E-2</v>
      </c>
      <c r="S105" s="212">
        <v>0</v>
      </c>
      <c r="T105" s="213">
        <f>S105*H105</f>
        <v>0</v>
      </c>
      <c r="AR105" s="25" t="s">
        <v>409</v>
      </c>
      <c r="AT105" s="25" t="s">
        <v>217</v>
      </c>
      <c r="AU105" s="25" t="s">
        <v>86</v>
      </c>
      <c r="AY105" s="25" t="s">
        <v>164</v>
      </c>
      <c r="BE105" s="214">
        <f>IF(N105="základní",J105,0)</f>
        <v>0</v>
      </c>
      <c r="BF105" s="214">
        <f>IF(N105="snížená",J105,0)</f>
        <v>0</v>
      </c>
      <c r="BG105" s="214">
        <f>IF(N105="zákl. přenesená",J105,0)</f>
        <v>0</v>
      </c>
      <c r="BH105" s="214">
        <f>IF(N105="sníž. přenesená",J105,0)</f>
        <v>0</v>
      </c>
      <c r="BI105" s="214">
        <f>IF(N105="nulová",J105,0)</f>
        <v>0</v>
      </c>
      <c r="BJ105" s="25" t="s">
        <v>25</v>
      </c>
      <c r="BK105" s="214">
        <f>ROUND(I105*H105,2)</f>
        <v>0</v>
      </c>
      <c r="BL105" s="25" t="s">
        <v>284</v>
      </c>
      <c r="BM105" s="25" t="s">
        <v>1546</v>
      </c>
    </row>
    <row r="106" spans="2:65" s="13" customFormat="1" ht="13.5">
      <c r="B106" s="229"/>
      <c r="C106" s="230"/>
      <c r="D106" s="242" t="s">
        <v>175</v>
      </c>
      <c r="E106" s="253" t="s">
        <v>24</v>
      </c>
      <c r="F106" s="254" t="s">
        <v>1547</v>
      </c>
      <c r="G106" s="230"/>
      <c r="H106" s="255">
        <v>44.1</v>
      </c>
      <c r="I106" s="234"/>
      <c r="J106" s="230"/>
      <c r="K106" s="230"/>
      <c r="L106" s="235"/>
      <c r="M106" s="236"/>
      <c r="N106" s="237"/>
      <c r="O106" s="237"/>
      <c r="P106" s="237"/>
      <c r="Q106" s="237"/>
      <c r="R106" s="237"/>
      <c r="S106" s="237"/>
      <c r="T106" s="238"/>
      <c r="AT106" s="239" t="s">
        <v>175</v>
      </c>
      <c r="AU106" s="239" t="s">
        <v>86</v>
      </c>
      <c r="AV106" s="13" t="s">
        <v>86</v>
      </c>
      <c r="AW106" s="13" t="s">
        <v>40</v>
      </c>
      <c r="AX106" s="13" t="s">
        <v>25</v>
      </c>
      <c r="AY106" s="239" t="s">
        <v>164</v>
      </c>
    </row>
    <row r="107" spans="2:65" s="1" customFormat="1" ht="31.5" customHeight="1">
      <c r="B107" s="42"/>
      <c r="C107" s="256" t="s">
        <v>193</v>
      </c>
      <c r="D107" s="256" t="s">
        <v>217</v>
      </c>
      <c r="E107" s="257" t="s">
        <v>1548</v>
      </c>
      <c r="F107" s="258" t="s">
        <v>1549</v>
      </c>
      <c r="G107" s="259" t="s">
        <v>287</v>
      </c>
      <c r="H107" s="260">
        <v>3.15</v>
      </c>
      <c r="I107" s="261"/>
      <c r="J107" s="262">
        <f>ROUND(I107*H107,2)</f>
        <v>0</v>
      </c>
      <c r="K107" s="258" t="s">
        <v>170</v>
      </c>
      <c r="L107" s="263"/>
      <c r="M107" s="264" t="s">
        <v>24</v>
      </c>
      <c r="N107" s="265" t="s">
        <v>48</v>
      </c>
      <c r="O107" s="43"/>
      <c r="P107" s="212">
        <f>O107*H107</f>
        <v>0</v>
      </c>
      <c r="Q107" s="212">
        <v>7.2000000000000005E-4</v>
      </c>
      <c r="R107" s="212">
        <f>Q107*H107</f>
        <v>2.2680000000000001E-3</v>
      </c>
      <c r="S107" s="212">
        <v>0</v>
      </c>
      <c r="T107" s="213">
        <f>S107*H107</f>
        <v>0</v>
      </c>
      <c r="AR107" s="25" t="s">
        <v>409</v>
      </c>
      <c r="AT107" s="25" t="s">
        <v>217</v>
      </c>
      <c r="AU107" s="25" t="s">
        <v>86</v>
      </c>
      <c r="AY107" s="25" t="s">
        <v>164</v>
      </c>
      <c r="BE107" s="214">
        <f>IF(N107="základní",J107,0)</f>
        <v>0</v>
      </c>
      <c r="BF107" s="214">
        <f>IF(N107="snížená",J107,0)</f>
        <v>0</v>
      </c>
      <c r="BG107" s="214">
        <f>IF(N107="zákl. přenesená",J107,0)</f>
        <v>0</v>
      </c>
      <c r="BH107" s="214">
        <f>IF(N107="sníž. přenesená",J107,0)</f>
        <v>0</v>
      </c>
      <c r="BI107" s="214">
        <f>IF(N107="nulová",J107,0)</f>
        <v>0</v>
      </c>
      <c r="BJ107" s="25" t="s">
        <v>25</v>
      </c>
      <c r="BK107" s="214">
        <f>ROUND(I107*H107,2)</f>
        <v>0</v>
      </c>
      <c r="BL107" s="25" t="s">
        <v>284</v>
      </c>
      <c r="BM107" s="25" t="s">
        <v>1550</v>
      </c>
    </row>
    <row r="108" spans="2:65" s="13" customFormat="1" ht="13.5">
      <c r="B108" s="229"/>
      <c r="C108" s="230"/>
      <c r="D108" s="242" t="s">
        <v>175</v>
      </c>
      <c r="E108" s="253" t="s">
        <v>24</v>
      </c>
      <c r="F108" s="254" t="s">
        <v>1551</v>
      </c>
      <c r="G108" s="230"/>
      <c r="H108" s="255">
        <v>3.15</v>
      </c>
      <c r="I108" s="234"/>
      <c r="J108" s="230"/>
      <c r="K108" s="230"/>
      <c r="L108" s="235"/>
      <c r="M108" s="236"/>
      <c r="N108" s="237"/>
      <c r="O108" s="237"/>
      <c r="P108" s="237"/>
      <c r="Q108" s="237"/>
      <c r="R108" s="237"/>
      <c r="S108" s="237"/>
      <c r="T108" s="238"/>
      <c r="AT108" s="239" t="s">
        <v>175</v>
      </c>
      <c r="AU108" s="239" t="s">
        <v>86</v>
      </c>
      <c r="AV108" s="13" t="s">
        <v>86</v>
      </c>
      <c r="AW108" s="13" t="s">
        <v>40</v>
      </c>
      <c r="AX108" s="13" t="s">
        <v>25</v>
      </c>
      <c r="AY108" s="239" t="s">
        <v>164</v>
      </c>
    </row>
    <row r="109" spans="2:65" s="1" customFormat="1" ht="22.5" customHeight="1">
      <c r="B109" s="42"/>
      <c r="C109" s="203" t="s">
        <v>198</v>
      </c>
      <c r="D109" s="203" t="s">
        <v>166</v>
      </c>
      <c r="E109" s="204" t="s">
        <v>1552</v>
      </c>
      <c r="F109" s="205" t="s">
        <v>1553</v>
      </c>
      <c r="G109" s="206" t="s">
        <v>207</v>
      </c>
      <c r="H109" s="207">
        <v>6.9000000000000006E-2</v>
      </c>
      <c r="I109" s="208"/>
      <c r="J109" s="209">
        <f>ROUND(I109*H109,2)</f>
        <v>0</v>
      </c>
      <c r="K109" s="205" t="s">
        <v>170</v>
      </c>
      <c r="L109" s="62"/>
      <c r="M109" s="210" t="s">
        <v>24</v>
      </c>
      <c r="N109" s="211" t="s">
        <v>48</v>
      </c>
      <c r="O109" s="43"/>
      <c r="P109" s="212">
        <f>O109*H109</f>
        <v>0</v>
      </c>
      <c r="Q109" s="212">
        <v>0</v>
      </c>
      <c r="R109" s="212">
        <f>Q109*H109</f>
        <v>0</v>
      </c>
      <c r="S109" s="212">
        <v>0</v>
      </c>
      <c r="T109" s="213">
        <f>S109*H109</f>
        <v>0</v>
      </c>
      <c r="AR109" s="25" t="s">
        <v>284</v>
      </c>
      <c r="AT109" s="25" t="s">
        <v>166</v>
      </c>
      <c r="AU109" s="25" t="s">
        <v>86</v>
      </c>
      <c r="AY109" s="25" t="s">
        <v>164</v>
      </c>
      <c r="BE109" s="214">
        <f>IF(N109="základní",J109,0)</f>
        <v>0</v>
      </c>
      <c r="BF109" s="214">
        <f>IF(N109="snížená",J109,0)</f>
        <v>0</v>
      </c>
      <c r="BG109" s="214">
        <f>IF(N109="zákl. přenesená",J109,0)</f>
        <v>0</v>
      </c>
      <c r="BH109" s="214">
        <f>IF(N109="sníž. přenesená",J109,0)</f>
        <v>0</v>
      </c>
      <c r="BI109" s="214">
        <f>IF(N109="nulová",J109,0)</f>
        <v>0</v>
      </c>
      <c r="BJ109" s="25" t="s">
        <v>25</v>
      </c>
      <c r="BK109" s="214">
        <f>ROUND(I109*H109,2)</f>
        <v>0</v>
      </c>
      <c r="BL109" s="25" t="s">
        <v>284</v>
      </c>
      <c r="BM109" s="25" t="s">
        <v>1554</v>
      </c>
    </row>
    <row r="110" spans="2:65" s="1" customFormat="1" ht="27">
      <c r="B110" s="42"/>
      <c r="C110" s="64"/>
      <c r="D110" s="215" t="s">
        <v>173</v>
      </c>
      <c r="E110" s="64"/>
      <c r="F110" s="216" t="s">
        <v>1555</v>
      </c>
      <c r="G110" s="64"/>
      <c r="H110" s="64"/>
      <c r="I110" s="173"/>
      <c r="J110" s="64"/>
      <c r="K110" s="64"/>
      <c r="L110" s="62"/>
      <c r="M110" s="217"/>
      <c r="N110" s="43"/>
      <c r="O110" s="43"/>
      <c r="P110" s="43"/>
      <c r="Q110" s="43"/>
      <c r="R110" s="43"/>
      <c r="S110" s="43"/>
      <c r="T110" s="79"/>
      <c r="AT110" s="25" t="s">
        <v>173</v>
      </c>
      <c r="AU110" s="25" t="s">
        <v>86</v>
      </c>
    </row>
    <row r="111" spans="2:65" s="1" customFormat="1" ht="121.5">
      <c r="B111" s="42"/>
      <c r="C111" s="64"/>
      <c r="D111" s="242" t="s">
        <v>229</v>
      </c>
      <c r="E111" s="64"/>
      <c r="F111" s="266" t="s">
        <v>1556</v>
      </c>
      <c r="G111" s="64"/>
      <c r="H111" s="64"/>
      <c r="I111" s="173"/>
      <c r="J111" s="64"/>
      <c r="K111" s="64"/>
      <c r="L111" s="62"/>
      <c r="M111" s="217"/>
      <c r="N111" s="43"/>
      <c r="O111" s="43"/>
      <c r="P111" s="43"/>
      <c r="Q111" s="43"/>
      <c r="R111" s="43"/>
      <c r="S111" s="43"/>
      <c r="T111" s="79"/>
      <c r="AT111" s="25" t="s">
        <v>229</v>
      </c>
      <c r="AU111" s="25" t="s">
        <v>86</v>
      </c>
    </row>
    <row r="112" spans="2:65" s="1" customFormat="1" ht="22.5" customHeight="1">
      <c r="B112" s="42"/>
      <c r="C112" s="203" t="s">
        <v>204</v>
      </c>
      <c r="D112" s="203" t="s">
        <v>166</v>
      </c>
      <c r="E112" s="204" t="s">
        <v>1557</v>
      </c>
      <c r="F112" s="205" t="s">
        <v>1558</v>
      </c>
      <c r="G112" s="206" t="s">
        <v>207</v>
      </c>
      <c r="H112" s="207">
        <v>6.9000000000000006E-2</v>
      </c>
      <c r="I112" s="208"/>
      <c r="J112" s="209">
        <f>ROUND(I112*H112,2)</f>
        <v>0</v>
      </c>
      <c r="K112" s="205" t="s">
        <v>170</v>
      </c>
      <c r="L112" s="62"/>
      <c r="M112" s="210" t="s">
        <v>24</v>
      </c>
      <c r="N112" s="211" t="s">
        <v>48</v>
      </c>
      <c r="O112" s="43"/>
      <c r="P112" s="212">
        <f>O112*H112</f>
        <v>0</v>
      </c>
      <c r="Q112" s="212">
        <v>0</v>
      </c>
      <c r="R112" s="212">
        <f>Q112*H112</f>
        <v>0</v>
      </c>
      <c r="S112" s="212">
        <v>0</v>
      </c>
      <c r="T112" s="213">
        <f>S112*H112</f>
        <v>0</v>
      </c>
      <c r="AR112" s="25" t="s">
        <v>284</v>
      </c>
      <c r="AT112" s="25" t="s">
        <v>166</v>
      </c>
      <c r="AU112" s="25" t="s">
        <v>86</v>
      </c>
      <c r="AY112" s="25" t="s">
        <v>164</v>
      </c>
      <c r="BE112" s="214">
        <f>IF(N112="základní",J112,0)</f>
        <v>0</v>
      </c>
      <c r="BF112" s="214">
        <f>IF(N112="snížená",J112,0)</f>
        <v>0</v>
      </c>
      <c r="BG112" s="214">
        <f>IF(N112="zákl. přenesená",J112,0)</f>
        <v>0</v>
      </c>
      <c r="BH112" s="214">
        <f>IF(N112="sníž. přenesená",J112,0)</f>
        <v>0</v>
      </c>
      <c r="BI112" s="214">
        <f>IF(N112="nulová",J112,0)</f>
        <v>0</v>
      </c>
      <c r="BJ112" s="25" t="s">
        <v>25</v>
      </c>
      <c r="BK112" s="214">
        <f>ROUND(I112*H112,2)</f>
        <v>0</v>
      </c>
      <c r="BL112" s="25" t="s">
        <v>284</v>
      </c>
      <c r="BM112" s="25" t="s">
        <v>1559</v>
      </c>
    </row>
    <row r="113" spans="2:65" s="1" customFormat="1" ht="27">
      <c r="B113" s="42"/>
      <c r="C113" s="64"/>
      <c r="D113" s="215" t="s">
        <v>173</v>
      </c>
      <c r="E113" s="64"/>
      <c r="F113" s="216" t="s">
        <v>1560</v>
      </c>
      <c r="G113" s="64"/>
      <c r="H113" s="64"/>
      <c r="I113" s="173"/>
      <c r="J113" s="64"/>
      <c r="K113" s="64"/>
      <c r="L113" s="62"/>
      <c r="M113" s="217"/>
      <c r="N113" s="43"/>
      <c r="O113" s="43"/>
      <c r="P113" s="43"/>
      <c r="Q113" s="43"/>
      <c r="R113" s="43"/>
      <c r="S113" s="43"/>
      <c r="T113" s="79"/>
      <c r="AT113" s="25" t="s">
        <v>173</v>
      </c>
      <c r="AU113" s="25" t="s">
        <v>86</v>
      </c>
    </row>
    <row r="114" spans="2:65" s="1" customFormat="1" ht="121.5">
      <c r="B114" s="42"/>
      <c r="C114" s="64"/>
      <c r="D114" s="215" t="s">
        <v>229</v>
      </c>
      <c r="E114" s="64"/>
      <c r="F114" s="267" t="s">
        <v>1556</v>
      </c>
      <c r="G114" s="64"/>
      <c r="H114" s="64"/>
      <c r="I114" s="173"/>
      <c r="J114" s="64"/>
      <c r="K114" s="64"/>
      <c r="L114" s="62"/>
      <c r="M114" s="217"/>
      <c r="N114" s="43"/>
      <c r="O114" s="43"/>
      <c r="P114" s="43"/>
      <c r="Q114" s="43"/>
      <c r="R114" s="43"/>
      <c r="S114" s="43"/>
      <c r="T114" s="79"/>
      <c r="AT114" s="25" t="s">
        <v>229</v>
      </c>
      <c r="AU114" s="25" t="s">
        <v>86</v>
      </c>
    </row>
    <row r="115" spans="2:65" s="11" customFormat="1" ht="29.85" customHeight="1">
      <c r="B115" s="186"/>
      <c r="C115" s="187"/>
      <c r="D115" s="200" t="s">
        <v>76</v>
      </c>
      <c r="E115" s="201" t="s">
        <v>750</v>
      </c>
      <c r="F115" s="201" t="s">
        <v>751</v>
      </c>
      <c r="G115" s="187"/>
      <c r="H115" s="187"/>
      <c r="I115" s="190"/>
      <c r="J115" s="202">
        <f>BK115</f>
        <v>0</v>
      </c>
      <c r="K115" s="187"/>
      <c r="L115" s="192"/>
      <c r="M115" s="193"/>
      <c r="N115" s="194"/>
      <c r="O115" s="194"/>
      <c r="P115" s="195">
        <f>SUM(P116:P177)</f>
        <v>0</v>
      </c>
      <c r="Q115" s="194"/>
      <c r="R115" s="195">
        <f>SUM(R116:R177)</f>
        <v>0.144817</v>
      </c>
      <c r="S115" s="194"/>
      <c r="T115" s="196">
        <f>SUM(T116:T177)</f>
        <v>0</v>
      </c>
      <c r="AR115" s="197" t="s">
        <v>86</v>
      </c>
      <c r="AT115" s="198" t="s">
        <v>76</v>
      </c>
      <c r="AU115" s="198" t="s">
        <v>25</v>
      </c>
      <c r="AY115" s="197" t="s">
        <v>164</v>
      </c>
      <c r="BK115" s="199">
        <f>SUM(BK116:BK177)</f>
        <v>0</v>
      </c>
    </row>
    <row r="116" spans="2:65" s="1" customFormat="1" ht="22.5" customHeight="1">
      <c r="B116" s="42"/>
      <c r="C116" s="203" t="s">
        <v>211</v>
      </c>
      <c r="D116" s="203" t="s">
        <v>166</v>
      </c>
      <c r="E116" s="204" t="s">
        <v>1561</v>
      </c>
      <c r="F116" s="205" t="s">
        <v>1562</v>
      </c>
      <c r="G116" s="206" t="s">
        <v>226</v>
      </c>
      <c r="H116" s="207">
        <v>2</v>
      </c>
      <c r="I116" s="208"/>
      <c r="J116" s="209">
        <f>ROUND(I116*H116,2)</f>
        <v>0</v>
      </c>
      <c r="K116" s="205" t="s">
        <v>170</v>
      </c>
      <c r="L116" s="62"/>
      <c r="M116" s="210" t="s">
        <v>24</v>
      </c>
      <c r="N116" s="211" t="s">
        <v>48</v>
      </c>
      <c r="O116" s="43"/>
      <c r="P116" s="212">
        <f>O116*H116</f>
        <v>0</v>
      </c>
      <c r="Q116" s="212">
        <v>1.34E-3</v>
      </c>
      <c r="R116" s="212">
        <f>Q116*H116</f>
        <v>2.6800000000000001E-3</v>
      </c>
      <c r="S116" s="212">
        <v>0</v>
      </c>
      <c r="T116" s="213">
        <f>S116*H116</f>
        <v>0</v>
      </c>
      <c r="AR116" s="25" t="s">
        <v>284</v>
      </c>
      <c r="AT116" s="25" t="s">
        <v>166</v>
      </c>
      <c r="AU116" s="25" t="s">
        <v>86</v>
      </c>
      <c r="AY116" s="25" t="s">
        <v>164</v>
      </c>
      <c r="BE116" s="214">
        <f>IF(N116="základní",J116,0)</f>
        <v>0</v>
      </c>
      <c r="BF116" s="214">
        <f>IF(N116="snížená",J116,0)</f>
        <v>0</v>
      </c>
      <c r="BG116" s="214">
        <f>IF(N116="zákl. přenesená",J116,0)</f>
        <v>0</v>
      </c>
      <c r="BH116" s="214">
        <f>IF(N116="sníž. přenesená",J116,0)</f>
        <v>0</v>
      </c>
      <c r="BI116" s="214">
        <f>IF(N116="nulová",J116,0)</f>
        <v>0</v>
      </c>
      <c r="BJ116" s="25" t="s">
        <v>25</v>
      </c>
      <c r="BK116" s="214">
        <f>ROUND(I116*H116,2)</f>
        <v>0</v>
      </c>
      <c r="BL116" s="25" t="s">
        <v>284</v>
      </c>
      <c r="BM116" s="25" t="s">
        <v>1563</v>
      </c>
    </row>
    <row r="117" spans="2:65" s="1" customFormat="1" ht="13.5">
      <c r="B117" s="42"/>
      <c r="C117" s="64"/>
      <c r="D117" s="242" t="s">
        <v>173</v>
      </c>
      <c r="E117" s="64"/>
      <c r="F117" s="252" t="s">
        <v>1564</v>
      </c>
      <c r="G117" s="64"/>
      <c r="H117" s="64"/>
      <c r="I117" s="173"/>
      <c r="J117" s="64"/>
      <c r="K117" s="64"/>
      <c r="L117" s="62"/>
      <c r="M117" s="217"/>
      <c r="N117" s="43"/>
      <c r="O117" s="43"/>
      <c r="P117" s="43"/>
      <c r="Q117" s="43"/>
      <c r="R117" s="43"/>
      <c r="S117" s="43"/>
      <c r="T117" s="79"/>
      <c r="AT117" s="25" t="s">
        <v>173</v>
      </c>
      <c r="AU117" s="25" t="s">
        <v>86</v>
      </c>
    </row>
    <row r="118" spans="2:65" s="1" customFormat="1" ht="22.5" customHeight="1">
      <c r="B118" s="42"/>
      <c r="C118" s="203" t="s">
        <v>216</v>
      </c>
      <c r="D118" s="203" t="s">
        <v>166</v>
      </c>
      <c r="E118" s="204" t="s">
        <v>1565</v>
      </c>
      <c r="F118" s="205" t="s">
        <v>1566</v>
      </c>
      <c r="G118" s="206" t="s">
        <v>287</v>
      </c>
      <c r="H118" s="207">
        <v>2.7</v>
      </c>
      <c r="I118" s="208"/>
      <c r="J118" s="209">
        <f>ROUND(I118*H118,2)</f>
        <v>0</v>
      </c>
      <c r="K118" s="205" t="s">
        <v>170</v>
      </c>
      <c r="L118" s="62"/>
      <c r="M118" s="210" t="s">
        <v>24</v>
      </c>
      <c r="N118" s="211" t="s">
        <v>48</v>
      </c>
      <c r="O118" s="43"/>
      <c r="P118" s="212">
        <f>O118*H118</f>
        <v>0</v>
      </c>
      <c r="Q118" s="212">
        <v>1.2600000000000001E-3</v>
      </c>
      <c r="R118" s="212">
        <f>Q118*H118</f>
        <v>3.4020000000000005E-3</v>
      </c>
      <c r="S118" s="212">
        <v>0</v>
      </c>
      <c r="T118" s="213">
        <f>S118*H118</f>
        <v>0</v>
      </c>
      <c r="AR118" s="25" t="s">
        <v>284</v>
      </c>
      <c r="AT118" s="25" t="s">
        <v>166</v>
      </c>
      <c r="AU118" s="25" t="s">
        <v>86</v>
      </c>
      <c r="AY118" s="25" t="s">
        <v>164</v>
      </c>
      <c r="BE118" s="214">
        <f>IF(N118="základní",J118,0)</f>
        <v>0</v>
      </c>
      <c r="BF118" s="214">
        <f>IF(N118="snížená",J118,0)</f>
        <v>0</v>
      </c>
      <c r="BG118" s="214">
        <f>IF(N118="zákl. přenesená",J118,0)</f>
        <v>0</v>
      </c>
      <c r="BH118" s="214">
        <f>IF(N118="sníž. přenesená",J118,0)</f>
        <v>0</v>
      </c>
      <c r="BI118" s="214">
        <f>IF(N118="nulová",J118,0)</f>
        <v>0</v>
      </c>
      <c r="BJ118" s="25" t="s">
        <v>25</v>
      </c>
      <c r="BK118" s="214">
        <f>ROUND(I118*H118,2)</f>
        <v>0</v>
      </c>
      <c r="BL118" s="25" t="s">
        <v>284</v>
      </c>
      <c r="BM118" s="25" t="s">
        <v>1567</v>
      </c>
    </row>
    <row r="119" spans="2:65" s="1" customFormat="1" ht="13.5">
      <c r="B119" s="42"/>
      <c r="C119" s="64"/>
      <c r="D119" s="215" t="s">
        <v>173</v>
      </c>
      <c r="E119" s="64"/>
      <c r="F119" s="216" t="s">
        <v>1568</v>
      </c>
      <c r="G119" s="64"/>
      <c r="H119" s="64"/>
      <c r="I119" s="173"/>
      <c r="J119" s="64"/>
      <c r="K119" s="64"/>
      <c r="L119" s="62"/>
      <c r="M119" s="217"/>
      <c r="N119" s="43"/>
      <c r="O119" s="43"/>
      <c r="P119" s="43"/>
      <c r="Q119" s="43"/>
      <c r="R119" s="43"/>
      <c r="S119" s="43"/>
      <c r="T119" s="79"/>
      <c r="AT119" s="25" t="s">
        <v>173</v>
      </c>
      <c r="AU119" s="25" t="s">
        <v>86</v>
      </c>
    </row>
    <row r="120" spans="2:65" s="1" customFormat="1" ht="67.5">
      <c r="B120" s="42"/>
      <c r="C120" s="64"/>
      <c r="D120" s="242" t="s">
        <v>229</v>
      </c>
      <c r="E120" s="64"/>
      <c r="F120" s="266" t="s">
        <v>1569</v>
      </c>
      <c r="G120" s="64"/>
      <c r="H120" s="64"/>
      <c r="I120" s="173"/>
      <c r="J120" s="64"/>
      <c r="K120" s="64"/>
      <c r="L120" s="62"/>
      <c r="M120" s="217"/>
      <c r="N120" s="43"/>
      <c r="O120" s="43"/>
      <c r="P120" s="43"/>
      <c r="Q120" s="43"/>
      <c r="R120" s="43"/>
      <c r="S120" s="43"/>
      <c r="T120" s="79"/>
      <c r="AT120" s="25" t="s">
        <v>229</v>
      </c>
      <c r="AU120" s="25" t="s">
        <v>86</v>
      </c>
    </row>
    <row r="121" spans="2:65" s="1" customFormat="1" ht="22.5" customHeight="1">
      <c r="B121" s="42"/>
      <c r="C121" s="203" t="s">
        <v>30</v>
      </c>
      <c r="D121" s="203" t="s">
        <v>166</v>
      </c>
      <c r="E121" s="204" t="s">
        <v>1570</v>
      </c>
      <c r="F121" s="205" t="s">
        <v>1571</v>
      </c>
      <c r="G121" s="206" t="s">
        <v>287</v>
      </c>
      <c r="H121" s="207">
        <v>1.5</v>
      </c>
      <c r="I121" s="208"/>
      <c r="J121" s="209">
        <f>ROUND(I121*H121,2)</f>
        <v>0</v>
      </c>
      <c r="K121" s="205" t="s">
        <v>170</v>
      </c>
      <c r="L121" s="62"/>
      <c r="M121" s="210" t="s">
        <v>24</v>
      </c>
      <c r="N121" s="211" t="s">
        <v>48</v>
      </c>
      <c r="O121" s="43"/>
      <c r="P121" s="212">
        <f>O121*H121</f>
        <v>0</v>
      </c>
      <c r="Q121" s="212">
        <v>1.7700000000000001E-3</v>
      </c>
      <c r="R121" s="212">
        <f>Q121*H121</f>
        <v>2.6550000000000002E-3</v>
      </c>
      <c r="S121" s="212">
        <v>0</v>
      </c>
      <c r="T121" s="213">
        <f>S121*H121</f>
        <v>0</v>
      </c>
      <c r="AR121" s="25" t="s">
        <v>284</v>
      </c>
      <c r="AT121" s="25" t="s">
        <v>166</v>
      </c>
      <c r="AU121" s="25" t="s">
        <v>86</v>
      </c>
      <c r="AY121" s="25" t="s">
        <v>164</v>
      </c>
      <c r="BE121" s="214">
        <f>IF(N121="základní",J121,0)</f>
        <v>0</v>
      </c>
      <c r="BF121" s="214">
        <f>IF(N121="snížená",J121,0)</f>
        <v>0</v>
      </c>
      <c r="BG121" s="214">
        <f>IF(N121="zákl. přenesená",J121,0)</f>
        <v>0</v>
      </c>
      <c r="BH121" s="214">
        <f>IF(N121="sníž. přenesená",J121,0)</f>
        <v>0</v>
      </c>
      <c r="BI121" s="214">
        <f>IF(N121="nulová",J121,0)</f>
        <v>0</v>
      </c>
      <c r="BJ121" s="25" t="s">
        <v>25</v>
      </c>
      <c r="BK121" s="214">
        <f>ROUND(I121*H121,2)</f>
        <v>0</v>
      </c>
      <c r="BL121" s="25" t="s">
        <v>284</v>
      </c>
      <c r="BM121" s="25" t="s">
        <v>1572</v>
      </c>
    </row>
    <row r="122" spans="2:65" s="1" customFormat="1" ht="13.5">
      <c r="B122" s="42"/>
      <c r="C122" s="64"/>
      <c r="D122" s="215" t="s">
        <v>173</v>
      </c>
      <c r="E122" s="64"/>
      <c r="F122" s="216" t="s">
        <v>1573</v>
      </c>
      <c r="G122" s="64"/>
      <c r="H122" s="64"/>
      <c r="I122" s="173"/>
      <c r="J122" s="64"/>
      <c r="K122" s="64"/>
      <c r="L122" s="62"/>
      <c r="M122" s="217"/>
      <c r="N122" s="43"/>
      <c r="O122" s="43"/>
      <c r="P122" s="43"/>
      <c r="Q122" s="43"/>
      <c r="R122" s="43"/>
      <c r="S122" s="43"/>
      <c r="T122" s="79"/>
      <c r="AT122" s="25" t="s">
        <v>173</v>
      </c>
      <c r="AU122" s="25" t="s">
        <v>86</v>
      </c>
    </row>
    <row r="123" spans="2:65" s="1" customFormat="1" ht="67.5">
      <c r="B123" s="42"/>
      <c r="C123" s="64"/>
      <c r="D123" s="242" t="s">
        <v>229</v>
      </c>
      <c r="E123" s="64"/>
      <c r="F123" s="266" t="s">
        <v>1569</v>
      </c>
      <c r="G123" s="64"/>
      <c r="H123" s="64"/>
      <c r="I123" s="173"/>
      <c r="J123" s="64"/>
      <c r="K123" s="64"/>
      <c r="L123" s="62"/>
      <c r="M123" s="217"/>
      <c r="N123" s="43"/>
      <c r="O123" s="43"/>
      <c r="P123" s="43"/>
      <c r="Q123" s="43"/>
      <c r="R123" s="43"/>
      <c r="S123" s="43"/>
      <c r="T123" s="79"/>
      <c r="AT123" s="25" t="s">
        <v>229</v>
      </c>
      <c r="AU123" s="25" t="s">
        <v>86</v>
      </c>
    </row>
    <row r="124" spans="2:65" s="1" customFormat="1" ht="22.5" customHeight="1">
      <c r="B124" s="42"/>
      <c r="C124" s="203" t="s">
        <v>231</v>
      </c>
      <c r="D124" s="203" t="s">
        <v>166</v>
      </c>
      <c r="E124" s="204" t="s">
        <v>1574</v>
      </c>
      <c r="F124" s="205" t="s">
        <v>1575</v>
      </c>
      <c r="G124" s="206" t="s">
        <v>287</v>
      </c>
      <c r="H124" s="207">
        <v>31</v>
      </c>
      <c r="I124" s="208"/>
      <c r="J124" s="209">
        <f>ROUND(I124*H124,2)</f>
        <v>0</v>
      </c>
      <c r="K124" s="205" t="s">
        <v>170</v>
      </c>
      <c r="L124" s="62"/>
      <c r="M124" s="210" t="s">
        <v>24</v>
      </c>
      <c r="N124" s="211" t="s">
        <v>48</v>
      </c>
      <c r="O124" s="43"/>
      <c r="P124" s="212">
        <f>O124*H124</f>
        <v>0</v>
      </c>
      <c r="Q124" s="212">
        <v>1.1999999999999999E-3</v>
      </c>
      <c r="R124" s="212">
        <f>Q124*H124</f>
        <v>3.7199999999999997E-2</v>
      </c>
      <c r="S124" s="212">
        <v>0</v>
      </c>
      <c r="T124" s="213">
        <f>S124*H124</f>
        <v>0</v>
      </c>
      <c r="AR124" s="25" t="s">
        <v>284</v>
      </c>
      <c r="AT124" s="25" t="s">
        <v>166</v>
      </c>
      <c r="AU124" s="25" t="s">
        <v>86</v>
      </c>
      <c r="AY124" s="25" t="s">
        <v>164</v>
      </c>
      <c r="BE124" s="214">
        <f>IF(N124="základní",J124,0)</f>
        <v>0</v>
      </c>
      <c r="BF124" s="214">
        <f>IF(N124="snížená",J124,0)</f>
        <v>0</v>
      </c>
      <c r="BG124" s="214">
        <f>IF(N124="zákl. přenesená",J124,0)</f>
        <v>0</v>
      </c>
      <c r="BH124" s="214">
        <f>IF(N124="sníž. přenesená",J124,0)</f>
        <v>0</v>
      </c>
      <c r="BI124" s="214">
        <f>IF(N124="nulová",J124,0)</f>
        <v>0</v>
      </c>
      <c r="BJ124" s="25" t="s">
        <v>25</v>
      </c>
      <c r="BK124" s="214">
        <f>ROUND(I124*H124,2)</f>
        <v>0</v>
      </c>
      <c r="BL124" s="25" t="s">
        <v>284</v>
      </c>
      <c r="BM124" s="25" t="s">
        <v>1576</v>
      </c>
    </row>
    <row r="125" spans="2:65" s="1" customFormat="1" ht="13.5">
      <c r="B125" s="42"/>
      <c r="C125" s="64"/>
      <c r="D125" s="215" t="s">
        <v>173</v>
      </c>
      <c r="E125" s="64"/>
      <c r="F125" s="216" t="s">
        <v>1577</v>
      </c>
      <c r="G125" s="64"/>
      <c r="H125" s="64"/>
      <c r="I125" s="173"/>
      <c r="J125" s="64"/>
      <c r="K125" s="64"/>
      <c r="L125" s="62"/>
      <c r="M125" s="217"/>
      <c r="N125" s="43"/>
      <c r="O125" s="43"/>
      <c r="P125" s="43"/>
      <c r="Q125" s="43"/>
      <c r="R125" s="43"/>
      <c r="S125" s="43"/>
      <c r="T125" s="79"/>
      <c r="AT125" s="25" t="s">
        <v>173</v>
      </c>
      <c r="AU125" s="25" t="s">
        <v>86</v>
      </c>
    </row>
    <row r="126" spans="2:65" s="1" customFormat="1" ht="67.5">
      <c r="B126" s="42"/>
      <c r="C126" s="64"/>
      <c r="D126" s="242" t="s">
        <v>229</v>
      </c>
      <c r="E126" s="64"/>
      <c r="F126" s="266" t="s">
        <v>1569</v>
      </c>
      <c r="G126" s="64"/>
      <c r="H126" s="64"/>
      <c r="I126" s="173"/>
      <c r="J126" s="64"/>
      <c r="K126" s="64"/>
      <c r="L126" s="62"/>
      <c r="M126" s="217"/>
      <c r="N126" s="43"/>
      <c r="O126" s="43"/>
      <c r="P126" s="43"/>
      <c r="Q126" s="43"/>
      <c r="R126" s="43"/>
      <c r="S126" s="43"/>
      <c r="T126" s="79"/>
      <c r="AT126" s="25" t="s">
        <v>229</v>
      </c>
      <c r="AU126" s="25" t="s">
        <v>86</v>
      </c>
    </row>
    <row r="127" spans="2:65" s="1" customFormat="1" ht="22.5" customHeight="1">
      <c r="B127" s="42"/>
      <c r="C127" s="203" t="s">
        <v>245</v>
      </c>
      <c r="D127" s="203" t="s">
        <v>166</v>
      </c>
      <c r="E127" s="204" t="s">
        <v>1578</v>
      </c>
      <c r="F127" s="205" t="s">
        <v>1579</v>
      </c>
      <c r="G127" s="206" t="s">
        <v>287</v>
      </c>
      <c r="H127" s="207">
        <v>5</v>
      </c>
      <c r="I127" s="208"/>
      <c r="J127" s="209">
        <f>ROUND(I127*H127,2)</f>
        <v>0</v>
      </c>
      <c r="K127" s="205" t="s">
        <v>170</v>
      </c>
      <c r="L127" s="62"/>
      <c r="M127" s="210" t="s">
        <v>24</v>
      </c>
      <c r="N127" s="211" t="s">
        <v>48</v>
      </c>
      <c r="O127" s="43"/>
      <c r="P127" s="212">
        <f>O127*H127</f>
        <v>0</v>
      </c>
      <c r="Q127" s="212">
        <v>2.9E-4</v>
      </c>
      <c r="R127" s="212">
        <f>Q127*H127</f>
        <v>1.4499999999999999E-3</v>
      </c>
      <c r="S127" s="212">
        <v>0</v>
      </c>
      <c r="T127" s="213">
        <f>S127*H127</f>
        <v>0</v>
      </c>
      <c r="AR127" s="25" t="s">
        <v>284</v>
      </c>
      <c r="AT127" s="25" t="s">
        <v>166</v>
      </c>
      <c r="AU127" s="25" t="s">
        <v>86</v>
      </c>
      <c r="AY127" s="25" t="s">
        <v>164</v>
      </c>
      <c r="BE127" s="214">
        <f>IF(N127="základní",J127,0)</f>
        <v>0</v>
      </c>
      <c r="BF127" s="214">
        <f>IF(N127="snížená",J127,0)</f>
        <v>0</v>
      </c>
      <c r="BG127" s="214">
        <f>IF(N127="zákl. přenesená",J127,0)</f>
        <v>0</v>
      </c>
      <c r="BH127" s="214">
        <f>IF(N127="sníž. přenesená",J127,0)</f>
        <v>0</v>
      </c>
      <c r="BI127" s="214">
        <f>IF(N127="nulová",J127,0)</f>
        <v>0</v>
      </c>
      <c r="BJ127" s="25" t="s">
        <v>25</v>
      </c>
      <c r="BK127" s="214">
        <f>ROUND(I127*H127,2)</f>
        <v>0</v>
      </c>
      <c r="BL127" s="25" t="s">
        <v>284</v>
      </c>
      <c r="BM127" s="25" t="s">
        <v>1580</v>
      </c>
    </row>
    <row r="128" spans="2:65" s="1" customFormat="1" ht="13.5">
      <c r="B128" s="42"/>
      <c r="C128" s="64"/>
      <c r="D128" s="215" t="s">
        <v>173</v>
      </c>
      <c r="E128" s="64"/>
      <c r="F128" s="216" t="s">
        <v>1581</v>
      </c>
      <c r="G128" s="64"/>
      <c r="H128" s="64"/>
      <c r="I128" s="173"/>
      <c r="J128" s="64"/>
      <c r="K128" s="64"/>
      <c r="L128" s="62"/>
      <c r="M128" s="217"/>
      <c r="N128" s="43"/>
      <c r="O128" s="43"/>
      <c r="P128" s="43"/>
      <c r="Q128" s="43"/>
      <c r="R128" s="43"/>
      <c r="S128" s="43"/>
      <c r="T128" s="79"/>
      <c r="AT128" s="25" t="s">
        <v>173</v>
      </c>
      <c r="AU128" s="25" t="s">
        <v>86</v>
      </c>
    </row>
    <row r="129" spans="2:65" s="1" customFormat="1" ht="67.5">
      <c r="B129" s="42"/>
      <c r="C129" s="64"/>
      <c r="D129" s="242" t="s">
        <v>229</v>
      </c>
      <c r="E129" s="64"/>
      <c r="F129" s="266" t="s">
        <v>1569</v>
      </c>
      <c r="G129" s="64"/>
      <c r="H129" s="64"/>
      <c r="I129" s="173"/>
      <c r="J129" s="64"/>
      <c r="K129" s="64"/>
      <c r="L129" s="62"/>
      <c r="M129" s="217"/>
      <c r="N129" s="43"/>
      <c r="O129" s="43"/>
      <c r="P129" s="43"/>
      <c r="Q129" s="43"/>
      <c r="R129" s="43"/>
      <c r="S129" s="43"/>
      <c r="T129" s="79"/>
      <c r="AT129" s="25" t="s">
        <v>229</v>
      </c>
      <c r="AU129" s="25" t="s">
        <v>86</v>
      </c>
    </row>
    <row r="130" spans="2:65" s="1" customFormat="1" ht="22.5" customHeight="1">
      <c r="B130" s="42"/>
      <c r="C130" s="203" t="s">
        <v>259</v>
      </c>
      <c r="D130" s="203" t="s">
        <v>166</v>
      </c>
      <c r="E130" s="204" t="s">
        <v>1582</v>
      </c>
      <c r="F130" s="205" t="s">
        <v>1583</v>
      </c>
      <c r="G130" s="206" t="s">
        <v>287</v>
      </c>
      <c r="H130" s="207">
        <v>17</v>
      </c>
      <c r="I130" s="208"/>
      <c r="J130" s="209">
        <f>ROUND(I130*H130,2)</f>
        <v>0</v>
      </c>
      <c r="K130" s="205" t="s">
        <v>170</v>
      </c>
      <c r="L130" s="62"/>
      <c r="M130" s="210" t="s">
        <v>24</v>
      </c>
      <c r="N130" s="211" t="s">
        <v>48</v>
      </c>
      <c r="O130" s="43"/>
      <c r="P130" s="212">
        <f>O130*H130</f>
        <v>0</v>
      </c>
      <c r="Q130" s="212">
        <v>3.5E-4</v>
      </c>
      <c r="R130" s="212">
        <f>Q130*H130</f>
        <v>5.9499999999999996E-3</v>
      </c>
      <c r="S130" s="212">
        <v>0</v>
      </c>
      <c r="T130" s="213">
        <f>S130*H130</f>
        <v>0</v>
      </c>
      <c r="AR130" s="25" t="s">
        <v>284</v>
      </c>
      <c r="AT130" s="25" t="s">
        <v>166</v>
      </c>
      <c r="AU130" s="25" t="s">
        <v>86</v>
      </c>
      <c r="AY130" s="25" t="s">
        <v>164</v>
      </c>
      <c r="BE130" s="214">
        <f>IF(N130="základní",J130,0)</f>
        <v>0</v>
      </c>
      <c r="BF130" s="214">
        <f>IF(N130="snížená",J130,0)</f>
        <v>0</v>
      </c>
      <c r="BG130" s="214">
        <f>IF(N130="zákl. přenesená",J130,0)</f>
        <v>0</v>
      </c>
      <c r="BH130" s="214">
        <f>IF(N130="sníž. přenesená",J130,0)</f>
        <v>0</v>
      </c>
      <c r="BI130" s="214">
        <f>IF(N130="nulová",J130,0)</f>
        <v>0</v>
      </c>
      <c r="BJ130" s="25" t="s">
        <v>25</v>
      </c>
      <c r="BK130" s="214">
        <f>ROUND(I130*H130,2)</f>
        <v>0</v>
      </c>
      <c r="BL130" s="25" t="s">
        <v>284</v>
      </c>
      <c r="BM130" s="25" t="s">
        <v>1584</v>
      </c>
    </row>
    <row r="131" spans="2:65" s="1" customFormat="1" ht="13.5">
      <c r="B131" s="42"/>
      <c r="C131" s="64"/>
      <c r="D131" s="215" t="s">
        <v>173</v>
      </c>
      <c r="E131" s="64"/>
      <c r="F131" s="216" t="s">
        <v>1585</v>
      </c>
      <c r="G131" s="64"/>
      <c r="H131" s="64"/>
      <c r="I131" s="173"/>
      <c r="J131" s="64"/>
      <c r="K131" s="64"/>
      <c r="L131" s="62"/>
      <c r="M131" s="217"/>
      <c r="N131" s="43"/>
      <c r="O131" s="43"/>
      <c r="P131" s="43"/>
      <c r="Q131" s="43"/>
      <c r="R131" s="43"/>
      <c r="S131" s="43"/>
      <c r="T131" s="79"/>
      <c r="AT131" s="25" t="s">
        <v>173</v>
      </c>
      <c r="AU131" s="25" t="s">
        <v>86</v>
      </c>
    </row>
    <row r="132" spans="2:65" s="1" customFormat="1" ht="67.5">
      <c r="B132" s="42"/>
      <c r="C132" s="64"/>
      <c r="D132" s="242" t="s">
        <v>229</v>
      </c>
      <c r="E132" s="64"/>
      <c r="F132" s="266" t="s">
        <v>1569</v>
      </c>
      <c r="G132" s="64"/>
      <c r="H132" s="64"/>
      <c r="I132" s="173"/>
      <c r="J132" s="64"/>
      <c r="K132" s="64"/>
      <c r="L132" s="62"/>
      <c r="M132" s="217"/>
      <c r="N132" s="43"/>
      <c r="O132" s="43"/>
      <c r="P132" s="43"/>
      <c r="Q132" s="43"/>
      <c r="R132" s="43"/>
      <c r="S132" s="43"/>
      <c r="T132" s="79"/>
      <c r="AT132" s="25" t="s">
        <v>229</v>
      </c>
      <c r="AU132" s="25" t="s">
        <v>86</v>
      </c>
    </row>
    <row r="133" spans="2:65" s="1" customFormat="1" ht="22.5" customHeight="1">
      <c r="B133" s="42"/>
      <c r="C133" s="203" t="s">
        <v>270</v>
      </c>
      <c r="D133" s="203" t="s">
        <v>166</v>
      </c>
      <c r="E133" s="204" t="s">
        <v>1586</v>
      </c>
      <c r="F133" s="205" t="s">
        <v>1587</v>
      </c>
      <c r="G133" s="206" t="s">
        <v>287</v>
      </c>
      <c r="H133" s="207">
        <v>3.5</v>
      </c>
      <c r="I133" s="208"/>
      <c r="J133" s="209">
        <f>ROUND(I133*H133,2)</f>
        <v>0</v>
      </c>
      <c r="K133" s="205" t="s">
        <v>170</v>
      </c>
      <c r="L133" s="62"/>
      <c r="M133" s="210" t="s">
        <v>24</v>
      </c>
      <c r="N133" s="211" t="s">
        <v>48</v>
      </c>
      <c r="O133" s="43"/>
      <c r="P133" s="212">
        <f>O133*H133</f>
        <v>0</v>
      </c>
      <c r="Q133" s="212">
        <v>5.6999999999999998E-4</v>
      </c>
      <c r="R133" s="212">
        <f>Q133*H133</f>
        <v>1.9949999999999998E-3</v>
      </c>
      <c r="S133" s="212">
        <v>0</v>
      </c>
      <c r="T133" s="213">
        <f>S133*H133</f>
        <v>0</v>
      </c>
      <c r="AR133" s="25" t="s">
        <v>284</v>
      </c>
      <c r="AT133" s="25" t="s">
        <v>166</v>
      </c>
      <c r="AU133" s="25" t="s">
        <v>86</v>
      </c>
      <c r="AY133" s="25" t="s">
        <v>164</v>
      </c>
      <c r="BE133" s="214">
        <f>IF(N133="základní",J133,0)</f>
        <v>0</v>
      </c>
      <c r="BF133" s="214">
        <f>IF(N133="snížená",J133,0)</f>
        <v>0</v>
      </c>
      <c r="BG133" s="214">
        <f>IF(N133="zákl. přenesená",J133,0)</f>
        <v>0</v>
      </c>
      <c r="BH133" s="214">
        <f>IF(N133="sníž. přenesená",J133,0)</f>
        <v>0</v>
      </c>
      <c r="BI133" s="214">
        <f>IF(N133="nulová",J133,0)</f>
        <v>0</v>
      </c>
      <c r="BJ133" s="25" t="s">
        <v>25</v>
      </c>
      <c r="BK133" s="214">
        <f>ROUND(I133*H133,2)</f>
        <v>0</v>
      </c>
      <c r="BL133" s="25" t="s">
        <v>284</v>
      </c>
      <c r="BM133" s="25" t="s">
        <v>1588</v>
      </c>
    </row>
    <row r="134" spans="2:65" s="1" customFormat="1" ht="13.5">
      <c r="B134" s="42"/>
      <c r="C134" s="64"/>
      <c r="D134" s="215" t="s">
        <v>173</v>
      </c>
      <c r="E134" s="64"/>
      <c r="F134" s="216" t="s">
        <v>1589</v>
      </c>
      <c r="G134" s="64"/>
      <c r="H134" s="64"/>
      <c r="I134" s="173"/>
      <c r="J134" s="64"/>
      <c r="K134" s="64"/>
      <c r="L134" s="62"/>
      <c r="M134" s="217"/>
      <c r="N134" s="43"/>
      <c r="O134" s="43"/>
      <c r="P134" s="43"/>
      <c r="Q134" s="43"/>
      <c r="R134" s="43"/>
      <c r="S134" s="43"/>
      <c r="T134" s="79"/>
      <c r="AT134" s="25" t="s">
        <v>173</v>
      </c>
      <c r="AU134" s="25" t="s">
        <v>86</v>
      </c>
    </row>
    <row r="135" spans="2:65" s="1" customFormat="1" ht="67.5">
      <c r="B135" s="42"/>
      <c r="C135" s="64"/>
      <c r="D135" s="242" t="s">
        <v>229</v>
      </c>
      <c r="E135" s="64"/>
      <c r="F135" s="266" t="s">
        <v>1569</v>
      </c>
      <c r="G135" s="64"/>
      <c r="H135" s="64"/>
      <c r="I135" s="173"/>
      <c r="J135" s="64"/>
      <c r="K135" s="64"/>
      <c r="L135" s="62"/>
      <c r="M135" s="217"/>
      <c r="N135" s="43"/>
      <c r="O135" s="43"/>
      <c r="P135" s="43"/>
      <c r="Q135" s="43"/>
      <c r="R135" s="43"/>
      <c r="S135" s="43"/>
      <c r="T135" s="79"/>
      <c r="AT135" s="25" t="s">
        <v>229</v>
      </c>
      <c r="AU135" s="25" t="s">
        <v>86</v>
      </c>
    </row>
    <row r="136" spans="2:65" s="1" customFormat="1" ht="22.5" customHeight="1">
      <c r="B136" s="42"/>
      <c r="C136" s="203" t="s">
        <v>10</v>
      </c>
      <c r="D136" s="203" t="s">
        <v>166</v>
      </c>
      <c r="E136" s="204" t="s">
        <v>1590</v>
      </c>
      <c r="F136" s="205" t="s">
        <v>1591</v>
      </c>
      <c r="G136" s="206" t="s">
        <v>287</v>
      </c>
      <c r="H136" s="207">
        <v>16</v>
      </c>
      <c r="I136" s="208"/>
      <c r="J136" s="209">
        <f>ROUND(I136*H136,2)</f>
        <v>0</v>
      </c>
      <c r="K136" s="205" t="s">
        <v>170</v>
      </c>
      <c r="L136" s="62"/>
      <c r="M136" s="210" t="s">
        <v>24</v>
      </c>
      <c r="N136" s="211" t="s">
        <v>48</v>
      </c>
      <c r="O136" s="43"/>
      <c r="P136" s="212">
        <f>O136*H136</f>
        <v>0</v>
      </c>
      <c r="Q136" s="212">
        <v>1.14E-3</v>
      </c>
      <c r="R136" s="212">
        <f>Q136*H136</f>
        <v>1.8239999999999999E-2</v>
      </c>
      <c r="S136" s="212">
        <v>0</v>
      </c>
      <c r="T136" s="213">
        <f>S136*H136</f>
        <v>0</v>
      </c>
      <c r="AR136" s="25" t="s">
        <v>284</v>
      </c>
      <c r="AT136" s="25" t="s">
        <v>166</v>
      </c>
      <c r="AU136" s="25" t="s">
        <v>86</v>
      </c>
      <c r="AY136" s="25" t="s">
        <v>164</v>
      </c>
      <c r="BE136" s="214">
        <f>IF(N136="základní",J136,0)</f>
        <v>0</v>
      </c>
      <c r="BF136" s="214">
        <f>IF(N136="snížená",J136,0)</f>
        <v>0</v>
      </c>
      <c r="BG136" s="214">
        <f>IF(N136="zákl. přenesená",J136,0)</f>
        <v>0</v>
      </c>
      <c r="BH136" s="214">
        <f>IF(N136="sníž. přenesená",J136,0)</f>
        <v>0</v>
      </c>
      <c r="BI136" s="214">
        <f>IF(N136="nulová",J136,0)</f>
        <v>0</v>
      </c>
      <c r="BJ136" s="25" t="s">
        <v>25</v>
      </c>
      <c r="BK136" s="214">
        <f>ROUND(I136*H136,2)</f>
        <v>0</v>
      </c>
      <c r="BL136" s="25" t="s">
        <v>284</v>
      </c>
      <c r="BM136" s="25" t="s">
        <v>1592</v>
      </c>
    </row>
    <row r="137" spans="2:65" s="1" customFormat="1" ht="13.5">
      <c r="B137" s="42"/>
      <c r="C137" s="64"/>
      <c r="D137" s="215" t="s">
        <v>173</v>
      </c>
      <c r="E137" s="64"/>
      <c r="F137" s="216" t="s">
        <v>1593</v>
      </c>
      <c r="G137" s="64"/>
      <c r="H137" s="64"/>
      <c r="I137" s="173"/>
      <c r="J137" s="64"/>
      <c r="K137" s="64"/>
      <c r="L137" s="62"/>
      <c r="M137" s="217"/>
      <c r="N137" s="43"/>
      <c r="O137" s="43"/>
      <c r="P137" s="43"/>
      <c r="Q137" s="43"/>
      <c r="R137" s="43"/>
      <c r="S137" s="43"/>
      <c r="T137" s="79"/>
      <c r="AT137" s="25" t="s">
        <v>173</v>
      </c>
      <c r="AU137" s="25" t="s">
        <v>86</v>
      </c>
    </row>
    <row r="138" spans="2:65" s="1" customFormat="1" ht="67.5">
      <c r="B138" s="42"/>
      <c r="C138" s="64"/>
      <c r="D138" s="242" t="s">
        <v>229</v>
      </c>
      <c r="E138" s="64"/>
      <c r="F138" s="266" t="s">
        <v>1569</v>
      </c>
      <c r="G138" s="64"/>
      <c r="H138" s="64"/>
      <c r="I138" s="173"/>
      <c r="J138" s="64"/>
      <c r="K138" s="64"/>
      <c r="L138" s="62"/>
      <c r="M138" s="217"/>
      <c r="N138" s="43"/>
      <c r="O138" s="43"/>
      <c r="P138" s="43"/>
      <c r="Q138" s="43"/>
      <c r="R138" s="43"/>
      <c r="S138" s="43"/>
      <c r="T138" s="79"/>
      <c r="AT138" s="25" t="s">
        <v>229</v>
      </c>
      <c r="AU138" s="25" t="s">
        <v>86</v>
      </c>
    </row>
    <row r="139" spans="2:65" s="1" customFormat="1" ht="22.5" customHeight="1">
      <c r="B139" s="42"/>
      <c r="C139" s="203" t="s">
        <v>284</v>
      </c>
      <c r="D139" s="203" t="s">
        <v>166</v>
      </c>
      <c r="E139" s="204" t="s">
        <v>1594</v>
      </c>
      <c r="F139" s="205" t="s">
        <v>1595</v>
      </c>
      <c r="G139" s="206" t="s">
        <v>287</v>
      </c>
      <c r="H139" s="207">
        <v>13.5</v>
      </c>
      <c r="I139" s="208"/>
      <c r="J139" s="209">
        <f>ROUND(I139*H139,2)</f>
        <v>0</v>
      </c>
      <c r="K139" s="205" t="s">
        <v>170</v>
      </c>
      <c r="L139" s="62"/>
      <c r="M139" s="210" t="s">
        <v>24</v>
      </c>
      <c r="N139" s="211" t="s">
        <v>48</v>
      </c>
      <c r="O139" s="43"/>
      <c r="P139" s="212">
        <f>O139*H139</f>
        <v>0</v>
      </c>
      <c r="Q139" s="212">
        <v>1.09E-3</v>
      </c>
      <c r="R139" s="212">
        <f>Q139*H139</f>
        <v>1.4715000000000001E-2</v>
      </c>
      <c r="S139" s="212">
        <v>0</v>
      </c>
      <c r="T139" s="213">
        <f>S139*H139</f>
        <v>0</v>
      </c>
      <c r="AR139" s="25" t="s">
        <v>284</v>
      </c>
      <c r="AT139" s="25" t="s">
        <v>166</v>
      </c>
      <c r="AU139" s="25" t="s">
        <v>86</v>
      </c>
      <c r="AY139" s="25" t="s">
        <v>164</v>
      </c>
      <c r="BE139" s="214">
        <f>IF(N139="základní",J139,0)</f>
        <v>0</v>
      </c>
      <c r="BF139" s="214">
        <f>IF(N139="snížená",J139,0)</f>
        <v>0</v>
      </c>
      <c r="BG139" s="214">
        <f>IF(N139="zákl. přenesená",J139,0)</f>
        <v>0</v>
      </c>
      <c r="BH139" s="214">
        <f>IF(N139="sníž. přenesená",J139,0)</f>
        <v>0</v>
      </c>
      <c r="BI139" s="214">
        <f>IF(N139="nulová",J139,0)</f>
        <v>0</v>
      </c>
      <c r="BJ139" s="25" t="s">
        <v>25</v>
      </c>
      <c r="BK139" s="214">
        <f>ROUND(I139*H139,2)</f>
        <v>0</v>
      </c>
      <c r="BL139" s="25" t="s">
        <v>284</v>
      </c>
      <c r="BM139" s="25" t="s">
        <v>1596</v>
      </c>
    </row>
    <row r="140" spans="2:65" s="1" customFormat="1" ht="13.5">
      <c r="B140" s="42"/>
      <c r="C140" s="64"/>
      <c r="D140" s="215" t="s">
        <v>173</v>
      </c>
      <c r="E140" s="64"/>
      <c r="F140" s="216" t="s">
        <v>1597</v>
      </c>
      <c r="G140" s="64"/>
      <c r="H140" s="64"/>
      <c r="I140" s="173"/>
      <c r="J140" s="64"/>
      <c r="K140" s="64"/>
      <c r="L140" s="62"/>
      <c r="M140" s="217"/>
      <c r="N140" s="43"/>
      <c r="O140" s="43"/>
      <c r="P140" s="43"/>
      <c r="Q140" s="43"/>
      <c r="R140" s="43"/>
      <c r="S140" s="43"/>
      <c r="T140" s="79"/>
      <c r="AT140" s="25" t="s">
        <v>173</v>
      </c>
      <c r="AU140" s="25" t="s">
        <v>86</v>
      </c>
    </row>
    <row r="141" spans="2:65" s="1" customFormat="1" ht="67.5">
      <c r="B141" s="42"/>
      <c r="C141" s="64"/>
      <c r="D141" s="215" t="s">
        <v>229</v>
      </c>
      <c r="E141" s="64"/>
      <c r="F141" s="267" t="s">
        <v>1569</v>
      </c>
      <c r="G141" s="64"/>
      <c r="H141" s="64"/>
      <c r="I141" s="173"/>
      <c r="J141" s="64"/>
      <c r="K141" s="64"/>
      <c r="L141" s="62"/>
      <c r="M141" s="217"/>
      <c r="N141" s="43"/>
      <c r="O141" s="43"/>
      <c r="P141" s="43"/>
      <c r="Q141" s="43"/>
      <c r="R141" s="43"/>
      <c r="S141" s="43"/>
      <c r="T141" s="79"/>
      <c r="AT141" s="25" t="s">
        <v>229</v>
      </c>
      <c r="AU141" s="25" t="s">
        <v>86</v>
      </c>
    </row>
    <row r="142" spans="2:65" s="13" customFormat="1" ht="13.5">
      <c r="B142" s="229"/>
      <c r="C142" s="230"/>
      <c r="D142" s="242" t="s">
        <v>175</v>
      </c>
      <c r="E142" s="253" t="s">
        <v>24</v>
      </c>
      <c r="F142" s="254" t="s">
        <v>1598</v>
      </c>
      <c r="G142" s="230"/>
      <c r="H142" s="255">
        <v>13.5</v>
      </c>
      <c r="I142" s="234"/>
      <c r="J142" s="230"/>
      <c r="K142" s="230"/>
      <c r="L142" s="235"/>
      <c r="M142" s="236"/>
      <c r="N142" s="237"/>
      <c r="O142" s="237"/>
      <c r="P142" s="237"/>
      <c r="Q142" s="237"/>
      <c r="R142" s="237"/>
      <c r="S142" s="237"/>
      <c r="T142" s="238"/>
      <c r="AT142" s="239" t="s">
        <v>175</v>
      </c>
      <c r="AU142" s="239" t="s">
        <v>86</v>
      </c>
      <c r="AV142" s="13" t="s">
        <v>86</v>
      </c>
      <c r="AW142" s="13" t="s">
        <v>40</v>
      </c>
      <c r="AX142" s="13" t="s">
        <v>25</v>
      </c>
      <c r="AY142" s="239" t="s">
        <v>164</v>
      </c>
    </row>
    <row r="143" spans="2:65" s="1" customFormat="1" ht="22.5" customHeight="1">
      <c r="B143" s="42"/>
      <c r="C143" s="256" t="s">
        <v>294</v>
      </c>
      <c r="D143" s="256" t="s">
        <v>217</v>
      </c>
      <c r="E143" s="257" t="s">
        <v>1599</v>
      </c>
      <c r="F143" s="258" t="s">
        <v>1600</v>
      </c>
      <c r="G143" s="259" t="s">
        <v>226</v>
      </c>
      <c r="H143" s="260">
        <v>1</v>
      </c>
      <c r="I143" s="261"/>
      <c r="J143" s="262">
        <f>ROUND(I143*H143,2)</f>
        <v>0</v>
      </c>
      <c r="K143" s="258" t="s">
        <v>170</v>
      </c>
      <c r="L143" s="263"/>
      <c r="M143" s="264" t="s">
        <v>24</v>
      </c>
      <c r="N143" s="265" t="s">
        <v>48</v>
      </c>
      <c r="O143" s="43"/>
      <c r="P143" s="212">
        <f>O143*H143</f>
        <v>0</v>
      </c>
      <c r="Q143" s="212">
        <v>1.3999999999999999E-4</v>
      </c>
      <c r="R143" s="212">
        <f>Q143*H143</f>
        <v>1.3999999999999999E-4</v>
      </c>
      <c r="S143" s="212">
        <v>0</v>
      </c>
      <c r="T143" s="213">
        <f>S143*H143</f>
        <v>0</v>
      </c>
      <c r="AR143" s="25" t="s">
        <v>409</v>
      </c>
      <c r="AT143" s="25" t="s">
        <v>217</v>
      </c>
      <c r="AU143" s="25" t="s">
        <v>86</v>
      </c>
      <c r="AY143" s="25" t="s">
        <v>164</v>
      </c>
      <c r="BE143" s="214">
        <f>IF(N143="základní",J143,0)</f>
        <v>0</v>
      </c>
      <c r="BF143" s="214">
        <f>IF(N143="snížená",J143,0)</f>
        <v>0</v>
      </c>
      <c r="BG143" s="214">
        <f>IF(N143="zákl. přenesená",J143,0)</f>
        <v>0</v>
      </c>
      <c r="BH143" s="214">
        <f>IF(N143="sníž. přenesená",J143,0)</f>
        <v>0</v>
      </c>
      <c r="BI143" s="214">
        <f>IF(N143="nulová",J143,0)</f>
        <v>0</v>
      </c>
      <c r="BJ143" s="25" t="s">
        <v>25</v>
      </c>
      <c r="BK143" s="214">
        <f>ROUND(I143*H143,2)</f>
        <v>0</v>
      </c>
      <c r="BL143" s="25" t="s">
        <v>284</v>
      </c>
      <c r="BM143" s="25" t="s">
        <v>1601</v>
      </c>
    </row>
    <row r="144" spans="2:65" s="1" customFormat="1" ht="27">
      <c r="B144" s="42"/>
      <c r="C144" s="64"/>
      <c r="D144" s="242" t="s">
        <v>173</v>
      </c>
      <c r="E144" s="64"/>
      <c r="F144" s="252" t="s">
        <v>1602</v>
      </c>
      <c r="G144" s="64"/>
      <c r="H144" s="64"/>
      <c r="I144" s="173"/>
      <c r="J144" s="64"/>
      <c r="K144" s="64"/>
      <c r="L144" s="62"/>
      <c r="M144" s="217"/>
      <c r="N144" s="43"/>
      <c r="O144" s="43"/>
      <c r="P144" s="43"/>
      <c r="Q144" s="43"/>
      <c r="R144" s="43"/>
      <c r="S144" s="43"/>
      <c r="T144" s="79"/>
      <c r="AT144" s="25" t="s">
        <v>173</v>
      </c>
      <c r="AU144" s="25" t="s">
        <v>86</v>
      </c>
    </row>
    <row r="145" spans="2:65" s="1" customFormat="1" ht="22.5" customHeight="1">
      <c r="B145" s="42"/>
      <c r="C145" s="256" t="s">
        <v>300</v>
      </c>
      <c r="D145" s="256" t="s">
        <v>217</v>
      </c>
      <c r="E145" s="257" t="s">
        <v>1603</v>
      </c>
      <c r="F145" s="258" t="s">
        <v>1604</v>
      </c>
      <c r="G145" s="259" t="s">
        <v>226</v>
      </c>
      <c r="H145" s="260">
        <v>10</v>
      </c>
      <c r="I145" s="261"/>
      <c r="J145" s="262">
        <f>ROUND(I145*H145,2)</f>
        <v>0</v>
      </c>
      <c r="K145" s="258" t="s">
        <v>170</v>
      </c>
      <c r="L145" s="263"/>
      <c r="M145" s="264" t="s">
        <v>24</v>
      </c>
      <c r="N145" s="265" t="s">
        <v>48</v>
      </c>
      <c r="O145" s="43"/>
      <c r="P145" s="212">
        <f>O145*H145</f>
        <v>0</v>
      </c>
      <c r="Q145" s="212">
        <v>3.3E-4</v>
      </c>
      <c r="R145" s="212">
        <f>Q145*H145</f>
        <v>3.3E-3</v>
      </c>
      <c r="S145" s="212">
        <v>0</v>
      </c>
      <c r="T145" s="213">
        <f>S145*H145</f>
        <v>0</v>
      </c>
      <c r="AR145" s="25" t="s">
        <v>409</v>
      </c>
      <c r="AT145" s="25" t="s">
        <v>217</v>
      </c>
      <c r="AU145" s="25" t="s">
        <v>86</v>
      </c>
      <c r="AY145" s="25" t="s">
        <v>164</v>
      </c>
      <c r="BE145" s="214">
        <f>IF(N145="základní",J145,0)</f>
        <v>0</v>
      </c>
      <c r="BF145" s="214">
        <f>IF(N145="snížená",J145,0)</f>
        <v>0</v>
      </c>
      <c r="BG145" s="214">
        <f>IF(N145="zákl. přenesená",J145,0)</f>
        <v>0</v>
      </c>
      <c r="BH145" s="214">
        <f>IF(N145="sníž. přenesená",J145,0)</f>
        <v>0</v>
      </c>
      <c r="BI145" s="214">
        <f>IF(N145="nulová",J145,0)</f>
        <v>0</v>
      </c>
      <c r="BJ145" s="25" t="s">
        <v>25</v>
      </c>
      <c r="BK145" s="214">
        <f>ROUND(I145*H145,2)</f>
        <v>0</v>
      </c>
      <c r="BL145" s="25" t="s">
        <v>284</v>
      </c>
      <c r="BM145" s="25" t="s">
        <v>1605</v>
      </c>
    </row>
    <row r="146" spans="2:65" s="1" customFormat="1" ht="27">
      <c r="B146" s="42"/>
      <c r="C146" s="64"/>
      <c r="D146" s="242" t="s">
        <v>173</v>
      </c>
      <c r="E146" s="64"/>
      <c r="F146" s="252" t="s">
        <v>1606</v>
      </c>
      <c r="G146" s="64"/>
      <c r="H146" s="64"/>
      <c r="I146" s="173"/>
      <c r="J146" s="64"/>
      <c r="K146" s="64"/>
      <c r="L146" s="62"/>
      <c r="M146" s="217"/>
      <c r="N146" s="43"/>
      <c r="O146" s="43"/>
      <c r="P146" s="43"/>
      <c r="Q146" s="43"/>
      <c r="R146" s="43"/>
      <c r="S146" s="43"/>
      <c r="T146" s="79"/>
      <c r="AT146" s="25" t="s">
        <v>173</v>
      </c>
      <c r="AU146" s="25" t="s">
        <v>86</v>
      </c>
    </row>
    <row r="147" spans="2:65" s="1" customFormat="1" ht="22.5" customHeight="1">
      <c r="B147" s="42"/>
      <c r="C147" s="203" t="s">
        <v>310</v>
      </c>
      <c r="D147" s="203" t="s">
        <v>166</v>
      </c>
      <c r="E147" s="204" t="s">
        <v>1607</v>
      </c>
      <c r="F147" s="205" t="s">
        <v>1608</v>
      </c>
      <c r="G147" s="206" t="s">
        <v>226</v>
      </c>
      <c r="H147" s="207">
        <v>8</v>
      </c>
      <c r="I147" s="208"/>
      <c r="J147" s="209">
        <f>ROUND(I147*H147,2)</f>
        <v>0</v>
      </c>
      <c r="K147" s="205" t="s">
        <v>170</v>
      </c>
      <c r="L147" s="62"/>
      <c r="M147" s="210" t="s">
        <v>24</v>
      </c>
      <c r="N147" s="211" t="s">
        <v>48</v>
      </c>
      <c r="O147" s="43"/>
      <c r="P147" s="212">
        <f>O147*H147</f>
        <v>0</v>
      </c>
      <c r="Q147" s="212">
        <v>0</v>
      </c>
      <c r="R147" s="212">
        <f>Q147*H147</f>
        <v>0</v>
      </c>
      <c r="S147" s="212">
        <v>0</v>
      </c>
      <c r="T147" s="213">
        <f>S147*H147</f>
        <v>0</v>
      </c>
      <c r="AR147" s="25" t="s">
        <v>284</v>
      </c>
      <c r="AT147" s="25" t="s">
        <v>166</v>
      </c>
      <c r="AU147" s="25" t="s">
        <v>86</v>
      </c>
      <c r="AY147" s="25" t="s">
        <v>164</v>
      </c>
      <c r="BE147" s="214">
        <f>IF(N147="základní",J147,0)</f>
        <v>0</v>
      </c>
      <c r="BF147" s="214">
        <f>IF(N147="snížená",J147,0)</f>
        <v>0</v>
      </c>
      <c r="BG147" s="214">
        <f>IF(N147="zákl. přenesená",J147,0)</f>
        <v>0</v>
      </c>
      <c r="BH147" s="214">
        <f>IF(N147="sníž. přenesená",J147,0)</f>
        <v>0</v>
      </c>
      <c r="BI147" s="214">
        <f>IF(N147="nulová",J147,0)</f>
        <v>0</v>
      </c>
      <c r="BJ147" s="25" t="s">
        <v>25</v>
      </c>
      <c r="BK147" s="214">
        <f>ROUND(I147*H147,2)</f>
        <v>0</v>
      </c>
      <c r="BL147" s="25" t="s">
        <v>284</v>
      </c>
      <c r="BM147" s="25" t="s">
        <v>1609</v>
      </c>
    </row>
    <row r="148" spans="2:65" s="1" customFormat="1" ht="13.5">
      <c r="B148" s="42"/>
      <c r="C148" s="64"/>
      <c r="D148" s="215" t="s">
        <v>173</v>
      </c>
      <c r="E148" s="64"/>
      <c r="F148" s="216" t="s">
        <v>1610</v>
      </c>
      <c r="G148" s="64"/>
      <c r="H148" s="64"/>
      <c r="I148" s="173"/>
      <c r="J148" s="64"/>
      <c r="K148" s="64"/>
      <c r="L148" s="62"/>
      <c r="M148" s="217"/>
      <c r="N148" s="43"/>
      <c r="O148" s="43"/>
      <c r="P148" s="43"/>
      <c r="Q148" s="43"/>
      <c r="R148" s="43"/>
      <c r="S148" s="43"/>
      <c r="T148" s="79"/>
      <c r="AT148" s="25" t="s">
        <v>173</v>
      </c>
      <c r="AU148" s="25" t="s">
        <v>86</v>
      </c>
    </row>
    <row r="149" spans="2:65" s="1" customFormat="1" ht="54">
      <c r="B149" s="42"/>
      <c r="C149" s="64"/>
      <c r="D149" s="242" t="s">
        <v>229</v>
      </c>
      <c r="E149" s="64"/>
      <c r="F149" s="266" t="s">
        <v>1611</v>
      </c>
      <c r="G149" s="64"/>
      <c r="H149" s="64"/>
      <c r="I149" s="173"/>
      <c r="J149" s="64"/>
      <c r="K149" s="64"/>
      <c r="L149" s="62"/>
      <c r="M149" s="217"/>
      <c r="N149" s="43"/>
      <c r="O149" s="43"/>
      <c r="P149" s="43"/>
      <c r="Q149" s="43"/>
      <c r="R149" s="43"/>
      <c r="S149" s="43"/>
      <c r="T149" s="79"/>
      <c r="AT149" s="25" t="s">
        <v>229</v>
      </c>
      <c r="AU149" s="25" t="s">
        <v>86</v>
      </c>
    </row>
    <row r="150" spans="2:65" s="1" customFormat="1" ht="22.5" customHeight="1">
      <c r="B150" s="42"/>
      <c r="C150" s="203" t="s">
        <v>316</v>
      </c>
      <c r="D150" s="203" t="s">
        <v>166</v>
      </c>
      <c r="E150" s="204" t="s">
        <v>1612</v>
      </c>
      <c r="F150" s="205" t="s">
        <v>1613</v>
      </c>
      <c r="G150" s="206" t="s">
        <v>226</v>
      </c>
      <c r="H150" s="207">
        <v>13</v>
      </c>
      <c r="I150" s="208"/>
      <c r="J150" s="209">
        <f>ROUND(I150*H150,2)</f>
        <v>0</v>
      </c>
      <c r="K150" s="205" t="s">
        <v>170</v>
      </c>
      <c r="L150" s="62"/>
      <c r="M150" s="210" t="s">
        <v>24</v>
      </c>
      <c r="N150" s="211" t="s">
        <v>48</v>
      </c>
      <c r="O150" s="43"/>
      <c r="P150" s="212">
        <f>O150*H150</f>
        <v>0</v>
      </c>
      <c r="Q150" s="212">
        <v>0</v>
      </c>
      <c r="R150" s="212">
        <f>Q150*H150</f>
        <v>0</v>
      </c>
      <c r="S150" s="212">
        <v>0</v>
      </c>
      <c r="T150" s="213">
        <f>S150*H150</f>
        <v>0</v>
      </c>
      <c r="AR150" s="25" t="s">
        <v>284</v>
      </c>
      <c r="AT150" s="25" t="s">
        <v>166</v>
      </c>
      <c r="AU150" s="25" t="s">
        <v>86</v>
      </c>
      <c r="AY150" s="25" t="s">
        <v>164</v>
      </c>
      <c r="BE150" s="214">
        <f>IF(N150="základní",J150,0)</f>
        <v>0</v>
      </c>
      <c r="BF150" s="214">
        <f>IF(N150="snížená",J150,0)</f>
        <v>0</v>
      </c>
      <c r="BG150" s="214">
        <f>IF(N150="zákl. přenesená",J150,0)</f>
        <v>0</v>
      </c>
      <c r="BH150" s="214">
        <f>IF(N150="sníž. přenesená",J150,0)</f>
        <v>0</v>
      </c>
      <c r="BI150" s="214">
        <f>IF(N150="nulová",J150,0)</f>
        <v>0</v>
      </c>
      <c r="BJ150" s="25" t="s">
        <v>25</v>
      </c>
      <c r="BK150" s="214">
        <f>ROUND(I150*H150,2)</f>
        <v>0</v>
      </c>
      <c r="BL150" s="25" t="s">
        <v>284</v>
      </c>
      <c r="BM150" s="25" t="s">
        <v>1614</v>
      </c>
    </row>
    <row r="151" spans="2:65" s="1" customFormat="1" ht="13.5">
      <c r="B151" s="42"/>
      <c r="C151" s="64"/>
      <c r="D151" s="215" t="s">
        <v>173</v>
      </c>
      <c r="E151" s="64"/>
      <c r="F151" s="216" t="s">
        <v>1615</v>
      </c>
      <c r="G151" s="64"/>
      <c r="H151" s="64"/>
      <c r="I151" s="173"/>
      <c r="J151" s="64"/>
      <c r="K151" s="64"/>
      <c r="L151" s="62"/>
      <c r="M151" s="217"/>
      <c r="N151" s="43"/>
      <c r="O151" s="43"/>
      <c r="P151" s="43"/>
      <c r="Q151" s="43"/>
      <c r="R151" s="43"/>
      <c r="S151" s="43"/>
      <c r="T151" s="79"/>
      <c r="AT151" s="25" t="s">
        <v>173</v>
      </c>
      <c r="AU151" s="25" t="s">
        <v>86</v>
      </c>
    </row>
    <row r="152" spans="2:65" s="1" customFormat="1" ht="54">
      <c r="B152" s="42"/>
      <c r="C152" s="64"/>
      <c r="D152" s="215" t="s">
        <v>229</v>
      </c>
      <c r="E152" s="64"/>
      <c r="F152" s="267" t="s">
        <v>1611</v>
      </c>
      <c r="G152" s="64"/>
      <c r="H152" s="64"/>
      <c r="I152" s="173"/>
      <c r="J152" s="64"/>
      <c r="K152" s="64"/>
      <c r="L152" s="62"/>
      <c r="M152" s="217"/>
      <c r="N152" s="43"/>
      <c r="O152" s="43"/>
      <c r="P152" s="43"/>
      <c r="Q152" s="43"/>
      <c r="R152" s="43"/>
      <c r="S152" s="43"/>
      <c r="T152" s="79"/>
      <c r="AT152" s="25" t="s">
        <v>229</v>
      </c>
      <c r="AU152" s="25" t="s">
        <v>86</v>
      </c>
    </row>
    <row r="153" spans="2:65" s="13" customFormat="1" ht="13.5">
      <c r="B153" s="229"/>
      <c r="C153" s="230"/>
      <c r="D153" s="242" t="s">
        <v>175</v>
      </c>
      <c r="E153" s="253" t="s">
        <v>24</v>
      </c>
      <c r="F153" s="254" t="s">
        <v>1616</v>
      </c>
      <c r="G153" s="230"/>
      <c r="H153" s="255">
        <v>13</v>
      </c>
      <c r="I153" s="234"/>
      <c r="J153" s="230"/>
      <c r="K153" s="230"/>
      <c r="L153" s="235"/>
      <c r="M153" s="236"/>
      <c r="N153" s="237"/>
      <c r="O153" s="237"/>
      <c r="P153" s="237"/>
      <c r="Q153" s="237"/>
      <c r="R153" s="237"/>
      <c r="S153" s="237"/>
      <c r="T153" s="238"/>
      <c r="AT153" s="239" t="s">
        <v>175</v>
      </c>
      <c r="AU153" s="239" t="s">
        <v>86</v>
      </c>
      <c r="AV153" s="13" t="s">
        <v>86</v>
      </c>
      <c r="AW153" s="13" t="s">
        <v>40</v>
      </c>
      <c r="AX153" s="13" t="s">
        <v>25</v>
      </c>
      <c r="AY153" s="239" t="s">
        <v>164</v>
      </c>
    </row>
    <row r="154" spans="2:65" s="1" customFormat="1" ht="22.5" customHeight="1">
      <c r="B154" s="42"/>
      <c r="C154" s="203" t="s">
        <v>9</v>
      </c>
      <c r="D154" s="203" t="s">
        <v>166</v>
      </c>
      <c r="E154" s="204" t="s">
        <v>1617</v>
      </c>
      <c r="F154" s="205" t="s">
        <v>1618</v>
      </c>
      <c r="G154" s="206" t="s">
        <v>226</v>
      </c>
      <c r="H154" s="207">
        <v>7</v>
      </c>
      <c r="I154" s="208"/>
      <c r="J154" s="209">
        <f>ROUND(I154*H154,2)</f>
        <v>0</v>
      </c>
      <c r="K154" s="205" t="s">
        <v>170</v>
      </c>
      <c r="L154" s="62"/>
      <c r="M154" s="210" t="s">
        <v>24</v>
      </c>
      <c r="N154" s="211" t="s">
        <v>48</v>
      </c>
      <c r="O154" s="43"/>
      <c r="P154" s="212">
        <f>O154*H154</f>
        <v>0</v>
      </c>
      <c r="Q154" s="212">
        <v>0</v>
      </c>
      <c r="R154" s="212">
        <f>Q154*H154</f>
        <v>0</v>
      </c>
      <c r="S154" s="212">
        <v>0</v>
      </c>
      <c r="T154" s="213">
        <f>S154*H154</f>
        <v>0</v>
      </c>
      <c r="AR154" s="25" t="s">
        <v>284</v>
      </c>
      <c r="AT154" s="25" t="s">
        <v>166</v>
      </c>
      <c r="AU154" s="25" t="s">
        <v>86</v>
      </c>
      <c r="AY154" s="25" t="s">
        <v>164</v>
      </c>
      <c r="BE154" s="214">
        <f>IF(N154="základní",J154,0)</f>
        <v>0</v>
      </c>
      <c r="BF154" s="214">
        <f>IF(N154="snížená",J154,0)</f>
        <v>0</v>
      </c>
      <c r="BG154" s="214">
        <f>IF(N154="zákl. přenesená",J154,0)</f>
        <v>0</v>
      </c>
      <c r="BH154" s="214">
        <f>IF(N154="sníž. přenesená",J154,0)</f>
        <v>0</v>
      </c>
      <c r="BI154" s="214">
        <f>IF(N154="nulová",J154,0)</f>
        <v>0</v>
      </c>
      <c r="BJ154" s="25" t="s">
        <v>25</v>
      </c>
      <c r="BK154" s="214">
        <f>ROUND(I154*H154,2)</f>
        <v>0</v>
      </c>
      <c r="BL154" s="25" t="s">
        <v>284</v>
      </c>
      <c r="BM154" s="25" t="s">
        <v>1619</v>
      </c>
    </row>
    <row r="155" spans="2:65" s="1" customFormat="1" ht="13.5">
      <c r="B155" s="42"/>
      <c r="C155" s="64"/>
      <c r="D155" s="215" t="s">
        <v>173</v>
      </c>
      <c r="E155" s="64"/>
      <c r="F155" s="216" t="s">
        <v>1620</v>
      </c>
      <c r="G155" s="64"/>
      <c r="H155" s="64"/>
      <c r="I155" s="173"/>
      <c r="J155" s="64"/>
      <c r="K155" s="64"/>
      <c r="L155" s="62"/>
      <c r="M155" s="217"/>
      <c r="N155" s="43"/>
      <c r="O155" s="43"/>
      <c r="P155" s="43"/>
      <c r="Q155" s="43"/>
      <c r="R155" s="43"/>
      <c r="S155" s="43"/>
      <c r="T155" s="79"/>
      <c r="AT155" s="25" t="s">
        <v>173</v>
      </c>
      <c r="AU155" s="25" t="s">
        <v>86</v>
      </c>
    </row>
    <row r="156" spans="2:65" s="1" customFormat="1" ht="54">
      <c r="B156" s="42"/>
      <c r="C156" s="64"/>
      <c r="D156" s="242" t="s">
        <v>229</v>
      </c>
      <c r="E156" s="64"/>
      <c r="F156" s="266" t="s">
        <v>1611</v>
      </c>
      <c r="G156" s="64"/>
      <c r="H156" s="64"/>
      <c r="I156" s="173"/>
      <c r="J156" s="64"/>
      <c r="K156" s="64"/>
      <c r="L156" s="62"/>
      <c r="M156" s="217"/>
      <c r="N156" s="43"/>
      <c r="O156" s="43"/>
      <c r="P156" s="43"/>
      <c r="Q156" s="43"/>
      <c r="R156" s="43"/>
      <c r="S156" s="43"/>
      <c r="T156" s="79"/>
      <c r="AT156" s="25" t="s">
        <v>229</v>
      </c>
      <c r="AU156" s="25" t="s">
        <v>86</v>
      </c>
    </row>
    <row r="157" spans="2:65" s="1" customFormat="1" ht="22.5" customHeight="1">
      <c r="B157" s="42"/>
      <c r="C157" s="203" t="s">
        <v>335</v>
      </c>
      <c r="D157" s="203" t="s">
        <v>166</v>
      </c>
      <c r="E157" s="204" t="s">
        <v>1621</v>
      </c>
      <c r="F157" s="205" t="s">
        <v>1622</v>
      </c>
      <c r="G157" s="206" t="s">
        <v>226</v>
      </c>
      <c r="H157" s="207">
        <v>2</v>
      </c>
      <c r="I157" s="208"/>
      <c r="J157" s="209">
        <f>ROUND(I157*H157,2)</f>
        <v>0</v>
      </c>
      <c r="K157" s="205" t="s">
        <v>170</v>
      </c>
      <c r="L157" s="62"/>
      <c r="M157" s="210" t="s">
        <v>24</v>
      </c>
      <c r="N157" s="211" t="s">
        <v>48</v>
      </c>
      <c r="O157" s="43"/>
      <c r="P157" s="212">
        <f>O157*H157</f>
        <v>0</v>
      </c>
      <c r="Q157" s="212">
        <v>1.8000000000000001E-4</v>
      </c>
      <c r="R157" s="212">
        <f>Q157*H157</f>
        <v>3.6000000000000002E-4</v>
      </c>
      <c r="S157" s="212">
        <v>0</v>
      </c>
      <c r="T157" s="213">
        <f>S157*H157</f>
        <v>0</v>
      </c>
      <c r="AR157" s="25" t="s">
        <v>171</v>
      </c>
      <c r="AT157" s="25" t="s">
        <v>166</v>
      </c>
      <c r="AU157" s="25" t="s">
        <v>86</v>
      </c>
      <c r="AY157" s="25" t="s">
        <v>164</v>
      </c>
      <c r="BE157" s="214">
        <f>IF(N157="základní",J157,0)</f>
        <v>0</v>
      </c>
      <c r="BF157" s="214">
        <f>IF(N157="snížená",J157,0)</f>
        <v>0</v>
      </c>
      <c r="BG157" s="214">
        <f>IF(N157="zákl. přenesená",J157,0)</f>
        <v>0</v>
      </c>
      <c r="BH157" s="214">
        <f>IF(N157="sníž. přenesená",J157,0)</f>
        <v>0</v>
      </c>
      <c r="BI157" s="214">
        <f>IF(N157="nulová",J157,0)</f>
        <v>0</v>
      </c>
      <c r="BJ157" s="25" t="s">
        <v>25</v>
      </c>
      <c r="BK157" s="214">
        <f>ROUND(I157*H157,2)</f>
        <v>0</v>
      </c>
      <c r="BL157" s="25" t="s">
        <v>171</v>
      </c>
      <c r="BM157" s="25" t="s">
        <v>1623</v>
      </c>
    </row>
    <row r="158" spans="2:65" s="1" customFormat="1" ht="13.5">
      <c r="B158" s="42"/>
      <c r="C158" s="64"/>
      <c r="D158" s="242" t="s">
        <v>173</v>
      </c>
      <c r="E158" s="64"/>
      <c r="F158" s="252" t="s">
        <v>1624</v>
      </c>
      <c r="G158" s="64"/>
      <c r="H158" s="64"/>
      <c r="I158" s="173"/>
      <c r="J158" s="64"/>
      <c r="K158" s="64"/>
      <c r="L158" s="62"/>
      <c r="M158" s="217"/>
      <c r="N158" s="43"/>
      <c r="O158" s="43"/>
      <c r="P158" s="43"/>
      <c r="Q158" s="43"/>
      <c r="R158" s="43"/>
      <c r="S158" s="43"/>
      <c r="T158" s="79"/>
      <c r="AT158" s="25" t="s">
        <v>173</v>
      </c>
      <c r="AU158" s="25" t="s">
        <v>86</v>
      </c>
    </row>
    <row r="159" spans="2:65" s="1" customFormat="1" ht="22.5" customHeight="1">
      <c r="B159" s="42"/>
      <c r="C159" s="256" t="s">
        <v>340</v>
      </c>
      <c r="D159" s="256" t="s">
        <v>217</v>
      </c>
      <c r="E159" s="257" t="s">
        <v>1625</v>
      </c>
      <c r="F159" s="258" t="s">
        <v>1626</v>
      </c>
      <c r="G159" s="259" t="s">
        <v>226</v>
      </c>
      <c r="H159" s="260">
        <v>2</v>
      </c>
      <c r="I159" s="261"/>
      <c r="J159" s="262">
        <f>ROUND(I159*H159,2)</f>
        <v>0</v>
      </c>
      <c r="K159" s="258" t="s">
        <v>24</v>
      </c>
      <c r="L159" s="263"/>
      <c r="M159" s="264" t="s">
        <v>24</v>
      </c>
      <c r="N159" s="265" t="s">
        <v>48</v>
      </c>
      <c r="O159" s="43"/>
      <c r="P159" s="212">
        <f>O159*H159</f>
        <v>0</v>
      </c>
      <c r="Q159" s="212">
        <v>0.01</v>
      </c>
      <c r="R159" s="212">
        <f>Q159*H159</f>
        <v>0.02</v>
      </c>
      <c r="S159" s="212">
        <v>0</v>
      </c>
      <c r="T159" s="213">
        <f>S159*H159</f>
        <v>0</v>
      </c>
      <c r="AR159" s="25" t="s">
        <v>211</v>
      </c>
      <c r="AT159" s="25" t="s">
        <v>217</v>
      </c>
      <c r="AU159" s="25" t="s">
        <v>86</v>
      </c>
      <c r="AY159" s="25" t="s">
        <v>164</v>
      </c>
      <c r="BE159" s="214">
        <f>IF(N159="základní",J159,0)</f>
        <v>0</v>
      </c>
      <c r="BF159" s="214">
        <f>IF(N159="snížená",J159,0)</f>
        <v>0</v>
      </c>
      <c r="BG159" s="214">
        <f>IF(N159="zákl. přenesená",J159,0)</f>
        <v>0</v>
      </c>
      <c r="BH159" s="214">
        <f>IF(N159="sníž. přenesená",J159,0)</f>
        <v>0</v>
      </c>
      <c r="BI159" s="214">
        <f>IF(N159="nulová",J159,0)</f>
        <v>0</v>
      </c>
      <c r="BJ159" s="25" t="s">
        <v>25</v>
      </c>
      <c r="BK159" s="214">
        <f>ROUND(I159*H159,2)</f>
        <v>0</v>
      </c>
      <c r="BL159" s="25" t="s">
        <v>171</v>
      </c>
      <c r="BM159" s="25" t="s">
        <v>1627</v>
      </c>
    </row>
    <row r="160" spans="2:65" s="1" customFormat="1" ht="13.5">
      <c r="B160" s="42"/>
      <c r="C160" s="64"/>
      <c r="D160" s="242" t="s">
        <v>173</v>
      </c>
      <c r="E160" s="64"/>
      <c r="F160" s="252" t="s">
        <v>1626</v>
      </c>
      <c r="G160" s="64"/>
      <c r="H160" s="64"/>
      <c r="I160" s="173"/>
      <c r="J160" s="64"/>
      <c r="K160" s="64"/>
      <c r="L160" s="62"/>
      <c r="M160" s="217"/>
      <c r="N160" s="43"/>
      <c r="O160" s="43"/>
      <c r="P160" s="43"/>
      <c r="Q160" s="43"/>
      <c r="R160" s="43"/>
      <c r="S160" s="43"/>
      <c r="T160" s="79"/>
      <c r="AT160" s="25" t="s">
        <v>173</v>
      </c>
      <c r="AU160" s="25" t="s">
        <v>86</v>
      </c>
    </row>
    <row r="161" spans="2:65" s="1" customFormat="1" ht="22.5" customHeight="1">
      <c r="B161" s="42"/>
      <c r="C161" s="203" t="s">
        <v>345</v>
      </c>
      <c r="D161" s="203" t="s">
        <v>166</v>
      </c>
      <c r="E161" s="204" t="s">
        <v>1628</v>
      </c>
      <c r="F161" s="205" t="s">
        <v>1629</v>
      </c>
      <c r="G161" s="206" t="s">
        <v>226</v>
      </c>
      <c r="H161" s="207">
        <v>3</v>
      </c>
      <c r="I161" s="208"/>
      <c r="J161" s="209">
        <f>ROUND(I161*H161,2)</f>
        <v>0</v>
      </c>
      <c r="K161" s="205" t="s">
        <v>170</v>
      </c>
      <c r="L161" s="62"/>
      <c r="M161" s="210" t="s">
        <v>24</v>
      </c>
      <c r="N161" s="211" t="s">
        <v>48</v>
      </c>
      <c r="O161" s="43"/>
      <c r="P161" s="212">
        <f>O161*H161</f>
        <v>0</v>
      </c>
      <c r="Q161" s="212">
        <v>6.2E-4</v>
      </c>
      <c r="R161" s="212">
        <f>Q161*H161</f>
        <v>1.8600000000000001E-3</v>
      </c>
      <c r="S161" s="212">
        <v>0</v>
      </c>
      <c r="T161" s="213">
        <f>S161*H161</f>
        <v>0</v>
      </c>
      <c r="AR161" s="25" t="s">
        <v>284</v>
      </c>
      <c r="AT161" s="25" t="s">
        <v>166</v>
      </c>
      <c r="AU161" s="25" t="s">
        <v>86</v>
      </c>
      <c r="AY161" s="25" t="s">
        <v>164</v>
      </c>
      <c r="BE161" s="214">
        <f>IF(N161="základní",J161,0)</f>
        <v>0</v>
      </c>
      <c r="BF161" s="214">
        <f>IF(N161="snížená",J161,0)</f>
        <v>0</v>
      </c>
      <c r="BG161" s="214">
        <f>IF(N161="zákl. přenesená",J161,0)</f>
        <v>0</v>
      </c>
      <c r="BH161" s="214">
        <f>IF(N161="sníž. přenesená",J161,0)</f>
        <v>0</v>
      </c>
      <c r="BI161" s="214">
        <f>IF(N161="nulová",J161,0)</f>
        <v>0</v>
      </c>
      <c r="BJ161" s="25" t="s">
        <v>25</v>
      </c>
      <c r="BK161" s="214">
        <f>ROUND(I161*H161,2)</f>
        <v>0</v>
      </c>
      <c r="BL161" s="25" t="s">
        <v>284</v>
      </c>
      <c r="BM161" s="25" t="s">
        <v>1630</v>
      </c>
    </row>
    <row r="162" spans="2:65" s="1" customFormat="1" ht="13.5">
      <c r="B162" s="42"/>
      <c r="C162" s="64"/>
      <c r="D162" s="215" t="s">
        <v>173</v>
      </c>
      <c r="E162" s="64"/>
      <c r="F162" s="216" t="s">
        <v>1631</v>
      </c>
      <c r="G162" s="64"/>
      <c r="H162" s="64"/>
      <c r="I162" s="173"/>
      <c r="J162" s="64"/>
      <c r="K162" s="64"/>
      <c r="L162" s="62"/>
      <c r="M162" s="217"/>
      <c r="N162" s="43"/>
      <c r="O162" s="43"/>
      <c r="P162" s="43"/>
      <c r="Q162" s="43"/>
      <c r="R162" s="43"/>
      <c r="S162" s="43"/>
      <c r="T162" s="79"/>
      <c r="AT162" s="25" t="s">
        <v>173</v>
      </c>
      <c r="AU162" s="25" t="s">
        <v>86</v>
      </c>
    </row>
    <row r="163" spans="2:65" s="13" customFormat="1" ht="13.5">
      <c r="B163" s="229"/>
      <c r="C163" s="230"/>
      <c r="D163" s="242" t="s">
        <v>175</v>
      </c>
      <c r="E163" s="253" t="s">
        <v>24</v>
      </c>
      <c r="F163" s="254" t="s">
        <v>1632</v>
      </c>
      <c r="G163" s="230"/>
      <c r="H163" s="255">
        <v>3</v>
      </c>
      <c r="I163" s="234"/>
      <c r="J163" s="230"/>
      <c r="K163" s="230"/>
      <c r="L163" s="235"/>
      <c r="M163" s="236"/>
      <c r="N163" s="237"/>
      <c r="O163" s="237"/>
      <c r="P163" s="237"/>
      <c r="Q163" s="237"/>
      <c r="R163" s="237"/>
      <c r="S163" s="237"/>
      <c r="T163" s="238"/>
      <c r="AT163" s="239" t="s">
        <v>175</v>
      </c>
      <c r="AU163" s="239" t="s">
        <v>86</v>
      </c>
      <c r="AV163" s="13" t="s">
        <v>86</v>
      </c>
      <c r="AW163" s="13" t="s">
        <v>40</v>
      </c>
      <c r="AX163" s="13" t="s">
        <v>25</v>
      </c>
      <c r="AY163" s="239" t="s">
        <v>164</v>
      </c>
    </row>
    <row r="164" spans="2:65" s="1" customFormat="1" ht="22.5" customHeight="1">
      <c r="B164" s="42"/>
      <c r="C164" s="256" t="s">
        <v>355</v>
      </c>
      <c r="D164" s="256" t="s">
        <v>217</v>
      </c>
      <c r="E164" s="257" t="s">
        <v>1633</v>
      </c>
      <c r="F164" s="258" t="s">
        <v>1634</v>
      </c>
      <c r="G164" s="259" t="s">
        <v>226</v>
      </c>
      <c r="H164" s="260">
        <v>3</v>
      </c>
      <c r="I164" s="261"/>
      <c r="J164" s="262">
        <f>ROUND(I164*H164,2)</f>
        <v>0</v>
      </c>
      <c r="K164" s="258" t="s">
        <v>24</v>
      </c>
      <c r="L164" s="263"/>
      <c r="M164" s="264" t="s">
        <v>24</v>
      </c>
      <c r="N164" s="265" t="s">
        <v>48</v>
      </c>
      <c r="O164" s="43"/>
      <c r="P164" s="212">
        <f>O164*H164</f>
        <v>0</v>
      </c>
      <c r="Q164" s="212">
        <v>0.01</v>
      </c>
      <c r="R164" s="212">
        <f>Q164*H164</f>
        <v>0.03</v>
      </c>
      <c r="S164" s="212">
        <v>0</v>
      </c>
      <c r="T164" s="213">
        <f>S164*H164</f>
        <v>0</v>
      </c>
      <c r="AR164" s="25" t="s">
        <v>211</v>
      </c>
      <c r="AT164" s="25" t="s">
        <v>217</v>
      </c>
      <c r="AU164" s="25" t="s">
        <v>86</v>
      </c>
      <c r="AY164" s="25" t="s">
        <v>164</v>
      </c>
      <c r="BE164" s="214">
        <f>IF(N164="základní",J164,0)</f>
        <v>0</v>
      </c>
      <c r="BF164" s="214">
        <f>IF(N164="snížená",J164,0)</f>
        <v>0</v>
      </c>
      <c r="BG164" s="214">
        <f>IF(N164="zákl. přenesená",J164,0)</f>
        <v>0</v>
      </c>
      <c r="BH164" s="214">
        <f>IF(N164="sníž. přenesená",J164,0)</f>
        <v>0</v>
      </c>
      <c r="BI164" s="214">
        <f>IF(N164="nulová",J164,0)</f>
        <v>0</v>
      </c>
      <c r="BJ164" s="25" t="s">
        <v>25</v>
      </c>
      <c r="BK164" s="214">
        <f>ROUND(I164*H164,2)</f>
        <v>0</v>
      </c>
      <c r="BL164" s="25" t="s">
        <v>171</v>
      </c>
      <c r="BM164" s="25" t="s">
        <v>1635</v>
      </c>
    </row>
    <row r="165" spans="2:65" s="1" customFormat="1" ht="13.5">
      <c r="B165" s="42"/>
      <c r="C165" s="64"/>
      <c r="D165" s="242" t="s">
        <v>173</v>
      </c>
      <c r="E165" s="64"/>
      <c r="F165" s="252" t="s">
        <v>1634</v>
      </c>
      <c r="G165" s="64"/>
      <c r="H165" s="64"/>
      <c r="I165" s="173"/>
      <c r="J165" s="64"/>
      <c r="K165" s="64"/>
      <c r="L165" s="62"/>
      <c r="M165" s="217"/>
      <c r="N165" s="43"/>
      <c r="O165" s="43"/>
      <c r="P165" s="43"/>
      <c r="Q165" s="43"/>
      <c r="R165" s="43"/>
      <c r="S165" s="43"/>
      <c r="T165" s="79"/>
      <c r="AT165" s="25" t="s">
        <v>173</v>
      </c>
      <c r="AU165" s="25" t="s">
        <v>86</v>
      </c>
    </row>
    <row r="166" spans="2:65" s="1" customFormat="1" ht="22.5" customHeight="1">
      <c r="B166" s="42"/>
      <c r="C166" s="203" t="s">
        <v>364</v>
      </c>
      <c r="D166" s="203" t="s">
        <v>166</v>
      </c>
      <c r="E166" s="204" t="s">
        <v>1636</v>
      </c>
      <c r="F166" s="205" t="s">
        <v>1637</v>
      </c>
      <c r="G166" s="206" t="s">
        <v>226</v>
      </c>
      <c r="H166" s="207">
        <v>3</v>
      </c>
      <c r="I166" s="208"/>
      <c r="J166" s="209">
        <f>ROUND(I166*H166,2)</f>
        <v>0</v>
      </c>
      <c r="K166" s="205" t="s">
        <v>170</v>
      </c>
      <c r="L166" s="62"/>
      <c r="M166" s="210" t="s">
        <v>24</v>
      </c>
      <c r="N166" s="211" t="s">
        <v>48</v>
      </c>
      <c r="O166" s="43"/>
      <c r="P166" s="212">
        <f>O166*H166</f>
        <v>0</v>
      </c>
      <c r="Q166" s="212">
        <v>2.9E-4</v>
      </c>
      <c r="R166" s="212">
        <f>Q166*H166</f>
        <v>8.7000000000000001E-4</v>
      </c>
      <c r="S166" s="212">
        <v>0</v>
      </c>
      <c r="T166" s="213">
        <f>S166*H166</f>
        <v>0</v>
      </c>
      <c r="AR166" s="25" t="s">
        <v>284</v>
      </c>
      <c r="AT166" s="25" t="s">
        <v>166</v>
      </c>
      <c r="AU166" s="25" t="s">
        <v>86</v>
      </c>
      <c r="AY166" s="25" t="s">
        <v>164</v>
      </c>
      <c r="BE166" s="214">
        <f>IF(N166="základní",J166,0)</f>
        <v>0</v>
      </c>
      <c r="BF166" s="214">
        <f>IF(N166="snížená",J166,0)</f>
        <v>0</v>
      </c>
      <c r="BG166" s="214">
        <f>IF(N166="zákl. přenesená",J166,0)</f>
        <v>0</v>
      </c>
      <c r="BH166" s="214">
        <f>IF(N166="sníž. přenesená",J166,0)</f>
        <v>0</v>
      </c>
      <c r="BI166" s="214">
        <f>IF(N166="nulová",J166,0)</f>
        <v>0</v>
      </c>
      <c r="BJ166" s="25" t="s">
        <v>25</v>
      </c>
      <c r="BK166" s="214">
        <f>ROUND(I166*H166,2)</f>
        <v>0</v>
      </c>
      <c r="BL166" s="25" t="s">
        <v>284</v>
      </c>
      <c r="BM166" s="25" t="s">
        <v>1638</v>
      </c>
    </row>
    <row r="167" spans="2:65" s="1" customFormat="1" ht="13.5">
      <c r="B167" s="42"/>
      <c r="C167" s="64"/>
      <c r="D167" s="242" t="s">
        <v>173</v>
      </c>
      <c r="E167" s="64"/>
      <c r="F167" s="252" t="s">
        <v>1639</v>
      </c>
      <c r="G167" s="64"/>
      <c r="H167" s="64"/>
      <c r="I167" s="173"/>
      <c r="J167" s="64"/>
      <c r="K167" s="64"/>
      <c r="L167" s="62"/>
      <c r="M167" s="217"/>
      <c r="N167" s="43"/>
      <c r="O167" s="43"/>
      <c r="P167" s="43"/>
      <c r="Q167" s="43"/>
      <c r="R167" s="43"/>
      <c r="S167" s="43"/>
      <c r="T167" s="79"/>
      <c r="AT167" s="25" t="s">
        <v>173</v>
      </c>
      <c r="AU167" s="25" t="s">
        <v>86</v>
      </c>
    </row>
    <row r="168" spans="2:65" s="1" customFormat="1" ht="22.5" customHeight="1">
      <c r="B168" s="42"/>
      <c r="C168" s="203" t="s">
        <v>369</v>
      </c>
      <c r="D168" s="203" t="s">
        <v>166</v>
      </c>
      <c r="E168" s="204" t="s">
        <v>1640</v>
      </c>
      <c r="F168" s="205" t="s">
        <v>1641</v>
      </c>
      <c r="G168" s="206" t="s">
        <v>287</v>
      </c>
      <c r="H168" s="207">
        <v>90.2</v>
      </c>
      <c r="I168" s="208"/>
      <c r="J168" s="209">
        <f>ROUND(I168*H168,2)</f>
        <v>0</v>
      </c>
      <c r="K168" s="205" t="s">
        <v>170</v>
      </c>
      <c r="L168" s="62"/>
      <c r="M168" s="210" t="s">
        <v>24</v>
      </c>
      <c r="N168" s="211" t="s">
        <v>48</v>
      </c>
      <c r="O168" s="43"/>
      <c r="P168" s="212">
        <f>O168*H168</f>
        <v>0</v>
      </c>
      <c r="Q168" s="212">
        <v>0</v>
      </c>
      <c r="R168" s="212">
        <f>Q168*H168</f>
        <v>0</v>
      </c>
      <c r="S168" s="212">
        <v>0</v>
      </c>
      <c r="T168" s="213">
        <f>S168*H168</f>
        <v>0</v>
      </c>
      <c r="AR168" s="25" t="s">
        <v>284</v>
      </c>
      <c r="AT168" s="25" t="s">
        <v>166</v>
      </c>
      <c r="AU168" s="25" t="s">
        <v>86</v>
      </c>
      <c r="AY168" s="25" t="s">
        <v>164</v>
      </c>
      <c r="BE168" s="214">
        <f>IF(N168="základní",J168,0)</f>
        <v>0</v>
      </c>
      <c r="BF168" s="214">
        <f>IF(N168="snížená",J168,0)</f>
        <v>0</v>
      </c>
      <c r="BG168" s="214">
        <f>IF(N168="zákl. přenesená",J168,0)</f>
        <v>0</v>
      </c>
      <c r="BH168" s="214">
        <f>IF(N168="sníž. přenesená",J168,0)</f>
        <v>0</v>
      </c>
      <c r="BI168" s="214">
        <f>IF(N168="nulová",J168,0)</f>
        <v>0</v>
      </c>
      <c r="BJ168" s="25" t="s">
        <v>25</v>
      </c>
      <c r="BK168" s="214">
        <f>ROUND(I168*H168,2)</f>
        <v>0</v>
      </c>
      <c r="BL168" s="25" t="s">
        <v>284</v>
      </c>
      <c r="BM168" s="25" t="s">
        <v>1642</v>
      </c>
    </row>
    <row r="169" spans="2:65" s="1" customFormat="1" ht="13.5">
      <c r="B169" s="42"/>
      <c r="C169" s="64"/>
      <c r="D169" s="215" t="s">
        <v>173</v>
      </c>
      <c r="E169" s="64"/>
      <c r="F169" s="216" t="s">
        <v>1643</v>
      </c>
      <c r="G169" s="64"/>
      <c r="H169" s="64"/>
      <c r="I169" s="173"/>
      <c r="J169" s="64"/>
      <c r="K169" s="64"/>
      <c r="L169" s="62"/>
      <c r="M169" s="217"/>
      <c r="N169" s="43"/>
      <c r="O169" s="43"/>
      <c r="P169" s="43"/>
      <c r="Q169" s="43"/>
      <c r="R169" s="43"/>
      <c r="S169" s="43"/>
      <c r="T169" s="79"/>
      <c r="AT169" s="25" t="s">
        <v>173</v>
      </c>
      <c r="AU169" s="25" t="s">
        <v>86</v>
      </c>
    </row>
    <row r="170" spans="2:65" s="1" customFormat="1" ht="27">
      <c r="B170" s="42"/>
      <c r="C170" s="64"/>
      <c r="D170" s="215" t="s">
        <v>229</v>
      </c>
      <c r="E170" s="64"/>
      <c r="F170" s="267" t="s">
        <v>1644</v>
      </c>
      <c r="G170" s="64"/>
      <c r="H170" s="64"/>
      <c r="I170" s="173"/>
      <c r="J170" s="64"/>
      <c r="K170" s="64"/>
      <c r="L170" s="62"/>
      <c r="M170" s="217"/>
      <c r="N170" s="43"/>
      <c r="O170" s="43"/>
      <c r="P170" s="43"/>
      <c r="Q170" s="43"/>
      <c r="R170" s="43"/>
      <c r="S170" s="43"/>
      <c r="T170" s="79"/>
      <c r="AT170" s="25" t="s">
        <v>229</v>
      </c>
      <c r="AU170" s="25" t="s">
        <v>86</v>
      </c>
    </row>
    <row r="171" spans="2:65" s="13" customFormat="1" ht="13.5">
      <c r="B171" s="229"/>
      <c r="C171" s="230"/>
      <c r="D171" s="242" t="s">
        <v>175</v>
      </c>
      <c r="E171" s="253" t="s">
        <v>24</v>
      </c>
      <c r="F171" s="254" t="s">
        <v>1645</v>
      </c>
      <c r="G171" s="230"/>
      <c r="H171" s="255">
        <v>90.2</v>
      </c>
      <c r="I171" s="234"/>
      <c r="J171" s="230"/>
      <c r="K171" s="230"/>
      <c r="L171" s="235"/>
      <c r="M171" s="236"/>
      <c r="N171" s="237"/>
      <c r="O171" s="237"/>
      <c r="P171" s="237"/>
      <c r="Q171" s="237"/>
      <c r="R171" s="237"/>
      <c r="S171" s="237"/>
      <c r="T171" s="238"/>
      <c r="AT171" s="239" t="s">
        <v>175</v>
      </c>
      <c r="AU171" s="239" t="s">
        <v>86</v>
      </c>
      <c r="AV171" s="13" t="s">
        <v>86</v>
      </c>
      <c r="AW171" s="13" t="s">
        <v>40</v>
      </c>
      <c r="AX171" s="13" t="s">
        <v>25</v>
      </c>
      <c r="AY171" s="239" t="s">
        <v>164</v>
      </c>
    </row>
    <row r="172" spans="2:65" s="1" customFormat="1" ht="22.5" customHeight="1">
      <c r="B172" s="42"/>
      <c r="C172" s="203" t="s">
        <v>379</v>
      </c>
      <c r="D172" s="203" t="s">
        <v>166</v>
      </c>
      <c r="E172" s="204" t="s">
        <v>1646</v>
      </c>
      <c r="F172" s="205" t="s">
        <v>1647</v>
      </c>
      <c r="G172" s="206" t="s">
        <v>207</v>
      </c>
      <c r="H172" s="207">
        <v>0.14499999999999999</v>
      </c>
      <c r="I172" s="208"/>
      <c r="J172" s="209">
        <f>ROUND(I172*H172,2)</f>
        <v>0</v>
      </c>
      <c r="K172" s="205" t="s">
        <v>170</v>
      </c>
      <c r="L172" s="62"/>
      <c r="M172" s="210" t="s">
        <v>24</v>
      </c>
      <c r="N172" s="211" t="s">
        <v>48</v>
      </c>
      <c r="O172" s="43"/>
      <c r="P172" s="212">
        <f>O172*H172</f>
        <v>0</v>
      </c>
      <c r="Q172" s="212">
        <v>0</v>
      </c>
      <c r="R172" s="212">
        <f>Q172*H172</f>
        <v>0</v>
      </c>
      <c r="S172" s="212">
        <v>0</v>
      </c>
      <c r="T172" s="213">
        <f>S172*H172</f>
        <v>0</v>
      </c>
      <c r="AR172" s="25" t="s">
        <v>284</v>
      </c>
      <c r="AT172" s="25" t="s">
        <v>166</v>
      </c>
      <c r="AU172" s="25" t="s">
        <v>86</v>
      </c>
      <c r="AY172" s="25" t="s">
        <v>164</v>
      </c>
      <c r="BE172" s="214">
        <f>IF(N172="základní",J172,0)</f>
        <v>0</v>
      </c>
      <c r="BF172" s="214">
        <f>IF(N172="snížená",J172,0)</f>
        <v>0</v>
      </c>
      <c r="BG172" s="214">
        <f>IF(N172="zákl. přenesená",J172,0)</f>
        <v>0</v>
      </c>
      <c r="BH172" s="214">
        <f>IF(N172="sníž. přenesená",J172,0)</f>
        <v>0</v>
      </c>
      <c r="BI172" s="214">
        <f>IF(N172="nulová",J172,0)</f>
        <v>0</v>
      </c>
      <c r="BJ172" s="25" t="s">
        <v>25</v>
      </c>
      <c r="BK172" s="214">
        <f>ROUND(I172*H172,2)</f>
        <v>0</v>
      </c>
      <c r="BL172" s="25" t="s">
        <v>284</v>
      </c>
      <c r="BM172" s="25" t="s">
        <v>1648</v>
      </c>
    </row>
    <row r="173" spans="2:65" s="1" customFormat="1" ht="27">
      <c r="B173" s="42"/>
      <c r="C173" s="64"/>
      <c r="D173" s="215" t="s">
        <v>173</v>
      </c>
      <c r="E173" s="64"/>
      <c r="F173" s="216" t="s">
        <v>1649</v>
      </c>
      <c r="G173" s="64"/>
      <c r="H173" s="64"/>
      <c r="I173" s="173"/>
      <c r="J173" s="64"/>
      <c r="K173" s="64"/>
      <c r="L173" s="62"/>
      <c r="M173" s="217"/>
      <c r="N173" s="43"/>
      <c r="O173" s="43"/>
      <c r="P173" s="43"/>
      <c r="Q173" s="43"/>
      <c r="R173" s="43"/>
      <c r="S173" s="43"/>
      <c r="T173" s="79"/>
      <c r="AT173" s="25" t="s">
        <v>173</v>
      </c>
      <c r="AU173" s="25" t="s">
        <v>86</v>
      </c>
    </row>
    <row r="174" spans="2:65" s="1" customFormat="1" ht="121.5">
      <c r="B174" s="42"/>
      <c r="C174" s="64"/>
      <c r="D174" s="242" t="s">
        <v>229</v>
      </c>
      <c r="E174" s="64"/>
      <c r="F174" s="266" t="s">
        <v>744</v>
      </c>
      <c r="G174" s="64"/>
      <c r="H174" s="64"/>
      <c r="I174" s="173"/>
      <c r="J174" s="64"/>
      <c r="K174" s="64"/>
      <c r="L174" s="62"/>
      <c r="M174" s="217"/>
      <c r="N174" s="43"/>
      <c r="O174" s="43"/>
      <c r="P174" s="43"/>
      <c r="Q174" s="43"/>
      <c r="R174" s="43"/>
      <c r="S174" s="43"/>
      <c r="T174" s="79"/>
      <c r="AT174" s="25" t="s">
        <v>229</v>
      </c>
      <c r="AU174" s="25" t="s">
        <v>86</v>
      </c>
    </row>
    <row r="175" spans="2:65" s="1" customFormat="1" ht="22.5" customHeight="1">
      <c r="B175" s="42"/>
      <c r="C175" s="203" t="s">
        <v>385</v>
      </c>
      <c r="D175" s="203" t="s">
        <v>166</v>
      </c>
      <c r="E175" s="204" t="s">
        <v>1650</v>
      </c>
      <c r="F175" s="205" t="s">
        <v>1651</v>
      </c>
      <c r="G175" s="206" t="s">
        <v>207</v>
      </c>
      <c r="H175" s="207">
        <v>0.14499999999999999</v>
      </c>
      <c r="I175" s="208"/>
      <c r="J175" s="209">
        <f>ROUND(I175*H175,2)</f>
        <v>0</v>
      </c>
      <c r="K175" s="205" t="s">
        <v>170</v>
      </c>
      <c r="L175" s="62"/>
      <c r="M175" s="210" t="s">
        <v>24</v>
      </c>
      <c r="N175" s="211" t="s">
        <v>48</v>
      </c>
      <c r="O175" s="43"/>
      <c r="P175" s="212">
        <f>O175*H175</f>
        <v>0</v>
      </c>
      <c r="Q175" s="212">
        <v>0</v>
      </c>
      <c r="R175" s="212">
        <f>Q175*H175</f>
        <v>0</v>
      </c>
      <c r="S175" s="212">
        <v>0</v>
      </c>
      <c r="T175" s="213">
        <f>S175*H175</f>
        <v>0</v>
      </c>
      <c r="AR175" s="25" t="s">
        <v>284</v>
      </c>
      <c r="AT175" s="25" t="s">
        <v>166</v>
      </c>
      <c r="AU175" s="25" t="s">
        <v>86</v>
      </c>
      <c r="AY175" s="25" t="s">
        <v>164</v>
      </c>
      <c r="BE175" s="214">
        <f>IF(N175="základní",J175,0)</f>
        <v>0</v>
      </c>
      <c r="BF175" s="214">
        <f>IF(N175="snížená",J175,0)</f>
        <v>0</v>
      </c>
      <c r="BG175" s="214">
        <f>IF(N175="zákl. přenesená",J175,0)</f>
        <v>0</v>
      </c>
      <c r="BH175" s="214">
        <f>IF(N175="sníž. přenesená",J175,0)</f>
        <v>0</v>
      </c>
      <c r="BI175" s="214">
        <f>IF(N175="nulová",J175,0)</f>
        <v>0</v>
      </c>
      <c r="BJ175" s="25" t="s">
        <v>25</v>
      </c>
      <c r="BK175" s="214">
        <f>ROUND(I175*H175,2)</f>
        <v>0</v>
      </c>
      <c r="BL175" s="25" t="s">
        <v>284</v>
      </c>
      <c r="BM175" s="25" t="s">
        <v>1652</v>
      </c>
    </row>
    <row r="176" spans="2:65" s="1" customFormat="1" ht="27">
      <c r="B176" s="42"/>
      <c r="C176" s="64"/>
      <c r="D176" s="215" t="s">
        <v>173</v>
      </c>
      <c r="E176" s="64"/>
      <c r="F176" s="216" t="s">
        <v>1653</v>
      </c>
      <c r="G176" s="64"/>
      <c r="H176" s="64"/>
      <c r="I176" s="173"/>
      <c r="J176" s="64"/>
      <c r="K176" s="64"/>
      <c r="L176" s="62"/>
      <c r="M176" s="217"/>
      <c r="N176" s="43"/>
      <c r="O176" s="43"/>
      <c r="P176" s="43"/>
      <c r="Q176" s="43"/>
      <c r="R176" s="43"/>
      <c r="S176" s="43"/>
      <c r="T176" s="79"/>
      <c r="AT176" s="25" t="s">
        <v>173</v>
      </c>
      <c r="AU176" s="25" t="s">
        <v>86</v>
      </c>
    </row>
    <row r="177" spans="2:65" s="1" customFormat="1" ht="121.5">
      <c r="B177" s="42"/>
      <c r="C177" s="64"/>
      <c r="D177" s="215" t="s">
        <v>229</v>
      </c>
      <c r="E177" s="64"/>
      <c r="F177" s="267" t="s">
        <v>744</v>
      </c>
      <c r="G177" s="64"/>
      <c r="H177" s="64"/>
      <c r="I177" s="173"/>
      <c r="J177" s="64"/>
      <c r="K177" s="64"/>
      <c r="L177" s="62"/>
      <c r="M177" s="217"/>
      <c r="N177" s="43"/>
      <c r="O177" s="43"/>
      <c r="P177" s="43"/>
      <c r="Q177" s="43"/>
      <c r="R177" s="43"/>
      <c r="S177" s="43"/>
      <c r="T177" s="79"/>
      <c r="AT177" s="25" t="s">
        <v>229</v>
      </c>
      <c r="AU177" s="25" t="s">
        <v>86</v>
      </c>
    </row>
    <row r="178" spans="2:65" s="11" customFormat="1" ht="29.85" customHeight="1">
      <c r="B178" s="186"/>
      <c r="C178" s="187"/>
      <c r="D178" s="200" t="s">
        <v>76</v>
      </c>
      <c r="E178" s="201" t="s">
        <v>769</v>
      </c>
      <c r="F178" s="201" t="s">
        <v>770</v>
      </c>
      <c r="G178" s="187"/>
      <c r="H178" s="187"/>
      <c r="I178" s="190"/>
      <c r="J178" s="202">
        <f>BK178</f>
        <v>0</v>
      </c>
      <c r="K178" s="187"/>
      <c r="L178" s="192"/>
      <c r="M178" s="193"/>
      <c r="N178" s="194"/>
      <c r="O178" s="194"/>
      <c r="P178" s="195">
        <f>SUM(P179:P287)</f>
        <v>0</v>
      </c>
      <c r="Q178" s="194"/>
      <c r="R178" s="195">
        <f>SUM(R179:R287)</f>
        <v>0.38501000000000007</v>
      </c>
      <c r="S178" s="194"/>
      <c r="T178" s="196">
        <f>SUM(T179:T287)</f>
        <v>0</v>
      </c>
      <c r="AR178" s="197" t="s">
        <v>86</v>
      </c>
      <c r="AT178" s="198" t="s">
        <v>76</v>
      </c>
      <c r="AU178" s="198" t="s">
        <v>25</v>
      </c>
      <c r="AY178" s="197" t="s">
        <v>164</v>
      </c>
      <c r="BK178" s="199">
        <f>SUM(BK179:BK287)</f>
        <v>0</v>
      </c>
    </row>
    <row r="179" spans="2:65" s="1" customFormat="1" ht="22.5" customHeight="1">
      <c r="B179" s="42"/>
      <c r="C179" s="203" t="s">
        <v>392</v>
      </c>
      <c r="D179" s="203" t="s">
        <v>166</v>
      </c>
      <c r="E179" s="204" t="s">
        <v>1654</v>
      </c>
      <c r="F179" s="205" t="s">
        <v>1655</v>
      </c>
      <c r="G179" s="206" t="s">
        <v>287</v>
      </c>
      <c r="H179" s="207">
        <v>107</v>
      </c>
      <c r="I179" s="208"/>
      <c r="J179" s="209">
        <f>ROUND(I179*H179,2)</f>
        <v>0</v>
      </c>
      <c r="K179" s="205" t="s">
        <v>170</v>
      </c>
      <c r="L179" s="62"/>
      <c r="M179" s="210" t="s">
        <v>24</v>
      </c>
      <c r="N179" s="211" t="s">
        <v>48</v>
      </c>
      <c r="O179" s="43"/>
      <c r="P179" s="212">
        <f>O179*H179</f>
        <v>0</v>
      </c>
      <c r="Q179" s="212">
        <v>6.6E-4</v>
      </c>
      <c r="R179" s="212">
        <f>Q179*H179</f>
        <v>7.0620000000000002E-2</v>
      </c>
      <c r="S179" s="212">
        <v>0</v>
      </c>
      <c r="T179" s="213">
        <f>S179*H179</f>
        <v>0</v>
      </c>
      <c r="AR179" s="25" t="s">
        <v>284</v>
      </c>
      <c r="AT179" s="25" t="s">
        <v>166</v>
      </c>
      <c r="AU179" s="25" t="s">
        <v>86</v>
      </c>
      <c r="AY179" s="25" t="s">
        <v>164</v>
      </c>
      <c r="BE179" s="214">
        <f>IF(N179="základní",J179,0)</f>
        <v>0</v>
      </c>
      <c r="BF179" s="214">
        <f>IF(N179="snížená",J179,0)</f>
        <v>0</v>
      </c>
      <c r="BG179" s="214">
        <f>IF(N179="zákl. přenesená",J179,0)</f>
        <v>0</v>
      </c>
      <c r="BH179" s="214">
        <f>IF(N179="sníž. přenesená",J179,0)</f>
        <v>0</v>
      </c>
      <c r="BI179" s="214">
        <f>IF(N179="nulová",J179,0)</f>
        <v>0</v>
      </c>
      <c r="BJ179" s="25" t="s">
        <v>25</v>
      </c>
      <c r="BK179" s="214">
        <f>ROUND(I179*H179,2)</f>
        <v>0</v>
      </c>
      <c r="BL179" s="25" t="s">
        <v>284</v>
      </c>
      <c r="BM179" s="25" t="s">
        <v>1656</v>
      </c>
    </row>
    <row r="180" spans="2:65" s="1" customFormat="1" ht="13.5">
      <c r="B180" s="42"/>
      <c r="C180" s="64"/>
      <c r="D180" s="215" t="s">
        <v>173</v>
      </c>
      <c r="E180" s="64"/>
      <c r="F180" s="216" t="s">
        <v>1657</v>
      </c>
      <c r="G180" s="64"/>
      <c r="H180" s="64"/>
      <c r="I180" s="173"/>
      <c r="J180" s="64"/>
      <c r="K180" s="64"/>
      <c r="L180" s="62"/>
      <c r="M180" s="217"/>
      <c r="N180" s="43"/>
      <c r="O180" s="43"/>
      <c r="P180" s="43"/>
      <c r="Q180" s="43"/>
      <c r="R180" s="43"/>
      <c r="S180" s="43"/>
      <c r="T180" s="79"/>
      <c r="AT180" s="25" t="s">
        <v>173</v>
      </c>
      <c r="AU180" s="25" t="s">
        <v>86</v>
      </c>
    </row>
    <row r="181" spans="2:65" s="1" customFormat="1" ht="27">
      <c r="B181" s="42"/>
      <c r="C181" s="64"/>
      <c r="D181" s="215" t="s">
        <v>229</v>
      </c>
      <c r="E181" s="64"/>
      <c r="F181" s="267" t="s">
        <v>1658</v>
      </c>
      <c r="G181" s="64"/>
      <c r="H181" s="64"/>
      <c r="I181" s="173"/>
      <c r="J181" s="64"/>
      <c r="K181" s="64"/>
      <c r="L181" s="62"/>
      <c r="M181" s="217"/>
      <c r="N181" s="43"/>
      <c r="O181" s="43"/>
      <c r="P181" s="43"/>
      <c r="Q181" s="43"/>
      <c r="R181" s="43"/>
      <c r="S181" s="43"/>
      <c r="T181" s="79"/>
      <c r="AT181" s="25" t="s">
        <v>229</v>
      </c>
      <c r="AU181" s="25" t="s">
        <v>86</v>
      </c>
    </row>
    <row r="182" spans="2:65" s="12" customFormat="1" ht="13.5">
      <c r="B182" s="218"/>
      <c r="C182" s="219"/>
      <c r="D182" s="215" t="s">
        <v>175</v>
      </c>
      <c r="E182" s="220" t="s">
        <v>24</v>
      </c>
      <c r="F182" s="221" t="s">
        <v>1659</v>
      </c>
      <c r="G182" s="219"/>
      <c r="H182" s="222" t="s">
        <v>24</v>
      </c>
      <c r="I182" s="223"/>
      <c r="J182" s="219"/>
      <c r="K182" s="219"/>
      <c r="L182" s="224"/>
      <c r="M182" s="225"/>
      <c r="N182" s="226"/>
      <c r="O182" s="226"/>
      <c r="P182" s="226"/>
      <c r="Q182" s="226"/>
      <c r="R182" s="226"/>
      <c r="S182" s="226"/>
      <c r="T182" s="227"/>
      <c r="AT182" s="228" t="s">
        <v>175</v>
      </c>
      <c r="AU182" s="228" t="s">
        <v>86</v>
      </c>
      <c r="AV182" s="12" t="s">
        <v>25</v>
      </c>
      <c r="AW182" s="12" t="s">
        <v>40</v>
      </c>
      <c r="AX182" s="12" t="s">
        <v>77</v>
      </c>
      <c r="AY182" s="228" t="s">
        <v>164</v>
      </c>
    </row>
    <row r="183" spans="2:65" s="13" customFormat="1" ht="13.5">
      <c r="B183" s="229"/>
      <c r="C183" s="230"/>
      <c r="D183" s="215" t="s">
        <v>175</v>
      </c>
      <c r="E183" s="231" t="s">
        <v>24</v>
      </c>
      <c r="F183" s="232" t="s">
        <v>340</v>
      </c>
      <c r="G183" s="230"/>
      <c r="H183" s="233">
        <v>23</v>
      </c>
      <c r="I183" s="234"/>
      <c r="J183" s="230"/>
      <c r="K183" s="230"/>
      <c r="L183" s="235"/>
      <c r="M183" s="236"/>
      <c r="N183" s="237"/>
      <c r="O183" s="237"/>
      <c r="P183" s="237"/>
      <c r="Q183" s="237"/>
      <c r="R183" s="237"/>
      <c r="S183" s="237"/>
      <c r="T183" s="238"/>
      <c r="AT183" s="239" t="s">
        <v>175</v>
      </c>
      <c r="AU183" s="239" t="s">
        <v>86</v>
      </c>
      <c r="AV183" s="13" t="s">
        <v>86</v>
      </c>
      <c r="AW183" s="13" t="s">
        <v>40</v>
      </c>
      <c r="AX183" s="13" t="s">
        <v>77</v>
      </c>
      <c r="AY183" s="239" t="s">
        <v>164</v>
      </c>
    </row>
    <row r="184" spans="2:65" s="12" customFormat="1" ht="13.5">
      <c r="B184" s="218"/>
      <c r="C184" s="219"/>
      <c r="D184" s="215" t="s">
        <v>175</v>
      </c>
      <c r="E184" s="220" t="s">
        <v>24</v>
      </c>
      <c r="F184" s="221" t="s">
        <v>1660</v>
      </c>
      <c r="G184" s="219"/>
      <c r="H184" s="222" t="s">
        <v>24</v>
      </c>
      <c r="I184" s="223"/>
      <c r="J184" s="219"/>
      <c r="K184" s="219"/>
      <c r="L184" s="224"/>
      <c r="M184" s="225"/>
      <c r="N184" s="226"/>
      <c r="O184" s="226"/>
      <c r="P184" s="226"/>
      <c r="Q184" s="226"/>
      <c r="R184" s="226"/>
      <c r="S184" s="226"/>
      <c r="T184" s="227"/>
      <c r="AT184" s="228" t="s">
        <v>175</v>
      </c>
      <c r="AU184" s="228" t="s">
        <v>86</v>
      </c>
      <c r="AV184" s="12" t="s">
        <v>25</v>
      </c>
      <c r="AW184" s="12" t="s">
        <v>40</v>
      </c>
      <c r="AX184" s="12" t="s">
        <v>77</v>
      </c>
      <c r="AY184" s="228" t="s">
        <v>164</v>
      </c>
    </row>
    <row r="185" spans="2:65" s="13" customFormat="1" ht="13.5">
      <c r="B185" s="229"/>
      <c r="C185" s="230"/>
      <c r="D185" s="215" t="s">
        <v>175</v>
      </c>
      <c r="E185" s="231" t="s">
        <v>24</v>
      </c>
      <c r="F185" s="232" t="s">
        <v>490</v>
      </c>
      <c r="G185" s="230"/>
      <c r="H185" s="233">
        <v>38</v>
      </c>
      <c r="I185" s="234"/>
      <c r="J185" s="230"/>
      <c r="K185" s="230"/>
      <c r="L185" s="235"/>
      <c r="M185" s="236"/>
      <c r="N185" s="237"/>
      <c r="O185" s="237"/>
      <c r="P185" s="237"/>
      <c r="Q185" s="237"/>
      <c r="R185" s="237"/>
      <c r="S185" s="237"/>
      <c r="T185" s="238"/>
      <c r="AT185" s="239" t="s">
        <v>175</v>
      </c>
      <c r="AU185" s="239" t="s">
        <v>86</v>
      </c>
      <c r="AV185" s="13" t="s">
        <v>86</v>
      </c>
      <c r="AW185" s="13" t="s">
        <v>40</v>
      </c>
      <c r="AX185" s="13" t="s">
        <v>77</v>
      </c>
      <c r="AY185" s="239" t="s">
        <v>164</v>
      </c>
    </row>
    <row r="186" spans="2:65" s="12" customFormat="1" ht="13.5">
      <c r="B186" s="218"/>
      <c r="C186" s="219"/>
      <c r="D186" s="215" t="s">
        <v>175</v>
      </c>
      <c r="E186" s="220" t="s">
        <v>24</v>
      </c>
      <c r="F186" s="221" t="s">
        <v>1661</v>
      </c>
      <c r="G186" s="219"/>
      <c r="H186" s="222" t="s">
        <v>24</v>
      </c>
      <c r="I186" s="223"/>
      <c r="J186" s="219"/>
      <c r="K186" s="219"/>
      <c r="L186" s="224"/>
      <c r="M186" s="225"/>
      <c r="N186" s="226"/>
      <c r="O186" s="226"/>
      <c r="P186" s="226"/>
      <c r="Q186" s="226"/>
      <c r="R186" s="226"/>
      <c r="S186" s="226"/>
      <c r="T186" s="227"/>
      <c r="AT186" s="228" t="s">
        <v>175</v>
      </c>
      <c r="AU186" s="228" t="s">
        <v>86</v>
      </c>
      <c r="AV186" s="12" t="s">
        <v>25</v>
      </c>
      <c r="AW186" s="12" t="s">
        <v>40</v>
      </c>
      <c r="AX186" s="12" t="s">
        <v>77</v>
      </c>
      <c r="AY186" s="228" t="s">
        <v>164</v>
      </c>
    </row>
    <row r="187" spans="2:65" s="13" customFormat="1" ht="13.5">
      <c r="B187" s="229"/>
      <c r="C187" s="230"/>
      <c r="D187" s="215" t="s">
        <v>175</v>
      </c>
      <c r="E187" s="231" t="s">
        <v>24</v>
      </c>
      <c r="F187" s="232" t="s">
        <v>542</v>
      </c>
      <c r="G187" s="230"/>
      <c r="H187" s="233">
        <v>46</v>
      </c>
      <c r="I187" s="234"/>
      <c r="J187" s="230"/>
      <c r="K187" s="230"/>
      <c r="L187" s="235"/>
      <c r="M187" s="236"/>
      <c r="N187" s="237"/>
      <c r="O187" s="237"/>
      <c r="P187" s="237"/>
      <c r="Q187" s="237"/>
      <c r="R187" s="237"/>
      <c r="S187" s="237"/>
      <c r="T187" s="238"/>
      <c r="AT187" s="239" t="s">
        <v>175</v>
      </c>
      <c r="AU187" s="239" t="s">
        <v>86</v>
      </c>
      <c r="AV187" s="13" t="s">
        <v>86</v>
      </c>
      <c r="AW187" s="13" t="s">
        <v>40</v>
      </c>
      <c r="AX187" s="13" t="s">
        <v>77</v>
      </c>
      <c r="AY187" s="239" t="s">
        <v>164</v>
      </c>
    </row>
    <row r="188" spans="2:65" s="14" customFormat="1" ht="13.5">
      <c r="B188" s="240"/>
      <c r="C188" s="241"/>
      <c r="D188" s="242" t="s">
        <v>175</v>
      </c>
      <c r="E188" s="243" t="s">
        <v>24</v>
      </c>
      <c r="F188" s="244" t="s">
        <v>178</v>
      </c>
      <c r="G188" s="241"/>
      <c r="H188" s="245">
        <v>107</v>
      </c>
      <c r="I188" s="246"/>
      <c r="J188" s="241"/>
      <c r="K188" s="241"/>
      <c r="L188" s="247"/>
      <c r="M188" s="248"/>
      <c r="N188" s="249"/>
      <c r="O188" s="249"/>
      <c r="P188" s="249"/>
      <c r="Q188" s="249"/>
      <c r="R188" s="249"/>
      <c r="S188" s="249"/>
      <c r="T188" s="250"/>
      <c r="AT188" s="251" t="s">
        <v>175</v>
      </c>
      <c r="AU188" s="251" t="s">
        <v>86</v>
      </c>
      <c r="AV188" s="14" t="s">
        <v>171</v>
      </c>
      <c r="AW188" s="14" t="s">
        <v>40</v>
      </c>
      <c r="AX188" s="14" t="s">
        <v>25</v>
      </c>
      <c r="AY188" s="251" t="s">
        <v>164</v>
      </c>
    </row>
    <row r="189" spans="2:65" s="1" customFormat="1" ht="22.5" customHeight="1">
      <c r="B189" s="42"/>
      <c r="C189" s="203" t="s">
        <v>402</v>
      </c>
      <c r="D189" s="203" t="s">
        <v>166</v>
      </c>
      <c r="E189" s="204" t="s">
        <v>1662</v>
      </c>
      <c r="F189" s="205" t="s">
        <v>1663</v>
      </c>
      <c r="G189" s="206" t="s">
        <v>287</v>
      </c>
      <c r="H189" s="207">
        <v>63</v>
      </c>
      <c r="I189" s="208"/>
      <c r="J189" s="209">
        <f>ROUND(I189*H189,2)</f>
        <v>0</v>
      </c>
      <c r="K189" s="205" t="s">
        <v>170</v>
      </c>
      <c r="L189" s="62"/>
      <c r="M189" s="210" t="s">
        <v>24</v>
      </c>
      <c r="N189" s="211" t="s">
        <v>48</v>
      </c>
      <c r="O189" s="43"/>
      <c r="P189" s="212">
        <f>O189*H189</f>
        <v>0</v>
      </c>
      <c r="Q189" s="212">
        <v>9.1E-4</v>
      </c>
      <c r="R189" s="212">
        <f>Q189*H189</f>
        <v>5.7329999999999999E-2</v>
      </c>
      <c r="S189" s="212">
        <v>0</v>
      </c>
      <c r="T189" s="213">
        <f>S189*H189</f>
        <v>0</v>
      </c>
      <c r="AR189" s="25" t="s">
        <v>284</v>
      </c>
      <c r="AT189" s="25" t="s">
        <v>166</v>
      </c>
      <c r="AU189" s="25" t="s">
        <v>86</v>
      </c>
      <c r="AY189" s="25" t="s">
        <v>164</v>
      </c>
      <c r="BE189" s="214">
        <f>IF(N189="základní",J189,0)</f>
        <v>0</v>
      </c>
      <c r="BF189" s="214">
        <f>IF(N189="snížená",J189,0)</f>
        <v>0</v>
      </c>
      <c r="BG189" s="214">
        <f>IF(N189="zákl. přenesená",J189,0)</f>
        <v>0</v>
      </c>
      <c r="BH189" s="214">
        <f>IF(N189="sníž. přenesená",J189,0)</f>
        <v>0</v>
      </c>
      <c r="BI189" s="214">
        <f>IF(N189="nulová",J189,0)</f>
        <v>0</v>
      </c>
      <c r="BJ189" s="25" t="s">
        <v>25</v>
      </c>
      <c r="BK189" s="214">
        <f>ROUND(I189*H189,2)</f>
        <v>0</v>
      </c>
      <c r="BL189" s="25" t="s">
        <v>284</v>
      </c>
      <c r="BM189" s="25" t="s">
        <v>1664</v>
      </c>
    </row>
    <row r="190" spans="2:65" s="1" customFormat="1" ht="13.5">
      <c r="B190" s="42"/>
      <c r="C190" s="64"/>
      <c r="D190" s="215" t="s">
        <v>173</v>
      </c>
      <c r="E190" s="64"/>
      <c r="F190" s="216" t="s">
        <v>1665</v>
      </c>
      <c r="G190" s="64"/>
      <c r="H190" s="64"/>
      <c r="I190" s="173"/>
      <c r="J190" s="64"/>
      <c r="K190" s="64"/>
      <c r="L190" s="62"/>
      <c r="M190" s="217"/>
      <c r="N190" s="43"/>
      <c r="O190" s="43"/>
      <c r="P190" s="43"/>
      <c r="Q190" s="43"/>
      <c r="R190" s="43"/>
      <c r="S190" s="43"/>
      <c r="T190" s="79"/>
      <c r="AT190" s="25" t="s">
        <v>173</v>
      </c>
      <c r="AU190" s="25" t="s">
        <v>86</v>
      </c>
    </row>
    <row r="191" spans="2:65" s="1" customFormat="1" ht="27">
      <c r="B191" s="42"/>
      <c r="C191" s="64"/>
      <c r="D191" s="215" t="s">
        <v>229</v>
      </c>
      <c r="E191" s="64"/>
      <c r="F191" s="267" t="s">
        <v>1658</v>
      </c>
      <c r="G191" s="64"/>
      <c r="H191" s="64"/>
      <c r="I191" s="173"/>
      <c r="J191" s="64"/>
      <c r="K191" s="64"/>
      <c r="L191" s="62"/>
      <c r="M191" s="217"/>
      <c r="N191" s="43"/>
      <c r="O191" s="43"/>
      <c r="P191" s="43"/>
      <c r="Q191" s="43"/>
      <c r="R191" s="43"/>
      <c r="S191" s="43"/>
      <c r="T191" s="79"/>
      <c r="AT191" s="25" t="s">
        <v>229</v>
      </c>
      <c r="AU191" s="25" t="s">
        <v>86</v>
      </c>
    </row>
    <row r="192" spans="2:65" s="12" customFormat="1" ht="13.5">
      <c r="B192" s="218"/>
      <c r="C192" s="219"/>
      <c r="D192" s="215" t="s">
        <v>175</v>
      </c>
      <c r="E192" s="220" t="s">
        <v>24</v>
      </c>
      <c r="F192" s="221" t="s">
        <v>1666</v>
      </c>
      <c r="G192" s="219"/>
      <c r="H192" s="222" t="s">
        <v>24</v>
      </c>
      <c r="I192" s="223"/>
      <c r="J192" s="219"/>
      <c r="K192" s="219"/>
      <c r="L192" s="224"/>
      <c r="M192" s="225"/>
      <c r="N192" s="226"/>
      <c r="O192" s="226"/>
      <c r="P192" s="226"/>
      <c r="Q192" s="226"/>
      <c r="R192" s="226"/>
      <c r="S192" s="226"/>
      <c r="T192" s="227"/>
      <c r="AT192" s="228" t="s">
        <v>175</v>
      </c>
      <c r="AU192" s="228" t="s">
        <v>86</v>
      </c>
      <c r="AV192" s="12" t="s">
        <v>25</v>
      </c>
      <c r="AW192" s="12" t="s">
        <v>40</v>
      </c>
      <c r="AX192" s="12" t="s">
        <v>77</v>
      </c>
      <c r="AY192" s="228" t="s">
        <v>164</v>
      </c>
    </row>
    <row r="193" spans="2:65" s="13" customFormat="1" ht="13.5">
      <c r="B193" s="229"/>
      <c r="C193" s="230"/>
      <c r="D193" s="215" t="s">
        <v>175</v>
      </c>
      <c r="E193" s="231" t="s">
        <v>24</v>
      </c>
      <c r="F193" s="232" t="s">
        <v>409</v>
      </c>
      <c r="G193" s="230"/>
      <c r="H193" s="233">
        <v>32</v>
      </c>
      <c r="I193" s="234"/>
      <c r="J193" s="230"/>
      <c r="K193" s="230"/>
      <c r="L193" s="235"/>
      <c r="M193" s="236"/>
      <c r="N193" s="237"/>
      <c r="O193" s="237"/>
      <c r="P193" s="237"/>
      <c r="Q193" s="237"/>
      <c r="R193" s="237"/>
      <c r="S193" s="237"/>
      <c r="T193" s="238"/>
      <c r="AT193" s="239" t="s">
        <v>175</v>
      </c>
      <c r="AU193" s="239" t="s">
        <v>86</v>
      </c>
      <c r="AV193" s="13" t="s">
        <v>86</v>
      </c>
      <c r="AW193" s="13" t="s">
        <v>40</v>
      </c>
      <c r="AX193" s="13" t="s">
        <v>77</v>
      </c>
      <c r="AY193" s="239" t="s">
        <v>164</v>
      </c>
    </row>
    <row r="194" spans="2:65" s="12" customFormat="1" ht="13.5">
      <c r="B194" s="218"/>
      <c r="C194" s="219"/>
      <c r="D194" s="215" t="s">
        <v>175</v>
      </c>
      <c r="E194" s="220" t="s">
        <v>24</v>
      </c>
      <c r="F194" s="221" t="s">
        <v>1660</v>
      </c>
      <c r="G194" s="219"/>
      <c r="H194" s="222" t="s">
        <v>24</v>
      </c>
      <c r="I194" s="223"/>
      <c r="J194" s="219"/>
      <c r="K194" s="219"/>
      <c r="L194" s="224"/>
      <c r="M194" s="225"/>
      <c r="N194" s="226"/>
      <c r="O194" s="226"/>
      <c r="P194" s="226"/>
      <c r="Q194" s="226"/>
      <c r="R194" s="226"/>
      <c r="S194" s="226"/>
      <c r="T194" s="227"/>
      <c r="AT194" s="228" t="s">
        <v>175</v>
      </c>
      <c r="AU194" s="228" t="s">
        <v>86</v>
      </c>
      <c r="AV194" s="12" t="s">
        <v>25</v>
      </c>
      <c r="AW194" s="12" t="s">
        <v>40</v>
      </c>
      <c r="AX194" s="12" t="s">
        <v>77</v>
      </c>
      <c r="AY194" s="228" t="s">
        <v>164</v>
      </c>
    </row>
    <row r="195" spans="2:65" s="13" customFormat="1" ht="13.5">
      <c r="B195" s="229"/>
      <c r="C195" s="230"/>
      <c r="D195" s="215" t="s">
        <v>175</v>
      </c>
      <c r="E195" s="231" t="s">
        <v>24</v>
      </c>
      <c r="F195" s="232" t="s">
        <v>10</v>
      </c>
      <c r="G195" s="230"/>
      <c r="H195" s="233">
        <v>15</v>
      </c>
      <c r="I195" s="234"/>
      <c r="J195" s="230"/>
      <c r="K195" s="230"/>
      <c r="L195" s="235"/>
      <c r="M195" s="236"/>
      <c r="N195" s="237"/>
      <c r="O195" s="237"/>
      <c r="P195" s="237"/>
      <c r="Q195" s="237"/>
      <c r="R195" s="237"/>
      <c r="S195" s="237"/>
      <c r="T195" s="238"/>
      <c r="AT195" s="239" t="s">
        <v>175</v>
      </c>
      <c r="AU195" s="239" t="s">
        <v>86</v>
      </c>
      <c r="AV195" s="13" t="s">
        <v>86</v>
      </c>
      <c r="AW195" s="13" t="s">
        <v>40</v>
      </c>
      <c r="AX195" s="13" t="s">
        <v>77</v>
      </c>
      <c r="AY195" s="239" t="s">
        <v>164</v>
      </c>
    </row>
    <row r="196" spans="2:65" s="12" customFormat="1" ht="13.5">
      <c r="B196" s="218"/>
      <c r="C196" s="219"/>
      <c r="D196" s="215" t="s">
        <v>175</v>
      </c>
      <c r="E196" s="220" t="s">
        <v>24</v>
      </c>
      <c r="F196" s="221" t="s">
        <v>1661</v>
      </c>
      <c r="G196" s="219"/>
      <c r="H196" s="222" t="s">
        <v>24</v>
      </c>
      <c r="I196" s="223"/>
      <c r="J196" s="219"/>
      <c r="K196" s="219"/>
      <c r="L196" s="224"/>
      <c r="M196" s="225"/>
      <c r="N196" s="226"/>
      <c r="O196" s="226"/>
      <c r="P196" s="226"/>
      <c r="Q196" s="226"/>
      <c r="R196" s="226"/>
      <c r="S196" s="226"/>
      <c r="T196" s="227"/>
      <c r="AT196" s="228" t="s">
        <v>175</v>
      </c>
      <c r="AU196" s="228" t="s">
        <v>86</v>
      </c>
      <c r="AV196" s="12" t="s">
        <v>25</v>
      </c>
      <c r="AW196" s="12" t="s">
        <v>40</v>
      </c>
      <c r="AX196" s="12" t="s">
        <v>77</v>
      </c>
      <c r="AY196" s="228" t="s">
        <v>164</v>
      </c>
    </row>
    <row r="197" spans="2:65" s="13" customFormat="1" ht="13.5">
      <c r="B197" s="229"/>
      <c r="C197" s="230"/>
      <c r="D197" s="215" t="s">
        <v>175</v>
      </c>
      <c r="E197" s="231" t="s">
        <v>24</v>
      </c>
      <c r="F197" s="232" t="s">
        <v>284</v>
      </c>
      <c r="G197" s="230"/>
      <c r="H197" s="233">
        <v>16</v>
      </c>
      <c r="I197" s="234"/>
      <c r="J197" s="230"/>
      <c r="K197" s="230"/>
      <c r="L197" s="235"/>
      <c r="M197" s="236"/>
      <c r="N197" s="237"/>
      <c r="O197" s="237"/>
      <c r="P197" s="237"/>
      <c r="Q197" s="237"/>
      <c r="R197" s="237"/>
      <c r="S197" s="237"/>
      <c r="T197" s="238"/>
      <c r="AT197" s="239" t="s">
        <v>175</v>
      </c>
      <c r="AU197" s="239" t="s">
        <v>86</v>
      </c>
      <c r="AV197" s="13" t="s">
        <v>86</v>
      </c>
      <c r="AW197" s="13" t="s">
        <v>40</v>
      </c>
      <c r="AX197" s="13" t="s">
        <v>77</v>
      </c>
      <c r="AY197" s="239" t="s">
        <v>164</v>
      </c>
    </row>
    <row r="198" spans="2:65" s="14" customFormat="1" ht="13.5">
      <c r="B198" s="240"/>
      <c r="C198" s="241"/>
      <c r="D198" s="242" t="s">
        <v>175</v>
      </c>
      <c r="E198" s="243" t="s">
        <v>24</v>
      </c>
      <c r="F198" s="244" t="s">
        <v>178</v>
      </c>
      <c r="G198" s="241"/>
      <c r="H198" s="245">
        <v>63</v>
      </c>
      <c r="I198" s="246"/>
      <c r="J198" s="241"/>
      <c r="K198" s="241"/>
      <c r="L198" s="247"/>
      <c r="M198" s="248"/>
      <c r="N198" s="249"/>
      <c r="O198" s="249"/>
      <c r="P198" s="249"/>
      <c r="Q198" s="249"/>
      <c r="R198" s="249"/>
      <c r="S198" s="249"/>
      <c r="T198" s="250"/>
      <c r="AT198" s="251" t="s">
        <v>175</v>
      </c>
      <c r="AU198" s="251" t="s">
        <v>86</v>
      </c>
      <c r="AV198" s="14" t="s">
        <v>171</v>
      </c>
      <c r="AW198" s="14" t="s">
        <v>40</v>
      </c>
      <c r="AX198" s="14" t="s">
        <v>25</v>
      </c>
      <c r="AY198" s="251" t="s">
        <v>164</v>
      </c>
    </row>
    <row r="199" spans="2:65" s="1" customFormat="1" ht="22.5" customHeight="1">
      <c r="B199" s="42"/>
      <c r="C199" s="203" t="s">
        <v>409</v>
      </c>
      <c r="D199" s="203" t="s">
        <v>166</v>
      </c>
      <c r="E199" s="204" t="s">
        <v>1667</v>
      </c>
      <c r="F199" s="205" t="s">
        <v>1668</v>
      </c>
      <c r="G199" s="206" t="s">
        <v>287</v>
      </c>
      <c r="H199" s="207">
        <v>24</v>
      </c>
      <c r="I199" s="208"/>
      <c r="J199" s="209">
        <f>ROUND(I199*H199,2)</f>
        <v>0</v>
      </c>
      <c r="K199" s="205" t="s">
        <v>170</v>
      </c>
      <c r="L199" s="62"/>
      <c r="M199" s="210" t="s">
        <v>24</v>
      </c>
      <c r="N199" s="211" t="s">
        <v>48</v>
      </c>
      <c r="O199" s="43"/>
      <c r="P199" s="212">
        <f>O199*H199</f>
        <v>0</v>
      </c>
      <c r="Q199" s="212">
        <v>1.1900000000000001E-3</v>
      </c>
      <c r="R199" s="212">
        <f>Q199*H199</f>
        <v>2.8560000000000002E-2</v>
      </c>
      <c r="S199" s="212">
        <v>0</v>
      </c>
      <c r="T199" s="213">
        <f>S199*H199</f>
        <v>0</v>
      </c>
      <c r="AR199" s="25" t="s">
        <v>284</v>
      </c>
      <c r="AT199" s="25" t="s">
        <v>166</v>
      </c>
      <c r="AU199" s="25" t="s">
        <v>86</v>
      </c>
      <c r="AY199" s="25" t="s">
        <v>164</v>
      </c>
      <c r="BE199" s="214">
        <f>IF(N199="základní",J199,0)</f>
        <v>0</v>
      </c>
      <c r="BF199" s="214">
        <f>IF(N199="snížená",J199,0)</f>
        <v>0</v>
      </c>
      <c r="BG199" s="214">
        <f>IF(N199="zákl. přenesená",J199,0)</f>
        <v>0</v>
      </c>
      <c r="BH199" s="214">
        <f>IF(N199="sníž. přenesená",J199,0)</f>
        <v>0</v>
      </c>
      <c r="BI199" s="214">
        <f>IF(N199="nulová",J199,0)</f>
        <v>0</v>
      </c>
      <c r="BJ199" s="25" t="s">
        <v>25</v>
      </c>
      <c r="BK199" s="214">
        <f>ROUND(I199*H199,2)</f>
        <v>0</v>
      </c>
      <c r="BL199" s="25" t="s">
        <v>284</v>
      </c>
      <c r="BM199" s="25" t="s">
        <v>1669</v>
      </c>
    </row>
    <row r="200" spans="2:65" s="1" customFormat="1" ht="13.5">
      <c r="B200" s="42"/>
      <c r="C200" s="64"/>
      <c r="D200" s="215" t="s">
        <v>173</v>
      </c>
      <c r="E200" s="64"/>
      <c r="F200" s="216" t="s">
        <v>1670</v>
      </c>
      <c r="G200" s="64"/>
      <c r="H200" s="64"/>
      <c r="I200" s="173"/>
      <c r="J200" s="64"/>
      <c r="K200" s="64"/>
      <c r="L200" s="62"/>
      <c r="M200" s="217"/>
      <c r="N200" s="43"/>
      <c r="O200" s="43"/>
      <c r="P200" s="43"/>
      <c r="Q200" s="43"/>
      <c r="R200" s="43"/>
      <c r="S200" s="43"/>
      <c r="T200" s="79"/>
      <c r="AT200" s="25" t="s">
        <v>173</v>
      </c>
      <c r="AU200" s="25" t="s">
        <v>86</v>
      </c>
    </row>
    <row r="201" spans="2:65" s="1" customFormat="1" ht="27">
      <c r="B201" s="42"/>
      <c r="C201" s="64"/>
      <c r="D201" s="215" t="s">
        <v>229</v>
      </c>
      <c r="E201" s="64"/>
      <c r="F201" s="267" t="s">
        <v>1658</v>
      </c>
      <c r="G201" s="64"/>
      <c r="H201" s="64"/>
      <c r="I201" s="173"/>
      <c r="J201" s="64"/>
      <c r="K201" s="64"/>
      <c r="L201" s="62"/>
      <c r="M201" s="217"/>
      <c r="N201" s="43"/>
      <c r="O201" s="43"/>
      <c r="P201" s="43"/>
      <c r="Q201" s="43"/>
      <c r="R201" s="43"/>
      <c r="S201" s="43"/>
      <c r="T201" s="79"/>
      <c r="AT201" s="25" t="s">
        <v>229</v>
      </c>
      <c r="AU201" s="25" t="s">
        <v>86</v>
      </c>
    </row>
    <row r="202" spans="2:65" s="12" customFormat="1" ht="13.5">
      <c r="B202" s="218"/>
      <c r="C202" s="219"/>
      <c r="D202" s="215" t="s">
        <v>175</v>
      </c>
      <c r="E202" s="220" t="s">
        <v>24</v>
      </c>
      <c r="F202" s="221" t="s">
        <v>1660</v>
      </c>
      <c r="G202" s="219"/>
      <c r="H202" s="222" t="s">
        <v>24</v>
      </c>
      <c r="I202" s="223"/>
      <c r="J202" s="219"/>
      <c r="K202" s="219"/>
      <c r="L202" s="224"/>
      <c r="M202" s="225"/>
      <c r="N202" s="226"/>
      <c r="O202" s="226"/>
      <c r="P202" s="226"/>
      <c r="Q202" s="226"/>
      <c r="R202" s="226"/>
      <c r="S202" s="226"/>
      <c r="T202" s="227"/>
      <c r="AT202" s="228" t="s">
        <v>175</v>
      </c>
      <c r="AU202" s="228" t="s">
        <v>86</v>
      </c>
      <c r="AV202" s="12" t="s">
        <v>25</v>
      </c>
      <c r="AW202" s="12" t="s">
        <v>40</v>
      </c>
      <c r="AX202" s="12" t="s">
        <v>77</v>
      </c>
      <c r="AY202" s="228" t="s">
        <v>164</v>
      </c>
    </row>
    <row r="203" spans="2:65" s="13" customFormat="1" ht="13.5">
      <c r="B203" s="229"/>
      <c r="C203" s="230"/>
      <c r="D203" s="215" t="s">
        <v>175</v>
      </c>
      <c r="E203" s="231" t="s">
        <v>24</v>
      </c>
      <c r="F203" s="232" t="s">
        <v>245</v>
      </c>
      <c r="G203" s="230"/>
      <c r="H203" s="233">
        <v>12</v>
      </c>
      <c r="I203" s="234"/>
      <c r="J203" s="230"/>
      <c r="K203" s="230"/>
      <c r="L203" s="235"/>
      <c r="M203" s="236"/>
      <c r="N203" s="237"/>
      <c r="O203" s="237"/>
      <c r="P203" s="237"/>
      <c r="Q203" s="237"/>
      <c r="R203" s="237"/>
      <c r="S203" s="237"/>
      <c r="T203" s="238"/>
      <c r="AT203" s="239" t="s">
        <v>175</v>
      </c>
      <c r="AU203" s="239" t="s">
        <v>86</v>
      </c>
      <c r="AV203" s="13" t="s">
        <v>86</v>
      </c>
      <c r="AW203" s="13" t="s">
        <v>40</v>
      </c>
      <c r="AX203" s="13" t="s">
        <v>77</v>
      </c>
      <c r="AY203" s="239" t="s">
        <v>164</v>
      </c>
    </row>
    <row r="204" spans="2:65" s="12" customFormat="1" ht="13.5">
      <c r="B204" s="218"/>
      <c r="C204" s="219"/>
      <c r="D204" s="215" t="s">
        <v>175</v>
      </c>
      <c r="E204" s="220" t="s">
        <v>24</v>
      </c>
      <c r="F204" s="221" t="s">
        <v>1661</v>
      </c>
      <c r="G204" s="219"/>
      <c r="H204" s="222" t="s">
        <v>24</v>
      </c>
      <c r="I204" s="223"/>
      <c r="J204" s="219"/>
      <c r="K204" s="219"/>
      <c r="L204" s="224"/>
      <c r="M204" s="225"/>
      <c r="N204" s="226"/>
      <c r="O204" s="226"/>
      <c r="P204" s="226"/>
      <c r="Q204" s="226"/>
      <c r="R204" s="226"/>
      <c r="S204" s="226"/>
      <c r="T204" s="227"/>
      <c r="AT204" s="228" t="s">
        <v>175</v>
      </c>
      <c r="AU204" s="228" t="s">
        <v>86</v>
      </c>
      <c r="AV204" s="12" t="s">
        <v>25</v>
      </c>
      <c r="AW204" s="12" t="s">
        <v>40</v>
      </c>
      <c r="AX204" s="12" t="s">
        <v>77</v>
      </c>
      <c r="AY204" s="228" t="s">
        <v>164</v>
      </c>
    </row>
    <row r="205" spans="2:65" s="13" customFormat="1" ht="13.5">
      <c r="B205" s="229"/>
      <c r="C205" s="230"/>
      <c r="D205" s="215" t="s">
        <v>175</v>
      </c>
      <c r="E205" s="231" t="s">
        <v>24</v>
      </c>
      <c r="F205" s="232" t="s">
        <v>245</v>
      </c>
      <c r="G205" s="230"/>
      <c r="H205" s="233">
        <v>12</v>
      </c>
      <c r="I205" s="234"/>
      <c r="J205" s="230"/>
      <c r="K205" s="230"/>
      <c r="L205" s="235"/>
      <c r="M205" s="236"/>
      <c r="N205" s="237"/>
      <c r="O205" s="237"/>
      <c r="P205" s="237"/>
      <c r="Q205" s="237"/>
      <c r="R205" s="237"/>
      <c r="S205" s="237"/>
      <c r="T205" s="238"/>
      <c r="AT205" s="239" t="s">
        <v>175</v>
      </c>
      <c r="AU205" s="239" t="s">
        <v>86</v>
      </c>
      <c r="AV205" s="13" t="s">
        <v>86</v>
      </c>
      <c r="AW205" s="13" t="s">
        <v>40</v>
      </c>
      <c r="AX205" s="13" t="s">
        <v>77</v>
      </c>
      <c r="AY205" s="239" t="s">
        <v>164</v>
      </c>
    </row>
    <row r="206" spans="2:65" s="14" customFormat="1" ht="13.5">
      <c r="B206" s="240"/>
      <c r="C206" s="241"/>
      <c r="D206" s="242" t="s">
        <v>175</v>
      </c>
      <c r="E206" s="243" t="s">
        <v>24</v>
      </c>
      <c r="F206" s="244" t="s">
        <v>178</v>
      </c>
      <c r="G206" s="241"/>
      <c r="H206" s="245">
        <v>24</v>
      </c>
      <c r="I206" s="246"/>
      <c r="J206" s="241"/>
      <c r="K206" s="241"/>
      <c r="L206" s="247"/>
      <c r="M206" s="248"/>
      <c r="N206" s="249"/>
      <c r="O206" s="249"/>
      <c r="P206" s="249"/>
      <c r="Q206" s="249"/>
      <c r="R206" s="249"/>
      <c r="S206" s="249"/>
      <c r="T206" s="250"/>
      <c r="AT206" s="251" t="s">
        <v>175</v>
      </c>
      <c r="AU206" s="251" t="s">
        <v>86</v>
      </c>
      <c r="AV206" s="14" t="s">
        <v>171</v>
      </c>
      <c r="AW206" s="14" t="s">
        <v>40</v>
      </c>
      <c r="AX206" s="14" t="s">
        <v>25</v>
      </c>
      <c r="AY206" s="251" t="s">
        <v>164</v>
      </c>
    </row>
    <row r="207" spans="2:65" s="1" customFormat="1" ht="22.5" customHeight="1">
      <c r="B207" s="42"/>
      <c r="C207" s="203" t="s">
        <v>447</v>
      </c>
      <c r="D207" s="203" t="s">
        <v>166</v>
      </c>
      <c r="E207" s="204" t="s">
        <v>1671</v>
      </c>
      <c r="F207" s="205" t="s">
        <v>1672</v>
      </c>
      <c r="G207" s="206" t="s">
        <v>287</v>
      </c>
      <c r="H207" s="207">
        <v>57</v>
      </c>
      <c r="I207" s="208"/>
      <c r="J207" s="209">
        <f>ROUND(I207*H207,2)</f>
        <v>0</v>
      </c>
      <c r="K207" s="205" t="s">
        <v>170</v>
      </c>
      <c r="L207" s="62"/>
      <c r="M207" s="210" t="s">
        <v>24</v>
      </c>
      <c r="N207" s="211" t="s">
        <v>48</v>
      </c>
      <c r="O207" s="43"/>
      <c r="P207" s="212">
        <f>O207*H207</f>
        <v>0</v>
      </c>
      <c r="Q207" s="212">
        <v>2.5200000000000001E-3</v>
      </c>
      <c r="R207" s="212">
        <f>Q207*H207</f>
        <v>0.14364000000000002</v>
      </c>
      <c r="S207" s="212">
        <v>0</v>
      </c>
      <c r="T207" s="213">
        <f>S207*H207</f>
        <v>0</v>
      </c>
      <c r="AR207" s="25" t="s">
        <v>284</v>
      </c>
      <c r="AT207" s="25" t="s">
        <v>166</v>
      </c>
      <c r="AU207" s="25" t="s">
        <v>86</v>
      </c>
      <c r="AY207" s="25" t="s">
        <v>164</v>
      </c>
      <c r="BE207" s="214">
        <f>IF(N207="základní",J207,0)</f>
        <v>0</v>
      </c>
      <c r="BF207" s="214">
        <f>IF(N207="snížená",J207,0)</f>
        <v>0</v>
      </c>
      <c r="BG207" s="214">
        <f>IF(N207="zákl. přenesená",J207,0)</f>
        <v>0</v>
      </c>
      <c r="BH207" s="214">
        <f>IF(N207="sníž. přenesená",J207,0)</f>
        <v>0</v>
      </c>
      <c r="BI207" s="214">
        <f>IF(N207="nulová",J207,0)</f>
        <v>0</v>
      </c>
      <c r="BJ207" s="25" t="s">
        <v>25</v>
      </c>
      <c r="BK207" s="214">
        <f>ROUND(I207*H207,2)</f>
        <v>0</v>
      </c>
      <c r="BL207" s="25" t="s">
        <v>284</v>
      </c>
      <c r="BM207" s="25" t="s">
        <v>1673</v>
      </c>
    </row>
    <row r="208" spans="2:65" s="1" customFormat="1" ht="13.5">
      <c r="B208" s="42"/>
      <c r="C208" s="64"/>
      <c r="D208" s="215" t="s">
        <v>173</v>
      </c>
      <c r="E208" s="64"/>
      <c r="F208" s="216" t="s">
        <v>1674</v>
      </c>
      <c r="G208" s="64"/>
      <c r="H208" s="64"/>
      <c r="I208" s="173"/>
      <c r="J208" s="64"/>
      <c r="K208" s="64"/>
      <c r="L208" s="62"/>
      <c r="M208" s="217"/>
      <c r="N208" s="43"/>
      <c r="O208" s="43"/>
      <c r="P208" s="43"/>
      <c r="Q208" s="43"/>
      <c r="R208" s="43"/>
      <c r="S208" s="43"/>
      <c r="T208" s="79"/>
      <c r="AT208" s="25" t="s">
        <v>173</v>
      </c>
      <c r="AU208" s="25" t="s">
        <v>86</v>
      </c>
    </row>
    <row r="209" spans="2:65" s="1" customFormat="1" ht="27">
      <c r="B209" s="42"/>
      <c r="C209" s="64"/>
      <c r="D209" s="215" t="s">
        <v>229</v>
      </c>
      <c r="E209" s="64"/>
      <c r="F209" s="267" t="s">
        <v>1658</v>
      </c>
      <c r="G209" s="64"/>
      <c r="H209" s="64"/>
      <c r="I209" s="173"/>
      <c r="J209" s="64"/>
      <c r="K209" s="64"/>
      <c r="L209" s="62"/>
      <c r="M209" s="217"/>
      <c r="N209" s="43"/>
      <c r="O209" s="43"/>
      <c r="P209" s="43"/>
      <c r="Q209" s="43"/>
      <c r="R209" s="43"/>
      <c r="S209" s="43"/>
      <c r="T209" s="79"/>
      <c r="AT209" s="25" t="s">
        <v>229</v>
      </c>
      <c r="AU209" s="25" t="s">
        <v>86</v>
      </c>
    </row>
    <row r="210" spans="2:65" s="12" customFormat="1" ht="13.5">
      <c r="B210" s="218"/>
      <c r="C210" s="219"/>
      <c r="D210" s="215" t="s">
        <v>175</v>
      </c>
      <c r="E210" s="220" t="s">
        <v>24</v>
      </c>
      <c r="F210" s="221" t="s">
        <v>1666</v>
      </c>
      <c r="G210" s="219"/>
      <c r="H210" s="222" t="s">
        <v>24</v>
      </c>
      <c r="I210" s="223"/>
      <c r="J210" s="219"/>
      <c r="K210" s="219"/>
      <c r="L210" s="224"/>
      <c r="M210" s="225"/>
      <c r="N210" s="226"/>
      <c r="O210" s="226"/>
      <c r="P210" s="226"/>
      <c r="Q210" s="226"/>
      <c r="R210" s="226"/>
      <c r="S210" s="226"/>
      <c r="T210" s="227"/>
      <c r="AT210" s="228" t="s">
        <v>175</v>
      </c>
      <c r="AU210" s="228" t="s">
        <v>86</v>
      </c>
      <c r="AV210" s="12" t="s">
        <v>25</v>
      </c>
      <c r="AW210" s="12" t="s">
        <v>40</v>
      </c>
      <c r="AX210" s="12" t="s">
        <v>77</v>
      </c>
      <c r="AY210" s="228" t="s">
        <v>164</v>
      </c>
    </row>
    <row r="211" spans="2:65" s="13" customFormat="1" ht="13.5">
      <c r="B211" s="229"/>
      <c r="C211" s="230"/>
      <c r="D211" s="215" t="s">
        <v>175</v>
      </c>
      <c r="E211" s="231" t="s">
        <v>24</v>
      </c>
      <c r="F211" s="232" t="s">
        <v>198</v>
      </c>
      <c r="G211" s="230"/>
      <c r="H211" s="233">
        <v>6</v>
      </c>
      <c r="I211" s="234"/>
      <c r="J211" s="230"/>
      <c r="K211" s="230"/>
      <c r="L211" s="235"/>
      <c r="M211" s="236"/>
      <c r="N211" s="237"/>
      <c r="O211" s="237"/>
      <c r="P211" s="237"/>
      <c r="Q211" s="237"/>
      <c r="R211" s="237"/>
      <c r="S211" s="237"/>
      <c r="T211" s="238"/>
      <c r="AT211" s="239" t="s">
        <v>175</v>
      </c>
      <c r="AU211" s="239" t="s">
        <v>86</v>
      </c>
      <c r="AV211" s="13" t="s">
        <v>86</v>
      </c>
      <c r="AW211" s="13" t="s">
        <v>40</v>
      </c>
      <c r="AX211" s="13" t="s">
        <v>77</v>
      </c>
      <c r="AY211" s="239" t="s">
        <v>164</v>
      </c>
    </row>
    <row r="212" spans="2:65" s="12" customFormat="1" ht="13.5">
      <c r="B212" s="218"/>
      <c r="C212" s="219"/>
      <c r="D212" s="215" t="s">
        <v>175</v>
      </c>
      <c r="E212" s="220" t="s">
        <v>24</v>
      </c>
      <c r="F212" s="221" t="s">
        <v>1660</v>
      </c>
      <c r="G212" s="219"/>
      <c r="H212" s="222" t="s">
        <v>24</v>
      </c>
      <c r="I212" s="223"/>
      <c r="J212" s="219"/>
      <c r="K212" s="219"/>
      <c r="L212" s="224"/>
      <c r="M212" s="225"/>
      <c r="N212" s="226"/>
      <c r="O212" s="226"/>
      <c r="P212" s="226"/>
      <c r="Q212" s="226"/>
      <c r="R212" s="226"/>
      <c r="S212" s="226"/>
      <c r="T212" s="227"/>
      <c r="AT212" s="228" t="s">
        <v>175</v>
      </c>
      <c r="AU212" s="228" t="s">
        <v>86</v>
      </c>
      <c r="AV212" s="12" t="s">
        <v>25</v>
      </c>
      <c r="AW212" s="12" t="s">
        <v>40</v>
      </c>
      <c r="AX212" s="12" t="s">
        <v>77</v>
      </c>
      <c r="AY212" s="228" t="s">
        <v>164</v>
      </c>
    </row>
    <row r="213" spans="2:65" s="13" customFormat="1" ht="13.5">
      <c r="B213" s="229"/>
      <c r="C213" s="230"/>
      <c r="D213" s="215" t="s">
        <v>175</v>
      </c>
      <c r="E213" s="231" t="s">
        <v>24</v>
      </c>
      <c r="F213" s="232" t="s">
        <v>340</v>
      </c>
      <c r="G213" s="230"/>
      <c r="H213" s="233">
        <v>23</v>
      </c>
      <c r="I213" s="234"/>
      <c r="J213" s="230"/>
      <c r="K213" s="230"/>
      <c r="L213" s="235"/>
      <c r="M213" s="236"/>
      <c r="N213" s="237"/>
      <c r="O213" s="237"/>
      <c r="P213" s="237"/>
      <c r="Q213" s="237"/>
      <c r="R213" s="237"/>
      <c r="S213" s="237"/>
      <c r="T213" s="238"/>
      <c r="AT213" s="239" t="s">
        <v>175</v>
      </c>
      <c r="AU213" s="239" t="s">
        <v>86</v>
      </c>
      <c r="AV213" s="13" t="s">
        <v>86</v>
      </c>
      <c r="AW213" s="13" t="s">
        <v>40</v>
      </c>
      <c r="AX213" s="13" t="s">
        <v>77</v>
      </c>
      <c r="AY213" s="239" t="s">
        <v>164</v>
      </c>
    </row>
    <row r="214" spans="2:65" s="12" customFormat="1" ht="13.5">
      <c r="B214" s="218"/>
      <c r="C214" s="219"/>
      <c r="D214" s="215" t="s">
        <v>175</v>
      </c>
      <c r="E214" s="220" t="s">
        <v>24</v>
      </c>
      <c r="F214" s="221" t="s">
        <v>1661</v>
      </c>
      <c r="G214" s="219"/>
      <c r="H214" s="222" t="s">
        <v>24</v>
      </c>
      <c r="I214" s="223"/>
      <c r="J214" s="219"/>
      <c r="K214" s="219"/>
      <c r="L214" s="224"/>
      <c r="M214" s="225"/>
      <c r="N214" s="226"/>
      <c r="O214" s="226"/>
      <c r="P214" s="226"/>
      <c r="Q214" s="226"/>
      <c r="R214" s="226"/>
      <c r="S214" s="226"/>
      <c r="T214" s="227"/>
      <c r="AT214" s="228" t="s">
        <v>175</v>
      </c>
      <c r="AU214" s="228" t="s">
        <v>86</v>
      </c>
      <c r="AV214" s="12" t="s">
        <v>25</v>
      </c>
      <c r="AW214" s="12" t="s">
        <v>40</v>
      </c>
      <c r="AX214" s="12" t="s">
        <v>77</v>
      </c>
      <c r="AY214" s="228" t="s">
        <v>164</v>
      </c>
    </row>
    <row r="215" spans="2:65" s="13" customFormat="1" ht="13.5">
      <c r="B215" s="229"/>
      <c r="C215" s="230"/>
      <c r="D215" s="215" t="s">
        <v>175</v>
      </c>
      <c r="E215" s="231" t="s">
        <v>24</v>
      </c>
      <c r="F215" s="232" t="s">
        <v>379</v>
      </c>
      <c r="G215" s="230"/>
      <c r="H215" s="233">
        <v>28</v>
      </c>
      <c r="I215" s="234"/>
      <c r="J215" s="230"/>
      <c r="K215" s="230"/>
      <c r="L215" s="235"/>
      <c r="M215" s="236"/>
      <c r="N215" s="237"/>
      <c r="O215" s="237"/>
      <c r="P215" s="237"/>
      <c r="Q215" s="237"/>
      <c r="R215" s="237"/>
      <c r="S215" s="237"/>
      <c r="T215" s="238"/>
      <c r="AT215" s="239" t="s">
        <v>175</v>
      </c>
      <c r="AU215" s="239" t="s">
        <v>86</v>
      </c>
      <c r="AV215" s="13" t="s">
        <v>86</v>
      </c>
      <c r="AW215" s="13" t="s">
        <v>40</v>
      </c>
      <c r="AX215" s="13" t="s">
        <v>77</v>
      </c>
      <c r="AY215" s="239" t="s">
        <v>164</v>
      </c>
    </row>
    <row r="216" spans="2:65" s="14" customFormat="1" ht="13.5">
      <c r="B216" s="240"/>
      <c r="C216" s="241"/>
      <c r="D216" s="242" t="s">
        <v>175</v>
      </c>
      <c r="E216" s="243" t="s">
        <v>24</v>
      </c>
      <c r="F216" s="244" t="s">
        <v>178</v>
      </c>
      <c r="G216" s="241"/>
      <c r="H216" s="245">
        <v>57</v>
      </c>
      <c r="I216" s="246"/>
      <c r="J216" s="241"/>
      <c r="K216" s="241"/>
      <c r="L216" s="247"/>
      <c r="M216" s="248"/>
      <c r="N216" s="249"/>
      <c r="O216" s="249"/>
      <c r="P216" s="249"/>
      <c r="Q216" s="249"/>
      <c r="R216" s="249"/>
      <c r="S216" s="249"/>
      <c r="T216" s="250"/>
      <c r="AT216" s="251" t="s">
        <v>175</v>
      </c>
      <c r="AU216" s="251" t="s">
        <v>86</v>
      </c>
      <c r="AV216" s="14" t="s">
        <v>171</v>
      </c>
      <c r="AW216" s="14" t="s">
        <v>40</v>
      </c>
      <c r="AX216" s="14" t="s">
        <v>25</v>
      </c>
      <c r="AY216" s="251" t="s">
        <v>164</v>
      </c>
    </row>
    <row r="217" spans="2:65" s="1" customFormat="1" ht="31.5" customHeight="1">
      <c r="B217" s="42"/>
      <c r="C217" s="203" t="s">
        <v>455</v>
      </c>
      <c r="D217" s="203" t="s">
        <v>166</v>
      </c>
      <c r="E217" s="204" t="s">
        <v>1675</v>
      </c>
      <c r="F217" s="205" t="s">
        <v>1676</v>
      </c>
      <c r="G217" s="206" t="s">
        <v>287</v>
      </c>
      <c r="H217" s="207">
        <v>46</v>
      </c>
      <c r="I217" s="208"/>
      <c r="J217" s="209">
        <f>ROUND(I217*H217,2)</f>
        <v>0</v>
      </c>
      <c r="K217" s="205" t="s">
        <v>170</v>
      </c>
      <c r="L217" s="62"/>
      <c r="M217" s="210" t="s">
        <v>24</v>
      </c>
      <c r="N217" s="211" t="s">
        <v>48</v>
      </c>
      <c r="O217" s="43"/>
      <c r="P217" s="212">
        <f>O217*H217</f>
        <v>0</v>
      </c>
      <c r="Q217" s="212">
        <v>5.0000000000000002E-5</v>
      </c>
      <c r="R217" s="212">
        <f>Q217*H217</f>
        <v>2.3E-3</v>
      </c>
      <c r="S217" s="212">
        <v>0</v>
      </c>
      <c r="T217" s="213">
        <f>S217*H217</f>
        <v>0</v>
      </c>
      <c r="AR217" s="25" t="s">
        <v>284</v>
      </c>
      <c r="AT217" s="25" t="s">
        <v>166</v>
      </c>
      <c r="AU217" s="25" t="s">
        <v>86</v>
      </c>
      <c r="AY217" s="25" t="s">
        <v>164</v>
      </c>
      <c r="BE217" s="214">
        <f>IF(N217="základní",J217,0)</f>
        <v>0</v>
      </c>
      <c r="BF217" s="214">
        <f>IF(N217="snížená",J217,0)</f>
        <v>0</v>
      </c>
      <c r="BG217" s="214">
        <f>IF(N217="zákl. přenesená",J217,0)</f>
        <v>0</v>
      </c>
      <c r="BH217" s="214">
        <f>IF(N217="sníž. přenesená",J217,0)</f>
        <v>0</v>
      </c>
      <c r="BI217" s="214">
        <f>IF(N217="nulová",J217,0)</f>
        <v>0</v>
      </c>
      <c r="BJ217" s="25" t="s">
        <v>25</v>
      </c>
      <c r="BK217" s="214">
        <f>ROUND(I217*H217,2)</f>
        <v>0</v>
      </c>
      <c r="BL217" s="25" t="s">
        <v>284</v>
      </c>
      <c r="BM217" s="25" t="s">
        <v>1677</v>
      </c>
    </row>
    <row r="218" spans="2:65" s="1" customFormat="1" ht="27">
      <c r="B218" s="42"/>
      <c r="C218" s="64"/>
      <c r="D218" s="215" t="s">
        <v>173</v>
      </c>
      <c r="E218" s="64"/>
      <c r="F218" s="216" t="s">
        <v>1678</v>
      </c>
      <c r="G218" s="64"/>
      <c r="H218" s="64"/>
      <c r="I218" s="173"/>
      <c r="J218" s="64"/>
      <c r="K218" s="64"/>
      <c r="L218" s="62"/>
      <c r="M218" s="217"/>
      <c r="N218" s="43"/>
      <c r="O218" s="43"/>
      <c r="P218" s="43"/>
      <c r="Q218" s="43"/>
      <c r="R218" s="43"/>
      <c r="S218" s="43"/>
      <c r="T218" s="79"/>
      <c r="AT218" s="25" t="s">
        <v>173</v>
      </c>
      <c r="AU218" s="25" t="s">
        <v>86</v>
      </c>
    </row>
    <row r="219" spans="2:65" s="1" customFormat="1" ht="27">
      <c r="B219" s="42"/>
      <c r="C219" s="64"/>
      <c r="D219" s="215" t="s">
        <v>229</v>
      </c>
      <c r="E219" s="64"/>
      <c r="F219" s="267" t="s">
        <v>1679</v>
      </c>
      <c r="G219" s="64"/>
      <c r="H219" s="64"/>
      <c r="I219" s="173"/>
      <c r="J219" s="64"/>
      <c r="K219" s="64"/>
      <c r="L219" s="62"/>
      <c r="M219" s="217"/>
      <c r="N219" s="43"/>
      <c r="O219" s="43"/>
      <c r="P219" s="43"/>
      <c r="Q219" s="43"/>
      <c r="R219" s="43"/>
      <c r="S219" s="43"/>
      <c r="T219" s="79"/>
      <c r="AT219" s="25" t="s">
        <v>229</v>
      </c>
      <c r="AU219" s="25" t="s">
        <v>86</v>
      </c>
    </row>
    <row r="220" spans="2:65" s="12" customFormat="1" ht="13.5">
      <c r="B220" s="218"/>
      <c r="C220" s="219"/>
      <c r="D220" s="215" t="s">
        <v>175</v>
      </c>
      <c r="E220" s="220" t="s">
        <v>24</v>
      </c>
      <c r="F220" s="221" t="s">
        <v>1661</v>
      </c>
      <c r="G220" s="219"/>
      <c r="H220" s="222" t="s">
        <v>24</v>
      </c>
      <c r="I220" s="223"/>
      <c r="J220" s="219"/>
      <c r="K220" s="219"/>
      <c r="L220" s="224"/>
      <c r="M220" s="225"/>
      <c r="N220" s="226"/>
      <c r="O220" s="226"/>
      <c r="P220" s="226"/>
      <c r="Q220" s="226"/>
      <c r="R220" s="226"/>
      <c r="S220" s="226"/>
      <c r="T220" s="227"/>
      <c r="AT220" s="228" t="s">
        <v>175</v>
      </c>
      <c r="AU220" s="228" t="s">
        <v>86</v>
      </c>
      <c r="AV220" s="12" t="s">
        <v>25</v>
      </c>
      <c r="AW220" s="12" t="s">
        <v>40</v>
      </c>
      <c r="AX220" s="12" t="s">
        <v>77</v>
      </c>
      <c r="AY220" s="228" t="s">
        <v>164</v>
      </c>
    </row>
    <row r="221" spans="2:65" s="13" customFormat="1" ht="13.5">
      <c r="B221" s="229"/>
      <c r="C221" s="230"/>
      <c r="D221" s="215" t="s">
        <v>175</v>
      </c>
      <c r="E221" s="231" t="s">
        <v>24</v>
      </c>
      <c r="F221" s="232" t="s">
        <v>542</v>
      </c>
      <c r="G221" s="230"/>
      <c r="H221" s="233">
        <v>46</v>
      </c>
      <c r="I221" s="234"/>
      <c r="J221" s="230"/>
      <c r="K221" s="230"/>
      <c r="L221" s="235"/>
      <c r="M221" s="236"/>
      <c r="N221" s="237"/>
      <c r="O221" s="237"/>
      <c r="P221" s="237"/>
      <c r="Q221" s="237"/>
      <c r="R221" s="237"/>
      <c r="S221" s="237"/>
      <c r="T221" s="238"/>
      <c r="AT221" s="239" t="s">
        <v>175</v>
      </c>
      <c r="AU221" s="239" t="s">
        <v>86</v>
      </c>
      <c r="AV221" s="13" t="s">
        <v>86</v>
      </c>
      <c r="AW221" s="13" t="s">
        <v>40</v>
      </c>
      <c r="AX221" s="13" t="s">
        <v>77</v>
      </c>
      <c r="AY221" s="239" t="s">
        <v>164</v>
      </c>
    </row>
    <row r="222" spans="2:65" s="14" customFormat="1" ht="13.5">
      <c r="B222" s="240"/>
      <c r="C222" s="241"/>
      <c r="D222" s="242" t="s">
        <v>175</v>
      </c>
      <c r="E222" s="243" t="s">
        <v>24</v>
      </c>
      <c r="F222" s="244" t="s">
        <v>178</v>
      </c>
      <c r="G222" s="241"/>
      <c r="H222" s="245">
        <v>46</v>
      </c>
      <c r="I222" s="246"/>
      <c r="J222" s="241"/>
      <c r="K222" s="241"/>
      <c r="L222" s="247"/>
      <c r="M222" s="248"/>
      <c r="N222" s="249"/>
      <c r="O222" s="249"/>
      <c r="P222" s="249"/>
      <c r="Q222" s="249"/>
      <c r="R222" s="249"/>
      <c r="S222" s="249"/>
      <c r="T222" s="250"/>
      <c r="AT222" s="251" t="s">
        <v>175</v>
      </c>
      <c r="AU222" s="251" t="s">
        <v>86</v>
      </c>
      <c r="AV222" s="14" t="s">
        <v>171</v>
      </c>
      <c r="AW222" s="14" t="s">
        <v>40</v>
      </c>
      <c r="AX222" s="14" t="s">
        <v>25</v>
      </c>
      <c r="AY222" s="251" t="s">
        <v>164</v>
      </c>
    </row>
    <row r="223" spans="2:65" s="1" customFormat="1" ht="31.5" customHeight="1">
      <c r="B223" s="42"/>
      <c r="C223" s="203" t="s">
        <v>461</v>
      </c>
      <c r="D223" s="203" t="s">
        <v>166</v>
      </c>
      <c r="E223" s="204" t="s">
        <v>1680</v>
      </c>
      <c r="F223" s="205" t="s">
        <v>1681</v>
      </c>
      <c r="G223" s="206" t="s">
        <v>287</v>
      </c>
      <c r="H223" s="207">
        <v>56</v>
      </c>
      <c r="I223" s="208"/>
      <c r="J223" s="209">
        <f>ROUND(I223*H223,2)</f>
        <v>0</v>
      </c>
      <c r="K223" s="205" t="s">
        <v>170</v>
      </c>
      <c r="L223" s="62"/>
      <c r="M223" s="210" t="s">
        <v>24</v>
      </c>
      <c r="N223" s="211" t="s">
        <v>48</v>
      </c>
      <c r="O223" s="43"/>
      <c r="P223" s="212">
        <f>O223*H223</f>
        <v>0</v>
      </c>
      <c r="Q223" s="212">
        <v>6.9999999999999994E-5</v>
      </c>
      <c r="R223" s="212">
        <f>Q223*H223</f>
        <v>3.9199999999999999E-3</v>
      </c>
      <c r="S223" s="212">
        <v>0</v>
      </c>
      <c r="T223" s="213">
        <f>S223*H223</f>
        <v>0</v>
      </c>
      <c r="AR223" s="25" t="s">
        <v>284</v>
      </c>
      <c r="AT223" s="25" t="s">
        <v>166</v>
      </c>
      <c r="AU223" s="25" t="s">
        <v>86</v>
      </c>
      <c r="AY223" s="25" t="s">
        <v>164</v>
      </c>
      <c r="BE223" s="214">
        <f>IF(N223="základní",J223,0)</f>
        <v>0</v>
      </c>
      <c r="BF223" s="214">
        <f>IF(N223="snížená",J223,0)</f>
        <v>0</v>
      </c>
      <c r="BG223" s="214">
        <f>IF(N223="zákl. přenesená",J223,0)</f>
        <v>0</v>
      </c>
      <c r="BH223" s="214">
        <f>IF(N223="sníž. přenesená",J223,0)</f>
        <v>0</v>
      </c>
      <c r="BI223" s="214">
        <f>IF(N223="nulová",J223,0)</f>
        <v>0</v>
      </c>
      <c r="BJ223" s="25" t="s">
        <v>25</v>
      </c>
      <c r="BK223" s="214">
        <f>ROUND(I223*H223,2)</f>
        <v>0</v>
      </c>
      <c r="BL223" s="25" t="s">
        <v>284</v>
      </c>
      <c r="BM223" s="25" t="s">
        <v>1682</v>
      </c>
    </row>
    <row r="224" spans="2:65" s="1" customFormat="1" ht="27">
      <c r="B224" s="42"/>
      <c r="C224" s="64"/>
      <c r="D224" s="215" t="s">
        <v>173</v>
      </c>
      <c r="E224" s="64"/>
      <c r="F224" s="216" t="s">
        <v>1683</v>
      </c>
      <c r="G224" s="64"/>
      <c r="H224" s="64"/>
      <c r="I224" s="173"/>
      <c r="J224" s="64"/>
      <c r="K224" s="64"/>
      <c r="L224" s="62"/>
      <c r="M224" s="217"/>
      <c r="N224" s="43"/>
      <c r="O224" s="43"/>
      <c r="P224" s="43"/>
      <c r="Q224" s="43"/>
      <c r="R224" s="43"/>
      <c r="S224" s="43"/>
      <c r="T224" s="79"/>
      <c r="AT224" s="25" t="s">
        <v>173</v>
      </c>
      <c r="AU224" s="25" t="s">
        <v>86</v>
      </c>
    </row>
    <row r="225" spans="2:65" s="1" customFormat="1" ht="27">
      <c r="B225" s="42"/>
      <c r="C225" s="64"/>
      <c r="D225" s="215" t="s">
        <v>229</v>
      </c>
      <c r="E225" s="64"/>
      <c r="F225" s="267" t="s">
        <v>1679</v>
      </c>
      <c r="G225" s="64"/>
      <c r="H225" s="64"/>
      <c r="I225" s="173"/>
      <c r="J225" s="64"/>
      <c r="K225" s="64"/>
      <c r="L225" s="62"/>
      <c r="M225" s="217"/>
      <c r="N225" s="43"/>
      <c r="O225" s="43"/>
      <c r="P225" s="43"/>
      <c r="Q225" s="43"/>
      <c r="R225" s="43"/>
      <c r="S225" s="43"/>
      <c r="T225" s="79"/>
      <c r="AT225" s="25" t="s">
        <v>229</v>
      </c>
      <c r="AU225" s="25" t="s">
        <v>86</v>
      </c>
    </row>
    <row r="226" spans="2:65" s="12" customFormat="1" ht="13.5">
      <c r="B226" s="218"/>
      <c r="C226" s="219"/>
      <c r="D226" s="215" t="s">
        <v>175</v>
      </c>
      <c r="E226" s="220" t="s">
        <v>24</v>
      </c>
      <c r="F226" s="221" t="s">
        <v>1661</v>
      </c>
      <c r="G226" s="219"/>
      <c r="H226" s="222" t="s">
        <v>24</v>
      </c>
      <c r="I226" s="223"/>
      <c r="J226" s="219"/>
      <c r="K226" s="219"/>
      <c r="L226" s="224"/>
      <c r="M226" s="225"/>
      <c r="N226" s="226"/>
      <c r="O226" s="226"/>
      <c r="P226" s="226"/>
      <c r="Q226" s="226"/>
      <c r="R226" s="226"/>
      <c r="S226" s="226"/>
      <c r="T226" s="227"/>
      <c r="AT226" s="228" t="s">
        <v>175</v>
      </c>
      <c r="AU226" s="228" t="s">
        <v>86</v>
      </c>
      <c r="AV226" s="12" t="s">
        <v>25</v>
      </c>
      <c r="AW226" s="12" t="s">
        <v>40</v>
      </c>
      <c r="AX226" s="12" t="s">
        <v>77</v>
      </c>
      <c r="AY226" s="228" t="s">
        <v>164</v>
      </c>
    </row>
    <row r="227" spans="2:65" s="13" customFormat="1" ht="13.5">
      <c r="B227" s="229"/>
      <c r="C227" s="230"/>
      <c r="D227" s="215" t="s">
        <v>175</v>
      </c>
      <c r="E227" s="231" t="s">
        <v>24</v>
      </c>
      <c r="F227" s="232" t="s">
        <v>284</v>
      </c>
      <c r="G227" s="230"/>
      <c r="H227" s="233">
        <v>16</v>
      </c>
      <c r="I227" s="234"/>
      <c r="J227" s="230"/>
      <c r="K227" s="230"/>
      <c r="L227" s="235"/>
      <c r="M227" s="236"/>
      <c r="N227" s="237"/>
      <c r="O227" s="237"/>
      <c r="P227" s="237"/>
      <c r="Q227" s="237"/>
      <c r="R227" s="237"/>
      <c r="S227" s="237"/>
      <c r="T227" s="238"/>
      <c r="AT227" s="239" t="s">
        <v>175</v>
      </c>
      <c r="AU227" s="239" t="s">
        <v>86</v>
      </c>
      <c r="AV227" s="13" t="s">
        <v>86</v>
      </c>
      <c r="AW227" s="13" t="s">
        <v>40</v>
      </c>
      <c r="AX227" s="13" t="s">
        <v>77</v>
      </c>
      <c r="AY227" s="239" t="s">
        <v>164</v>
      </c>
    </row>
    <row r="228" spans="2:65" s="12" customFormat="1" ht="13.5">
      <c r="B228" s="218"/>
      <c r="C228" s="219"/>
      <c r="D228" s="215" t="s">
        <v>175</v>
      </c>
      <c r="E228" s="220" t="s">
        <v>24</v>
      </c>
      <c r="F228" s="221" t="s">
        <v>1661</v>
      </c>
      <c r="G228" s="219"/>
      <c r="H228" s="222" t="s">
        <v>24</v>
      </c>
      <c r="I228" s="223"/>
      <c r="J228" s="219"/>
      <c r="K228" s="219"/>
      <c r="L228" s="224"/>
      <c r="M228" s="225"/>
      <c r="N228" s="226"/>
      <c r="O228" s="226"/>
      <c r="P228" s="226"/>
      <c r="Q228" s="226"/>
      <c r="R228" s="226"/>
      <c r="S228" s="226"/>
      <c r="T228" s="227"/>
      <c r="AT228" s="228" t="s">
        <v>175</v>
      </c>
      <c r="AU228" s="228" t="s">
        <v>86</v>
      </c>
      <c r="AV228" s="12" t="s">
        <v>25</v>
      </c>
      <c r="AW228" s="12" t="s">
        <v>40</v>
      </c>
      <c r="AX228" s="12" t="s">
        <v>77</v>
      </c>
      <c r="AY228" s="228" t="s">
        <v>164</v>
      </c>
    </row>
    <row r="229" spans="2:65" s="13" customFormat="1" ht="13.5">
      <c r="B229" s="229"/>
      <c r="C229" s="230"/>
      <c r="D229" s="215" t="s">
        <v>175</v>
      </c>
      <c r="E229" s="231" t="s">
        <v>24</v>
      </c>
      <c r="F229" s="232" t="s">
        <v>245</v>
      </c>
      <c r="G229" s="230"/>
      <c r="H229" s="233">
        <v>12</v>
      </c>
      <c r="I229" s="234"/>
      <c r="J229" s="230"/>
      <c r="K229" s="230"/>
      <c r="L229" s="235"/>
      <c r="M229" s="236"/>
      <c r="N229" s="237"/>
      <c r="O229" s="237"/>
      <c r="P229" s="237"/>
      <c r="Q229" s="237"/>
      <c r="R229" s="237"/>
      <c r="S229" s="237"/>
      <c r="T229" s="238"/>
      <c r="AT229" s="239" t="s">
        <v>175</v>
      </c>
      <c r="AU229" s="239" t="s">
        <v>86</v>
      </c>
      <c r="AV229" s="13" t="s">
        <v>86</v>
      </c>
      <c r="AW229" s="13" t="s">
        <v>40</v>
      </c>
      <c r="AX229" s="13" t="s">
        <v>77</v>
      </c>
      <c r="AY229" s="239" t="s">
        <v>164</v>
      </c>
    </row>
    <row r="230" spans="2:65" s="12" customFormat="1" ht="13.5">
      <c r="B230" s="218"/>
      <c r="C230" s="219"/>
      <c r="D230" s="215" t="s">
        <v>175</v>
      </c>
      <c r="E230" s="220" t="s">
        <v>24</v>
      </c>
      <c r="F230" s="221" t="s">
        <v>1661</v>
      </c>
      <c r="G230" s="219"/>
      <c r="H230" s="222" t="s">
        <v>24</v>
      </c>
      <c r="I230" s="223"/>
      <c r="J230" s="219"/>
      <c r="K230" s="219"/>
      <c r="L230" s="224"/>
      <c r="M230" s="225"/>
      <c r="N230" s="226"/>
      <c r="O230" s="226"/>
      <c r="P230" s="226"/>
      <c r="Q230" s="226"/>
      <c r="R230" s="226"/>
      <c r="S230" s="226"/>
      <c r="T230" s="227"/>
      <c r="AT230" s="228" t="s">
        <v>175</v>
      </c>
      <c r="AU230" s="228" t="s">
        <v>86</v>
      </c>
      <c r="AV230" s="12" t="s">
        <v>25</v>
      </c>
      <c r="AW230" s="12" t="s">
        <v>40</v>
      </c>
      <c r="AX230" s="12" t="s">
        <v>77</v>
      </c>
      <c r="AY230" s="228" t="s">
        <v>164</v>
      </c>
    </row>
    <row r="231" spans="2:65" s="13" customFormat="1" ht="13.5">
      <c r="B231" s="229"/>
      <c r="C231" s="230"/>
      <c r="D231" s="215" t="s">
        <v>175</v>
      </c>
      <c r="E231" s="231" t="s">
        <v>24</v>
      </c>
      <c r="F231" s="232" t="s">
        <v>379</v>
      </c>
      <c r="G231" s="230"/>
      <c r="H231" s="233">
        <v>28</v>
      </c>
      <c r="I231" s="234"/>
      <c r="J231" s="230"/>
      <c r="K231" s="230"/>
      <c r="L231" s="235"/>
      <c r="M231" s="236"/>
      <c r="N231" s="237"/>
      <c r="O231" s="237"/>
      <c r="P231" s="237"/>
      <c r="Q231" s="237"/>
      <c r="R231" s="237"/>
      <c r="S231" s="237"/>
      <c r="T231" s="238"/>
      <c r="AT231" s="239" t="s">
        <v>175</v>
      </c>
      <c r="AU231" s="239" t="s">
        <v>86</v>
      </c>
      <c r="AV231" s="13" t="s">
        <v>86</v>
      </c>
      <c r="AW231" s="13" t="s">
        <v>40</v>
      </c>
      <c r="AX231" s="13" t="s">
        <v>77</v>
      </c>
      <c r="AY231" s="239" t="s">
        <v>164</v>
      </c>
    </row>
    <row r="232" spans="2:65" s="14" customFormat="1" ht="13.5">
      <c r="B232" s="240"/>
      <c r="C232" s="241"/>
      <c r="D232" s="242" t="s">
        <v>175</v>
      </c>
      <c r="E232" s="243" t="s">
        <v>24</v>
      </c>
      <c r="F232" s="244" t="s">
        <v>178</v>
      </c>
      <c r="G232" s="241"/>
      <c r="H232" s="245">
        <v>56</v>
      </c>
      <c r="I232" s="246"/>
      <c r="J232" s="241"/>
      <c r="K232" s="241"/>
      <c r="L232" s="247"/>
      <c r="M232" s="248"/>
      <c r="N232" s="249"/>
      <c r="O232" s="249"/>
      <c r="P232" s="249"/>
      <c r="Q232" s="249"/>
      <c r="R232" s="249"/>
      <c r="S232" s="249"/>
      <c r="T232" s="250"/>
      <c r="AT232" s="251" t="s">
        <v>175</v>
      </c>
      <c r="AU232" s="251" t="s">
        <v>86</v>
      </c>
      <c r="AV232" s="14" t="s">
        <v>171</v>
      </c>
      <c r="AW232" s="14" t="s">
        <v>40</v>
      </c>
      <c r="AX232" s="14" t="s">
        <v>25</v>
      </c>
      <c r="AY232" s="251" t="s">
        <v>164</v>
      </c>
    </row>
    <row r="233" spans="2:65" s="1" customFormat="1" ht="31.5" customHeight="1">
      <c r="B233" s="42"/>
      <c r="C233" s="203" t="s">
        <v>472</v>
      </c>
      <c r="D233" s="203" t="s">
        <v>166</v>
      </c>
      <c r="E233" s="204" t="s">
        <v>1684</v>
      </c>
      <c r="F233" s="205" t="s">
        <v>1685</v>
      </c>
      <c r="G233" s="206" t="s">
        <v>287</v>
      </c>
      <c r="H233" s="207">
        <v>61</v>
      </c>
      <c r="I233" s="208"/>
      <c r="J233" s="209">
        <f>ROUND(I233*H233,2)</f>
        <v>0</v>
      </c>
      <c r="K233" s="205" t="s">
        <v>170</v>
      </c>
      <c r="L233" s="62"/>
      <c r="M233" s="210" t="s">
        <v>24</v>
      </c>
      <c r="N233" s="211" t="s">
        <v>48</v>
      </c>
      <c r="O233" s="43"/>
      <c r="P233" s="212">
        <f>O233*H233</f>
        <v>0</v>
      </c>
      <c r="Q233" s="212">
        <v>6.9999999999999994E-5</v>
      </c>
      <c r="R233" s="212">
        <f>Q233*H233</f>
        <v>4.2699999999999995E-3</v>
      </c>
      <c r="S233" s="212">
        <v>0</v>
      </c>
      <c r="T233" s="213">
        <f>S233*H233</f>
        <v>0</v>
      </c>
      <c r="AR233" s="25" t="s">
        <v>284</v>
      </c>
      <c r="AT233" s="25" t="s">
        <v>166</v>
      </c>
      <c r="AU233" s="25" t="s">
        <v>86</v>
      </c>
      <c r="AY233" s="25" t="s">
        <v>164</v>
      </c>
      <c r="BE233" s="214">
        <f>IF(N233="základní",J233,0)</f>
        <v>0</v>
      </c>
      <c r="BF233" s="214">
        <f>IF(N233="snížená",J233,0)</f>
        <v>0</v>
      </c>
      <c r="BG233" s="214">
        <f>IF(N233="zákl. přenesená",J233,0)</f>
        <v>0</v>
      </c>
      <c r="BH233" s="214">
        <f>IF(N233="sníž. přenesená",J233,0)</f>
        <v>0</v>
      </c>
      <c r="BI233" s="214">
        <f>IF(N233="nulová",J233,0)</f>
        <v>0</v>
      </c>
      <c r="BJ233" s="25" t="s">
        <v>25</v>
      </c>
      <c r="BK233" s="214">
        <f>ROUND(I233*H233,2)</f>
        <v>0</v>
      </c>
      <c r="BL233" s="25" t="s">
        <v>284</v>
      </c>
      <c r="BM233" s="25" t="s">
        <v>1686</v>
      </c>
    </row>
    <row r="234" spans="2:65" s="1" customFormat="1" ht="27">
      <c r="B234" s="42"/>
      <c r="C234" s="64"/>
      <c r="D234" s="215" t="s">
        <v>173</v>
      </c>
      <c r="E234" s="64"/>
      <c r="F234" s="216" t="s">
        <v>1687</v>
      </c>
      <c r="G234" s="64"/>
      <c r="H234" s="64"/>
      <c r="I234" s="173"/>
      <c r="J234" s="64"/>
      <c r="K234" s="64"/>
      <c r="L234" s="62"/>
      <c r="M234" s="217"/>
      <c r="N234" s="43"/>
      <c r="O234" s="43"/>
      <c r="P234" s="43"/>
      <c r="Q234" s="43"/>
      <c r="R234" s="43"/>
      <c r="S234" s="43"/>
      <c r="T234" s="79"/>
      <c r="AT234" s="25" t="s">
        <v>173</v>
      </c>
      <c r="AU234" s="25" t="s">
        <v>86</v>
      </c>
    </row>
    <row r="235" spans="2:65" s="1" customFormat="1" ht="27">
      <c r="B235" s="42"/>
      <c r="C235" s="64"/>
      <c r="D235" s="215" t="s">
        <v>229</v>
      </c>
      <c r="E235" s="64"/>
      <c r="F235" s="267" t="s">
        <v>1679</v>
      </c>
      <c r="G235" s="64"/>
      <c r="H235" s="64"/>
      <c r="I235" s="173"/>
      <c r="J235" s="64"/>
      <c r="K235" s="64"/>
      <c r="L235" s="62"/>
      <c r="M235" s="217"/>
      <c r="N235" s="43"/>
      <c r="O235" s="43"/>
      <c r="P235" s="43"/>
      <c r="Q235" s="43"/>
      <c r="R235" s="43"/>
      <c r="S235" s="43"/>
      <c r="T235" s="79"/>
      <c r="AT235" s="25" t="s">
        <v>229</v>
      </c>
      <c r="AU235" s="25" t="s">
        <v>86</v>
      </c>
    </row>
    <row r="236" spans="2:65" s="12" customFormat="1" ht="13.5">
      <c r="B236" s="218"/>
      <c r="C236" s="219"/>
      <c r="D236" s="215" t="s">
        <v>175</v>
      </c>
      <c r="E236" s="220" t="s">
        <v>24</v>
      </c>
      <c r="F236" s="221" t="s">
        <v>1659</v>
      </c>
      <c r="G236" s="219"/>
      <c r="H236" s="222" t="s">
        <v>24</v>
      </c>
      <c r="I236" s="223"/>
      <c r="J236" s="219"/>
      <c r="K236" s="219"/>
      <c r="L236" s="224"/>
      <c r="M236" s="225"/>
      <c r="N236" s="226"/>
      <c r="O236" s="226"/>
      <c r="P236" s="226"/>
      <c r="Q236" s="226"/>
      <c r="R236" s="226"/>
      <c r="S236" s="226"/>
      <c r="T236" s="227"/>
      <c r="AT236" s="228" t="s">
        <v>175</v>
      </c>
      <c r="AU236" s="228" t="s">
        <v>86</v>
      </c>
      <c r="AV236" s="12" t="s">
        <v>25</v>
      </c>
      <c r="AW236" s="12" t="s">
        <v>40</v>
      </c>
      <c r="AX236" s="12" t="s">
        <v>77</v>
      </c>
      <c r="AY236" s="228" t="s">
        <v>164</v>
      </c>
    </row>
    <row r="237" spans="2:65" s="13" customFormat="1" ht="13.5">
      <c r="B237" s="229"/>
      <c r="C237" s="230"/>
      <c r="D237" s="215" t="s">
        <v>175</v>
      </c>
      <c r="E237" s="231" t="s">
        <v>24</v>
      </c>
      <c r="F237" s="232" t="s">
        <v>340</v>
      </c>
      <c r="G237" s="230"/>
      <c r="H237" s="233">
        <v>23</v>
      </c>
      <c r="I237" s="234"/>
      <c r="J237" s="230"/>
      <c r="K237" s="230"/>
      <c r="L237" s="235"/>
      <c r="M237" s="236"/>
      <c r="N237" s="237"/>
      <c r="O237" s="237"/>
      <c r="P237" s="237"/>
      <c r="Q237" s="237"/>
      <c r="R237" s="237"/>
      <c r="S237" s="237"/>
      <c r="T237" s="238"/>
      <c r="AT237" s="239" t="s">
        <v>175</v>
      </c>
      <c r="AU237" s="239" t="s">
        <v>86</v>
      </c>
      <c r="AV237" s="13" t="s">
        <v>86</v>
      </c>
      <c r="AW237" s="13" t="s">
        <v>40</v>
      </c>
      <c r="AX237" s="13" t="s">
        <v>77</v>
      </c>
      <c r="AY237" s="239" t="s">
        <v>164</v>
      </c>
    </row>
    <row r="238" spans="2:65" s="12" customFormat="1" ht="13.5">
      <c r="B238" s="218"/>
      <c r="C238" s="219"/>
      <c r="D238" s="215" t="s">
        <v>175</v>
      </c>
      <c r="E238" s="220" t="s">
        <v>24</v>
      </c>
      <c r="F238" s="221" t="s">
        <v>1660</v>
      </c>
      <c r="G238" s="219"/>
      <c r="H238" s="222" t="s">
        <v>24</v>
      </c>
      <c r="I238" s="223"/>
      <c r="J238" s="219"/>
      <c r="K238" s="219"/>
      <c r="L238" s="224"/>
      <c r="M238" s="225"/>
      <c r="N238" s="226"/>
      <c r="O238" s="226"/>
      <c r="P238" s="226"/>
      <c r="Q238" s="226"/>
      <c r="R238" s="226"/>
      <c r="S238" s="226"/>
      <c r="T238" s="227"/>
      <c r="AT238" s="228" t="s">
        <v>175</v>
      </c>
      <c r="AU238" s="228" t="s">
        <v>86</v>
      </c>
      <c r="AV238" s="12" t="s">
        <v>25</v>
      </c>
      <c r="AW238" s="12" t="s">
        <v>40</v>
      </c>
      <c r="AX238" s="12" t="s">
        <v>77</v>
      </c>
      <c r="AY238" s="228" t="s">
        <v>164</v>
      </c>
    </row>
    <row r="239" spans="2:65" s="13" customFormat="1" ht="13.5">
      <c r="B239" s="229"/>
      <c r="C239" s="230"/>
      <c r="D239" s="215" t="s">
        <v>175</v>
      </c>
      <c r="E239" s="231" t="s">
        <v>24</v>
      </c>
      <c r="F239" s="232" t="s">
        <v>490</v>
      </c>
      <c r="G239" s="230"/>
      <c r="H239" s="233">
        <v>38</v>
      </c>
      <c r="I239" s="234"/>
      <c r="J239" s="230"/>
      <c r="K239" s="230"/>
      <c r="L239" s="235"/>
      <c r="M239" s="236"/>
      <c r="N239" s="237"/>
      <c r="O239" s="237"/>
      <c r="P239" s="237"/>
      <c r="Q239" s="237"/>
      <c r="R239" s="237"/>
      <c r="S239" s="237"/>
      <c r="T239" s="238"/>
      <c r="AT239" s="239" t="s">
        <v>175</v>
      </c>
      <c r="AU239" s="239" t="s">
        <v>86</v>
      </c>
      <c r="AV239" s="13" t="s">
        <v>86</v>
      </c>
      <c r="AW239" s="13" t="s">
        <v>40</v>
      </c>
      <c r="AX239" s="13" t="s">
        <v>77</v>
      </c>
      <c r="AY239" s="239" t="s">
        <v>164</v>
      </c>
    </row>
    <row r="240" spans="2:65" s="14" customFormat="1" ht="13.5">
      <c r="B240" s="240"/>
      <c r="C240" s="241"/>
      <c r="D240" s="242" t="s">
        <v>175</v>
      </c>
      <c r="E240" s="243" t="s">
        <v>24</v>
      </c>
      <c r="F240" s="244" t="s">
        <v>178</v>
      </c>
      <c r="G240" s="241"/>
      <c r="H240" s="245">
        <v>61</v>
      </c>
      <c r="I240" s="246"/>
      <c r="J240" s="241"/>
      <c r="K240" s="241"/>
      <c r="L240" s="247"/>
      <c r="M240" s="248"/>
      <c r="N240" s="249"/>
      <c r="O240" s="249"/>
      <c r="P240" s="249"/>
      <c r="Q240" s="249"/>
      <c r="R240" s="249"/>
      <c r="S240" s="249"/>
      <c r="T240" s="250"/>
      <c r="AT240" s="251" t="s">
        <v>175</v>
      </c>
      <c r="AU240" s="251" t="s">
        <v>86</v>
      </c>
      <c r="AV240" s="14" t="s">
        <v>171</v>
      </c>
      <c r="AW240" s="14" t="s">
        <v>40</v>
      </c>
      <c r="AX240" s="14" t="s">
        <v>25</v>
      </c>
      <c r="AY240" s="251" t="s">
        <v>164</v>
      </c>
    </row>
    <row r="241" spans="2:65" s="1" customFormat="1" ht="31.5" customHeight="1">
      <c r="B241" s="42"/>
      <c r="C241" s="203" t="s">
        <v>480</v>
      </c>
      <c r="D241" s="203" t="s">
        <v>166</v>
      </c>
      <c r="E241" s="204" t="s">
        <v>1688</v>
      </c>
      <c r="F241" s="205" t="s">
        <v>1689</v>
      </c>
      <c r="G241" s="206" t="s">
        <v>287</v>
      </c>
      <c r="H241" s="207">
        <v>88</v>
      </c>
      <c r="I241" s="208"/>
      <c r="J241" s="209">
        <f>ROUND(I241*H241,2)</f>
        <v>0</v>
      </c>
      <c r="K241" s="205" t="s">
        <v>170</v>
      </c>
      <c r="L241" s="62"/>
      <c r="M241" s="210" t="s">
        <v>24</v>
      </c>
      <c r="N241" s="211" t="s">
        <v>48</v>
      </c>
      <c r="O241" s="43"/>
      <c r="P241" s="212">
        <f>O241*H241</f>
        <v>0</v>
      </c>
      <c r="Q241" s="212">
        <v>9.0000000000000006E-5</v>
      </c>
      <c r="R241" s="212">
        <f>Q241*H241</f>
        <v>7.92E-3</v>
      </c>
      <c r="S241" s="212">
        <v>0</v>
      </c>
      <c r="T241" s="213">
        <f>S241*H241</f>
        <v>0</v>
      </c>
      <c r="AR241" s="25" t="s">
        <v>284</v>
      </c>
      <c r="AT241" s="25" t="s">
        <v>166</v>
      </c>
      <c r="AU241" s="25" t="s">
        <v>86</v>
      </c>
      <c r="AY241" s="25" t="s">
        <v>164</v>
      </c>
      <c r="BE241" s="214">
        <f>IF(N241="základní",J241,0)</f>
        <v>0</v>
      </c>
      <c r="BF241" s="214">
        <f>IF(N241="snížená",J241,0)</f>
        <v>0</v>
      </c>
      <c r="BG241" s="214">
        <f>IF(N241="zákl. přenesená",J241,0)</f>
        <v>0</v>
      </c>
      <c r="BH241" s="214">
        <f>IF(N241="sníž. přenesená",J241,0)</f>
        <v>0</v>
      </c>
      <c r="BI241" s="214">
        <f>IF(N241="nulová",J241,0)</f>
        <v>0</v>
      </c>
      <c r="BJ241" s="25" t="s">
        <v>25</v>
      </c>
      <c r="BK241" s="214">
        <f>ROUND(I241*H241,2)</f>
        <v>0</v>
      </c>
      <c r="BL241" s="25" t="s">
        <v>284</v>
      </c>
      <c r="BM241" s="25" t="s">
        <v>1690</v>
      </c>
    </row>
    <row r="242" spans="2:65" s="1" customFormat="1" ht="27">
      <c r="B242" s="42"/>
      <c r="C242" s="64"/>
      <c r="D242" s="215" t="s">
        <v>173</v>
      </c>
      <c r="E242" s="64"/>
      <c r="F242" s="216" t="s">
        <v>1691</v>
      </c>
      <c r="G242" s="64"/>
      <c r="H242" s="64"/>
      <c r="I242" s="173"/>
      <c r="J242" s="64"/>
      <c r="K242" s="64"/>
      <c r="L242" s="62"/>
      <c r="M242" s="217"/>
      <c r="N242" s="43"/>
      <c r="O242" s="43"/>
      <c r="P242" s="43"/>
      <c r="Q242" s="43"/>
      <c r="R242" s="43"/>
      <c r="S242" s="43"/>
      <c r="T242" s="79"/>
      <c r="AT242" s="25" t="s">
        <v>173</v>
      </c>
      <c r="AU242" s="25" t="s">
        <v>86</v>
      </c>
    </row>
    <row r="243" spans="2:65" s="1" customFormat="1" ht="27">
      <c r="B243" s="42"/>
      <c r="C243" s="64"/>
      <c r="D243" s="215" t="s">
        <v>229</v>
      </c>
      <c r="E243" s="64"/>
      <c r="F243" s="267" t="s">
        <v>1679</v>
      </c>
      <c r="G243" s="64"/>
      <c r="H243" s="64"/>
      <c r="I243" s="173"/>
      <c r="J243" s="64"/>
      <c r="K243" s="64"/>
      <c r="L243" s="62"/>
      <c r="M243" s="217"/>
      <c r="N243" s="43"/>
      <c r="O243" s="43"/>
      <c r="P243" s="43"/>
      <c r="Q243" s="43"/>
      <c r="R243" s="43"/>
      <c r="S243" s="43"/>
      <c r="T243" s="79"/>
      <c r="AT243" s="25" t="s">
        <v>229</v>
      </c>
      <c r="AU243" s="25" t="s">
        <v>86</v>
      </c>
    </row>
    <row r="244" spans="2:65" s="12" customFormat="1" ht="13.5">
      <c r="B244" s="218"/>
      <c r="C244" s="219"/>
      <c r="D244" s="215" t="s">
        <v>175</v>
      </c>
      <c r="E244" s="220" t="s">
        <v>24</v>
      </c>
      <c r="F244" s="221" t="s">
        <v>1666</v>
      </c>
      <c r="G244" s="219"/>
      <c r="H244" s="222" t="s">
        <v>24</v>
      </c>
      <c r="I244" s="223"/>
      <c r="J244" s="219"/>
      <c r="K244" s="219"/>
      <c r="L244" s="224"/>
      <c r="M244" s="225"/>
      <c r="N244" s="226"/>
      <c r="O244" s="226"/>
      <c r="P244" s="226"/>
      <c r="Q244" s="226"/>
      <c r="R244" s="226"/>
      <c r="S244" s="226"/>
      <c r="T244" s="227"/>
      <c r="AT244" s="228" t="s">
        <v>175</v>
      </c>
      <c r="AU244" s="228" t="s">
        <v>86</v>
      </c>
      <c r="AV244" s="12" t="s">
        <v>25</v>
      </c>
      <c r="AW244" s="12" t="s">
        <v>40</v>
      </c>
      <c r="AX244" s="12" t="s">
        <v>77</v>
      </c>
      <c r="AY244" s="228" t="s">
        <v>164</v>
      </c>
    </row>
    <row r="245" spans="2:65" s="13" customFormat="1" ht="13.5">
      <c r="B245" s="229"/>
      <c r="C245" s="230"/>
      <c r="D245" s="215" t="s">
        <v>175</v>
      </c>
      <c r="E245" s="231" t="s">
        <v>24</v>
      </c>
      <c r="F245" s="232" t="s">
        <v>409</v>
      </c>
      <c r="G245" s="230"/>
      <c r="H245" s="233">
        <v>32</v>
      </c>
      <c r="I245" s="234"/>
      <c r="J245" s="230"/>
      <c r="K245" s="230"/>
      <c r="L245" s="235"/>
      <c r="M245" s="236"/>
      <c r="N245" s="237"/>
      <c r="O245" s="237"/>
      <c r="P245" s="237"/>
      <c r="Q245" s="237"/>
      <c r="R245" s="237"/>
      <c r="S245" s="237"/>
      <c r="T245" s="238"/>
      <c r="AT245" s="239" t="s">
        <v>175</v>
      </c>
      <c r="AU245" s="239" t="s">
        <v>86</v>
      </c>
      <c r="AV245" s="13" t="s">
        <v>86</v>
      </c>
      <c r="AW245" s="13" t="s">
        <v>40</v>
      </c>
      <c r="AX245" s="13" t="s">
        <v>77</v>
      </c>
      <c r="AY245" s="239" t="s">
        <v>164</v>
      </c>
    </row>
    <row r="246" spans="2:65" s="12" customFormat="1" ht="13.5">
      <c r="B246" s="218"/>
      <c r="C246" s="219"/>
      <c r="D246" s="215" t="s">
        <v>175</v>
      </c>
      <c r="E246" s="220" t="s">
        <v>24</v>
      </c>
      <c r="F246" s="221" t="s">
        <v>1660</v>
      </c>
      <c r="G246" s="219"/>
      <c r="H246" s="222" t="s">
        <v>24</v>
      </c>
      <c r="I246" s="223"/>
      <c r="J246" s="219"/>
      <c r="K246" s="219"/>
      <c r="L246" s="224"/>
      <c r="M246" s="225"/>
      <c r="N246" s="226"/>
      <c r="O246" s="226"/>
      <c r="P246" s="226"/>
      <c r="Q246" s="226"/>
      <c r="R246" s="226"/>
      <c r="S246" s="226"/>
      <c r="T246" s="227"/>
      <c r="AT246" s="228" t="s">
        <v>175</v>
      </c>
      <c r="AU246" s="228" t="s">
        <v>86</v>
      </c>
      <c r="AV246" s="12" t="s">
        <v>25</v>
      </c>
      <c r="AW246" s="12" t="s">
        <v>40</v>
      </c>
      <c r="AX246" s="12" t="s">
        <v>77</v>
      </c>
      <c r="AY246" s="228" t="s">
        <v>164</v>
      </c>
    </row>
    <row r="247" spans="2:65" s="13" customFormat="1" ht="13.5">
      <c r="B247" s="229"/>
      <c r="C247" s="230"/>
      <c r="D247" s="215" t="s">
        <v>175</v>
      </c>
      <c r="E247" s="231" t="s">
        <v>24</v>
      </c>
      <c r="F247" s="232" t="s">
        <v>10</v>
      </c>
      <c r="G247" s="230"/>
      <c r="H247" s="233">
        <v>15</v>
      </c>
      <c r="I247" s="234"/>
      <c r="J247" s="230"/>
      <c r="K247" s="230"/>
      <c r="L247" s="235"/>
      <c r="M247" s="236"/>
      <c r="N247" s="237"/>
      <c r="O247" s="237"/>
      <c r="P247" s="237"/>
      <c r="Q247" s="237"/>
      <c r="R247" s="237"/>
      <c r="S247" s="237"/>
      <c r="T247" s="238"/>
      <c r="AT247" s="239" t="s">
        <v>175</v>
      </c>
      <c r="AU247" s="239" t="s">
        <v>86</v>
      </c>
      <c r="AV247" s="13" t="s">
        <v>86</v>
      </c>
      <c r="AW247" s="13" t="s">
        <v>40</v>
      </c>
      <c r="AX247" s="13" t="s">
        <v>77</v>
      </c>
      <c r="AY247" s="239" t="s">
        <v>164</v>
      </c>
    </row>
    <row r="248" spans="2:65" s="12" customFormat="1" ht="13.5">
      <c r="B248" s="218"/>
      <c r="C248" s="219"/>
      <c r="D248" s="215" t="s">
        <v>175</v>
      </c>
      <c r="E248" s="220" t="s">
        <v>24</v>
      </c>
      <c r="F248" s="221" t="s">
        <v>1660</v>
      </c>
      <c r="G248" s="219"/>
      <c r="H248" s="222" t="s">
        <v>24</v>
      </c>
      <c r="I248" s="223"/>
      <c r="J248" s="219"/>
      <c r="K248" s="219"/>
      <c r="L248" s="224"/>
      <c r="M248" s="225"/>
      <c r="N248" s="226"/>
      <c r="O248" s="226"/>
      <c r="P248" s="226"/>
      <c r="Q248" s="226"/>
      <c r="R248" s="226"/>
      <c r="S248" s="226"/>
      <c r="T248" s="227"/>
      <c r="AT248" s="228" t="s">
        <v>175</v>
      </c>
      <c r="AU248" s="228" t="s">
        <v>86</v>
      </c>
      <c r="AV248" s="12" t="s">
        <v>25</v>
      </c>
      <c r="AW248" s="12" t="s">
        <v>40</v>
      </c>
      <c r="AX248" s="12" t="s">
        <v>77</v>
      </c>
      <c r="AY248" s="228" t="s">
        <v>164</v>
      </c>
    </row>
    <row r="249" spans="2:65" s="13" customFormat="1" ht="13.5">
      <c r="B249" s="229"/>
      <c r="C249" s="230"/>
      <c r="D249" s="215" t="s">
        <v>175</v>
      </c>
      <c r="E249" s="231" t="s">
        <v>24</v>
      </c>
      <c r="F249" s="232" t="s">
        <v>245</v>
      </c>
      <c r="G249" s="230"/>
      <c r="H249" s="233">
        <v>12</v>
      </c>
      <c r="I249" s="234"/>
      <c r="J249" s="230"/>
      <c r="K249" s="230"/>
      <c r="L249" s="235"/>
      <c r="M249" s="236"/>
      <c r="N249" s="237"/>
      <c r="O249" s="237"/>
      <c r="P249" s="237"/>
      <c r="Q249" s="237"/>
      <c r="R249" s="237"/>
      <c r="S249" s="237"/>
      <c r="T249" s="238"/>
      <c r="AT249" s="239" t="s">
        <v>175</v>
      </c>
      <c r="AU249" s="239" t="s">
        <v>86</v>
      </c>
      <c r="AV249" s="13" t="s">
        <v>86</v>
      </c>
      <c r="AW249" s="13" t="s">
        <v>40</v>
      </c>
      <c r="AX249" s="13" t="s">
        <v>77</v>
      </c>
      <c r="AY249" s="239" t="s">
        <v>164</v>
      </c>
    </row>
    <row r="250" spans="2:65" s="12" customFormat="1" ht="13.5">
      <c r="B250" s="218"/>
      <c r="C250" s="219"/>
      <c r="D250" s="215" t="s">
        <v>175</v>
      </c>
      <c r="E250" s="220" t="s">
        <v>24</v>
      </c>
      <c r="F250" s="221" t="s">
        <v>1666</v>
      </c>
      <c r="G250" s="219"/>
      <c r="H250" s="222" t="s">
        <v>24</v>
      </c>
      <c r="I250" s="223"/>
      <c r="J250" s="219"/>
      <c r="K250" s="219"/>
      <c r="L250" s="224"/>
      <c r="M250" s="225"/>
      <c r="N250" s="226"/>
      <c r="O250" s="226"/>
      <c r="P250" s="226"/>
      <c r="Q250" s="226"/>
      <c r="R250" s="226"/>
      <c r="S250" s="226"/>
      <c r="T250" s="227"/>
      <c r="AT250" s="228" t="s">
        <v>175</v>
      </c>
      <c r="AU250" s="228" t="s">
        <v>86</v>
      </c>
      <c r="AV250" s="12" t="s">
        <v>25</v>
      </c>
      <c r="AW250" s="12" t="s">
        <v>40</v>
      </c>
      <c r="AX250" s="12" t="s">
        <v>77</v>
      </c>
      <c r="AY250" s="228" t="s">
        <v>164</v>
      </c>
    </row>
    <row r="251" spans="2:65" s="13" customFormat="1" ht="13.5">
      <c r="B251" s="229"/>
      <c r="C251" s="230"/>
      <c r="D251" s="215" t="s">
        <v>175</v>
      </c>
      <c r="E251" s="231" t="s">
        <v>24</v>
      </c>
      <c r="F251" s="232" t="s">
        <v>198</v>
      </c>
      <c r="G251" s="230"/>
      <c r="H251" s="233">
        <v>6</v>
      </c>
      <c r="I251" s="234"/>
      <c r="J251" s="230"/>
      <c r="K251" s="230"/>
      <c r="L251" s="235"/>
      <c r="M251" s="236"/>
      <c r="N251" s="237"/>
      <c r="O251" s="237"/>
      <c r="P251" s="237"/>
      <c r="Q251" s="237"/>
      <c r="R251" s="237"/>
      <c r="S251" s="237"/>
      <c r="T251" s="238"/>
      <c r="AT251" s="239" t="s">
        <v>175</v>
      </c>
      <c r="AU251" s="239" t="s">
        <v>86</v>
      </c>
      <c r="AV251" s="13" t="s">
        <v>86</v>
      </c>
      <c r="AW251" s="13" t="s">
        <v>40</v>
      </c>
      <c r="AX251" s="13" t="s">
        <v>77</v>
      </c>
      <c r="AY251" s="239" t="s">
        <v>164</v>
      </c>
    </row>
    <row r="252" spans="2:65" s="12" customFormat="1" ht="13.5">
      <c r="B252" s="218"/>
      <c r="C252" s="219"/>
      <c r="D252" s="215" t="s">
        <v>175</v>
      </c>
      <c r="E252" s="220" t="s">
        <v>24</v>
      </c>
      <c r="F252" s="221" t="s">
        <v>1660</v>
      </c>
      <c r="G252" s="219"/>
      <c r="H252" s="222" t="s">
        <v>24</v>
      </c>
      <c r="I252" s="223"/>
      <c r="J252" s="219"/>
      <c r="K252" s="219"/>
      <c r="L252" s="224"/>
      <c r="M252" s="225"/>
      <c r="N252" s="226"/>
      <c r="O252" s="226"/>
      <c r="P252" s="226"/>
      <c r="Q252" s="226"/>
      <c r="R252" s="226"/>
      <c r="S252" s="226"/>
      <c r="T252" s="227"/>
      <c r="AT252" s="228" t="s">
        <v>175</v>
      </c>
      <c r="AU252" s="228" t="s">
        <v>86</v>
      </c>
      <c r="AV252" s="12" t="s">
        <v>25</v>
      </c>
      <c r="AW252" s="12" t="s">
        <v>40</v>
      </c>
      <c r="AX252" s="12" t="s">
        <v>77</v>
      </c>
      <c r="AY252" s="228" t="s">
        <v>164</v>
      </c>
    </row>
    <row r="253" spans="2:65" s="13" customFormat="1" ht="13.5">
      <c r="B253" s="229"/>
      <c r="C253" s="230"/>
      <c r="D253" s="215" t="s">
        <v>175</v>
      </c>
      <c r="E253" s="231" t="s">
        <v>24</v>
      </c>
      <c r="F253" s="232" t="s">
        <v>340</v>
      </c>
      <c r="G253" s="230"/>
      <c r="H253" s="233">
        <v>23</v>
      </c>
      <c r="I253" s="234"/>
      <c r="J253" s="230"/>
      <c r="K253" s="230"/>
      <c r="L253" s="235"/>
      <c r="M253" s="236"/>
      <c r="N253" s="237"/>
      <c r="O253" s="237"/>
      <c r="P253" s="237"/>
      <c r="Q253" s="237"/>
      <c r="R253" s="237"/>
      <c r="S253" s="237"/>
      <c r="T253" s="238"/>
      <c r="AT253" s="239" t="s">
        <v>175</v>
      </c>
      <c r="AU253" s="239" t="s">
        <v>86</v>
      </c>
      <c r="AV253" s="13" t="s">
        <v>86</v>
      </c>
      <c r="AW253" s="13" t="s">
        <v>40</v>
      </c>
      <c r="AX253" s="13" t="s">
        <v>77</v>
      </c>
      <c r="AY253" s="239" t="s">
        <v>164</v>
      </c>
    </row>
    <row r="254" spans="2:65" s="14" customFormat="1" ht="13.5">
      <c r="B254" s="240"/>
      <c r="C254" s="241"/>
      <c r="D254" s="242" t="s">
        <v>175</v>
      </c>
      <c r="E254" s="243" t="s">
        <v>24</v>
      </c>
      <c r="F254" s="244" t="s">
        <v>178</v>
      </c>
      <c r="G254" s="241"/>
      <c r="H254" s="245">
        <v>88</v>
      </c>
      <c r="I254" s="246"/>
      <c r="J254" s="241"/>
      <c r="K254" s="241"/>
      <c r="L254" s="247"/>
      <c r="M254" s="248"/>
      <c r="N254" s="249"/>
      <c r="O254" s="249"/>
      <c r="P254" s="249"/>
      <c r="Q254" s="249"/>
      <c r="R254" s="249"/>
      <c r="S254" s="249"/>
      <c r="T254" s="250"/>
      <c r="AT254" s="251" t="s">
        <v>175</v>
      </c>
      <c r="AU254" s="251" t="s">
        <v>86</v>
      </c>
      <c r="AV254" s="14" t="s">
        <v>171</v>
      </c>
      <c r="AW254" s="14" t="s">
        <v>40</v>
      </c>
      <c r="AX254" s="14" t="s">
        <v>25</v>
      </c>
      <c r="AY254" s="251" t="s">
        <v>164</v>
      </c>
    </row>
    <row r="255" spans="2:65" s="1" customFormat="1" ht="22.5" customHeight="1">
      <c r="B255" s="42"/>
      <c r="C255" s="203" t="s">
        <v>490</v>
      </c>
      <c r="D255" s="203" t="s">
        <v>166</v>
      </c>
      <c r="E255" s="204" t="s">
        <v>1692</v>
      </c>
      <c r="F255" s="205" t="s">
        <v>1693</v>
      </c>
      <c r="G255" s="206" t="s">
        <v>226</v>
      </c>
      <c r="H255" s="207">
        <v>26</v>
      </c>
      <c r="I255" s="208"/>
      <c r="J255" s="209">
        <f>ROUND(I255*H255,2)</f>
        <v>0</v>
      </c>
      <c r="K255" s="205" t="s">
        <v>170</v>
      </c>
      <c r="L255" s="62"/>
      <c r="M255" s="210" t="s">
        <v>24</v>
      </c>
      <c r="N255" s="211" t="s">
        <v>48</v>
      </c>
      <c r="O255" s="43"/>
      <c r="P255" s="212">
        <f>O255*H255</f>
        <v>0</v>
      </c>
      <c r="Q255" s="212">
        <v>0</v>
      </c>
      <c r="R255" s="212">
        <f>Q255*H255</f>
        <v>0</v>
      </c>
      <c r="S255" s="212">
        <v>0</v>
      </c>
      <c r="T255" s="213">
        <f>S255*H255</f>
        <v>0</v>
      </c>
      <c r="AR255" s="25" t="s">
        <v>284</v>
      </c>
      <c r="AT255" s="25" t="s">
        <v>166</v>
      </c>
      <c r="AU255" s="25" t="s">
        <v>86</v>
      </c>
      <c r="AY255" s="25" t="s">
        <v>164</v>
      </c>
      <c r="BE255" s="214">
        <f>IF(N255="základní",J255,0)</f>
        <v>0</v>
      </c>
      <c r="BF255" s="214">
        <f>IF(N255="snížená",J255,0)</f>
        <v>0</v>
      </c>
      <c r="BG255" s="214">
        <f>IF(N255="zákl. přenesená",J255,0)</f>
        <v>0</v>
      </c>
      <c r="BH255" s="214">
        <f>IF(N255="sníž. přenesená",J255,0)</f>
        <v>0</v>
      </c>
      <c r="BI255" s="214">
        <f>IF(N255="nulová",J255,0)</f>
        <v>0</v>
      </c>
      <c r="BJ255" s="25" t="s">
        <v>25</v>
      </c>
      <c r="BK255" s="214">
        <f>ROUND(I255*H255,2)</f>
        <v>0</v>
      </c>
      <c r="BL255" s="25" t="s">
        <v>284</v>
      </c>
      <c r="BM255" s="25" t="s">
        <v>1694</v>
      </c>
    </row>
    <row r="256" spans="2:65" s="1" customFormat="1" ht="13.5">
      <c r="B256" s="42"/>
      <c r="C256" s="64"/>
      <c r="D256" s="215" t="s">
        <v>173</v>
      </c>
      <c r="E256" s="64"/>
      <c r="F256" s="216" t="s">
        <v>1695</v>
      </c>
      <c r="G256" s="64"/>
      <c r="H256" s="64"/>
      <c r="I256" s="173"/>
      <c r="J256" s="64"/>
      <c r="K256" s="64"/>
      <c r="L256" s="62"/>
      <c r="M256" s="217"/>
      <c r="N256" s="43"/>
      <c r="O256" s="43"/>
      <c r="P256" s="43"/>
      <c r="Q256" s="43"/>
      <c r="R256" s="43"/>
      <c r="S256" s="43"/>
      <c r="T256" s="79"/>
      <c r="AT256" s="25" t="s">
        <v>173</v>
      </c>
      <c r="AU256" s="25" t="s">
        <v>86</v>
      </c>
    </row>
    <row r="257" spans="2:65" s="1" customFormat="1" ht="54">
      <c r="B257" s="42"/>
      <c r="C257" s="64"/>
      <c r="D257" s="242" t="s">
        <v>229</v>
      </c>
      <c r="E257" s="64"/>
      <c r="F257" s="266" t="s">
        <v>1696</v>
      </c>
      <c r="G257" s="64"/>
      <c r="H257" s="64"/>
      <c r="I257" s="173"/>
      <c r="J257" s="64"/>
      <c r="K257" s="64"/>
      <c r="L257" s="62"/>
      <c r="M257" s="217"/>
      <c r="N257" s="43"/>
      <c r="O257" s="43"/>
      <c r="P257" s="43"/>
      <c r="Q257" s="43"/>
      <c r="R257" s="43"/>
      <c r="S257" s="43"/>
      <c r="T257" s="79"/>
      <c r="AT257" s="25" t="s">
        <v>229</v>
      </c>
      <c r="AU257" s="25" t="s">
        <v>86</v>
      </c>
    </row>
    <row r="258" spans="2:65" s="1" customFormat="1" ht="22.5" customHeight="1">
      <c r="B258" s="42"/>
      <c r="C258" s="203" t="s">
        <v>495</v>
      </c>
      <c r="D258" s="203" t="s">
        <v>166</v>
      </c>
      <c r="E258" s="204" t="s">
        <v>1697</v>
      </c>
      <c r="F258" s="205" t="s">
        <v>1698</v>
      </c>
      <c r="G258" s="206" t="s">
        <v>1699</v>
      </c>
      <c r="H258" s="207">
        <v>13</v>
      </c>
      <c r="I258" s="208"/>
      <c r="J258" s="209">
        <f>ROUND(I258*H258,2)</f>
        <v>0</v>
      </c>
      <c r="K258" s="205" t="s">
        <v>170</v>
      </c>
      <c r="L258" s="62"/>
      <c r="M258" s="210" t="s">
        <v>24</v>
      </c>
      <c r="N258" s="211" t="s">
        <v>48</v>
      </c>
      <c r="O258" s="43"/>
      <c r="P258" s="212">
        <f>O258*H258</f>
        <v>0</v>
      </c>
      <c r="Q258" s="212">
        <v>2.5999999999999998E-4</v>
      </c>
      <c r="R258" s="212">
        <f>Q258*H258</f>
        <v>3.3799999999999998E-3</v>
      </c>
      <c r="S258" s="212">
        <v>0</v>
      </c>
      <c r="T258" s="213">
        <f>S258*H258</f>
        <v>0</v>
      </c>
      <c r="AR258" s="25" t="s">
        <v>284</v>
      </c>
      <c r="AT258" s="25" t="s">
        <v>166</v>
      </c>
      <c r="AU258" s="25" t="s">
        <v>86</v>
      </c>
      <c r="AY258" s="25" t="s">
        <v>164</v>
      </c>
      <c r="BE258" s="214">
        <f>IF(N258="základní",J258,0)</f>
        <v>0</v>
      </c>
      <c r="BF258" s="214">
        <f>IF(N258="snížená",J258,0)</f>
        <v>0</v>
      </c>
      <c r="BG258" s="214">
        <f>IF(N258="zákl. přenesená",J258,0)</f>
        <v>0</v>
      </c>
      <c r="BH258" s="214">
        <f>IF(N258="sníž. přenesená",J258,0)</f>
        <v>0</v>
      </c>
      <c r="BI258" s="214">
        <f>IF(N258="nulová",J258,0)</f>
        <v>0</v>
      </c>
      <c r="BJ258" s="25" t="s">
        <v>25</v>
      </c>
      <c r="BK258" s="214">
        <f>ROUND(I258*H258,2)</f>
        <v>0</v>
      </c>
      <c r="BL258" s="25" t="s">
        <v>284</v>
      </c>
      <c r="BM258" s="25" t="s">
        <v>1700</v>
      </c>
    </row>
    <row r="259" spans="2:65" s="1" customFormat="1" ht="13.5">
      <c r="B259" s="42"/>
      <c r="C259" s="64"/>
      <c r="D259" s="215" t="s">
        <v>173</v>
      </c>
      <c r="E259" s="64"/>
      <c r="F259" s="216" t="s">
        <v>1701</v>
      </c>
      <c r="G259" s="64"/>
      <c r="H259" s="64"/>
      <c r="I259" s="173"/>
      <c r="J259" s="64"/>
      <c r="K259" s="64"/>
      <c r="L259" s="62"/>
      <c r="M259" s="217"/>
      <c r="N259" s="43"/>
      <c r="O259" s="43"/>
      <c r="P259" s="43"/>
      <c r="Q259" s="43"/>
      <c r="R259" s="43"/>
      <c r="S259" s="43"/>
      <c r="T259" s="79"/>
      <c r="AT259" s="25" t="s">
        <v>173</v>
      </c>
      <c r="AU259" s="25" t="s">
        <v>86</v>
      </c>
    </row>
    <row r="260" spans="2:65" s="1" customFormat="1" ht="40.5">
      <c r="B260" s="42"/>
      <c r="C260" s="64"/>
      <c r="D260" s="215" t="s">
        <v>229</v>
      </c>
      <c r="E260" s="64"/>
      <c r="F260" s="267" t="s">
        <v>1702</v>
      </c>
      <c r="G260" s="64"/>
      <c r="H260" s="64"/>
      <c r="I260" s="173"/>
      <c r="J260" s="64"/>
      <c r="K260" s="64"/>
      <c r="L260" s="62"/>
      <c r="M260" s="217"/>
      <c r="N260" s="43"/>
      <c r="O260" s="43"/>
      <c r="P260" s="43"/>
      <c r="Q260" s="43"/>
      <c r="R260" s="43"/>
      <c r="S260" s="43"/>
      <c r="T260" s="79"/>
      <c r="AT260" s="25" t="s">
        <v>229</v>
      </c>
      <c r="AU260" s="25" t="s">
        <v>86</v>
      </c>
    </row>
    <row r="261" spans="2:65" s="13" customFormat="1" ht="13.5">
      <c r="B261" s="229"/>
      <c r="C261" s="230"/>
      <c r="D261" s="242" t="s">
        <v>175</v>
      </c>
      <c r="E261" s="253" t="s">
        <v>24</v>
      </c>
      <c r="F261" s="254" t="s">
        <v>1703</v>
      </c>
      <c r="G261" s="230"/>
      <c r="H261" s="255">
        <v>13</v>
      </c>
      <c r="I261" s="234"/>
      <c r="J261" s="230"/>
      <c r="K261" s="230"/>
      <c r="L261" s="235"/>
      <c r="M261" s="236"/>
      <c r="N261" s="237"/>
      <c r="O261" s="237"/>
      <c r="P261" s="237"/>
      <c r="Q261" s="237"/>
      <c r="R261" s="237"/>
      <c r="S261" s="237"/>
      <c r="T261" s="238"/>
      <c r="AT261" s="239" t="s">
        <v>175</v>
      </c>
      <c r="AU261" s="239" t="s">
        <v>86</v>
      </c>
      <c r="AV261" s="13" t="s">
        <v>86</v>
      </c>
      <c r="AW261" s="13" t="s">
        <v>40</v>
      </c>
      <c r="AX261" s="13" t="s">
        <v>25</v>
      </c>
      <c r="AY261" s="239" t="s">
        <v>164</v>
      </c>
    </row>
    <row r="262" spans="2:65" s="1" customFormat="1" ht="22.5" customHeight="1">
      <c r="B262" s="42"/>
      <c r="C262" s="203" t="s">
        <v>500</v>
      </c>
      <c r="D262" s="203" t="s">
        <v>166</v>
      </c>
      <c r="E262" s="204" t="s">
        <v>1704</v>
      </c>
      <c r="F262" s="205" t="s">
        <v>1705</v>
      </c>
      <c r="G262" s="206" t="s">
        <v>226</v>
      </c>
      <c r="H262" s="207">
        <v>4</v>
      </c>
      <c r="I262" s="208"/>
      <c r="J262" s="209">
        <f>ROUND(I262*H262,2)</f>
        <v>0</v>
      </c>
      <c r="K262" s="205" t="s">
        <v>24</v>
      </c>
      <c r="L262" s="62"/>
      <c r="M262" s="210" t="s">
        <v>24</v>
      </c>
      <c r="N262" s="211" t="s">
        <v>48</v>
      </c>
      <c r="O262" s="43"/>
      <c r="P262" s="212">
        <f>O262*H262</f>
        <v>0</v>
      </c>
      <c r="Q262" s="212">
        <v>2.2000000000000001E-4</v>
      </c>
      <c r="R262" s="212">
        <f>Q262*H262</f>
        <v>8.8000000000000003E-4</v>
      </c>
      <c r="S262" s="212">
        <v>0</v>
      </c>
      <c r="T262" s="213">
        <f>S262*H262</f>
        <v>0</v>
      </c>
      <c r="AR262" s="25" t="s">
        <v>284</v>
      </c>
      <c r="AT262" s="25" t="s">
        <v>166</v>
      </c>
      <c r="AU262" s="25" t="s">
        <v>86</v>
      </c>
      <c r="AY262" s="25" t="s">
        <v>164</v>
      </c>
      <c r="BE262" s="214">
        <f>IF(N262="základní",J262,0)</f>
        <v>0</v>
      </c>
      <c r="BF262" s="214">
        <f>IF(N262="snížená",J262,0)</f>
        <v>0</v>
      </c>
      <c r="BG262" s="214">
        <f>IF(N262="zákl. přenesená",J262,0)</f>
        <v>0</v>
      </c>
      <c r="BH262" s="214">
        <f>IF(N262="sníž. přenesená",J262,0)</f>
        <v>0</v>
      </c>
      <c r="BI262" s="214">
        <f>IF(N262="nulová",J262,0)</f>
        <v>0</v>
      </c>
      <c r="BJ262" s="25" t="s">
        <v>25</v>
      </c>
      <c r="BK262" s="214">
        <f>ROUND(I262*H262,2)</f>
        <v>0</v>
      </c>
      <c r="BL262" s="25" t="s">
        <v>284</v>
      </c>
      <c r="BM262" s="25" t="s">
        <v>1706</v>
      </c>
    </row>
    <row r="263" spans="2:65" s="1" customFormat="1" ht="13.5">
      <c r="B263" s="42"/>
      <c r="C263" s="64"/>
      <c r="D263" s="215" t="s">
        <v>173</v>
      </c>
      <c r="E263" s="64"/>
      <c r="F263" s="216" t="s">
        <v>1707</v>
      </c>
      <c r="G263" s="64"/>
      <c r="H263" s="64"/>
      <c r="I263" s="173"/>
      <c r="J263" s="64"/>
      <c r="K263" s="64"/>
      <c r="L263" s="62"/>
      <c r="M263" s="217"/>
      <c r="N263" s="43"/>
      <c r="O263" s="43"/>
      <c r="P263" s="43"/>
      <c r="Q263" s="43"/>
      <c r="R263" s="43"/>
      <c r="S263" s="43"/>
      <c r="T263" s="79"/>
      <c r="AT263" s="25" t="s">
        <v>173</v>
      </c>
      <c r="AU263" s="25" t="s">
        <v>86</v>
      </c>
    </row>
    <row r="264" spans="2:65" s="1" customFormat="1" ht="40.5">
      <c r="B264" s="42"/>
      <c r="C264" s="64"/>
      <c r="D264" s="242" t="s">
        <v>229</v>
      </c>
      <c r="E264" s="64"/>
      <c r="F264" s="266" t="s">
        <v>1702</v>
      </c>
      <c r="G264" s="64"/>
      <c r="H264" s="64"/>
      <c r="I264" s="173"/>
      <c r="J264" s="64"/>
      <c r="K264" s="64"/>
      <c r="L264" s="62"/>
      <c r="M264" s="217"/>
      <c r="N264" s="43"/>
      <c r="O264" s="43"/>
      <c r="P264" s="43"/>
      <c r="Q264" s="43"/>
      <c r="R264" s="43"/>
      <c r="S264" s="43"/>
      <c r="T264" s="79"/>
      <c r="AT264" s="25" t="s">
        <v>229</v>
      </c>
      <c r="AU264" s="25" t="s">
        <v>86</v>
      </c>
    </row>
    <row r="265" spans="2:65" s="1" customFormat="1" ht="22.5" customHeight="1">
      <c r="B265" s="42"/>
      <c r="C265" s="203" t="s">
        <v>505</v>
      </c>
      <c r="D265" s="203" t="s">
        <v>166</v>
      </c>
      <c r="E265" s="204" t="s">
        <v>1708</v>
      </c>
      <c r="F265" s="205" t="s">
        <v>1709</v>
      </c>
      <c r="G265" s="206" t="s">
        <v>226</v>
      </c>
      <c r="H265" s="207">
        <v>4</v>
      </c>
      <c r="I265" s="208"/>
      <c r="J265" s="209">
        <f>ROUND(I265*H265,2)</f>
        <v>0</v>
      </c>
      <c r="K265" s="205" t="s">
        <v>170</v>
      </c>
      <c r="L265" s="62"/>
      <c r="M265" s="210" t="s">
        <v>24</v>
      </c>
      <c r="N265" s="211" t="s">
        <v>48</v>
      </c>
      <c r="O265" s="43"/>
      <c r="P265" s="212">
        <f>O265*H265</f>
        <v>0</v>
      </c>
      <c r="Q265" s="212">
        <v>2.1000000000000001E-4</v>
      </c>
      <c r="R265" s="212">
        <f>Q265*H265</f>
        <v>8.4000000000000003E-4</v>
      </c>
      <c r="S265" s="212">
        <v>0</v>
      </c>
      <c r="T265" s="213">
        <f>S265*H265</f>
        <v>0</v>
      </c>
      <c r="AR265" s="25" t="s">
        <v>284</v>
      </c>
      <c r="AT265" s="25" t="s">
        <v>166</v>
      </c>
      <c r="AU265" s="25" t="s">
        <v>86</v>
      </c>
      <c r="AY265" s="25" t="s">
        <v>164</v>
      </c>
      <c r="BE265" s="214">
        <f>IF(N265="základní",J265,0)</f>
        <v>0</v>
      </c>
      <c r="BF265" s="214">
        <f>IF(N265="snížená",J265,0)</f>
        <v>0</v>
      </c>
      <c r="BG265" s="214">
        <f>IF(N265="zákl. přenesená",J265,0)</f>
        <v>0</v>
      </c>
      <c r="BH265" s="214">
        <f>IF(N265="sníž. přenesená",J265,0)</f>
        <v>0</v>
      </c>
      <c r="BI265" s="214">
        <f>IF(N265="nulová",J265,0)</f>
        <v>0</v>
      </c>
      <c r="BJ265" s="25" t="s">
        <v>25</v>
      </c>
      <c r="BK265" s="214">
        <f>ROUND(I265*H265,2)</f>
        <v>0</v>
      </c>
      <c r="BL265" s="25" t="s">
        <v>284</v>
      </c>
      <c r="BM265" s="25" t="s">
        <v>1710</v>
      </c>
    </row>
    <row r="266" spans="2:65" s="1" customFormat="1" ht="27">
      <c r="B266" s="42"/>
      <c r="C266" s="64"/>
      <c r="D266" s="242" t="s">
        <v>173</v>
      </c>
      <c r="E266" s="64"/>
      <c r="F266" s="252" t="s">
        <v>1711</v>
      </c>
      <c r="G266" s="64"/>
      <c r="H266" s="64"/>
      <c r="I266" s="173"/>
      <c r="J266" s="64"/>
      <c r="K266" s="64"/>
      <c r="L266" s="62"/>
      <c r="M266" s="217"/>
      <c r="N266" s="43"/>
      <c r="O266" s="43"/>
      <c r="P266" s="43"/>
      <c r="Q266" s="43"/>
      <c r="R266" s="43"/>
      <c r="S266" s="43"/>
      <c r="T266" s="79"/>
      <c r="AT266" s="25" t="s">
        <v>173</v>
      </c>
      <c r="AU266" s="25" t="s">
        <v>86</v>
      </c>
    </row>
    <row r="267" spans="2:65" s="1" customFormat="1" ht="22.5" customHeight="1">
      <c r="B267" s="42"/>
      <c r="C267" s="203" t="s">
        <v>513</v>
      </c>
      <c r="D267" s="203" t="s">
        <v>166</v>
      </c>
      <c r="E267" s="204" t="s">
        <v>1712</v>
      </c>
      <c r="F267" s="205" t="s">
        <v>1713</v>
      </c>
      <c r="G267" s="206" t="s">
        <v>226</v>
      </c>
      <c r="H267" s="207">
        <v>1</v>
      </c>
      <c r="I267" s="208"/>
      <c r="J267" s="209">
        <f>ROUND(I267*H267,2)</f>
        <v>0</v>
      </c>
      <c r="K267" s="205" t="s">
        <v>170</v>
      </c>
      <c r="L267" s="62"/>
      <c r="M267" s="210" t="s">
        <v>24</v>
      </c>
      <c r="N267" s="211" t="s">
        <v>48</v>
      </c>
      <c r="O267" s="43"/>
      <c r="P267" s="212">
        <f>O267*H267</f>
        <v>0</v>
      </c>
      <c r="Q267" s="212">
        <v>3.4000000000000002E-4</v>
      </c>
      <c r="R267" s="212">
        <f>Q267*H267</f>
        <v>3.4000000000000002E-4</v>
      </c>
      <c r="S267" s="212">
        <v>0</v>
      </c>
      <c r="T267" s="213">
        <f>S267*H267</f>
        <v>0</v>
      </c>
      <c r="AR267" s="25" t="s">
        <v>284</v>
      </c>
      <c r="AT267" s="25" t="s">
        <v>166</v>
      </c>
      <c r="AU267" s="25" t="s">
        <v>86</v>
      </c>
      <c r="AY267" s="25" t="s">
        <v>164</v>
      </c>
      <c r="BE267" s="214">
        <f>IF(N267="základní",J267,0)</f>
        <v>0</v>
      </c>
      <c r="BF267" s="214">
        <f>IF(N267="snížená",J267,0)</f>
        <v>0</v>
      </c>
      <c r="BG267" s="214">
        <f>IF(N267="zákl. přenesená",J267,0)</f>
        <v>0</v>
      </c>
      <c r="BH267" s="214">
        <f>IF(N267="sníž. přenesená",J267,0)</f>
        <v>0</v>
      </c>
      <c r="BI267" s="214">
        <f>IF(N267="nulová",J267,0)</f>
        <v>0</v>
      </c>
      <c r="BJ267" s="25" t="s">
        <v>25</v>
      </c>
      <c r="BK267" s="214">
        <f>ROUND(I267*H267,2)</f>
        <v>0</v>
      </c>
      <c r="BL267" s="25" t="s">
        <v>284</v>
      </c>
      <c r="BM267" s="25" t="s">
        <v>1714</v>
      </c>
    </row>
    <row r="268" spans="2:65" s="1" customFormat="1" ht="27">
      <c r="B268" s="42"/>
      <c r="C268" s="64"/>
      <c r="D268" s="242" t="s">
        <v>173</v>
      </c>
      <c r="E268" s="64"/>
      <c r="F268" s="252" t="s">
        <v>1715</v>
      </c>
      <c r="G268" s="64"/>
      <c r="H268" s="64"/>
      <c r="I268" s="173"/>
      <c r="J268" s="64"/>
      <c r="K268" s="64"/>
      <c r="L268" s="62"/>
      <c r="M268" s="217"/>
      <c r="N268" s="43"/>
      <c r="O268" s="43"/>
      <c r="P268" s="43"/>
      <c r="Q268" s="43"/>
      <c r="R268" s="43"/>
      <c r="S268" s="43"/>
      <c r="T268" s="79"/>
      <c r="AT268" s="25" t="s">
        <v>173</v>
      </c>
      <c r="AU268" s="25" t="s">
        <v>86</v>
      </c>
    </row>
    <row r="269" spans="2:65" s="1" customFormat="1" ht="22.5" customHeight="1">
      <c r="B269" s="42"/>
      <c r="C269" s="203" t="s">
        <v>525</v>
      </c>
      <c r="D269" s="203" t="s">
        <v>166</v>
      </c>
      <c r="E269" s="204" t="s">
        <v>1716</v>
      </c>
      <c r="F269" s="205" t="s">
        <v>1717</v>
      </c>
      <c r="G269" s="206" t="s">
        <v>226</v>
      </c>
      <c r="H269" s="207">
        <v>5</v>
      </c>
      <c r="I269" s="208"/>
      <c r="J269" s="209">
        <f>ROUND(I269*H269,2)</f>
        <v>0</v>
      </c>
      <c r="K269" s="205" t="s">
        <v>170</v>
      </c>
      <c r="L269" s="62"/>
      <c r="M269" s="210" t="s">
        <v>24</v>
      </c>
      <c r="N269" s="211" t="s">
        <v>48</v>
      </c>
      <c r="O269" s="43"/>
      <c r="P269" s="212">
        <f>O269*H269</f>
        <v>0</v>
      </c>
      <c r="Q269" s="212">
        <v>9.7000000000000005E-4</v>
      </c>
      <c r="R269" s="212">
        <f>Q269*H269</f>
        <v>4.8500000000000001E-3</v>
      </c>
      <c r="S269" s="212">
        <v>0</v>
      </c>
      <c r="T269" s="213">
        <f>S269*H269</f>
        <v>0</v>
      </c>
      <c r="AR269" s="25" t="s">
        <v>284</v>
      </c>
      <c r="AT269" s="25" t="s">
        <v>166</v>
      </c>
      <c r="AU269" s="25" t="s">
        <v>86</v>
      </c>
      <c r="AY269" s="25" t="s">
        <v>164</v>
      </c>
      <c r="BE269" s="214">
        <f>IF(N269="základní",J269,0)</f>
        <v>0</v>
      </c>
      <c r="BF269" s="214">
        <f>IF(N269="snížená",J269,0)</f>
        <v>0</v>
      </c>
      <c r="BG269" s="214">
        <f>IF(N269="zákl. přenesená",J269,0)</f>
        <v>0</v>
      </c>
      <c r="BH269" s="214">
        <f>IF(N269="sníž. přenesená",J269,0)</f>
        <v>0</v>
      </c>
      <c r="BI269" s="214">
        <f>IF(N269="nulová",J269,0)</f>
        <v>0</v>
      </c>
      <c r="BJ269" s="25" t="s">
        <v>25</v>
      </c>
      <c r="BK269" s="214">
        <f>ROUND(I269*H269,2)</f>
        <v>0</v>
      </c>
      <c r="BL269" s="25" t="s">
        <v>284</v>
      </c>
      <c r="BM269" s="25" t="s">
        <v>1718</v>
      </c>
    </row>
    <row r="270" spans="2:65" s="1" customFormat="1" ht="13.5">
      <c r="B270" s="42"/>
      <c r="C270" s="64"/>
      <c r="D270" s="242" t="s">
        <v>173</v>
      </c>
      <c r="E270" s="64"/>
      <c r="F270" s="252" t="s">
        <v>1719</v>
      </c>
      <c r="G270" s="64"/>
      <c r="H270" s="64"/>
      <c r="I270" s="173"/>
      <c r="J270" s="64"/>
      <c r="K270" s="64"/>
      <c r="L270" s="62"/>
      <c r="M270" s="217"/>
      <c r="N270" s="43"/>
      <c r="O270" s="43"/>
      <c r="P270" s="43"/>
      <c r="Q270" s="43"/>
      <c r="R270" s="43"/>
      <c r="S270" s="43"/>
      <c r="T270" s="79"/>
      <c r="AT270" s="25" t="s">
        <v>173</v>
      </c>
      <c r="AU270" s="25" t="s">
        <v>86</v>
      </c>
    </row>
    <row r="271" spans="2:65" s="1" customFormat="1" ht="22.5" customHeight="1">
      <c r="B271" s="42"/>
      <c r="C271" s="203" t="s">
        <v>531</v>
      </c>
      <c r="D271" s="203" t="s">
        <v>166</v>
      </c>
      <c r="E271" s="204" t="s">
        <v>1720</v>
      </c>
      <c r="F271" s="205" t="s">
        <v>1721</v>
      </c>
      <c r="G271" s="206" t="s">
        <v>226</v>
      </c>
      <c r="H271" s="207">
        <v>2</v>
      </c>
      <c r="I271" s="208"/>
      <c r="J271" s="209">
        <f>ROUND(I271*H271,2)</f>
        <v>0</v>
      </c>
      <c r="K271" s="205" t="s">
        <v>170</v>
      </c>
      <c r="L271" s="62"/>
      <c r="M271" s="210" t="s">
        <v>24</v>
      </c>
      <c r="N271" s="211" t="s">
        <v>48</v>
      </c>
      <c r="O271" s="43"/>
      <c r="P271" s="212">
        <f>O271*H271</f>
        <v>0</v>
      </c>
      <c r="Q271" s="212">
        <v>1.23E-3</v>
      </c>
      <c r="R271" s="212">
        <f>Q271*H271</f>
        <v>2.4599999999999999E-3</v>
      </c>
      <c r="S271" s="212">
        <v>0</v>
      </c>
      <c r="T271" s="213">
        <f>S271*H271</f>
        <v>0</v>
      </c>
      <c r="AR271" s="25" t="s">
        <v>284</v>
      </c>
      <c r="AT271" s="25" t="s">
        <v>166</v>
      </c>
      <c r="AU271" s="25" t="s">
        <v>86</v>
      </c>
      <c r="AY271" s="25" t="s">
        <v>164</v>
      </c>
      <c r="BE271" s="214">
        <f>IF(N271="základní",J271,0)</f>
        <v>0</v>
      </c>
      <c r="BF271" s="214">
        <f>IF(N271="snížená",J271,0)</f>
        <v>0</v>
      </c>
      <c r="BG271" s="214">
        <f>IF(N271="zákl. přenesená",J271,0)</f>
        <v>0</v>
      </c>
      <c r="BH271" s="214">
        <f>IF(N271="sníž. přenesená",J271,0)</f>
        <v>0</v>
      </c>
      <c r="BI271" s="214">
        <f>IF(N271="nulová",J271,0)</f>
        <v>0</v>
      </c>
      <c r="BJ271" s="25" t="s">
        <v>25</v>
      </c>
      <c r="BK271" s="214">
        <f>ROUND(I271*H271,2)</f>
        <v>0</v>
      </c>
      <c r="BL271" s="25" t="s">
        <v>284</v>
      </c>
      <c r="BM271" s="25" t="s">
        <v>1722</v>
      </c>
    </row>
    <row r="272" spans="2:65" s="1" customFormat="1" ht="13.5">
      <c r="B272" s="42"/>
      <c r="C272" s="64"/>
      <c r="D272" s="242" t="s">
        <v>173</v>
      </c>
      <c r="E272" s="64"/>
      <c r="F272" s="252" t="s">
        <v>1723</v>
      </c>
      <c r="G272" s="64"/>
      <c r="H272" s="64"/>
      <c r="I272" s="173"/>
      <c r="J272" s="64"/>
      <c r="K272" s="64"/>
      <c r="L272" s="62"/>
      <c r="M272" s="217"/>
      <c r="N272" s="43"/>
      <c r="O272" s="43"/>
      <c r="P272" s="43"/>
      <c r="Q272" s="43"/>
      <c r="R272" s="43"/>
      <c r="S272" s="43"/>
      <c r="T272" s="79"/>
      <c r="AT272" s="25" t="s">
        <v>173</v>
      </c>
      <c r="AU272" s="25" t="s">
        <v>86</v>
      </c>
    </row>
    <row r="273" spans="2:65" s="1" customFormat="1" ht="22.5" customHeight="1">
      <c r="B273" s="42"/>
      <c r="C273" s="203" t="s">
        <v>537</v>
      </c>
      <c r="D273" s="203" t="s">
        <v>166</v>
      </c>
      <c r="E273" s="204" t="s">
        <v>1724</v>
      </c>
      <c r="F273" s="205" t="s">
        <v>1725</v>
      </c>
      <c r="G273" s="206" t="s">
        <v>226</v>
      </c>
      <c r="H273" s="207">
        <v>2</v>
      </c>
      <c r="I273" s="208"/>
      <c r="J273" s="209">
        <f>ROUND(I273*H273,2)</f>
        <v>0</v>
      </c>
      <c r="K273" s="205" t="s">
        <v>170</v>
      </c>
      <c r="L273" s="62"/>
      <c r="M273" s="210" t="s">
        <v>24</v>
      </c>
      <c r="N273" s="211" t="s">
        <v>48</v>
      </c>
      <c r="O273" s="43"/>
      <c r="P273" s="212">
        <f>O273*H273</f>
        <v>0</v>
      </c>
      <c r="Q273" s="212">
        <v>1.75E-3</v>
      </c>
      <c r="R273" s="212">
        <f>Q273*H273</f>
        <v>3.5000000000000001E-3</v>
      </c>
      <c r="S273" s="212">
        <v>0</v>
      </c>
      <c r="T273" s="213">
        <f>S273*H273</f>
        <v>0</v>
      </c>
      <c r="AR273" s="25" t="s">
        <v>284</v>
      </c>
      <c r="AT273" s="25" t="s">
        <v>166</v>
      </c>
      <c r="AU273" s="25" t="s">
        <v>86</v>
      </c>
      <c r="AY273" s="25" t="s">
        <v>164</v>
      </c>
      <c r="BE273" s="214">
        <f>IF(N273="základní",J273,0)</f>
        <v>0</v>
      </c>
      <c r="BF273" s="214">
        <f>IF(N273="snížená",J273,0)</f>
        <v>0</v>
      </c>
      <c r="BG273" s="214">
        <f>IF(N273="zákl. přenesená",J273,0)</f>
        <v>0</v>
      </c>
      <c r="BH273" s="214">
        <f>IF(N273="sníž. přenesená",J273,0)</f>
        <v>0</v>
      </c>
      <c r="BI273" s="214">
        <f>IF(N273="nulová",J273,0)</f>
        <v>0</v>
      </c>
      <c r="BJ273" s="25" t="s">
        <v>25</v>
      </c>
      <c r="BK273" s="214">
        <f>ROUND(I273*H273,2)</f>
        <v>0</v>
      </c>
      <c r="BL273" s="25" t="s">
        <v>284</v>
      </c>
      <c r="BM273" s="25" t="s">
        <v>1726</v>
      </c>
    </row>
    <row r="274" spans="2:65" s="1" customFormat="1" ht="13.5">
      <c r="B274" s="42"/>
      <c r="C274" s="64"/>
      <c r="D274" s="242" t="s">
        <v>173</v>
      </c>
      <c r="E274" s="64"/>
      <c r="F274" s="252" t="s">
        <v>1727</v>
      </c>
      <c r="G274" s="64"/>
      <c r="H274" s="64"/>
      <c r="I274" s="173"/>
      <c r="J274" s="64"/>
      <c r="K274" s="64"/>
      <c r="L274" s="62"/>
      <c r="M274" s="217"/>
      <c r="N274" s="43"/>
      <c r="O274" s="43"/>
      <c r="P274" s="43"/>
      <c r="Q274" s="43"/>
      <c r="R274" s="43"/>
      <c r="S274" s="43"/>
      <c r="T274" s="79"/>
      <c r="AT274" s="25" t="s">
        <v>173</v>
      </c>
      <c r="AU274" s="25" t="s">
        <v>86</v>
      </c>
    </row>
    <row r="275" spans="2:65" s="1" customFormat="1" ht="22.5" customHeight="1">
      <c r="B275" s="42"/>
      <c r="C275" s="203" t="s">
        <v>542</v>
      </c>
      <c r="D275" s="203" t="s">
        <v>166</v>
      </c>
      <c r="E275" s="204" t="s">
        <v>1728</v>
      </c>
      <c r="F275" s="205" t="s">
        <v>1729</v>
      </c>
      <c r="G275" s="206" t="s">
        <v>287</v>
      </c>
      <c r="H275" s="207">
        <v>251</v>
      </c>
      <c r="I275" s="208"/>
      <c r="J275" s="209">
        <f>ROUND(I275*H275,2)</f>
        <v>0</v>
      </c>
      <c r="K275" s="205" t="s">
        <v>170</v>
      </c>
      <c r="L275" s="62"/>
      <c r="M275" s="210" t="s">
        <v>24</v>
      </c>
      <c r="N275" s="211" t="s">
        <v>48</v>
      </c>
      <c r="O275" s="43"/>
      <c r="P275" s="212">
        <f>O275*H275</f>
        <v>0</v>
      </c>
      <c r="Q275" s="212">
        <v>1.9000000000000001E-4</v>
      </c>
      <c r="R275" s="212">
        <f>Q275*H275</f>
        <v>4.7690000000000003E-2</v>
      </c>
      <c r="S275" s="212">
        <v>0</v>
      </c>
      <c r="T275" s="213">
        <f>S275*H275</f>
        <v>0</v>
      </c>
      <c r="AR275" s="25" t="s">
        <v>284</v>
      </c>
      <c r="AT275" s="25" t="s">
        <v>166</v>
      </c>
      <c r="AU275" s="25" t="s">
        <v>86</v>
      </c>
      <c r="AY275" s="25" t="s">
        <v>164</v>
      </c>
      <c r="BE275" s="214">
        <f>IF(N275="základní",J275,0)</f>
        <v>0</v>
      </c>
      <c r="BF275" s="214">
        <f>IF(N275="snížená",J275,0)</f>
        <v>0</v>
      </c>
      <c r="BG275" s="214">
        <f>IF(N275="zákl. přenesená",J275,0)</f>
        <v>0</v>
      </c>
      <c r="BH275" s="214">
        <f>IF(N275="sníž. přenesená",J275,0)</f>
        <v>0</v>
      </c>
      <c r="BI275" s="214">
        <f>IF(N275="nulová",J275,0)</f>
        <v>0</v>
      </c>
      <c r="BJ275" s="25" t="s">
        <v>25</v>
      </c>
      <c r="BK275" s="214">
        <f>ROUND(I275*H275,2)</f>
        <v>0</v>
      </c>
      <c r="BL275" s="25" t="s">
        <v>284</v>
      </c>
      <c r="BM275" s="25" t="s">
        <v>1730</v>
      </c>
    </row>
    <row r="276" spans="2:65" s="1" customFormat="1" ht="27">
      <c r="B276" s="42"/>
      <c r="C276" s="64"/>
      <c r="D276" s="215" t="s">
        <v>173</v>
      </c>
      <c r="E276" s="64"/>
      <c r="F276" s="216" t="s">
        <v>1731</v>
      </c>
      <c r="G276" s="64"/>
      <c r="H276" s="64"/>
      <c r="I276" s="173"/>
      <c r="J276" s="64"/>
      <c r="K276" s="64"/>
      <c r="L276" s="62"/>
      <c r="M276" s="217"/>
      <c r="N276" s="43"/>
      <c r="O276" s="43"/>
      <c r="P276" s="43"/>
      <c r="Q276" s="43"/>
      <c r="R276" s="43"/>
      <c r="S276" s="43"/>
      <c r="T276" s="79"/>
      <c r="AT276" s="25" t="s">
        <v>173</v>
      </c>
      <c r="AU276" s="25" t="s">
        <v>86</v>
      </c>
    </row>
    <row r="277" spans="2:65" s="1" customFormat="1" ht="67.5">
      <c r="B277" s="42"/>
      <c r="C277" s="64"/>
      <c r="D277" s="215" t="s">
        <v>229</v>
      </c>
      <c r="E277" s="64"/>
      <c r="F277" s="267" t="s">
        <v>1732</v>
      </c>
      <c r="G277" s="64"/>
      <c r="H277" s="64"/>
      <c r="I277" s="173"/>
      <c r="J277" s="64"/>
      <c r="K277" s="64"/>
      <c r="L277" s="62"/>
      <c r="M277" s="217"/>
      <c r="N277" s="43"/>
      <c r="O277" s="43"/>
      <c r="P277" s="43"/>
      <c r="Q277" s="43"/>
      <c r="R277" s="43"/>
      <c r="S277" s="43"/>
      <c r="T277" s="79"/>
      <c r="AT277" s="25" t="s">
        <v>229</v>
      </c>
      <c r="AU277" s="25" t="s">
        <v>86</v>
      </c>
    </row>
    <row r="278" spans="2:65" s="13" customFormat="1" ht="13.5">
      <c r="B278" s="229"/>
      <c r="C278" s="230"/>
      <c r="D278" s="242" t="s">
        <v>175</v>
      </c>
      <c r="E278" s="253" t="s">
        <v>24</v>
      </c>
      <c r="F278" s="254" t="s">
        <v>1733</v>
      </c>
      <c r="G278" s="230"/>
      <c r="H278" s="255">
        <v>251</v>
      </c>
      <c r="I278" s="234"/>
      <c r="J278" s="230"/>
      <c r="K278" s="230"/>
      <c r="L278" s="235"/>
      <c r="M278" s="236"/>
      <c r="N278" s="237"/>
      <c r="O278" s="237"/>
      <c r="P278" s="237"/>
      <c r="Q278" s="237"/>
      <c r="R278" s="237"/>
      <c r="S278" s="237"/>
      <c r="T278" s="238"/>
      <c r="AT278" s="239" t="s">
        <v>175</v>
      </c>
      <c r="AU278" s="239" t="s">
        <v>86</v>
      </c>
      <c r="AV278" s="13" t="s">
        <v>86</v>
      </c>
      <c r="AW278" s="13" t="s">
        <v>40</v>
      </c>
      <c r="AX278" s="13" t="s">
        <v>25</v>
      </c>
      <c r="AY278" s="239" t="s">
        <v>164</v>
      </c>
    </row>
    <row r="279" spans="2:65" s="1" customFormat="1" ht="22.5" customHeight="1">
      <c r="B279" s="42"/>
      <c r="C279" s="203" t="s">
        <v>550</v>
      </c>
      <c r="D279" s="203" t="s">
        <v>166</v>
      </c>
      <c r="E279" s="204" t="s">
        <v>1734</v>
      </c>
      <c r="F279" s="205" t="s">
        <v>1735</v>
      </c>
      <c r="G279" s="206" t="s">
        <v>287</v>
      </c>
      <c r="H279" s="207">
        <v>251</v>
      </c>
      <c r="I279" s="208"/>
      <c r="J279" s="209">
        <f>ROUND(I279*H279,2)</f>
        <v>0</v>
      </c>
      <c r="K279" s="205" t="s">
        <v>170</v>
      </c>
      <c r="L279" s="62"/>
      <c r="M279" s="210" t="s">
        <v>24</v>
      </c>
      <c r="N279" s="211" t="s">
        <v>48</v>
      </c>
      <c r="O279" s="43"/>
      <c r="P279" s="212">
        <f>O279*H279</f>
        <v>0</v>
      </c>
      <c r="Q279" s="212">
        <v>1.0000000000000001E-5</v>
      </c>
      <c r="R279" s="212">
        <f>Q279*H279</f>
        <v>2.5100000000000001E-3</v>
      </c>
      <c r="S279" s="212">
        <v>0</v>
      </c>
      <c r="T279" s="213">
        <f>S279*H279</f>
        <v>0</v>
      </c>
      <c r="AR279" s="25" t="s">
        <v>284</v>
      </c>
      <c r="AT279" s="25" t="s">
        <v>166</v>
      </c>
      <c r="AU279" s="25" t="s">
        <v>86</v>
      </c>
      <c r="AY279" s="25" t="s">
        <v>164</v>
      </c>
      <c r="BE279" s="214">
        <f>IF(N279="základní",J279,0)</f>
        <v>0</v>
      </c>
      <c r="BF279" s="214">
        <f>IF(N279="snížená",J279,0)</f>
        <v>0</v>
      </c>
      <c r="BG279" s="214">
        <f>IF(N279="zákl. přenesená",J279,0)</f>
        <v>0</v>
      </c>
      <c r="BH279" s="214">
        <f>IF(N279="sníž. přenesená",J279,0)</f>
        <v>0</v>
      </c>
      <c r="BI279" s="214">
        <f>IF(N279="nulová",J279,0)</f>
        <v>0</v>
      </c>
      <c r="BJ279" s="25" t="s">
        <v>25</v>
      </c>
      <c r="BK279" s="214">
        <f>ROUND(I279*H279,2)</f>
        <v>0</v>
      </c>
      <c r="BL279" s="25" t="s">
        <v>284</v>
      </c>
      <c r="BM279" s="25" t="s">
        <v>1736</v>
      </c>
    </row>
    <row r="280" spans="2:65" s="1" customFormat="1" ht="27">
      <c r="B280" s="42"/>
      <c r="C280" s="64"/>
      <c r="D280" s="215" t="s">
        <v>173</v>
      </c>
      <c r="E280" s="64"/>
      <c r="F280" s="216" t="s">
        <v>1737</v>
      </c>
      <c r="G280" s="64"/>
      <c r="H280" s="64"/>
      <c r="I280" s="173"/>
      <c r="J280" s="64"/>
      <c r="K280" s="64"/>
      <c r="L280" s="62"/>
      <c r="M280" s="217"/>
      <c r="N280" s="43"/>
      <c r="O280" s="43"/>
      <c r="P280" s="43"/>
      <c r="Q280" s="43"/>
      <c r="R280" s="43"/>
      <c r="S280" s="43"/>
      <c r="T280" s="79"/>
      <c r="AT280" s="25" t="s">
        <v>173</v>
      </c>
      <c r="AU280" s="25" t="s">
        <v>86</v>
      </c>
    </row>
    <row r="281" spans="2:65" s="1" customFormat="1" ht="67.5">
      <c r="B281" s="42"/>
      <c r="C281" s="64"/>
      <c r="D281" s="242" t="s">
        <v>229</v>
      </c>
      <c r="E281" s="64"/>
      <c r="F281" s="266" t="s">
        <v>1732</v>
      </c>
      <c r="G281" s="64"/>
      <c r="H281" s="64"/>
      <c r="I281" s="173"/>
      <c r="J281" s="64"/>
      <c r="K281" s="64"/>
      <c r="L281" s="62"/>
      <c r="M281" s="217"/>
      <c r="N281" s="43"/>
      <c r="O281" s="43"/>
      <c r="P281" s="43"/>
      <c r="Q281" s="43"/>
      <c r="R281" s="43"/>
      <c r="S281" s="43"/>
      <c r="T281" s="79"/>
      <c r="AT281" s="25" t="s">
        <v>229</v>
      </c>
      <c r="AU281" s="25" t="s">
        <v>86</v>
      </c>
    </row>
    <row r="282" spans="2:65" s="1" customFormat="1" ht="22.5" customHeight="1">
      <c r="B282" s="42"/>
      <c r="C282" s="203" t="s">
        <v>557</v>
      </c>
      <c r="D282" s="203" t="s">
        <v>166</v>
      </c>
      <c r="E282" s="204" t="s">
        <v>1738</v>
      </c>
      <c r="F282" s="205" t="s">
        <v>1739</v>
      </c>
      <c r="G282" s="206" t="s">
        <v>207</v>
      </c>
      <c r="H282" s="207">
        <v>0.38500000000000001</v>
      </c>
      <c r="I282" s="208"/>
      <c r="J282" s="209">
        <f>ROUND(I282*H282,2)</f>
        <v>0</v>
      </c>
      <c r="K282" s="205" t="s">
        <v>170</v>
      </c>
      <c r="L282" s="62"/>
      <c r="M282" s="210" t="s">
        <v>24</v>
      </c>
      <c r="N282" s="211" t="s">
        <v>48</v>
      </c>
      <c r="O282" s="43"/>
      <c r="P282" s="212">
        <f>O282*H282</f>
        <v>0</v>
      </c>
      <c r="Q282" s="212">
        <v>0</v>
      </c>
      <c r="R282" s="212">
        <f>Q282*H282</f>
        <v>0</v>
      </c>
      <c r="S282" s="212">
        <v>0</v>
      </c>
      <c r="T282" s="213">
        <f>S282*H282</f>
        <v>0</v>
      </c>
      <c r="AR282" s="25" t="s">
        <v>284</v>
      </c>
      <c r="AT282" s="25" t="s">
        <v>166</v>
      </c>
      <c r="AU282" s="25" t="s">
        <v>86</v>
      </c>
      <c r="AY282" s="25" t="s">
        <v>164</v>
      </c>
      <c r="BE282" s="214">
        <f>IF(N282="základní",J282,0)</f>
        <v>0</v>
      </c>
      <c r="BF282" s="214">
        <f>IF(N282="snížená",J282,0)</f>
        <v>0</v>
      </c>
      <c r="BG282" s="214">
        <f>IF(N282="zákl. přenesená",J282,0)</f>
        <v>0</v>
      </c>
      <c r="BH282" s="214">
        <f>IF(N282="sníž. přenesená",J282,0)</f>
        <v>0</v>
      </c>
      <c r="BI282" s="214">
        <f>IF(N282="nulová",J282,0)</f>
        <v>0</v>
      </c>
      <c r="BJ282" s="25" t="s">
        <v>25</v>
      </c>
      <c r="BK282" s="214">
        <f>ROUND(I282*H282,2)</f>
        <v>0</v>
      </c>
      <c r="BL282" s="25" t="s">
        <v>284</v>
      </c>
      <c r="BM282" s="25" t="s">
        <v>1740</v>
      </c>
    </row>
    <row r="283" spans="2:65" s="1" customFormat="1" ht="27">
      <c r="B283" s="42"/>
      <c r="C283" s="64"/>
      <c r="D283" s="215" t="s">
        <v>173</v>
      </c>
      <c r="E283" s="64"/>
      <c r="F283" s="216" t="s">
        <v>1741</v>
      </c>
      <c r="G283" s="64"/>
      <c r="H283" s="64"/>
      <c r="I283" s="173"/>
      <c r="J283" s="64"/>
      <c r="K283" s="64"/>
      <c r="L283" s="62"/>
      <c r="M283" s="217"/>
      <c r="N283" s="43"/>
      <c r="O283" s="43"/>
      <c r="P283" s="43"/>
      <c r="Q283" s="43"/>
      <c r="R283" s="43"/>
      <c r="S283" s="43"/>
      <c r="T283" s="79"/>
      <c r="AT283" s="25" t="s">
        <v>173</v>
      </c>
      <c r="AU283" s="25" t="s">
        <v>86</v>
      </c>
    </row>
    <row r="284" spans="2:65" s="1" customFormat="1" ht="121.5">
      <c r="B284" s="42"/>
      <c r="C284" s="64"/>
      <c r="D284" s="242" t="s">
        <v>229</v>
      </c>
      <c r="E284" s="64"/>
      <c r="F284" s="266" t="s">
        <v>1742</v>
      </c>
      <c r="G284" s="64"/>
      <c r="H284" s="64"/>
      <c r="I284" s="173"/>
      <c r="J284" s="64"/>
      <c r="K284" s="64"/>
      <c r="L284" s="62"/>
      <c r="M284" s="217"/>
      <c r="N284" s="43"/>
      <c r="O284" s="43"/>
      <c r="P284" s="43"/>
      <c r="Q284" s="43"/>
      <c r="R284" s="43"/>
      <c r="S284" s="43"/>
      <c r="T284" s="79"/>
      <c r="AT284" s="25" t="s">
        <v>229</v>
      </c>
      <c r="AU284" s="25" t="s">
        <v>86</v>
      </c>
    </row>
    <row r="285" spans="2:65" s="1" customFormat="1" ht="22.5" customHeight="1">
      <c r="B285" s="42"/>
      <c r="C285" s="203" t="s">
        <v>563</v>
      </c>
      <c r="D285" s="203" t="s">
        <v>166</v>
      </c>
      <c r="E285" s="204" t="s">
        <v>1743</v>
      </c>
      <c r="F285" s="205" t="s">
        <v>1744</v>
      </c>
      <c r="G285" s="206" t="s">
        <v>207</v>
      </c>
      <c r="H285" s="207">
        <v>0.38500000000000001</v>
      </c>
      <c r="I285" s="208"/>
      <c r="J285" s="209">
        <f>ROUND(I285*H285,2)</f>
        <v>0</v>
      </c>
      <c r="K285" s="205" t="s">
        <v>170</v>
      </c>
      <c r="L285" s="62"/>
      <c r="M285" s="210" t="s">
        <v>24</v>
      </c>
      <c r="N285" s="211" t="s">
        <v>48</v>
      </c>
      <c r="O285" s="43"/>
      <c r="P285" s="212">
        <f>O285*H285</f>
        <v>0</v>
      </c>
      <c r="Q285" s="212">
        <v>0</v>
      </c>
      <c r="R285" s="212">
        <f>Q285*H285</f>
        <v>0</v>
      </c>
      <c r="S285" s="212">
        <v>0</v>
      </c>
      <c r="T285" s="213">
        <f>S285*H285</f>
        <v>0</v>
      </c>
      <c r="AR285" s="25" t="s">
        <v>284</v>
      </c>
      <c r="AT285" s="25" t="s">
        <v>166</v>
      </c>
      <c r="AU285" s="25" t="s">
        <v>86</v>
      </c>
      <c r="AY285" s="25" t="s">
        <v>164</v>
      </c>
      <c r="BE285" s="214">
        <f>IF(N285="základní",J285,0)</f>
        <v>0</v>
      </c>
      <c r="BF285" s="214">
        <f>IF(N285="snížená",J285,0)</f>
        <v>0</v>
      </c>
      <c r="BG285" s="214">
        <f>IF(N285="zákl. přenesená",J285,0)</f>
        <v>0</v>
      </c>
      <c r="BH285" s="214">
        <f>IF(N285="sníž. přenesená",J285,0)</f>
        <v>0</v>
      </c>
      <c r="BI285" s="214">
        <f>IF(N285="nulová",J285,0)</f>
        <v>0</v>
      </c>
      <c r="BJ285" s="25" t="s">
        <v>25</v>
      </c>
      <c r="BK285" s="214">
        <f>ROUND(I285*H285,2)</f>
        <v>0</v>
      </c>
      <c r="BL285" s="25" t="s">
        <v>284</v>
      </c>
      <c r="BM285" s="25" t="s">
        <v>1745</v>
      </c>
    </row>
    <row r="286" spans="2:65" s="1" customFormat="1" ht="27">
      <c r="B286" s="42"/>
      <c r="C286" s="64"/>
      <c r="D286" s="215" t="s">
        <v>173</v>
      </c>
      <c r="E286" s="64"/>
      <c r="F286" s="216" t="s">
        <v>1746</v>
      </c>
      <c r="G286" s="64"/>
      <c r="H286" s="64"/>
      <c r="I286" s="173"/>
      <c r="J286" s="64"/>
      <c r="K286" s="64"/>
      <c r="L286" s="62"/>
      <c r="M286" s="217"/>
      <c r="N286" s="43"/>
      <c r="O286" s="43"/>
      <c r="P286" s="43"/>
      <c r="Q286" s="43"/>
      <c r="R286" s="43"/>
      <c r="S286" s="43"/>
      <c r="T286" s="79"/>
      <c r="AT286" s="25" t="s">
        <v>173</v>
      </c>
      <c r="AU286" s="25" t="s">
        <v>86</v>
      </c>
    </row>
    <row r="287" spans="2:65" s="1" customFormat="1" ht="121.5">
      <c r="B287" s="42"/>
      <c r="C287" s="64"/>
      <c r="D287" s="215" t="s">
        <v>229</v>
      </c>
      <c r="E287" s="64"/>
      <c r="F287" s="267" t="s">
        <v>1742</v>
      </c>
      <c r="G287" s="64"/>
      <c r="H287" s="64"/>
      <c r="I287" s="173"/>
      <c r="J287" s="64"/>
      <c r="K287" s="64"/>
      <c r="L287" s="62"/>
      <c r="M287" s="217"/>
      <c r="N287" s="43"/>
      <c r="O287" s="43"/>
      <c r="P287" s="43"/>
      <c r="Q287" s="43"/>
      <c r="R287" s="43"/>
      <c r="S287" s="43"/>
      <c r="T287" s="79"/>
      <c r="AT287" s="25" t="s">
        <v>229</v>
      </c>
      <c r="AU287" s="25" t="s">
        <v>86</v>
      </c>
    </row>
    <row r="288" spans="2:65" s="11" customFormat="1" ht="29.85" customHeight="1">
      <c r="B288" s="186"/>
      <c r="C288" s="187"/>
      <c r="D288" s="200" t="s">
        <v>76</v>
      </c>
      <c r="E288" s="201" t="s">
        <v>782</v>
      </c>
      <c r="F288" s="201" t="s">
        <v>783</v>
      </c>
      <c r="G288" s="187"/>
      <c r="H288" s="187"/>
      <c r="I288" s="190"/>
      <c r="J288" s="202">
        <f>BK288</f>
        <v>0</v>
      </c>
      <c r="K288" s="187"/>
      <c r="L288" s="192"/>
      <c r="M288" s="193"/>
      <c r="N288" s="194"/>
      <c r="O288" s="194"/>
      <c r="P288" s="195">
        <f>SUM(P289:P361)</f>
        <v>0</v>
      </c>
      <c r="Q288" s="194"/>
      <c r="R288" s="195">
        <f>SUM(R289:R361)</f>
        <v>5.0370000000000005E-2</v>
      </c>
      <c r="S288" s="194"/>
      <c r="T288" s="196">
        <f>SUM(T289:T361)</f>
        <v>0</v>
      </c>
      <c r="AR288" s="197" t="s">
        <v>86</v>
      </c>
      <c r="AT288" s="198" t="s">
        <v>76</v>
      </c>
      <c r="AU288" s="198" t="s">
        <v>25</v>
      </c>
      <c r="AY288" s="197" t="s">
        <v>164</v>
      </c>
      <c r="BK288" s="199">
        <f>SUM(BK289:BK361)</f>
        <v>0</v>
      </c>
    </row>
    <row r="289" spans="2:65" s="1" customFormat="1" ht="22.5" customHeight="1">
      <c r="B289" s="42"/>
      <c r="C289" s="203" t="s">
        <v>573</v>
      </c>
      <c r="D289" s="203" t="s">
        <v>166</v>
      </c>
      <c r="E289" s="204" t="s">
        <v>1747</v>
      </c>
      <c r="F289" s="205" t="s">
        <v>1748</v>
      </c>
      <c r="G289" s="206" t="s">
        <v>226</v>
      </c>
      <c r="H289" s="207">
        <v>1</v>
      </c>
      <c r="I289" s="208"/>
      <c r="J289" s="209">
        <f>ROUND(I289*H289,2)</f>
        <v>0</v>
      </c>
      <c r="K289" s="205" t="s">
        <v>24</v>
      </c>
      <c r="L289" s="62"/>
      <c r="M289" s="210" t="s">
        <v>24</v>
      </c>
      <c r="N289" s="211" t="s">
        <v>48</v>
      </c>
      <c r="O289" s="43"/>
      <c r="P289" s="212">
        <f>O289*H289</f>
        <v>0</v>
      </c>
      <c r="Q289" s="212">
        <v>0</v>
      </c>
      <c r="R289" s="212">
        <f>Q289*H289</f>
        <v>0</v>
      </c>
      <c r="S289" s="212">
        <v>0</v>
      </c>
      <c r="T289" s="213">
        <f>S289*H289</f>
        <v>0</v>
      </c>
      <c r="AR289" s="25" t="s">
        <v>171</v>
      </c>
      <c r="AT289" s="25" t="s">
        <v>166</v>
      </c>
      <c r="AU289" s="25" t="s">
        <v>86</v>
      </c>
      <c r="AY289" s="25" t="s">
        <v>164</v>
      </c>
      <c r="BE289" s="214">
        <f>IF(N289="základní",J289,0)</f>
        <v>0</v>
      </c>
      <c r="BF289" s="214">
        <f>IF(N289="snížená",J289,0)</f>
        <v>0</v>
      </c>
      <c r="BG289" s="214">
        <f>IF(N289="zákl. přenesená",J289,0)</f>
        <v>0</v>
      </c>
      <c r="BH289" s="214">
        <f>IF(N289="sníž. přenesená",J289,0)</f>
        <v>0</v>
      </c>
      <c r="BI289" s="214">
        <f>IF(N289="nulová",J289,0)</f>
        <v>0</v>
      </c>
      <c r="BJ289" s="25" t="s">
        <v>25</v>
      </c>
      <c r="BK289" s="214">
        <f>ROUND(I289*H289,2)</f>
        <v>0</v>
      </c>
      <c r="BL289" s="25" t="s">
        <v>171</v>
      </c>
      <c r="BM289" s="25" t="s">
        <v>1749</v>
      </c>
    </row>
    <row r="290" spans="2:65" s="1" customFormat="1" ht="22.5" customHeight="1">
      <c r="B290" s="42"/>
      <c r="C290" s="256" t="s">
        <v>579</v>
      </c>
      <c r="D290" s="256" t="s">
        <v>217</v>
      </c>
      <c r="E290" s="257" t="s">
        <v>1750</v>
      </c>
      <c r="F290" s="258" t="s">
        <v>1751</v>
      </c>
      <c r="G290" s="259" t="s">
        <v>226</v>
      </c>
      <c r="H290" s="260">
        <v>1</v>
      </c>
      <c r="I290" s="261"/>
      <c r="J290" s="262">
        <f>ROUND(I290*H290,2)</f>
        <v>0</v>
      </c>
      <c r="K290" s="258" t="s">
        <v>24</v>
      </c>
      <c r="L290" s="263"/>
      <c r="M290" s="264" t="s">
        <v>24</v>
      </c>
      <c r="N290" s="265" t="s">
        <v>48</v>
      </c>
      <c r="O290" s="43"/>
      <c r="P290" s="212">
        <f>O290*H290</f>
        <v>0</v>
      </c>
      <c r="Q290" s="212">
        <v>0</v>
      </c>
      <c r="R290" s="212">
        <f>Q290*H290</f>
        <v>0</v>
      </c>
      <c r="S290" s="212">
        <v>0</v>
      </c>
      <c r="T290" s="213">
        <f>S290*H290</f>
        <v>0</v>
      </c>
      <c r="AR290" s="25" t="s">
        <v>211</v>
      </c>
      <c r="AT290" s="25" t="s">
        <v>217</v>
      </c>
      <c r="AU290" s="25" t="s">
        <v>86</v>
      </c>
      <c r="AY290" s="25" t="s">
        <v>164</v>
      </c>
      <c r="BE290" s="214">
        <f>IF(N290="základní",J290,0)</f>
        <v>0</v>
      </c>
      <c r="BF290" s="214">
        <f>IF(N290="snížená",J290,0)</f>
        <v>0</v>
      </c>
      <c r="BG290" s="214">
        <f>IF(N290="zákl. přenesená",J290,0)</f>
        <v>0</v>
      </c>
      <c r="BH290" s="214">
        <f>IF(N290="sníž. přenesená",J290,0)</f>
        <v>0</v>
      </c>
      <c r="BI290" s="214">
        <f>IF(N290="nulová",J290,0)</f>
        <v>0</v>
      </c>
      <c r="BJ290" s="25" t="s">
        <v>25</v>
      </c>
      <c r="BK290" s="214">
        <f>ROUND(I290*H290,2)</f>
        <v>0</v>
      </c>
      <c r="BL290" s="25" t="s">
        <v>171</v>
      </c>
      <c r="BM290" s="25" t="s">
        <v>1752</v>
      </c>
    </row>
    <row r="291" spans="2:65" s="1" customFormat="1" ht="13.5">
      <c r="B291" s="42"/>
      <c r="C291" s="64"/>
      <c r="D291" s="242" t="s">
        <v>173</v>
      </c>
      <c r="E291" s="64"/>
      <c r="F291" s="252" t="s">
        <v>1751</v>
      </c>
      <c r="G291" s="64"/>
      <c r="H291" s="64"/>
      <c r="I291" s="173"/>
      <c r="J291" s="64"/>
      <c r="K291" s="64"/>
      <c r="L291" s="62"/>
      <c r="M291" s="217"/>
      <c r="N291" s="43"/>
      <c r="O291" s="43"/>
      <c r="P291" s="43"/>
      <c r="Q291" s="43"/>
      <c r="R291" s="43"/>
      <c r="S291" s="43"/>
      <c r="T291" s="79"/>
      <c r="AT291" s="25" t="s">
        <v>173</v>
      </c>
      <c r="AU291" s="25" t="s">
        <v>86</v>
      </c>
    </row>
    <row r="292" spans="2:65" s="1" customFormat="1" ht="22.5" customHeight="1">
      <c r="B292" s="42"/>
      <c r="C292" s="203" t="s">
        <v>589</v>
      </c>
      <c r="D292" s="203" t="s">
        <v>166</v>
      </c>
      <c r="E292" s="204" t="s">
        <v>1753</v>
      </c>
      <c r="F292" s="205" t="s">
        <v>1754</v>
      </c>
      <c r="G292" s="206" t="s">
        <v>226</v>
      </c>
      <c r="H292" s="207">
        <v>7</v>
      </c>
      <c r="I292" s="208"/>
      <c r="J292" s="209">
        <f>ROUND(I292*H292,2)</f>
        <v>0</v>
      </c>
      <c r="K292" s="205" t="s">
        <v>170</v>
      </c>
      <c r="L292" s="62"/>
      <c r="M292" s="210" t="s">
        <v>24</v>
      </c>
      <c r="N292" s="211" t="s">
        <v>48</v>
      </c>
      <c r="O292" s="43"/>
      <c r="P292" s="212">
        <f>O292*H292</f>
        <v>0</v>
      </c>
      <c r="Q292" s="212">
        <v>2.3400000000000001E-3</v>
      </c>
      <c r="R292" s="212">
        <f>Q292*H292</f>
        <v>1.6379999999999999E-2</v>
      </c>
      <c r="S292" s="212">
        <v>0</v>
      </c>
      <c r="T292" s="213">
        <f>S292*H292</f>
        <v>0</v>
      </c>
      <c r="AR292" s="25" t="s">
        <v>171</v>
      </c>
      <c r="AT292" s="25" t="s">
        <v>166</v>
      </c>
      <c r="AU292" s="25" t="s">
        <v>86</v>
      </c>
      <c r="AY292" s="25" t="s">
        <v>164</v>
      </c>
      <c r="BE292" s="214">
        <f>IF(N292="základní",J292,0)</f>
        <v>0</v>
      </c>
      <c r="BF292" s="214">
        <f>IF(N292="snížená",J292,0)</f>
        <v>0</v>
      </c>
      <c r="BG292" s="214">
        <f>IF(N292="zákl. přenesená",J292,0)</f>
        <v>0</v>
      </c>
      <c r="BH292" s="214">
        <f>IF(N292="sníž. přenesená",J292,0)</f>
        <v>0</v>
      </c>
      <c r="BI292" s="214">
        <f>IF(N292="nulová",J292,0)</f>
        <v>0</v>
      </c>
      <c r="BJ292" s="25" t="s">
        <v>25</v>
      </c>
      <c r="BK292" s="214">
        <f>ROUND(I292*H292,2)</f>
        <v>0</v>
      </c>
      <c r="BL292" s="25" t="s">
        <v>171</v>
      </c>
      <c r="BM292" s="25" t="s">
        <v>1755</v>
      </c>
    </row>
    <row r="293" spans="2:65" s="1" customFormat="1" ht="13.5">
      <c r="B293" s="42"/>
      <c r="C293" s="64"/>
      <c r="D293" s="215" t="s">
        <v>173</v>
      </c>
      <c r="E293" s="64"/>
      <c r="F293" s="216" t="s">
        <v>1756</v>
      </c>
      <c r="G293" s="64"/>
      <c r="H293" s="64"/>
      <c r="I293" s="173"/>
      <c r="J293" s="64"/>
      <c r="K293" s="64"/>
      <c r="L293" s="62"/>
      <c r="M293" s="217"/>
      <c r="N293" s="43"/>
      <c r="O293" s="43"/>
      <c r="P293" s="43"/>
      <c r="Q293" s="43"/>
      <c r="R293" s="43"/>
      <c r="S293" s="43"/>
      <c r="T293" s="79"/>
      <c r="AT293" s="25" t="s">
        <v>173</v>
      </c>
      <c r="AU293" s="25" t="s">
        <v>86</v>
      </c>
    </row>
    <row r="294" spans="2:65" s="1" customFormat="1" ht="40.5">
      <c r="B294" s="42"/>
      <c r="C294" s="64"/>
      <c r="D294" s="242" t="s">
        <v>229</v>
      </c>
      <c r="E294" s="64"/>
      <c r="F294" s="266" t="s">
        <v>1757</v>
      </c>
      <c r="G294" s="64"/>
      <c r="H294" s="64"/>
      <c r="I294" s="173"/>
      <c r="J294" s="64"/>
      <c r="K294" s="64"/>
      <c r="L294" s="62"/>
      <c r="M294" s="217"/>
      <c r="N294" s="43"/>
      <c r="O294" s="43"/>
      <c r="P294" s="43"/>
      <c r="Q294" s="43"/>
      <c r="R294" s="43"/>
      <c r="S294" s="43"/>
      <c r="T294" s="79"/>
      <c r="AT294" s="25" t="s">
        <v>229</v>
      </c>
      <c r="AU294" s="25" t="s">
        <v>86</v>
      </c>
    </row>
    <row r="295" spans="2:65" s="1" customFormat="1" ht="22.5" customHeight="1">
      <c r="B295" s="42"/>
      <c r="C295" s="256" t="s">
        <v>595</v>
      </c>
      <c r="D295" s="256" t="s">
        <v>217</v>
      </c>
      <c r="E295" s="257" t="s">
        <v>1758</v>
      </c>
      <c r="F295" s="258" t="s">
        <v>1759</v>
      </c>
      <c r="G295" s="259" t="s">
        <v>226</v>
      </c>
      <c r="H295" s="260">
        <v>7</v>
      </c>
      <c r="I295" s="261"/>
      <c r="J295" s="262">
        <f>ROUND(I295*H295,2)</f>
        <v>0</v>
      </c>
      <c r="K295" s="258" t="s">
        <v>24</v>
      </c>
      <c r="L295" s="263"/>
      <c r="M295" s="264" t="s">
        <v>24</v>
      </c>
      <c r="N295" s="265" t="s">
        <v>48</v>
      </c>
      <c r="O295" s="43"/>
      <c r="P295" s="212">
        <f>O295*H295</f>
        <v>0</v>
      </c>
      <c r="Q295" s="212">
        <v>0</v>
      </c>
      <c r="R295" s="212">
        <f>Q295*H295</f>
        <v>0</v>
      </c>
      <c r="S295" s="212">
        <v>0</v>
      </c>
      <c r="T295" s="213">
        <f>S295*H295</f>
        <v>0</v>
      </c>
      <c r="AR295" s="25" t="s">
        <v>211</v>
      </c>
      <c r="AT295" s="25" t="s">
        <v>217</v>
      </c>
      <c r="AU295" s="25" t="s">
        <v>86</v>
      </c>
      <c r="AY295" s="25" t="s">
        <v>164</v>
      </c>
      <c r="BE295" s="214">
        <f>IF(N295="základní",J295,0)</f>
        <v>0</v>
      </c>
      <c r="BF295" s="214">
        <f>IF(N295="snížená",J295,0)</f>
        <v>0</v>
      </c>
      <c r="BG295" s="214">
        <f>IF(N295="zákl. přenesená",J295,0)</f>
        <v>0</v>
      </c>
      <c r="BH295" s="214">
        <f>IF(N295="sníž. přenesená",J295,0)</f>
        <v>0</v>
      </c>
      <c r="BI295" s="214">
        <f>IF(N295="nulová",J295,0)</f>
        <v>0</v>
      </c>
      <c r="BJ295" s="25" t="s">
        <v>25</v>
      </c>
      <c r="BK295" s="214">
        <f>ROUND(I295*H295,2)</f>
        <v>0</v>
      </c>
      <c r="BL295" s="25" t="s">
        <v>171</v>
      </c>
      <c r="BM295" s="25" t="s">
        <v>1760</v>
      </c>
    </row>
    <row r="296" spans="2:65" s="1" customFormat="1" ht="13.5">
      <c r="B296" s="42"/>
      <c r="C296" s="64"/>
      <c r="D296" s="242" t="s">
        <v>173</v>
      </c>
      <c r="E296" s="64"/>
      <c r="F296" s="252" t="s">
        <v>1759</v>
      </c>
      <c r="G296" s="64"/>
      <c r="H296" s="64"/>
      <c r="I296" s="173"/>
      <c r="J296" s="64"/>
      <c r="K296" s="64"/>
      <c r="L296" s="62"/>
      <c r="M296" s="217"/>
      <c r="N296" s="43"/>
      <c r="O296" s="43"/>
      <c r="P296" s="43"/>
      <c r="Q296" s="43"/>
      <c r="R296" s="43"/>
      <c r="S296" s="43"/>
      <c r="T296" s="79"/>
      <c r="AT296" s="25" t="s">
        <v>173</v>
      </c>
      <c r="AU296" s="25" t="s">
        <v>86</v>
      </c>
    </row>
    <row r="297" spans="2:65" s="1" customFormat="1" ht="22.5" customHeight="1">
      <c r="B297" s="42"/>
      <c r="C297" s="203" t="s">
        <v>601</v>
      </c>
      <c r="D297" s="203" t="s">
        <v>166</v>
      </c>
      <c r="E297" s="204" t="s">
        <v>1761</v>
      </c>
      <c r="F297" s="205" t="s">
        <v>1762</v>
      </c>
      <c r="G297" s="206" t="s">
        <v>226</v>
      </c>
      <c r="H297" s="207">
        <v>9</v>
      </c>
      <c r="I297" s="208"/>
      <c r="J297" s="209">
        <f>ROUND(I297*H297,2)</f>
        <v>0</v>
      </c>
      <c r="K297" s="205" t="s">
        <v>170</v>
      </c>
      <c r="L297" s="62"/>
      <c r="M297" s="210" t="s">
        <v>24</v>
      </c>
      <c r="N297" s="211" t="s">
        <v>48</v>
      </c>
      <c r="O297" s="43"/>
      <c r="P297" s="212">
        <f>O297*H297</f>
        <v>0</v>
      </c>
      <c r="Q297" s="212">
        <v>1.8600000000000001E-3</v>
      </c>
      <c r="R297" s="212">
        <f>Q297*H297</f>
        <v>1.6740000000000001E-2</v>
      </c>
      <c r="S297" s="212">
        <v>0</v>
      </c>
      <c r="T297" s="213">
        <f>S297*H297</f>
        <v>0</v>
      </c>
      <c r="AR297" s="25" t="s">
        <v>171</v>
      </c>
      <c r="AT297" s="25" t="s">
        <v>166</v>
      </c>
      <c r="AU297" s="25" t="s">
        <v>86</v>
      </c>
      <c r="AY297" s="25" t="s">
        <v>164</v>
      </c>
      <c r="BE297" s="214">
        <f>IF(N297="základní",J297,0)</f>
        <v>0</v>
      </c>
      <c r="BF297" s="214">
        <f>IF(N297="snížená",J297,0)</f>
        <v>0</v>
      </c>
      <c r="BG297" s="214">
        <f>IF(N297="zákl. přenesená",J297,0)</f>
        <v>0</v>
      </c>
      <c r="BH297" s="214">
        <f>IF(N297="sníž. přenesená",J297,0)</f>
        <v>0</v>
      </c>
      <c r="BI297" s="214">
        <f>IF(N297="nulová",J297,0)</f>
        <v>0</v>
      </c>
      <c r="BJ297" s="25" t="s">
        <v>25</v>
      </c>
      <c r="BK297" s="214">
        <f>ROUND(I297*H297,2)</f>
        <v>0</v>
      </c>
      <c r="BL297" s="25" t="s">
        <v>171</v>
      </c>
      <c r="BM297" s="25" t="s">
        <v>1763</v>
      </c>
    </row>
    <row r="298" spans="2:65" s="1" customFormat="1" ht="13.5">
      <c r="B298" s="42"/>
      <c r="C298" s="64"/>
      <c r="D298" s="215" t="s">
        <v>173</v>
      </c>
      <c r="E298" s="64"/>
      <c r="F298" s="216" t="s">
        <v>1764</v>
      </c>
      <c r="G298" s="64"/>
      <c r="H298" s="64"/>
      <c r="I298" s="173"/>
      <c r="J298" s="64"/>
      <c r="K298" s="64"/>
      <c r="L298" s="62"/>
      <c r="M298" s="217"/>
      <c r="N298" s="43"/>
      <c r="O298" s="43"/>
      <c r="P298" s="43"/>
      <c r="Q298" s="43"/>
      <c r="R298" s="43"/>
      <c r="S298" s="43"/>
      <c r="T298" s="79"/>
      <c r="AT298" s="25" t="s">
        <v>173</v>
      </c>
      <c r="AU298" s="25" t="s">
        <v>86</v>
      </c>
    </row>
    <row r="299" spans="2:65" s="1" customFormat="1" ht="54">
      <c r="B299" s="42"/>
      <c r="C299" s="64"/>
      <c r="D299" s="215" t="s">
        <v>229</v>
      </c>
      <c r="E299" s="64"/>
      <c r="F299" s="267" t="s">
        <v>1765</v>
      </c>
      <c r="G299" s="64"/>
      <c r="H299" s="64"/>
      <c r="I299" s="173"/>
      <c r="J299" s="64"/>
      <c r="K299" s="64"/>
      <c r="L299" s="62"/>
      <c r="M299" s="217"/>
      <c r="N299" s="43"/>
      <c r="O299" s="43"/>
      <c r="P299" s="43"/>
      <c r="Q299" s="43"/>
      <c r="R299" s="43"/>
      <c r="S299" s="43"/>
      <c r="T299" s="79"/>
      <c r="AT299" s="25" t="s">
        <v>229</v>
      </c>
      <c r="AU299" s="25" t="s">
        <v>86</v>
      </c>
    </row>
    <row r="300" spans="2:65" s="13" customFormat="1" ht="13.5">
      <c r="B300" s="229"/>
      <c r="C300" s="230"/>
      <c r="D300" s="242" t="s">
        <v>175</v>
      </c>
      <c r="E300" s="253" t="s">
        <v>24</v>
      </c>
      <c r="F300" s="254" t="s">
        <v>1766</v>
      </c>
      <c r="G300" s="230"/>
      <c r="H300" s="255">
        <v>9</v>
      </c>
      <c r="I300" s="234"/>
      <c r="J300" s="230"/>
      <c r="K300" s="230"/>
      <c r="L300" s="235"/>
      <c r="M300" s="236"/>
      <c r="N300" s="237"/>
      <c r="O300" s="237"/>
      <c r="P300" s="237"/>
      <c r="Q300" s="237"/>
      <c r="R300" s="237"/>
      <c r="S300" s="237"/>
      <c r="T300" s="238"/>
      <c r="AT300" s="239" t="s">
        <v>175</v>
      </c>
      <c r="AU300" s="239" t="s">
        <v>86</v>
      </c>
      <c r="AV300" s="13" t="s">
        <v>86</v>
      </c>
      <c r="AW300" s="13" t="s">
        <v>40</v>
      </c>
      <c r="AX300" s="13" t="s">
        <v>25</v>
      </c>
      <c r="AY300" s="239" t="s">
        <v>164</v>
      </c>
    </row>
    <row r="301" spans="2:65" s="1" customFormat="1" ht="31.5" customHeight="1">
      <c r="B301" s="42"/>
      <c r="C301" s="256" t="s">
        <v>607</v>
      </c>
      <c r="D301" s="256" t="s">
        <v>217</v>
      </c>
      <c r="E301" s="257" t="s">
        <v>1767</v>
      </c>
      <c r="F301" s="258" t="s">
        <v>1768</v>
      </c>
      <c r="G301" s="259" t="s">
        <v>226</v>
      </c>
      <c r="H301" s="260">
        <v>6</v>
      </c>
      <c r="I301" s="261"/>
      <c r="J301" s="262">
        <f>ROUND(I301*H301,2)</f>
        <v>0</v>
      </c>
      <c r="K301" s="258" t="s">
        <v>24</v>
      </c>
      <c r="L301" s="263"/>
      <c r="M301" s="264" t="s">
        <v>24</v>
      </c>
      <c r="N301" s="265" t="s">
        <v>48</v>
      </c>
      <c r="O301" s="43"/>
      <c r="P301" s="212">
        <f>O301*H301</f>
        <v>0</v>
      </c>
      <c r="Q301" s="212">
        <v>0</v>
      </c>
      <c r="R301" s="212">
        <f>Q301*H301</f>
        <v>0</v>
      </c>
      <c r="S301" s="212">
        <v>0</v>
      </c>
      <c r="T301" s="213">
        <f>S301*H301</f>
        <v>0</v>
      </c>
      <c r="AR301" s="25" t="s">
        <v>211</v>
      </c>
      <c r="AT301" s="25" t="s">
        <v>217</v>
      </c>
      <c r="AU301" s="25" t="s">
        <v>86</v>
      </c>
      <c r="AY301" s="25" t="s">
        <v>164</v>
      </c>
      <c r="BE301" s="214">
        <f>IF(N301="základní",J301,0)</f>
        <v>0</v>
      </c>
      <c r="BF301" s="214">
        <f>IF(N301="snížená",J301,0)</f>
        <v>0</v>
      </c>
      <c r="BG301" s="214">
        <f>IF(N301="zákl. přenesená",J301,0)</f>
        <v>0</v>
      </c>
      <c r="BH301" s="214">
        <f>IF(N301="sníž. přenesená",J301,0)</f>
        <v>0</v>
      </c>
      <c r="BI301" s="214">
        <f>IF(N301="nulová",J301,0)</f>
        <v>0</v>
      </c>
      <c r="BJ301" s="25" t="s">
        <v>25</v>
      </c>
      <c r="BK301" s="214">
        <f>ROUND(I301*H301,2)</f>
        <v>0</v>
      </c>
      <c r="BL301" s="25" t="s">
        <v>171</v>
      </c>
      <c r="BM301" s="25" t="s">
        <v>1769</v>
      </c>
    </row>
    <row r="302" spans="2:65" s="1" customFormat="1" ht="27">
      <c r="B302" s="42"/>
      <c r="C302" s="64"/>
      <c r="D302" s="242" t="s">
        <v>173</v>
      </c>
      <c r="E302" s="64"/>
      <c r="F302" s="252" t="s">
        <v>1768</v>
      </c>
      <c r="G302" s="64"/>
      <c r="H302" s="64"/>
      <c r="I302" s="173"/>
      <c r="J302" s="64"/>
      <c r="K302" s="64"/>
      <c r="L302" s="62"/>
      <c r="M302" s="217"/>
      <c r="N302" s="43"/>
      <c r="O302" s="43"/>
      <c r="P302" s="43"/>
      <c r="Q302" s="43"/>
      <c r="R302" s="43"/>
      <c r="S302" s="43"/>
      <c r="T302" s="79"/>
      <c r="AT302" s="25" t="s">
        <v>173</v>
      </c>
      <c r="AU302" s="25" t="s">
        <v>86</v>
      </c>
    </row>
    <row r="303" spans="2:65" s="1" customFormat="1" ht="31.5" customHeight="1">
      <c r="B303" s="42"/>
      <c r="C303" s="256" t="s">
        <v>615</v>
      </c>
      <c r="D303" s="256" t="s">
        <v>217</v>
      </c>
      <c r="E303" s="257" t="s">
        <v>1770</v>
      </c>
      <c r="F303" s="258" t="s">
        <v>1771</v>
      </c>
      <c r="G303" s="259" t="s">
        <v>226</v>
      </c>
      <c r="H303" s="260">
        <v>1</v>
      </c>
      <c r="I303" s="261"/>
      <c r="J303" s="262">
        <f>ROUND(I303*H303,2)</f>
        <v>0</v>
      </c>
      <c r="K303" s="258" t="s">
        <v>24</v>
      </c>
      <c r="L303" s="263"/>
      <c r="M303" s="264" t="s">
        <v>24</v>
      </c>
      <c r="N303" s="265" t="s">
        <v>48</v>
      </c>
      <c r="O303" s="43"/>
      <c r="P303" s="212">
        <f>O303*H303</f>
        <v>0</v>
      </c>
      <c r="Q303" s="212">
        <v>0</v>
      </c>
      <c r="R303" s="212">
        <f>Q303*H303</f>
        <v>0</v>
      </c>
      <c r="S303" s="212">
        <v>0</v>
      </c>
      <c r="T303" s="213">
        <f>S303*H303</f>
        <v>0</v>
      </c>
      <c r="AR303" s="25" t="s">
        <v>211</v>
      </c>
      <c r="AT303" s="25" t="s">
        <v>217</v>
      </c>
      <c r="AU303" s="25" t="s">
        <v>86</v>
      </c>
      <c r="AY303" s="25" t="s">
        <v>164</v>
      </c>
      <c r="BE303" s="214">
        <f>IF(N303="základní",J303,0)</f>
        <v>0</v>
      </c>
      <c r="BF303" s="214">
        <f>IF(N303="snížená",J303,0)</f>
        <v>0</v>
      </c>
      <c r="BG303" s="214">
        <f>IF(N303="zákl. přenesená",J303,0)</f>
        <v>0</v>
      </c>
      <c r="BH303" s="214">
        <f>IF(N303="sníž. přenesená",J303,0)</f>
        <v>0</v>
      </c>
      <c r="BI303" s="214">
        <f>IF(N303="nulová",J303,0)</f>
        <v>0</v>
      </c>
      <c r="BJ303" s="25" t="s">
        <v>25</v>
      </c>
      <c r="BK303" s="214">
        <f>ROUND(I303*H303,2)</f>
        <v>0</v>
      </c>
      <c r="BL303" s="25" t="s">
        <v>171</v>
      </c>
      <c r="BM303" s="25" t="s">
        <v>1772</v>
      </c>
    </row>
    <row r="304" spans="2:65" s="1" customFormat="1" ht="27">
      <c r="B304" s="42"/>
      <c r="C304" s="64"/>
      <c r="D304" s="242" t="s">
        <v>173</v>
      </c>
      <c r="E304" s="64"/>
      <c r="F304" s="252" t="s">
        <v>1771</v>
      </c>
      <c r="G304" s="64"/>
      <c r="H304" s="64"/>
      <c r="I304" s="173"/>
      <c r="J304" s="64"/>
      <c r="K304" s="64"/>
      <c r="L304" s="62"/>
      <c r="M304" s="217"/>
      <c r="N304" s="43"/>
      <c r="O304" s="43"/>
      <c r="P304" s="43"/>
      <c r="Q304" s="43"/>
      <c r="R304" s="43"/>
      <c r="S304" s="43"/>
      <c r="T304" s="79"/>
      <c r="AT304" s="25" t="s">
        <v>173</v>
      </c>
      <c r="AU304" s="25" t="s">
        <v>86</v>
      </c>
    </row>
    <row r="305" spans="2:65" s="1" customFormat="1" ht="31.5" customHeight="1">
      <c r="B305" s="42"/>
      <c r="C305" s="256" t="s">
        <v>621</v>
      </c>
      <c r="D305" s="256" t="s">
        <v>217</v>
      </c>
      <c r="E305" s="257" t="s">
        <v>1773</v>
      </c>
      <c r="F305" s="258" t="s">
        <v>1774</v>
      </c>
      <c r="G305" s="259" t="s">
        <v>226</v>
      </c>
      <c r="H305" s="260">
        <v>1</v>
      </c>
      <c r="I305" s="261"/>
      <c r="J305" s="262">
        <f>ROUND(I305*H305,2)</f>
        <v>0</v>
      </c>
      <c r="K305" s="258" t="s">
        <v>24</v>
      </c>
      <c r="L305" s="263"/>
      <c r="M305" s="264" t="s">
        <v>24</v>
      </c>
      <c r="N305" s="265" t="s">
        <v>48</v>
      </c>
      <c r="O305" s="43"/>
      <c r="P305" s="212">
        <f>O305*H305</f>
        <v>0</v>
      </c>
      <c r="Q305" s="212">
        <v>0</v>
      </c>
      <c r="R305" s="212">
        <f>Q305*H305</f>
        <v>0</v>
      </c>
      <c r="S305" s="212">
        <v>0</v>
      </c>
      <c r="T305" s="213">
        <f>S305*H305</f>
        <v>0</v>
      </c>
      <c r="AR305" s="25" t="s">
        <v>211</v>
      </c>
      <c r="AT305" s="25" t="s">
        <v>217</v>
      </c>
      <c r="AU305" s="25" t="s">
        <v>86</v>
      </c>
      <c r="AY305" s="25" t="s">
        <v>164</v>
      </c>
      <c r="BE305" s="214">
        <f>IF(N305="základní",J305,0)</f>
        <v>0</v>
      </c>
      <c r="BF305" s="214">
        <f>IF(N305="snížená",J305,0)</f>
        <v>0</v>
      </c>
      <c r="BG305" s="214">
        <f>IF(N305="zákl. přenesená",J305,0)</f>
        <v>0</v>
      </c>
      <c r="BH305" s="214">
        <f>IF(N305="sníž. přenesená",J305,0)</f>
        <v>0</v>
      </c>
      <c r="BI305" s="214">
        <f>IF(N305="nulová",J305,0)</f>
        <v>0</v>
      </c>
      <c r="BJ305" s="25" t="s">
        <v>25</v>
      </c>
      <c r="BK305" s="214">
        <f>ROUND(I305*H305,2)</f>
        <v>0</v>
      </c>
      <c r="BL305" s="25" t="s">
        <v>171</v>
      </c>
      <c r="BM305" s="25" t="s">
        <v>1775</v>
      </c>
    </row>
    <row r="306" spans="2:65" s="1" customFormat="1" ht="13.5">
      <c r="B306" s="42"/>
      <c r="C306" s="64"/>
      <c r="D306" s="242" t="s">
        <v>173</v>
      </c>
      <c r="E306" s="64"/>
      <c r="F306" s="252" t="s">
        <v>1774</v>
      </c>
      <c r="G306" s="64"/>
      <c r="H306" s="64"/>
      <c r="I306" s="173"/>
      <c r="J306" s="64"/>
      <c r="K306" s="64"/>
      <c r="L306" s="62"/>
      <c r="M306" s="217"/>
      <c r="N306" s="43"/>
      <c r="O306" s="43"/>
      <c r="P306" s="43"/>
      <c r="Q306" s="43"/>
      <c r="R306" s="43"/>
      <c r="S306" s="43"/>
      <c r="T306" s="79"/>
      <c r="AT306" s="25" t="s">
        <v>173</v>
      </c>
      <c r="AU306" s="25" t="s">
        <v>86</v>
      </c>
    </row>
    <row r="307" spans="2:65" s="1" customFormat="1" ht="31.5" customHeight="1">
      <c r="B307" s="42"/>
      <c r="C307" s="256" t="s">
        <v>627</v>
      </c>
      <c r="D307" s="256" t="s">
        <v>217</v>
      </c>
      <c r="E307" s="257" t="s">
        <v>1776</v>
      </c>
      <c r="F307" s="258" t="s">
        <v>1777</v>
      </c>
      <c r="G307" s="259" t="s">
        <v>226</v>
      </c>
      <c r="H307" s="260">
        <v>1</v>
      </c>
      <c r="I307" s="261"/>
      <c r="J307" s="262">
        <f>ROUND(I307*H307,2)</f>
        <v>0</v>
      </c>
      <c r="K307" s="258" t="s">
        <v>24</v>
      </c>
      <c r="L307" s="263"/>
      <c r="M307" s="264" t="s">
        <v>24</v>
      </c>
      <c r="N307" s="265" t="s">
        <v>48</v>
      </c>
      <c r="O307" s="43"/>
      <c r="P307" s="212">
        <f>O307*H307</f>
        <v>0</v>
      </c>
      <c r="Q307" s="212">
        <v>0</v>
      </c>
      <c r="R307" s="212">
        <f>Q307*H307</f>
        <v>0</v>
      </c>
      <c r="S307" s="212">
        <v>0</v>
      </c>
      <c r="T307" s="213">
        <f>S307*H307</f>
        <v>0</v>
      </c>
      <c r="AR307" s="25" t="s">
        <v>211</v>
      </c>
      <c r="AT307" s="25" t="s">
        <v>217</v>
      </c>
      <c r="AU307" s="25" t="s">
        <v>86</v>
      </c>
      <c r="AY307" s="25" t="s">
        <v>164</v>
      </c>
      <c r="BE307" s="214">
        <f>IF(N307="základní",J307,0)</f>
        <v>0</v>
      </c>
      <c r="BF307" s="214">
        <f>IF(N307="snížená",J307,0)</f>
        <v>0</v>
      </c>
      <c r="BG307" s="214">
        <f>IF(N307="zákl. přenesená",J307,0)</f>
        <v>0</v>
      </c>
      <c r="BH307" s="214">
        <f>IF(N307="sníž. přenesená",J307,0)</f>
        <v>0</v>
      </c>
      <c r="BI307" s="214">
        <f>IF(N307="nulová",J307,0)</f>
        <v>0</v>
      </c>
      <c r="BJ307" s="25" t="s">
        <v>25</v>
      </c>
      <c r="BK307" s="214">
        <f>ROUND(I307*H307,2)</f>
        <v>0</v>
      </c>
      <c r="BL307" s="25" t="s">
        <v>171</v>
      </c>
      <c r="BM307" s="25" t="s">
        <v>1778</v>
      </c>
    </row>
    <row r="308" spans="2:65" s="1" customFormat="1" ht="27">
      <c r="B308" s="42"/>
      <c r="C308" s="64"/>
      <c r="D308" s="242" t="s">
        <v>173</v>
      </c>
      <c r="E308" s="64"/>
      <c r="F308" s="252" t="s">
        <v>1777</v>
      </c>
      <c r="G308" s="64"/>
      <c r="H308" s="64"/>
      <c r="I308" s="173"/>
      <c r="J308" s="64"/>
      <c r="K308" s="64"/>
      <c r="L308" s="62"/>
      <c r="M308" s="217"/>
      <c r="N308" s="43"/>
      <c r="O308" s="43"/>
      <c r="P308" s="43"/>
      <c r="Q308" s="43"/>
      <c r="R308" s="43"/>
      <c r="S308" s="43"/>
      <c r="T308" s="79"/>
      <c r="AT308" s="25" t="s">
        <v>173</v>
      </c>
      <c r="AU308" s="25" t="s">
        <v>86</v>
      </c>
    </row>
    <row r="309" spans="2:65" s="1" customFormat="1" ht="22.5" customHeight="1">
      <c r="B309" s="42"/>
      <c r="C309" s="203" t="s">
        <v>633</v>
      </c>
      <c r="D309" s="203" t="s">
        <v>166</v>
      </c>
      <c r="E309" s="204" t="s">
        <v>1779</v>
      </c>
      <c r="F309" s="205" t="s">
        <v>1780</v>
      </c>
      <c r="G309" s="206" t="s">
        <v>226</v>
      </c>
      <c r="H309" s="207">
        <v>1</v>
      </c>
      <c r="I309" s="208"/>
      <c r="J309" s="209">
        <f>ROUND(I309*H309,2)</f>
        <v>0</v>
      </c>
      <c r="K309" s="205" t="s">
        <v>24</v>
      </c>
      <c r="L309" s="62"/>
      <c r="M309" s="210" t="s">
        <v>24</v>
      </c>
      <c r="N309" s="211" t="s">
        <v>48</v>
      </c>
      <c r="O309" s="43"/>
      <c r="P309" s="212">
        <f>O309*H309</f>
        <v>0</v>
      </c>
      <c r="Q309" s="212">
        <v>3.4000000000000002E-4</v>
      </c>
      <c r="R309" s="212">
        <f>Q309*H309</f>
        <v>3.4000000000000002E-4</v>
      </c>
      <c r="S309" s="212">
        <v>0</v>
      </c>
      <c r="T309" s="213">
        <f>S309*H309</f>
        <v>0</v>
      </c>
      <c r="AR309" s="25" t="s">
        <v>284</v>
      </c>
      <c r="AT309" s="25" t="s">
        <v>166</v>
      </c>
      <c r="AU309" s="25" t="s">
        <v>86</v>
      </c>
      <c r="AY309" s="25" t="s">
        <v>164</v>
      </c>
      <c r="BE309" s="214">
        <f>IF(N309="základní",J309,0)</f>
        <v>0</v>
      </c>
      <c r="BF309" s="214">
        <f>IF(N309="snížená",J309,0)</f>
        <v>0</v>
      </c>
      <c r="BG309" s="214">
        <f>IF(N309="zákl. přenesená",J309,0)</f>
        <v>0</v>
      </c>
      <c r="BH309" s="214">
        <f>IF(N309="sníž. přenesená",J309,0)</f>
        <v>0</v>
      </c>
      <c r="BI309" s="214">
        <f>IF(N309="nulová",J309,0)</f>
        <v>0</v>
      </c>
      <c r="BJ309" s="25" t="s">
        <v>25</v>
      </c>
      <c r="BK309" s="214">
        <f>ROUND(I309*H309,2)</f>
        <v>0</v>
      </c>
      <c r="BL309" s="25" t="s">
        <v>284</v>
      </c>
      <c r="BM309" s="25" t="s">
        <v>1781</v>
      </c>
    </row>
    <row r="310" spans="2:65" s="1" customFormat="1" ht="13.5">
      <c r="B310" s="42"/>
      <c r="C310" s="64"/>
      <c r="D310" s="242" t="s">
        <v>173</v>
      </c>
      <c r="E310" s="64"/>
      <c r="F310" s="252" t="s">
        <v>1780</v>
      </c>
      <c r="G310" s="64"/>
      <c r="H310" s="64"/>
      <c r="I310" s="173"/>
      <c r="J310" s="64"/>
      <c r="K310" s="64"/>
      <c r="L310" s="62"/>
      <c r="M310" s="217"/>
      <c r="N310" s="43"/>
      <c r="O310" s="43"/>
      <c r="P310" s="43"/>
      <c r="Q310" s="43"/>
      <c r="R310" s="43"/>
      <c r="S310" s="43"/>
      <c r="T310" s="79"/>
      <c r="AT310" s="25" t="s">
        <v>173</v>
      </c>
      <c r="AU310" s="25" t="s">
        <v>86</v>
      </c>
    </row>
    <row r="311" spans="2:65" s="1" customFormat="1" ht="22.5" customHeight="1">
      <c r="B311" s="42"/>
      <c r="C311" s="256" t="s">
        <v>640</v>
      </c>
      <c r="D311" s="256" t="s">
        <v>217</v>
      </c>
      <c r="E311" s="257" t="s">
        <v>1782</v>
      </c>
      <c r="F311" s="258" t="s">
        <v>1783</v>
      </c>
      <c r="G311" s="259" t="s">
        <v>226</v>
      </c>
      <c r="H311" s="260">
        <v>1</v>
      </c>
      <c r="I311" s="261"/>
      <c r="J311" s="262">
        <f>ROUND(I311*H311,2)</f>
        <v>0</v>
      </c>
      <c r="K311" s="258" t="s">
        <v>24</v>
      </c>
      <c r="L311" s="263"/>
      <c r="M311" s="264" t="s">
        <v>24</v>
      </c>
      <c r="N311" s="265" t="s">
        <v>48</v>
      </c>
      <c r="O311" s="43"/>
      <c r="P311" s="212">
        <f>O311*H311</f>
        <v>0</v>
      </c>
      <c r="Q311" s="212">
        <v>0</v>
      </c>
      <c r="R311" s="212">
        <f>Q311*H311</f>
        <v>0</v>
      </c>
      <c r="S311" s="212">
        <v>0</v>
      </c>
      <c r="T311" s="213">
        <f>S311*H311</f>
        <v>0</v>
      </c>
      <c r="AR311" s="25" t="s">
        <v>409</v>
      </c>
      <c r="AT311" s="25" t="s">
        <v>217</v>
      </c>
      <c r="AU311" s="25" t="s">
        <v>86</v>
      </c>
      <c r="AY311" s="25" t="s">
        <v>164</v>
      </c>
      <c r="BE311" s="214">
        <f>IF(N311="základní",J311,0)</f>
        <v>0</v>
      </c>
      <c r="BF311" s="214">
        <f>IF(N311="snížená",J311,0)</f>
        <v>0</v>
      </c>
      <c r="BG311" s="214">
        <f>IF(N311="zákl. přenesená",J311,0)</f>
        <v>0</v>
      </c>
      <c r="BH311" s="214">
        <f>IF(N311="sníž. přenesená",J311,0)</f>
        <v>0</v>
      </c>
      <c r="BI311" s="214">
        <f>IF(N311="nulová",J311,0)</f>
        <v>0</v>
      </c>
      <c r="BJ311" s="25" t="s">
        <v>25</v>
      </c>
      <c r="BK311" s="214">
        <f>ROUND(I311*H311,2)</f>
        <v>0</v>
      </c>
      <c r="BL311" s="25" t="s">
        <v>284</v>
      </c>
      <c r="BM311" s="25" t="s">
        <v>1784</v>
      </c>
    </row>
    <row r="312" spans="2:65" s="1" customFormat="1" ht="13.5">
      <c r="B312" s="42"/>
      <c r="C312" s="64"/>
      <c r="D312" s="242" t="s">
        <v>173</v>
      </c>
      <c r="E312" s="64"/>
      <c r="F312" s="252" t="s">
        <v>1783</v>
      </c>
      <c r="G312" s="64"/>
      <c r="H312" s="64"/>
      <c r="I312" s="173"/>
      <c r="J312" s="64"/>
      <c r="K312" s="64"/>
      <c r="L312" s="62"/>
      <c r="M312" s="217"/>
      <c r="N312" s="43"/>
      <c r="O312" s="43"/>
      <c r="P312" s="43"/>
      <c r="Q312" s="43"/>
      <c r="R312" s="43"/>
      <c r="S312" s="43"/>
      <c r="T312" s="79"/>
      <c r="AT312" s="25" t="s">
        <v>173</v>
      </c>
      <c r="AU312" s="25" t="s">
        <v>86</v>
      </c>
    </row>
    <row r="313" spans="2:65" s="1" customFormat="1" ht="22.5" customHeight="1">
      <c r="B313" s="42"/>
      <c r="C313" s="203" t="s">
        <v>383</v>
      </c>
      <c r="D313" s="203" t="s">
        <v>166</v>
      </c>
      <c r="E313" s="204" t="s">
        <v>1785</v>
      </c>
      <c r="F313" s="205" t="s">
        <v>1786</v>
      </c>
      <c r="G313" s="206" t="s">
        <v>226</v>
      </c>
      <c r="H313" s="207">
        <v>3</v>
      </c>
      <c r="I313" s="208"/>
      <c r="J313" s="209">
        <f>ROUND(I313*H313,2)</f>
        <v>0</v>
      </c>
      <c r="K313" s="205" t="s">
        <v>170</v>
      </c>
      <c r="L313" s="62"/>
      <c r="M313" s="210" t="s">
        <v>24</v>
      </c>
      <c r="N313" s="211" t="s">
        <v>48</v>
      </c>
      <c r="O313" s="43"/>
      <c r="P313" s="212">
        <f>O313*H313</f>
        <v>0</v>
      </c>
      <c r="Q313" s="212">
        <v>5.9000000000000003E-4</v>
      </c>
      <c r="R313" s="212">
        <f>Q313*H313</f>
        <v>1.7700000000000001E-3</v>
      </c>
      <c r="S313" s="212">
        <v>0</v>
      </c>
      <c r="T313" s="213">
        <f>S313*H313</f>
        <v>0</v>
      </c>
      <c r="AR313" s="25" t="s">
        <v>171</v>
      </c>
      <c r="AT313" s="25" t="s">
        <v>166</v>
      </c>
      <c r="AU313" s="25" t="s">
        <v>86</v>
      </c>
      <c r="AY313" s="25" t="s">
        <v>164</v>
      </c>
      <c r="BE313" s="214">
        <f>IF(N313="základní",J313,0)</f>
        <v>0</v>
      </c>
      <c r="BF313" s="214">
        <f>IF(N313="snížená",J313,0)</f>
        <v>0</v>
      </c>
      <c r="BG313" s="214">
        <f>IF(N313="zákl. přenesená",J313,0)</f>
        <v>0</v>
      </c>
      <c r="BH313" s="214">
        <f>IF(N313="sníž. přenesená",J313,0)</f>
        <v>0</v>
      </c>
      <c r="BI313" s="214">
        <f>IF(N313="nulová",J313,0)</f>
        <v>0</v>
      </c>
      <c r="BJ313" s="25" t="s">
        <v>25</v>
      </c>
      <c r="BK313" s="214">
        <f>ROUND(I313*H313,2)</f>
        <v>0</v>
      </c>
      <c r="BL313" s="25" t="s">
        <v>171</v>
      </c>
      <c r="BM313" s="25" t="s">
        <v>1787</v>
      </c>
    </row>
    <row r="314" spans="2:65" s="1" customFormat="1" ht="13.5">
      <c r="B314" s="42"/>
      <c r="C314" s="64"/>
      <c r="D314" s="242" t="s">
        <v>173</v>
      </c>
      <c r="E314" s="64"/>
      <c r="F314" s="252" t="s">
        <v>1788</v>
      </c>
      <c r="G314" s="64"/>
      <c r="H314" s="64"/>
      <c r="I314" s="173"/>
      <c r="J314" s="64"/>
      <c r="K314" s="64"/>
      <c r="L314" s="62"/>
      <c r="M314" s="217"/>
      <c r="N314" s="43"/>
      <c r="O314" s="43"/>
      <c r="P314" s="43"/>
      <c r="Q314" s="43"/>
      <c r="R314" s="43"/>
      <c r="S314" s="43"/>
      <c r="T314" s="79"/>
      <c r="AT314" s="25" t="s">
        <v>173</v>
      </c>
      <c r="AU314" s="25" t="s">
        <v>86</v>
      </c>
    </row>
    <row r="315" spans="2:65" s="1" customFormat="1" ht="22.5" customHeight="1">
      <c r="B315" s="42"/>
      <c r="C315" s="256" t="s">
        <v>653</v>
      </c>
      <c r="D315" s="256" t="s">
        <v>217</v>
      </c>
      <c r="E315" s="257" t="s">
        <v>1789</v>
      </c>
      <c r="F315" s="258" t="s">
        <v>1790</v>
      </c>
      <c r="G315" s="259" t="s">
        <v>226</v>
      </c>
      <c r="H315" s="260">
        <v>3</v>
      </c>
      <c r="I315" s="261"/>
      <c r="J315" s="262">
        <f>ROUND(I315*H315,2)</f>
        <v>0</v>
      </c>
      <c r="K315" s="258" t="s">
        <v>24</v>
      </c>
      <c r="L315" s="263"/>
      <c r="M315" s="264" t="s">
        <v>24</v>
      </c>
      <c r="N315" s="265" t="s">
        <v>48</v>
      </c>
      <c r="O315" s="43"/>
      <c r="P315" s="212">
        <f>O315*H315</f>
        <v>0</v>
      </c>
      <c r="Q315" s="212">
        <v>0</v>
      </c>
      <c r="R315" s="212">
        <f>Q315*H315</f>
        <v>0</v>
      </c>
      <c r="S315" s="212">
        <v>0</v>
      </c>
      <c r="T315" s="213">
        <f>S315*H315</f>
        <v>0</v>
      </c>
      <c r="AR315" s="25" t="s">
        <v>211</v>
      </c>
      <c r="AT315" s="25" t="s">
        <v>217</v>
      </c>
      <c r="AU315" s="25" t="s">
        <v>86</v>
      </c>
      <c r="AY315" s="25" t="s">
        <v>164</v>
      </c>
      <c r="BE315" s="214">
        <f>IF(N315="základní",J315,0)</f>
        <v>0</v>
      </c>
      <c r="BF315" s="214">
        <f>IF(N315="snížená",J315,0)</f>
        <v>0</v>
      </c>
      <c r="BG315" s="214">
        <f>IF(N315="zákl. přenesená",J315,0)</f>
        <v>0</v>
      </c>
      <c r="BH315" s="214">
        <f>IF(N315="sníž. přenesená",J315,0)</f>
        <v>0</v>
      </c>
      <c r="BI315" s="214">
        <f>IF(N315="nulová",J315,0)</f>
        <v>0</v>
      </c>
      <c r="BJ315" s="25" t="s">
        <v>25</v>
      </c>
      <c r="BK315" s="214">
        <f>ROUND(I315*H315,2)</f>
        <v>0</v>
      </c>
      <c r="BL315" s="25" t="s">
        <v>171</v>
      </c>
      <c r="BM315" s="25" t="s">
        <v>1791</v>
      </c>
    </row>
    <row r="316" spans="2:65" s="1" customFormat="1" ht="13.5">
      <c r="B316" s="42"/>
      <c r="C316" s="64"/>
      <c r="D316" s="242" t="s">
        <v>173</v>
      </c>
      <c r="E316" s="64"/>
      <c r="F316" s="252" t="s">
        <v>1790</v>
      </c>
      <c r="G316" s="64"/>
      <c r="H316" s="64"/>
      <c r="I316" s="173"/>
      <c r="J316" s="64"/>
      <c r="K316" s="64"/>
      <c r="L316" s="62"/>
      <c r="M316" s="217"/>
      <c r="N316" s="43"/>
      <c r="O316" s="43"/>
      <c r="P316" s="43"/>
      <c r="Q316" s="43"/>
      <c r="R316" s="43"/>
      <c r="S316" s="43"/>
      <c r="T316" s="79"/>
      <c r="AT316" s="25" t="s">
        <v>173</v>
      </c>
      <c r="AU316" s="25" t="s">
        <v>86</v>
      </c>
    </row>
    <row r="317" spans="2:65" s="1" customFormat="1" ht="22.5" customHeight="1">
      <c r="B317" s="42"/>
      <c r="C317" s="203" t="s">
        <v>470</v>
      </c>
      <c r="D317" s="203" t="s">
        <v>166</v>
      </c>
      <c r="E317" s="204" t="s">
        <v>1792</v>
      </c>
      <c r="F317" s="205" t="s">
        <v>1793</v>
      </c>
      <c r="G317" s="206" t="s">
        <v>226</v>
      </c>
      <c r="H317" s="207">
        <v>4</v>
      </c>
      <c r="I317" s="208"/>
      <c r="J317" s="209">
        <f>ROUND(I317*H317,2)</f>
        <v>0</v>
      </c>
      <c r="K317" s="205" t="s">
        <v>170</v>
      </c>
      <c r="L317" s="62"/>
      <c r="M317" s="210" t="s">
        <v>24</v>
      </c>
      <c r="N317" s="211" t="s">
        <v>48</v>
      </c>
      <c r="O317" s="43"/>
      <c r="P317" s="212">
        <f>O317*H317</f>
        <v>0</v>
      </c>
      <c r="Q317" s="212">
        <v>2.4199999999999998E-3</v>
      </c>
      <c r="R317" s="212">
        <f>Q317*H317</f>
        <v>9.6799999999999994E-3</v>
      </c>
      <c r="S317" s="212">
        <v>0</v>
      </c>
      <c r="T317" s="213">
        <f>S317*H317</f>
        <v>0</v>
      </c>
      <c r="AR317" s="25" t="s">
        <v>171</v>
      </c>
      <c r="AT317" s="25" t="s">
        <v>166</v>
      </c>
      <c r="AU317" s="25" t="s">
        <v>86</v>
      </c>
      <c r="AY317" s="25" t="s">
        <v>164</v>
      </c>
      <c r="BE317" s="214">
        <f>IF(N317="základní",J317,0)</f>
        <v>0</v>
      </c>
      <c r="BF317" s="214">
        <f>IF(N317="snížená",J317,0)</f>
        <v>0</v>
      </c>
      <c r="BG317" s="214">
        <f>IF(N317="zákl. přenesená",J317,0)</f>
        <v>0</v>
      </c>
      <c r="BH317" s="214">
        <f>IF(N317="sníž. přenesená",J317,0)</f>
        <v>0</v>
      </c>
      <c r="BI317" s="214">
        <f>IF(N317="nulová",J317,0)</f>
        <v>0</v>
      </c>
      <c r="BJ317" s="25" t="s">
        <v>25</v>
      </c>
      <c r="BK317" s="214">
        <f>ROUND(I317*H317,2)</f>
        <v>0</v>
      </c>
      <c r="BL317" s="25" t="s">
        <v>171</v>
      </c>
      <c r="BM317" s="25" t="s">
        <v>1794</v>
      </c>
    </row>
    <row r="318" spans="2:65" s="1" customFormat="1" ht="13.5">
      <c r="B318" s="42"/>
      <c r="C318" s="64"/>
      <c r="D318" s="215" t="s">
        <v>173</v>
      </c>
      <c r="E318" s="64"/>
      <c r="F318" s="216" t="s">
        <v>1795</v>
      </c>
      <c r="G318" s="64"/>
      <c r="H318" s="64"/>
      <c r="I318" s="173"/>
      <c r="J318" s="64"/>
      <c r="K318" s="64"/>
      <c r="L318" s="62"/>
      <c r="M318" s="217"/>
      <c r="N318" s="43"/>
      <c r="O318" s="43"/>
      <c r="P318" s="43"/>
      <c r="Q318" s="43"/>
      <c r="R318" s="43"/>
      <c r="S318" s="43"/>
      <c r="T318" s="79"/>
      <c r="AT318" s="25" t="s">
        <v>173</v>
      </c>
      <c r="AU318" s="25" t="s">
        <v>86</v>
      </c>
    </row>
    <row r="319" spans="2:65" s="1" customFormat="1" ht="40.5">
      <c r="B319" s="42"/>
      <c r="C319" s="64"/>
      <c r="D319" s="215" t="s">
        <v>229</v>
      </c>
      <c r="E319" s="64"/>
      <c r="F319" s="267" t="s">
        <v>1796</v>
      </c>
      <c r="G319" s="64"/>
      <c r="H319" s="64"/>
      <c r="I319" s="173"/>
      <c r="J319" s="64"/>
      <c r="K319" s="64"/>
      <c r="L319" s="62"/>
      <c r="M319" s="217"/>
      <c r="N319" s="43"/>
      <c r="O319" s="43"/>
      <c r="P319" s="43"/>
      <c r="Q319" s="43"/>
      <c r="R319" s="43"/>
      <c r="S319" s="43"/>
      <c r="T319" s="79"/>
      <c r="AT319" s="25" t="s">
        <v>229</v>
      </c>
      <c r="AU319" s="25" t="s">
        <v>86</v>
      </c>
    </row>
    <row r="320" spans="2:65" s="13" customFormat="1" ht="13.5">
      <c r="B320" s="229"/>
      <c r="C320" s="230"/>
      <c r="D320" s="242" t="s">
        <v>175</v>
      </c>
      <c r="E320" s="253" t="s">
        <v>24</v>
      </c>
      <c r="F320" s="254" t="s">
        <v>1797</v>
      </c>
      <c r="G320" s="230"/>
      <c r="H320" s="255">
        <v>4</v>
      </c>
      <c r="I320" s="234"/>
      <c r="J320" s="230"/>
      <c r="K320" s="230"/>
      <c r="L320" s="235"/>
      <c r="M320" s="236"/>
      <c r="N320" s="237"/>
      <c r="O320" s="237"/>
      <c r="P320" s="237"/>
      <c r="Q320" s="237"/>
      <c r="R320" s="237"/>
      <c r="S320" s="237"/>
      <c r="T320" s="238"/>
      <c r="AT320" s="239" t="s">
        <v>175</v>
      </c>
      <c r="AU320" s="239" t="s">
        <v>86</v>
      </c>
      <c r="AV320" s="13" t="s">
        <v>86</v>
      </c>
      <c r="AW320" s="13" t="s">
        <v>40</v>
      </c>
      <c r="AX320" s="13" t="s">
        <v>25</v>
      </c>
      <c r="AY320" s="239" t="s">
        <v>164</v>
      </c>
    </row>
    <row r="321" spans="2:65" s="1" customFormat="1" ht="22.5" customHeight="1">
      <c r="B321" s="42"/>
      <c r="C321" s="256" t="s">
        <v>478</v>
      </c>
      <c r="D321" s="256" t="s">
        <v>217</v>
      </c>
      <c r="E321" s="257" t="s">
        <v>1798</v>
      </c>
      <c r="F321" s="258" t="s">
        <v>1799</v>
      </c>
      <c r="G321" s="259" t="s">
        <v>226</v>
      </c>
      <c r="H321" s="260">
        <v>3</v>
      </c>
      <c r="I321" s="261"/>
      <c r="J321" s="262">
        <f>ROUND(I321*H321,2)</f>
        <v>0</v>
      </c>
      <c r="K321" s="258" t="s">
        <v>24</v>
      </c>
      <c r="L321" s="263"/>
      <c r="M321" s="264" t="s">
        <v>24</v>
      </c>
      <c r="N321" s="265" t="s">
        <v>48</v>
      </c>
      <c r="O321" s="43"/>
      <c r="P321" s="212">
        <f>O321*H321</f>
        <v>0</v>
      </c>
      <c r="Q321" s="212">
        <v>0</v>
      </c>
      <c r="R321" s="212">
        <f>Q321*H321</f>
        <v>0</v>
      </c>
      <c r="S321" s="212">
        <v>0</v>
      </c>
      <c r="T321" s="213">
        <f>S321*H321</f>
        <v>0</v>
      </c>
      <c r="AR321" s="25" t="s">
        <v>211</v>
      </c>
      <c r="AT321" s="25" t="s">
        <v>217</v>
      </c>
      <c r="AU321" s="25" t="s">
        <v>86</v>
      </c>
      <c r="AY321" s="25" t="s">
        <v>164</v>
      </c>
      <c r="BE321" s="214">
        <f>IF(N321="základní",J321,0)</f>
        <v>0</v>
      </c>
      <c r="BF321" s="214">
        <f>IF(N321="snížená",J321,0)</f>
        <v>0</v>
      </c>
      <c r="BG321" s="214">
        <f>IF(N321="zákl. přenesená",J321,0)</f>
        <v>0</v>
      </c>
      <c r="BH321" s="214">
        <f>IF(N321="sníž. přenesená",J321,0)</f>
        <v>0</v>
      </c>
      <c r="BI321" s="214">
        <f>IF(N321="nulová",J321,0)</f>
        <v>0</v>
      </c>
      <c r="BJ321" s="25" t="s">
        <v>25</v>
      </c>
      <c r="BK321" s="214">
        <f>ROUND(I321*H321,2)</f>
        <v>0</v>
      </c>
      <c r="BL321" s="25" t="s">
        <v>171</v>
      </c>
      <c r="BM321" s="25" t="s">
        <v>1800</v>
      </c>
    </row>
    <row r="322" spans="2:65" s="1" customFormat="1" ht="13.5">
      <c r="B322" s="42"/>
      <c r="C322" s="64"/>
      <c r="D322" s="242" t="s">
        <v>173</v>
      </c>
      <c r="E322" s="64"/>
      <c r="F322" s="252" t="s">
        <v>1799</v>
      </c>
      <c r="G322" s="64"/>
      <c r="H322" s="64"/>
      <c r="I322" s="173"/>
      <c r="J322" s="64"/>
      <c r="K322" s="64"/>
      <c r="L322" s="62"/>
      <c r="M322" s="217"/>
      <c r="N322" s="43"/>
      <c r="O322" s="43"/>
      <c r="P322" s="43"/>
      <c r="Q322" s="43"/>
      <c r="R322" s="43"/>
      <c r="S322" s="43"/>
      <c r="T322" s="79"/>
      <c r="AT322" s="25" t="s">
        <v>173</v>
      </c>
      <c r="AU322" s="25" t="s">
        <v>86</v>
      </c>
    </row>
    <row r="323" spans="2:65" s="1" customFormat="1" ht="31.5" customHeight="1">
      <c r="B323" s="42"/>
      <c r="C323" s="256" t="s">
        <v>669</v>
      </c>
      <c r="D323" s="256" t="s">
        <v>217</v>
      </c>
      <c r="E323" s="257" t="s">
        <v>1801</v>
      </c>
      <c r="F323" s="258" t="s">
        <v>1802</v>
      </c>
      <c r="G323" s="259" t="s">
        <v>226</v>
      </c>
      <c r="H323" s="260">
        <v>1</v>
      </c>
      <c r="I323" s="261"/>
      <c r="J323" s="262">
        <f>ROUND(I323*H323,2)</f>
        <v>0</v>
      </c>
      <c r="K323" s="258" t="s">
        <v>24</v>
      </c>
      <c r="L323" s="263"/>
      <c r="M323" s="264" t="s">
        <v>24</v>
      </c>
      <c r="N323" s="265" t="s">
        <v>48</v>
      </c>
      <c r="O323" s="43"/>
      <c r="P323" s="212">
        <f>O323*H323</f>
        <v>0</v>
      </c>
      <c r="Q323" s="212">
        <v>0</v>
      </c>
      <c r="R323" s="212">
        <f>Q323*H323</f>
        <v>0</v>
      </c>
      <c r="S323" s="212">
        <v>0</v>
      </c>
      <c r="T323" s="213">
        <f>S323*H323</f>
        <v>0</v>
      </c>
      <c r="AR323" s="25" t="s">
        <v>211</v>
      </c>
      <c r="AT323" s="25" t="s">
        <v>217</v>
      </c>
      <c r="AU323" s="25" t="s">
        <v>86</v>
      </c>
      <c r="AY323" s="25" t="s">
        <v>164</v>
      </c>
      <c r="BE323" s="214">
        <f>IF(N323="základní",J323,0)</f>
        <v>0</v>
      </c>
      <c r="BF323" s="214">
        <f>IF(N323="snížená",J323,0)</f>
        <v>0</v>
      </c>
      <c r="BG323" s="214">
        <f>IF(N323="zákl. přenesená",J323,0)</f>
        <v>0</v>
      </c>
      <c r="BH323" s="214">
        <f>IF(N323="sníž. přenesená",J323,0)</f>
        <v>0</v>
      </c>
      <c r="BI323" s="214">
        <f>IF(N323="nulová",J323,0)</f>
        <v>0</v>
      </c>
      <c r="BJ323" s="25" t="s">
        <v>25</v>
      </c>
      <c r="BK323" s="214">
        <f>ROUND(I323*H323,2)</f>
        <v>0</v>
      </c>
      <c r="BL323" s="25" t="s">
        <v>171</v>
      </c>
      <c r="BM323" s="25" t="s">
        <v>1803</v>
      </c>
    </row>
    <row r="324" spans="2:65" s="1" customFormat="1" ht="27">
      <c r="B324" s="42"/>
      <c r="C324" s="64"/>
      <c r="D324" s="242" t="s">
        <v>173</v>
      </c>
      <c r="E324" s="64"/>
      <c r="F324" s="252" t="s">
        <v>1802</v>
      </c>
      <c r="G324" s="64"/>
      <c r="H324" s="64"/>
      <c r="I324" s="173"/>
      <c r="J324" s="64"/>
      <c r="K324" s="64"/>
      <c r="L324" s="62"/>
      <c r="M324" s="217"/>
      <c r="N324" s="43"/>
      <c r="O324" s="43"/>
      <c r="P324" s="43"/>
      <c r="Q324" s="43"/>
      <c r="R324" s="43"/>
      <c r="S324" s="43"/>
      <c r="T324" s="79"/>
      <c r="AT324" s="25" t="s">
        <v>173</v>
      </c>
      <c r="AU324" s="25" t="s">
        <v>86</v>
      </c>
    </row>
    <row r="325" spans="2:65" s="1" customFormat="1" ht="22.5" customHeight="1">
      <c r="B325" s="42"/>
      <c r="C325" s="203" t="s">
        <v>675</v>
      </c>
      <c r="D325" s="203" t="s">
        <v>166</v>
      </c>
      <c r="E325" s="204" t="s">
        <v>1804</v>
      </c>
      <c r="F325" s="205" t="s">
        <v>1805</v>
      </c>
      <c r="G325" s="206" t="s">
        <v>226</v>
      </c>
      <c r="H325" s="207">
        <v>7</v>
      </c>
      <c r="I325" s="208"/>
      <c r="J325" s="209">
        <f>ROUND(I325*H325,2)</f>
        <v>0</v>
      </c>
      <c r="K325" s="205" t="s">
        <v>24</v>
      </c>
      <c r="L325" s="62"/>
      <c r="M325" s="210" t="s">
        <v>24</v>
      </c>
      <c r="N325" s="211" t="s">
        <v>48</v>
      </c>
      <c r="O325" s="43"/>
      <c r="P325" s="212">
        <f>O325*H325</f>
        <v>0</v>
      </c>
      <c r="Q325" s="212">
        <v>1.3999999999999999E-4</v>
      </c>
      <c r="R325" s="212">
        <f>Q325*H325</f>
        <v>9.7999999999999997E-4</v>
      </c>
      <c r="S325" s="212">
        <v>0</v>
      </c>
      <c r="T325" s="213">
        <f>S325*H325</f>
        <v>0</v>
      </c>
      <c r="AR325" s="25" t="s">
        <v>171</v>
      </c>
      <c r="AT325" s="25" t="s">
        <v>166</v>
      </c>
      <c r="AU325" s="25" t="s">
        <v>86</v>
      </c>
      <c r="AY325" s="25" t="s">
        <v>164</v>
      </c>
      <c r="BE325" s="214">
        <f>IF(N325="základní",J325,0)</f>
        <v>0</v>
      </c>
      <c r="BF325" s="214">
        <f>IF(N325="snížená",J325,0)</f>
        <v>0</v>
      </c>
      <c r="BG325" s="214">
        <f>IF(N325="zákl. přenesená",J325,0)</f>
        <v>0</v>
      </c>
      <c r="BH325" s="214">
        <f>IF(N325="sníž. přenesená",J325,0)</f>
        <v>0</v>
      </c>
      <c r="BI325" s="214">
        <f>IF(N325="nulová",J325,0)</f>
        <v>0</v>
      </c>
      <c r="BJ325" s="25" t="s">
        <v>25</v>
      </c>
      <c r="BK325" s="214">
        <f>ROUND(I325*H325,2)</f>
        <v>0</v>
      </c>
      <c r="BL325" s="25" t="s">
        <v>171</v>
      </c>
      <c r="BM325" s="25" t="s">
        <v>1806</v>
      </c>
    </row>
    <row r="326" spans="2:65" s="1" customFormat="1" ht="13.5">
      <c r="B326" s="42"/>
      <c r="C326" s="64"/>
      <c r="D326" s="215" t="s">
        <v>173</v>
      </c>
      <c r="E326" s="64"/>
      <c r="F326" s="216" t="s">
        <v>1805</v>
      </c>
      <c r="G326" s="64"/>
      <c r="H326" s="64"/>
      <c r="I326" s="173"/>
      <c r="J326" s="64"/>
      <c r="K326" s="64"/>
      <c r="L326" s="62"/>
      <c r="M326" s="217"/>
      <c r="N326" s="43"/>
      <c r="O326" s="43"/>
      <c r="P326" s="43"/>
      <c r="Q326" s="43"/>
      <c r="R326" s="43"/>
      <c r="S326" s="43"/>
      <c r="T326" s="79"/>
      <c r="AT326" s="25" t="s">
        <v>173</v>
      </c>
      <c r="AU326" s="25" t="s">
        <v>86</v>
      </c>
    </row>
    <row r="327" spans="2:65" s="1" customFormat="1" ht="81">
      <c r="B327" s="42"/>
      <c r="C327" s="64"/>
      <c r="D327" s="242" t="s">
        <v>229</v>
      </c>
      <c r="E327" s="64"/>
      <c r="F327" s="266" t="s">
        <v>1807</v>
      </c>
      <c r="G327" s="64"/>
      <c r="H327" s="64"/>
      <c r="I327" s="173"/>
      <c r="J327" s="64"/>
      <c r="K327" s="64"/>
      <c r="L327" s="62"/>
      <c r="M327" s="217"/>
      <c r="N327" s="43"/>
      <c r="O327" s="43"/>
      <c r="P327" s="43"/>
      <c r="Q327" s="43"/>
      <c r="R327" s="43"/>
      <c r="S327" s="43"/>
      <c r="T327" s="79"/>
      <c r="AT327" s="25" t="s">
        <v>229</v>
      </c>
      <c r="AU327" s="25" t="s">
        <v>86</v>
      </c>
    </row>
    <row r="328" spans="2:65" s="1" customFormat="1" ht="22.5" customHeight="1">
      <c r="B328" s="42"/>
      <c r="C328" s="256" t="s">
        <v>681</v>
      </c>
      <c r="D328" s="256" t="s">
        <v>217</v>
      </c>
      <c r="E328" s="257" t="s">
        <v>1808</v>
      </c>
      <c r="F328" s="258" t="s">
        <v>1809</v>
      </c>
      <c r="G328" s="259" t="s">
        <v>226</v>
      </c>
      <c r="H328" s="260">
        <v>7</v>
      </c>
      <c r="I328" s="261"/>
      <c r="J328" s="262">
        <f>ROUND(I328*H328,2)</f>
        <v>0</v>
      </c>
      <c r="K328" s="258" t="s">
        <v>24</v>
      </c>
      <c r="L328" s="263"/>
      <c r="M328" s="264" t="s">
        <v>24</v>
      </c>
      <c r="N328" s="265" t="s">
        <v>48</v>
      </c>
      <c r="O328" s="43"/>
      <c r="P328" s="212">
        <f>O328*H328</f>
        <v>0</v>
      </c>
      <c r="Q328" s="212">
        <v>0</v>
      </c>
      <c r="R328" s="212">
        <f>Q328*H328</f>
        <v>0</v>
      </c>
      <c r="S328" s="212">
        <v>0</v>
      </c>
      <c r="T328" s="213">
        <f>S328*H328</f>
        <v>0</v>
      </c>
      <c r="AR328" s="25" t="s">
        <v>211</v>
      </c>
      <c r="AT328" s="25" t="s">
        <v>217</v>
      </c>
      <c r="AU328" s="25" t="s">
        <v>86</v>
      </c>
      <c r="AY328" s="25" t="s">
        <v>164</v>
      </c>
      <c r="BE328" s="214">
        <f>IF(N328="základní",J328,0)</f>
        <v>0</v>
      </c>
      <c r="BF328" s="214">
        <f>IF(N328="snížená",J328,0)</f>
        <v>0</v>
      </c>
      <c r="BG328" s="214">
        <f>IF(N328="zákl. přenesená",J328,0)</f>
        <v>0</v>
      </c>
      <c r="BH328" s="214">
        <f>IF(N328="sníž. přenesená",J328,0)</f>
        <v>0</v>
      </c>
      <c r="BI328" s="214">
        <f>IF(N328="nulová",J328,0)</f>
        <v>0</v>
      </c>
      <c r="BJ328" s="25" t="s">
        <v>25</v>
      </c>
      <c r="BK328" s="214">
        <f>ROUND(I328*H328,2)</f>
        <v>0</v>
      </c>
      <c r="BL328" s="25" t="s">
        <v>171</v>
      </c>
      <c r="BM328" s="25" t="s">
        <v>1810</v>
      </c>
    </row>
    <row r="329" spans="2:65" s="1" customFormat="1" ht="13.5">
      <c r="B329" s="42"/>
      <c r="C329" s="64"/>
      <c r="D329" s="242" t="s">
        <v>173</v>
      </c>
      <c r="E329" s="64"/>
      <c r="F329" s="252" t="s">
        <v>1809</v>
      </c>
      <c r="G329" s="64"/>
      <c r="H329" s="64"/>
      <c r="I329" s="173"/>
      <c r="J329" s="64"/>
      <c r="K329" s="64"/>
      <c r="L329" s="62"/>
      <c r="M329" s="217"/>
      <c r="N329" s="43"/>
      <c r="O329" s="43"/>
      <c r="P329" s="43"/>
      <c r="Q329" s="43"/>
      <c r="R329" s="43"/>
      <c r="S329" s="43"/>
      <c r="T329" s="79"/>
      <c r="AT329" s="25" t="s">
        <v>173</v>
      </c>
      <c r="AU329" s="25" t="s">
        <v>86</v>
      </c>
    </row>
    <row r="330" spans="2:65" s="1" customFormat="1" ht="22.5" customHeight="1">
      <c r="B330" s="42"/>
      <c r="C330" s="203" t="s">
        <v>687</v>
      </c>
      <c r="D330" s="203" t="s">
        <v>166</v>
      </c>
      <c r="E330" s="204" t="s">
        <v>1811</v>
      </c>
      <c r="F330" s="205" t="s">
        <v>1812</v>
      </c>
      <c r="G330" s="206" t="s">
        <v>226</v>
      </c>
      <c r="H330" s="207">
        <v>6</v>
      </c>
      <c r="I330" s="208"/>
      <c r="J330" s="209">
        <f>ROUND(I330*H330,2)</f>
        <v>0</v>
      </c>
      <c r="K330" s="205" t="s">
        <v>170</v>
      </c>
      <c r="L330" s="62"/>
      <c r="M330" s="210" t="s">
        <v>24</v>
      </c>
      <c r="N330" s="211" t="s">
        <v>48</v>
      </c>
      <c r="O330" s="43"/>
      <c r="P330" s="212">
        <f>O330*H330</f>
        <v>0</v>
      </c>
      <c r="Q330" s="212">
        <v>2.9999999999999997E-4</v>
      </c>
      <c r="R330" s="212">
        <f>Q330*H330</f>
        <v>1.8E-3</v>
      </c>
      <c r="S330" s="212">
        <v>0</v>
      </c>
      <c r="T330" s="213">
        <f>S330*H330</f>
        <v>0</v>
      </c>
      <c r="AR330" s="25" t="s">
        <v>284</v>
      </c>
      <c r="AT330" s="25" t="s">
        <v>166</v>
      </c>
      <c r="AU330" s="25" t="s">
        <v>86</v>
      </c>
      <c r="AY330" s="25" t="s">
        <v>164</v>
      </c>
      <c r="BE330" s="214">
        <f>IF(N330="základní",J330,0)</f>
        <v>0</v>
      </c>
      <c r="BF330" s="214">
        <f>IF(N330="snížená",J330,0)</f>
        <v>0</v>
      </c>
      <c r="BG330" s="214">
        <f>IF(N330="zákl. přenesená",J330,0)</f>
        <v>0</v>
      </c>
      <c r="BH330" s="214">
        <f>IF(N330="sníž. přenesená",J330,0)</f>
        <v>0</v>
      </c>
      <c r="BI330" s="214">
        <f>IF(N330="nulová",J330,0)</f>
        <v>0</v>
      </c>
      <c r="BJ330" s="25" t="s">
        <v>25</v>
      </c>
      <c r="BK330" s="214">
        <f>ROUND(I330*H330,2)</f>
        <v>0</v>
      </c>
      <c r="BL330" s="25" t="s">
        <v>284</v>
      </c>
      <c r="BM330" s="25" t="s">
        <v>1813</v>
      </c>
    </row>
    <row r="331" spans="2:65" s="1" customFormat="1" ht="13.5">
      <c r="B331" s="42"/>
      <c r="C331" s="64"/>
      <c r="D331" s="242" t="s">
        <v>173</v>
      </c>
      <c r="E331" s="64"/>
      <c r="F331" s="252" t="s">
        <v>1814</v>
      </c>
      <c r="G331" s="64"/>
      <c r="H331" s="64"/>
      <c r="I331" s="173"/>
      <c r="J331" s="64"/>
      <c r="K331" s="64"/>
      <c r="L331" s="62"/>
      <c r="M331" s="217"/>
      <c r="N331" s="43"/>
      <c r="O331" s="43"/>
      <c r="P331" s="43"/>
      <c r="Q331" s="43"/>
      <c r="R331" s="43"/>
      <c r="S331" s="43"/>
      <c r="T331" s="79"/>
      <c r="AT331" s="25" t="s">
        <v>173</v>
      </c>
      <c r="AU331" s="25" t="s">
        <v>86</v>
      </c>
    </row>
    <row r="332" spans="2:65" s="1" customFormat="1" ht="22.5" customHeight="1">
      <c r="B332" s="42"/>
      <c r="C332" s="203" t="s">
        <v>693</v>
      </c>
      <c r="D332" s="203" t="s">
        <v>166</v>
      </c>
      <c r="E332" s="204" t="s">
        <v>1815</v>
      </c>
      <c r="F332" s="205" t="s">
        <v>1816</v>
      </c>
      <c r="G332" s="206" t="s">
        <v>226</v>
      </c>
      <c r="H332" s="207">
        <v>3</v>
      </c>
      <c r="I332" s="208"/>
      <c r="J332" s="209">
        <f>ROUND(I332*H332,2)</f>
        <v>0</v>
      </c>
      <c r="K332" s="205" t="s">
        <v>170</v>
      </c>
      <c r="L332" s="62"/>
      <c r="M332" s="210" t="s">
        <v>24</v>
      </c>
      <c r="N332" s="211" t="s">
        <v>48</v>
      </c>
      <c r="O332" s="43"/>
      <c r="P332" s="212">
        <f>O332*H332</f>
        <v>0</v>
      </c>
      <c r="Q332" s="212">
        <v>1.6000000000000001E-4</v>
      </c>
      <c r="R332" s="212">
        <f>Q332*H332</f>
        <v>4.8000000000000007E-4</v>
      </c>
      <c r="S332" s="212">
        <v>0</v>
      </c>
      <c r="T332" s="213">
        <f>S332*H332</f>
        <v>0</v>
      </c>
      <c r="AR332" s="25" t="s">
        <v>284</v>
      </c>
      <c r="AT332" s="25" t="s">
        <v>166</v>
      </c>
      <c r="AU332" s="25" t="s">
        <v>86</v>
      </c>
      <c r="AY332" s="25" t="s">
        <v>164</v>
      </c>
      <c r="BE332" s="214">
        <f>IF(N332="základní",J332,0)</f>
        <v>0</v>
      </c>
      <c r="BF332" s="214">
        <f>IF(N332="snížená",J332,0)</f>
        <v>0</v>
      </c>
      <c r="BG332" s="214">
        <f>IF(N332="zákl. přenesená",J332,0)</f>
        <v>0</v>
      </c>
      <c r="BH332" s="214">
        <f>IF(N332="sníž. přenesená",J332,0)</f>
        <v>0</v>
      </c>
      <c r="BI332" s="214">
        <f>IF(N332="nulová",J332,0)</f>
        <v>0</v>
      </c>
      <c r="BJ332" s="25" t="s">
        <v>25</v>
      </c>
      <c r="BK332" s="214">
        <f>ROUND(I332*H332,2)</f>
        <v>0</v>
      </c>
      <c r="BL332" s="25" t="s">
        <v>284</v>
      </c>
      <c r="BM332" s="25" t="s">
        <v>1817</v>
      </c>
    </row>
    <row r="333" spans="2:65" s="1" customFormat="1" ht="13.5">
      <c r="B333" s="42"/>
      <c r="C333" s="64"/>
      <c r="D333" s="215" t="s">
        <v>173</v>
      </c>
      <c r="E333" s="64"/>
      <c r="F333" s="216" t="s">
        <v>1818</v>
      </c>
      <c r="G333" s="64"/>
      <c r="H333" s="64"/>
      <c r="I333" s="173"/>
      <c r="J333" s="64"/>
      <c r="K333" s="64"/>
      <c r="L333" s="62"/>
      <c r="M333" s="217"/>
      <c r="N333" s="43"/>
      <c r="O333" s="43"/>
      <c r="P333" s="43"/>
      <c r="Q333" s="43"/>
      <c r="R333" s="43"/>
      <c r="S333" s="43"/>
      <c r="T333" s="79"/>
      <c r="AT333" s="25" t="s">
        <v>173</v>
      </c>
      <c r="AU333" s="25" t="s">
        <v>86</v>
      </c>
    </row>
    <row r="334" spans="2:65" s="1" customFormat="1" ht="27">
      <c r="B334" s="42"/>
      <c r="C334" s="64"/>
      <c r="D334" s="242" t="s">
        <v>229</v>
      </c>
      <c r="E334" s="64"/>
      <c r="F334" s="266" t="s">
        <v>1819</v>
      </c>
      <c r="G334" s="64"/>
      <c r="H334" s="64"/>
      <c r="I334" s="173"/>
      <c r="J334" s="64"/>
      <c r="K334" s="64"/>
      <c r="L334" s="62"/>
      <c r="M334" s="217"/>
      <c r="N334" s="43"/>
      <c r="O334" s="43"/>
      <c r="P334" s="43"/>
      <c r="Q334" s="43"/>
      <c r="R334" s="43"/>
      <c r="S334" s="43"/>
      <c r="T334" s="79"/>
      <c r="AT334" s="25" t="s">
        <v>229</v>
      </c>
      <c r="AU334" s="25" t="s">
        <v>86</v>
      </c>
    </row>
    <row r="335" spans="2:65" s="1" customFormat="1" ht="22.5" customHeight="1">
      <c r="B335" s="42"/>
      <c r="C335" s="256" t="s">
        <v>701</v>
      </c>
      <c r="D335" s="256" t="s">
        <v>217</v>
      </c>
      <c r="E335" s="257" t="s">
        <v>1820</v>
      </c>
      <c r="F335" s="258" t="s">
        <v>1821</v>
      </c>
      <c r="G335" s="259" t="s">
        <v>226</v>
      </c>
      <c r="H335" s="260">
        <v>3</v>
      </c>
      <c r="I335" s="261"/>
      <c r="J335" s="262">
        <f>ROUND(I335*H335,2)</f>
        <v>0</v>
      </c>
      <c r="K335" s="258" t="s">
        <v>24</v>
      </c>
      <c r="L335" s="263"/>
      <c r="M335" s="264" t="s">
        <v>24</v>
      </c>
      <c r="N335" s="265" t="s">
        <v>48</v>
      </c>
      <c r="O335" s="43"/>
      <c r="P335" s="212">
        <f>O335*H335</f>
        <v>0</v>
      </c>
      <c r="Q335" s="212">
        <v>0</v>
      </c>
      <c r="R335" s="212">
        <f>Q335*H335</f>
        <v>0</v>
      </c>
      <c r="S335" s="212">
        <v>0</v>
      </c>
      <c r="T335" s="213">
        <f>S335*H335</f>
        <v>0</v>
      </c>
      <c r="AR335" s="25" t="s">
        <v>211</v>
      </c>
      <c r="AT335" s="25" t="s">
        <v>217</v>
      </c>
      <c r="AU335" s="25" t="s">
        <v>86</v>
      </c>
      <c r="AY335" s="25" t="s">
        <v>164</v>
      </c>
      <c r="BE335" s="214">
        <f>IF(N335="základní",J335,0)</f>
        <v>0</v>
      </c>
      <c r="BF335" s="214">
        <f>IF(N335="snížená",J335,0)</f>
        <v>0</v>
      </c>
      <c r="BG335" s="214">
        <f>IF(N335="zákl. přenesená",J335,0)</f>
        <v>0</v>
      </c>
      <c r="BH335" s="214">
        <f>IF(N335="sníž. přenesená",J335,0)</f>
        <v>0</v>
      </c>
      <c r="BI335" s="214">
        <f>IF(N335="nulová",J335,0)</f>
        <v>0</v>
      </c>
      <c r="BJ335" s="25" t="s">
        <v>25</v>
      </c>
      <c r="BK335" s="214">
        <f>ROUND(I335*H335,2)</f>
        <v>0</v>
      </c>
      <c r="BL335" s="25" t="s">
        <v>171</v>
      </c>
      <c r="BM335" s="25" t="s">
        <v>1822</v>
      </c>
    </row>
    <row r="336" spans="2:65" s="1" customFormat="1" ht="13.5">
      <c r="B336" s="42"/>
      <c r="C336" s="64"/>
      <c r="D336" s="242" t="s">
        <v>173</v>
      </c>
      <c r="E336" s="64"/>
      <c r="F336" s="252" t="s">
        <v>1821</v>
      </c>
      <c r="G336" s="64"/>
      <c r="H336" s="64"/>
      <c r="I336" s="173"/>
      <c r="J336" s="64"/>
      <c r="K336" s="64"/>
      <c r="L336" s="62"/>
      <c r="M336" s="217"/>
      <c r="N336" s="43"/>
      <c r="O336" s="43"/>
      <c r="P336" s="43"/>
      <c r="Q336" s="43"/>
      <c r="R336" s="43"/>
      <c r="S336" s="43"/>
      <c r="T336" s="79"/>
      <c r="AT336" s="25" t="s">
        <v>173</v>
      </c>
      <c r="AU336" s="25" t="s">
        <v>86</v>
      </c>
    </row>
    <row r="337" spans="2:65" s="1" customFormat="1" ht="22.5" customHeight="1">
      <c r="B337" s="42"/>
      <c r="C337" s="203" t="s">
        <v>711</v>
      </c>
      <c r="D337" s="203" t="s">
        <v>166</v>
      </c>
      <c r="E337" s="204" t="s">
        <v>1823</v>
      </c>
      <c r="F337" s="205" t="s">
        <v>1824</v>
      </c>
      <c r="G337" s="206" t="s">
        <v>226</v>
      </c>
      <c r="H337" s="207">
        <v>6</v>
      </c>
      <c r="I337" s="208"/>
      <c r="J337" s="209">
        <f>ROUND(I337*H337,2)</f>
        <v>0</v>
      </c>
      <c r="K337" s="205" t="s">
        <v>170</v>
      </c>
      <c r="L337" s="62"/>
      <c r="M337" s="210" t="s">
        <v>24</v>
      </c>
      <c r="N337" s="211" t="s">
        <v>48</v>
      </c>
      <c r="O337" s="43"/>
      <c r="P337" s="212">
        <f>O337*H337</f>
        <v>0</v>
      </c>
      <c r="Q337" s="212">
        <v>1.6000000000000001E-4</v>
      </c>
      <c r="R337" s="212">
        <f>Q337*H337</f>
        <v>9.6000000000000013E-4</v>
      </c>
      <c r="S337" s="212">
        <v>0</v>
      </c>
      <c r="T337" s="213">
        <f>S337*H337</f>
        <v>0</v>
      </c>
      <c r="AR337" s="25" t="s">
        <v>284</v>
      </c>
      <c r="AT337" s="25" t="s">
        <v>166</v>
      </c>
      <c r="AU337" s="25" t="s">
        <v>86</v>
      </c>
      <c r="AY337" s="25" t="s">
        <v>164</v>
      </c>
      <c r="BE337" s="214">
        <f>IF(N337="základní",J337,0)</f>
        <v>0</v>
      </c>
      <c r="BF337" s="214">
        <f>IF(N337="snížená",J337,0)</f>
        <v>0</v>
      </c>
      <c r="BG337" s="214">
        <f>IF(N337="zákl. přenesená",J337,0)</f>
        <v>0</v>
      </c>
      <c r="BH337" s="214">
        <f>IF(N337="sníž. přenesená",J337,0)</f>
        <v>0</v>
      </c>
      <c r="BI337" s="214">
        <f>IF(N337="nulová",J337,0)</f>
        <v>0</v>
      </c>
      <c r="BJ337" s="25" t="s">
        <v>25</v>
      </c>
      <c r="BK337" s="214">
        <f>ROUND(I337*H337,2)</f>
        <v>0</v>
      </c>
      <c r="BL337" s="25" t="s">
        <v>284</v>
      </c>
      <c r="BM337" s="25" t="s">
        <v>1825</v>
      </c>
    </row>
    <row r="338" spans="2:65" s="1" customFormat="1" ht="13.5">
      <c r="B338" s="42"/>
      <c r="C338" s="64"/>
      <c r="D338" s="215" t="s">
        <v>173</v>
      </c>
      <c r="E338" s="64"/>
      <c r="F338" s="216" t="s">
        <v>1826</v>
      </c>
      <c r="G338" s="64"/>
      <c r="H338" s="64"/>
      <c r="I338" s="173"/>
      <c r="J338" s="64"/>
      <c r="K338" s="64"/>
      <c r="L338" s="62"/>
      <c r="M338" s="217"/>
      <c r="N338" s="43"/>
      <c r="O338" s="43"/>
      <c r="P338" s="43"/>
      <c r="Q338" s="43"/>
      <c r="R338" s="43"/>
      <c r="S338" s="43"/>
      <c r="T338" s="79"/>
      <c r="AT338" s="25" t="s">
        <v>173</v>
      </c>
      <c r="AU338" s="25" t="s">
        <v>86</v>
      </c>
    </row>
    <row r="339" spans="2:65" s="1" customFormat="1" ht="27">
      <c r="B339" s="42"/>
      <c r="C339" s="64"/>
      <c r="D339" s="242" t="s">
        <v>229</v>
      </c>
      <c r="E339" s="64"/>
      <c r="F339" s="266" t="s">
        <v>1827</v>
      </c>
      <c r="G339" s="64"/>
      <c r="H339" s="64"/>
      <c r="I339" s="173"/>
      <c r="J339" s="64"/>
      <c r="K339" s="64"/>
      <c r="L339" s="62"/>
      <c r="M339" s="217"/>
      <c r="N339" s="43"/>
      <c r="O339" s="43"/>
      <c r="P339" s="43"/>
      <c r="Q339" s="43"/>
      <c r="R339" s="43"/>
      <c r="S339" s="43"/>
      <c r="T339" s="79"/>
      <c r="AT339" s="25" t="s">
        <v>229</v>
      </c>
      <c r="AU339" s="25" t="s">
        <v>86</v>
      </c>
    </row>
    <row r="340" spans="2:65" s="1" customFormat="1" ht="22.5" customHeight="1">
      <c r="B340" s="42"/>
      <c r="C340" s="256" t="s">
        <v>718</v>
      </c>
      <c r="D340" s="256" t="s">
        <v>217</v>
      </c>
      <c r="E340" s="257" t="s">
        <v>1828</v>
      </c>
      <c r="F340" s="258" t="s">
        <v>1829</v>
      </c>
      <c r="G340" s="259" t="s">
        <v>226</v>
      </c>
      <c r="H340" s="260">
        <v>6</v>
      </c>
      <c r="I340" s="261"/>
      <c r="J340" s="262">
        <f>ROUND(I340*H340,2)</f>
        <v>0</v>
      </c>
      <c r="K340" s="258" t="s">
        <v>24</v>
      </c>
      <c r="L340" s="263"/>
      <c r="M340" s="264" t="s">
        <v>24</v>
      </c>
      <c r="N340" s="265" t="s">
        <v>48</v>
      </c>
      <c r="O340" s="43"/>
      <c r="P340" s="212">
        <f>O340*H340</f>
        <v>0</v>
      </c>
      <c r="Q340" s="212">
        <v>0</v>
      </c>
      <c r="R340" s="212">
        <f>Q340*H340</f>
        <v>0</v>
      </c>
      <c r="S340" s="212">
        <v>0</v>
      </c>
      <c r="T340" s="213">
        <f>S340*H340</f>
        <v>0</v>
      </c>
      <c r="AR340" s="25" t="s">
        <v>211</v>
      </c>
      <c r="AT340" s="25" t="s">
        <v>217</v>
      </c>
      <c r="AU340" s="25" t="s">
        <v>86</v>
      </c>
      <c r="AY340" s="25" t="s">
        <v>164</v>
      </c>
      <c r="BE340" s="214">
        <f>IF(N340="základní",J340,0)</f>
        <v>0</v>
      </c>
      <c r="BF340" s="214">
        <f>IF(N340="snížená",J340,0)</f>
        <v>0</v>
      </c>
      <c r="BG340" s="214">
        <f>IF(N340="zákl. přenesená",J340,0)</f>
        <v>0</v>
      </c>
      <c r="BH340" s="214">
        <f>IF(N340="sníž. přenesená",J340,0)</f>
        <v>0</v>
      </c>
      <c r="BI340" s="214">
        <f>IF(N340="nulová",J340,0)</f>
        <v>0</v>
      </c>
      <c r="BJ340" s="25" t="s">
        <v>25</v>
      </c>
      <c r="BK340" s="214">
        <f>ROUND(I340*H340,2)</f>
        <v>0</v>
      </c>
      <c r="BL340" s="25" t="s">
        <v>171</v>
      </c>
      <c r="BM340" s="25" t="s">
        <v>1830</v>
      </c>
    </row>
    <row r="341" spans="2:65" s="1" customFormat="1" ht="13.5">
      <c r="B341" s="42"/>
      <c r="C341" s="64"/>
      <c r="D341" s="242" t="s">
        <v>173</v>
      </c>
      <c r="E341" s="64"/>
      <c r="F341" s="252" t="s">
        <v>1829</v>
      </c>
      <c r="G341" s="64"/>
      <c r="H341" s="64"/>
      <c r="I341" s="173"/>
      <c r="J341" s="64"/>
      <c r="K341" s="64"/>
      <c r="L341" s="62"/>
      <c r="M341" s="217"/>
      <c r="N341" s="43"/>
      <c r="O341" s="43"/>
      <c r="P341" s="43"/>
      <c r="Q341" s="43"/>
      <c r="R341" s="43"/>
      <c r="S341" s="43"/>
      <c r="T341" s="79"/>
      <c r="AT341" s="25" t="s">
        <v>173</v>
      </c>
      <c r="AU341" s="25" t="s">
        <v>86</v>
      </c>
    </row>
    <row r="342" spans="2:65" s="1" customFormat="1" ht="22.5" customHeight="1">
      <c r="B342" s="42"/>
      <c r="C342" s="203" t="s">
        <v>725</v>
      </c>
      <c r="D342" s="203" t="s">
        <v>166</v>
      </c>
      <c r="E342" s="204" t="s">
        <v>1831</v>
      </c>
      <c r="F342" s="205" t="s">
        <v>1832</v>
      </c>
      <c r="G342" s="206" t="s">
        <v>226</v>
      </c>
      <c r="H342" s="207">
        <v>3</v>
      </c>
      <c r="I342" s="208"/>
      <c r="J342" s="209">
        <f>ROUND(I342*H342,2)</f>
        <v>0</v>
      </c>
      <c r="K342" s="205" t="s">
        <v>170</v>
      </c>
      <c r="L342" s="62"/>
      <c r="M342" s="210" t="s">
        <v>24</v>
      </c>
      <c r="N342" s="211" t="s">
        <v>48</v>
      </c>
      <c r="O342" s="43"/>
      <c r="P342" s="212">
        <f>O342*H342</f>
        <v>0</v>
      </c>
      <c r="Q342" s="212">
        <v>4.0000000000000003E-5</v>
      </c>
      <c r="R342" s="212">
        <f>Q342*H342</f>
        <v>1.2000000000000002E-4</v>
      </c>
      <c r="S342" s="212">
        <v>0</v>
      </c>
      <c r="T342" s="213">
        <f>S342*H342</f>
        <v>0</v>
      </c>
      <c r="AR342" s="25" t="s">
        <v>284</v>
      </c>
      <c r="AT342" s="25" t="s">
        <v>166</v>
      </c>
      <c r="AU342" s="25" t="s">
        <v>86</v>
      </c>
      <c r="AY342" s="25" t="s">
        <v>164</v>
      </c>
      <c r="BE342" s="214">
        <f>IF(N342="základní",J342,0)</f>
        <v>0</v>
      </c>
      <c r="BF342" s="214">
        <f>IF(N342="snížená",J342,0)</f>
        <v>0</v>
      </c>
      <c r="BG342" s="214">
        <f>IF(N342="zákl. přenesená",J342,0)</f>
        <v>0</v>
      </c>
      <c r="BH342" s="214">
        <f>IF(N342="sníž. přenesená",J342,0)</f>
        <v>0</v>
      </c>
      <c r="BI342" s="214">
        <f>IF(N342="nulová",J342,0)</f>
        <v>0</v>
      </c>
      <c r="BJ342" s="25" t="s">
        <v>25</v>
      </c>
      <c r="BK342" s="214">
        <f>ROUND(I342*H342,2)</f>
        <v>0</v>
      </c>
      <c r="BL342" s="25" t="s">
        <v>284</v>
      </c>
      <c r="BM342" s="25" t="s">
        <v>1833</v>
      </c>
    </row>
    <row r="343" spans="2:65" s="1" customFormat="1" ht="13.5">
      <c r="B343" s="42"/>
      <c r="C343" s="64"/>
      <c r="D343" s="215" t="s">
        <v>173</v>
      </c>
      <c r="E343" s="64"/>
      <c r="F343" s="216" t="s">
        <v>1834</v>
      </c>
      <c r="G343" s="64"/>
      <c r="H343" s="64"/>
      <c r="I343" s="173"/>
      <c r="J343" s="64"/>
      <c r="K343" s="64"/>
      <c r="L343" s="62"/>
      <c r="M343" s="217"/>
      <c r="N343" s="43"/>
      <c r="O343" s="43"/>
      <c r="P343" s="43"/>
      <c r="Q343" s="43"/>
      <c r="R343" s="43"/>
      <c r="S343" s="43"/>
      <c r="T343" s="79"/>
      <c r="AT343" s="25" t="s">
        <v>173</v>
      </c>
      <c r="AU343" s="25" t="s">
        <v>86</v>
      </c>
    </row>
    <row r="344" spans="2:65" s="1" customFormat="1" ht="27">
      <c r="B344" s="42"/>
      <c r="C344" s="64"/>
      <c r="D344" s="215" t="s">
        <v>229</v>
      </c>
      <c r="E344" s="64"/>
      <c r="F344" s="267" t="s">
        <v>1827</v>
      </c>
      <c r="G344" s="64"/>
      <c r="H344" s="64"/>
      <c r="I344" s="173"/>
      <c r="J344" s="64"/>
      <c r="K344" s="64"/>
      <c r="L344" s="62"/>
      <c r="M344" s="217"/>
      <c r="N344" s="43"/>
      <c r="O344" s="43"/>
      <c r="P344" s="43"/>
      <c r="Q344" s="43"/>
      <c r="R344" s="43"/>
      <c r="S344" s="43"/>
      <c r="T344" s="79"/>
      <c r="AT344" s="25" t="s">
        <v>229</v>
      </c>
      <c r="AU344" s="25" t="s">
        <v>86</v>
      </c>
    </row>
    <row r="345" spans="2:65" s="13" customFormat="1" ht="13.5">
      <c r="B345" s="229"/>
      <c r="C345" s="230"/>
      <c r="D345" s="242" t="s">
        <v>175</v>
      </c>
      <c r="E345" s="253" t="s">
        <v>24</v>
      </c>
      <c r="F345" s="254" t="s">
        <v>1835</v>
      </c>
      <c r="G345" s="230"/>
      <c r="H345" s="255">
        <v>3</v>
      </c>
      <c r="I345" s="234"/>
      <c r="J345" s="230"/>
      <c r="K345" s="230"/>
      <c r="L345" s="235"/>
      <c r="M345" s="236"/>
      <c r="N345" s="237"/>
      <c r="O345" s="237"/>
      <c r="P345" s="237"/>
      <c r="Q345" s="237"/>
      <c r="R345" s="237"/>
      <c r="S345" s="237"/>
      <c r="T345" s="238"/>
      <c r="AT345" s="239" t="s">
        <v>175</v>
      </c>
      <c r="AU345" s="239" t="s">
        <v>86</v>
      </c>
      <c r="AV345" s="13" t="s">
        <v>86</v>
      </c>
      <c r="AW345" s="13" t="s">
        <v>40</v>
      </c>
      <c r="AX345" s="13" t="s">
        <v>25</v>
      </c>
      <c r="AY345" s="239" t="s">
        <v>164</v>
      </c>
    </row>
    <row r="346" spans="2:65" s="1" customFormat="1" ht="22.5" customHeight="1">
      <c r="B346" s="42"/>
      <c r="C346" s="256" t="s">
        <v>733</v>
      </c>
      <c r="D346" s="256" t="s">
        <v>217</v>
      </c>
      <c r="E346" s="257" t="s">
        <v>1836</v>
      </c>
      <c r="F346" s="258" t="s">
        <v>1837</v>
      </c>
      <c r="G346" s="259" t="s">
        <v>226</v>
      </c>
      <c r="H346" s="260">
        <v>2</v>
      </c>
      <c r="I346" s="261"/>
      <c r="J346" s="262">
        <f>ROUND(I346*H346,2)</f>
        <v>0</v>
      </c>
      <c r="K346" s="258" t="s">
        <v>24</v>
      </c>
      <c r="L346" s="263"/>
      <c r="M346" s="264" t="s">
        <v>24</v>
      </c>
      <c r="N346" s="265" t="s">
        <v>48</v>
      </c>
      <c r="O346" s="43"/>
      <c r="P346" s="212">
        <f>O346*H346</f>
        <v>0</v>
      </c>
      <c r="Q346" s="212">
        <v>0</v>
      </c>
      <c r="R346" s="212">
        <f>Q346*H346</f>
        <v>0</v>
      </c>
      <c r="S346" s="212">
        <v>0</v>
      </c>
      <c r="T346" s="213">
        <f>S346*H346</f>
        <v>0</v>
      </c>
      <c r="AR346" s="25" t="s">
        <v>211</v>
      </c>
      <c r="AT346" s="25" t="s">
        <v>217</v>
      </c>
      <c r="AU346" s="25" t="s">
        <v>86</v>
      </c>
      <c r="AY346" s="25" t="s">
        <v>164</v>
      </c>
      <c r="BE346" s="214">
        <f>IF(N346="základní",J346,0)</f>
        <v>0</v>
      </c>
      <c r="BF346" s="214">
        <f>IF(N346="snížená",J346,0)</f>
        <v>0</v>
      </c>
      <c r="BG346" s="214">
        <f>IF(N346="zákl. přenesená",J346,0)</f>
        <v>0</v>
      </c>
      <c r="BH346" s="214">
        <f>IF(N346="sníž. přenesená",J346,0)</f>
        <v>0</v>
      </c>
      <c r="BI346" s="214">
        <f>IF(N346="nulová",J346,0)</f>
        <v>0</v>
      </c>
      <c r="BJ346" s="25" t="s">
        <v>25</v>
      </c>
      <c r="BK346" s="214">
        <f>ROUND(I346*H346,2)</f>
        <v>0</v>
      </c>
      <c r="BL346" s="25" t="s">
        <v>171</v>
      </c>
      <c r="BM346" s="25" t="s">
        <v>1838</v>
      </c>
    </row>
    <row r="347" spans="2:65" s="1" customFormat="1" ht="13.5">
      <c r="B347" s="42"/>
      <c r="C347" s="64"/>
      <c r="D347" s="242" t="s">
        <v>173</v>
      </c>
      <c r="E347" s="64"/>
      <c r="F347" s="252" t="s">
        <v>1837</v>
      </c>
      <c r="G347" s="64"/>
      <c r="H347" s="64"/>
      <c r="I347" s="173"/>
      <c r="J347" s="64"/>
      <c r="K347" s="64"/>
      <c r="L347" s="62"/>
      <c r="M347" s="217"/>
      <c r="N347" s="43"/>
      <c r="O347" s="43"/>
      <c r="P347" s="43"/>
      <c r="Q347" s="43"/>
      <c r="R347" s="43"/>
      <c r="S347" s="43"/>
      <c r="T347" s="79"/>
      <c r="AT347" s="25" t="s">
        <v>173</v>
      </c>
      <c r="AU347" s="25" t="s">
        <v>86</v>
      </c>
    </row>
    <row r="348" spans="2:65" s="1" customFormat="1" ht="22.5" customHeight="1">
      <c r="B348" s="42"/>
      <c r="C348" s="256" t="s">
        <v>739</v>
      </c>
      <c r="D348" s="256" t="s">
        <v>217</v>
      </c>
      <c r="E348" s="257" t="s">
        <v>1839</v>
      </c>
      <c r="F348" s="258" t="s">
        <v>1840</v>
      </c>
      <c r="G348" s="259" t="s">
        <v>226</v>
      </c>
      <c r="H348" s="260">
        <v>1</v>
      </c>
      <c r="I348" s="261"/>
      <c r="J348" s="262">
        <f>ROUND(I348*H348,2)</f>
        <v>0</v>
      </c>
      <c r="K348" s="258" t="s">
        <v>24</v>
      </c>
      <c r="L348" s="263"/>
      <c r="M348" s="264" t="s">
        <v>24</v>
      </c>
      <c r="N348" s="265" t="s">
        <v>48</v>
      </c>
      <c r="O348" s="43"/>
      <c r="P348" s="212">
        <f>O348*H348</f>
        <v>0</v>
      </c>
      <c r="Q348" s="212">
        <v>0</v>
      </c>
      <c r="R348" s="212">
        <f>Q348*H348</f>
        <v>0</v>
      </c>
      <c r="S348" s="212">
        <v>0</v>
      </c>
      <c r="T348" s="213">
        <f>S348*H348</f>
        <v>0</v>
      </c>
      <c r="AR348" s="25" t="s">
        <v>211</v>
      </c>
      <c r="AT348" s="25" t="s">
        <v>217</v>
      </c>
      <c r="AU348" s="25" t="s">
        <v>86</v>
      </c>
      <c r="AY348" s="25" t="s">
        <v>164</v>
      </c>
      <c r="BE348" s="214">
        <f>IF(N348="základní",J348,0)</f>
        <v>0</v>
      </c>
      <c r="BF348" s="214">
        <f>IF(N348="snížená",J348,0)</f>
        <v>0</v>
      </c>
      <c r="BG348" s="214">
        <f>IF(N348="zákl. přenesená",J348,0)</f>
        <v>0</v>
      </c>
      <c r="BH348" s="214">
        <f>IF(N348="sníž. přenesená",J348,0)</f>
        <v>0</v>
      </c>
      <c r="BI348" s="214">
        <f>IF(N348="nulová",J348,0)</f>
        <v>0</v>
      </c>
      <c r="BJ348" s="25" t="s">
        <v>25</v>
      </c>
      <c r="BK348" s="214">
        <f>ROUND(I348*H348,2)</f>
        <v>0</v>
      </c>
      <c r="BL348" s="25" t="s">
        <v>171</v>
      </c>
      <c r="BM348" s="25" t="s">
        <v>1841</v>
      </c>
    </row>
    <row r="349" spans="2:65" s="1" customFormat="1" ht="13.5">
      <c r="B349" s="42"/>
      <c r="C349" s="64"/>
      <c r="D349" s="242" t="s">
        <v>173</v>
      </c>
      <c r="E349" s="64"/>
      <c r="F349" s="252" t="s">
        <v>1840</v>
      </c>
      <c r="G349" s="64"/>
      <c r="H349" s="64"/>
      <c r="I349" s="173"/>
      <c r="J349" s="64"/>
      <c r="K349" s="64"/>
      <c r="L349" s="62"/>
      <c r="M349" s="217"/>
      <c r="N349" s="43"/>
      <c r="O349" s="43"/>
      <c r="P349" s="43"/>
      <c r="Q349" s="43"/>
      <c r="R349" s="43"/>
      <c r="S349" s="43"/>
      <c r="T349" s="79"/>
      <c r="AT349" s="25" t="s">
        <v>173</v>
      </c>
      <c r="AU349" s="25" t="s">
        <v>86</v>
      </c>
    </row>
    <row r="350" spans="2:65" s="1" customFormat="1" ht="22.5" customHeight="1">
      <c r="B350" s="42"/>
      <c r="C350" s="203" t="s">
        <v>745</v>
      </c>
      <c r="D350" s="203" t="s">
        <v>166</v>
      </c>
      <c r="E350" s="204" t="s">
        <v>1842</v>
      </c>
      <c r="F350" s="205" t="s">
        <v>1843</v>
      </c>
      <c r="G350" s="206" t="s">
        <v>226</v>
      </c>
      <c r="H350" s="207">
        <v>1</v>
      </c>
      <c r="I350" s="208"/>
      <c r="J350" s="209">
        <f>ROUND(I350*H350,2)</f>
        <v>0</v>
      </c>
      <c r="K350" s="205" t="s">
        <v>170</v>
      </c>
      <c r="L350" s="62"/>
      <c r="M350" s="210" t="s">
        <v>24</v>
      </c>
      <c r="N350" s="211" t="s">
        <v>48</v>
      </c>
      <c r="O350" s="43"/>
      <c r="P350" s="212">
        <f>O350*H350</f>
        <v>0</v>
      </c>
      <c r="Q350" s="212">
        <v>1.2999999999999999E-4</v>
      </c>
      <c r="R350" s="212">
        <f>Q350*H350</f>
        <v>1.2999999999999999E-4</v>
      </c>
      <c r="S350" s="212">
        <v>0</v>
      </c>
      <c r="T350" s="213">
        <f>S350*H350</f>
        <v>0</v>
      </c>
      <c r="AR350" s="25" t="s">
        <v>284</v>
      </c>
      <c r="AT350" s="25" t="s">
        <v>166</v>
      </c>
      <c r="AU350" s="25" t="s">
        <v>86</v>
      </c>
      <c r="AY350" s="25" t="s">
        <v>164</v>
      </c>
      <c r="BE350" s="214">
        <f>IF(N350="základní",J350,0)</f>
        <v>0</v>
      </c>
      <c r="BF350" s="214">
        <f>IF(N350="snížená",J350,0)</f>
        <v>0</v>
      </c>
      <c r="BG350" s="214">
        <f>IF(N350="zákl. přenesená",J350,0)</f>
        <v>0</v>
      </c>
      <c r="BH350" s="214">
        <f>IF(N350="sníž. přenesená",J350,0)</f>
        <v>0</v>
      </c>
      <c r="BI350" s="214">
        <f>IF(N350="nulová",J350,0)</f>
        <v>0</v>
      </c>
      <c r="BJ350" s="25" t="s">
        <v>25</v>
      </c>
      <c r="BK350" s="214">
        <f>ROUND(I350*H350,2)</f>
        <v>0</v>
      </c>
      <c r="BL350" s="25" t="s">
        <v>284</v>
      </c>
      <c r="BM350" s="25" t="s">
        <v>1844</v>
      </c>
    </row>
    <row r="351" spans="2:65" s="1" customFormat="1" ht="13.5">
      <c r="B351" s="42"/>
      <c r="C351" s="64"/>
      <c r="D351" s="215" t="s">
        <v>173</v>
      </c>
      <c r="E351" s="64"/>
      <c r="F351" s="216" t="s">
        <v>1845</v>
      </c>
      <c r="G351" s="64"/>
      <c r="H351" s="64"/>
      <c r="I351" s="173"/>
      <c r="J351" s="64"/>
      <c r="K351" s="64"/>
      <c r="L351" s="62"/>
      <c r="M351" s="217"/>
      <c r="N351" s="43"/>
      <c r="O351" s="43"/>
      <c r="P351" s="43"/>
      <c r="Q351" s="43"/>
      <c r="R351" s="43"/>
      <c r="S351" s="43"/>
      <c r="T351" s="79"/>
      <c r="AT351" s="25" t="s">
        <v>173</v>
      </c>
      <c r="AU351" s="25" t="s">
        <v>86</v>
      </c>
    </row>
    <row r="352" spans="2:65" s="1" customFormat="1" ht="27">
      <c r="B352" s="42"/>
      <c r="C352" s="64"/>
      <c r="D352" s="242" t="s">
        <v>229</v>
      </c>
      <c r="E352" s="64"/>
      <c r="F352" s="266" t="s">
        <v>1846</v>
      </c>
      <c r="G352" s="64"/>
      <c r="H352" s="64"/>
      <c r="I352" s="173"/>
      <c r="J352" s="64"/>
      <c r="K352" s="64"/>
      <c r="L352" s="62"/>
      <c r="M352" s="217"/>
      <c r="N352" s="43"/>
      <c r="O352" s="43"/>
      <c r="P352" s="43"/>
      <c r="Q352" s="43"/>
      <c r="R352" s="43"/>
      <c r="S352" s="43"/>
      <c r="T352" s="79"/>
      <c r="AT352" s="25" t="s">
        <v>229</v>
      </c>
      <c r="AU352" s="25" t="s">
        <v>86</v>
      </c>
    </row>
    <row r="353" spans="2:65" s="1" customFormat="1" ht="22.5" customHeight="1">
      <c r="B353" s="42"/>
      <c r="C353" s="256" t="s">
        <v>752</v>
      </c>
      <c r="D353" s="256" t="s">
        <v>217</v>
      </c>
      <c r="E353" s="257" t="s">
        <v>1847</v>
      </c>
      <c r="F353" s="258" t="s">
        <v>1848</v>
      </c>
      <c r="G353" s="259" t="s">
        <v>226</v>
      </c>
      <c r="H353" s="260">
        <v>1</v>
      </c>
      <c r="I353" s="261"/>
      <c r="J353" s="262">
        <f>ROUND(I353*H353,2)</f>
        <v>0</v>
      </c>
      <c r="K353" s="258" t="s">
        <v>24</v>
      </c>
      <c r="L353" s="263"/>
      <c r="M353" s="264" t="s">
        <v>24</v>
      </c>
      <c r="N353" s="265" t="s">
        <v>48</v>
      </c>
      <c r="O353" s="43"/>
      <c r="P353" s="212">
        <f>O353*H353</f>
        <v>0</v>
      </c>
      <c r="Q353" s="212">
        <v>0</v>
      </c>
      <c r="R353" s="212">
        <f>Q353*H353</f>
        <v>0</v>
      </c>
      <c r="S353" s="212">
        <v>0</v>
      </c>
      <c r="T353" s="213">
        <f>S353*H353</f>
        <v>0</v>
      </c>
      <c r="AR353" s="25" t="s">
        <v>211</v>
      </c>
      <c r="AT353" s="25" t="s">
        <v>217</v>
      </c>
      <c r="AU353" s="25" t="s">
        <v>86</v>
      </c>
      <c r="AY353" s="25" t="s">
        <v>164</v>
      </c>
      <c r="BE353" s="214">
        <f>IF(N353="základní",J353,0)</f>
        <v>0</v>
      </c>
      <c r="BF353" s="214">
        <f>IF(N353="snížená",J353,0)</f>
        <v>0</v>
      </c>
      <c r="BG353" s="214">
        <f>IF(N353="zákl. přenesená",J353,0)</f>
        <v>0</v>
      </c>
      <c r="BH353" s="214">
        <f>IF(N353="sníž. přenesená",J353,0)</f>
        <v>0</v>
      </c>
      <c r="BI353" s="214">
        <f>IF(N353="nulová",J353,0)</f>
        <v>0</v>
      </c>
      <c r="BJ353" s="25" t="s">
        <v>25</v>
      </c>
      <c r="BK353" s="214">
        <f>ROUND(I353*H353,2)</f>
        <v>0</v>
      </c>
      <c r="BL353" s="25" t="s">
        <v>171</v>
      </c>
      <c r="BM353" s="25" t="s">
        <v>1849</v>
      </c>
    </row>
    <row r="354" spans="2:65" s="1" customFormat="1" ht="13.5">
      <c r="B354" s="42"/>
      <c r="C354" s="64"/>
      <c r="D354" s="242" t="s">
        <v>173</v>
      </c>
      <c r="E354" s="64"/>
      <c r="F354" s="252" t="s">
        <v>1848</v>
      </c>
      <c r="G354" s="64"/>
      <c r="H354" s="64"/>
      <c r="I354" s="173"/>
      <c r="J354" s="64"/>
      <c r="K354" s="64"/>
      <c r="L354" s="62"/>
      <c r="M354" s="217"/>
      <c r="N354" s="43"/>
      <c r="O354" s="43"/>
      <c r="P354" s="43"/>
      <c r="Q354" s="43"/>
      <c r="R354" s="43"/>
      <c r="S354" s="43"/>
      <c r="T354" s="79"/>
      <c r="AT354" s="25" t="s">
        <v>173</v>
      </c>
      <c r="AU354" s="25" t="s">
        <v>86</v>
      </c>
    </row>
    <row r="355" spans="2:65" s="1" customFormat="1" ht="22.5" customHeight="1">
      <c r="B355" s="42"/>
      <c r="C355" s="203" t="s">
        <v>758</v>
      </c>
      <c r="D355" s="203" t="s">
        <v>166</v>
      </c>
      <c r="E355" s="204" t="s">
        <v>1850</v>
      </c>
      <c r="F355" s="205" t="s">
        <v>1851</v>
      </c>
      <c r="G355" s="206" t="s">
        <v>226</v>
      </c>
      <c r="H355" s="207">
        <v>11</v>
      </c>
      <c r="I355" s="208"/>
      <c r="J355" s="209">
        <f>ROUND(I355*H355,2)</f>
        <v>0</v>
      </c>
      <c r="K355" s="205" t="s">
        <v>24</v>
      </c>
      <c r="L355" s="62"/>
      <c r="M355" s="210" t="s">
        <v>24</v>
      </c>
      <c r="N355" s="211" t="s">
        <v>48</v>
      </c>
      <c r="O355" s="43"/>
      <c r="P355" s="212">
        <f>O355*H355</f>
        <v>0</v>
      </c>
      <c r="Q355" s="212">
        <v>9.0000000000000006E-5</v>
      </c>
      <c r="R355" s="212">
        <f>Q355*H355</f>
        <v>9.8999999999999999E-4</v>
      </c>
      <c r="S355" s="212">
        <v>0</v>
      </c>
      <c r="T355" s="213">
        <f>S355*H355</f>
        <v>0</v>
      </c>
      <c r="AR355" s="25" t="s">
        <v>284</v>
      </c>
      <c r="AT355" s="25" t="s">
        <v>166</v>
      </c>
      <c r="AU355" s="25" t="s">
        <v>86</v>
      </c>
      <c r="AY355" s="25" t="s">
        <v>164</v>
      </c>
      <c r="BE355" s="214">
        <f>IF(N355="základní",J355,0)</f>
        <v>0</v>
      </c>
      <c r="BF355" s="214">
        <f>IF(N355="snížená",J355,0)</f>
        <v>0</v>
      </c>
      <c r="BG355" s="214">
        <f>IF(N355="zákl. přenesená",J355,0)</f>
        <v>0</v>
      </c>
      <c r="BH355" s="214">
        <f>IF(N355="sníž. přenesená",J355,0)</f>
        <v>0</v>
      </c>
      <c r="BI355" s="214">
        <f>IF(N355="nulová",J355,0)</f>
        <v>0</v>
      </c>
      <c r="BJ355" s="25" t="s">
        <v>25</v>
      </c>
      <c r="BK355" s="214">
        <f>ROUND(I355*H355,2)</f>
        <v>0</v>
      </c>
      <c r="BL355" s="25" t="s">
        <v>284</v>
      </c>
      <c r="BM355" s="25" t="s">
        <v>1852</v>
      </c>
    </row>
    <row r="356" spans="2:65" s="1" customFormat="1" ht="13.5">
      <c r="B356" s="42"/>
      <c r="C356" s="64"/>
      <c r="D356" s="242" t="s">
        <v>173</v>
      </c>
      <c r="E356" s="64"/>
      <c r="F356" s="252" t="s">
        <v>1853</v>
      </c>
      <c r="G356" s="64"/>
      <c r="H356" s="64"/>
      <c r="I356" s="173"/>
      <c r="J356" s="64"/>
      <c r="K356" s="64"/>
      <c r="L356" s="62"/>
      <c r="M356" s="217"/>
      <c r="N356" s="43"/>
      <c r="O356" s="43"/>
      <c r="P356" s="43"/>
      <c r="Q356" s="43"/>
      <c r="R356" s="43"/>
      <c r="S356" s="43"/>
      <c r="T356" s="79"/>
      <c r="AT356" s="25" t="s">
        <v>173</v>
      </c>
      <c r="AU356" s="25" t="s">
        <v>86</v>
      </c>
    </row>
    <row r="357" spans="2:65" s="1" customFormat="1" ht="22.5" customHeight="1">
      <c r="B357" s="42"/>
      <c r="C357" s="203" t="s">
        <v>764</v>
      </c>
      <c r="D357" s="203" t="s">
        <v>166</v>
      </c>
      <c r="E357" s="204" t="s">
        <v>1854</v>
      </c>
      <c r="F357" s="205" t="s">
        <v>1855</v>
      </c>
      <c r="G357" s="206" t="s">
        <v>207</v>
      </c>
      <c r="H357" s="207">
        <v>0.4</v>
      </c>
      <c r="I357" s="208"/>
      <c r="J357" s="209">
        <f>ROUND(I357*H357,2)</f>
        <v>0</v>
      </c>
      <c r="K357" s="205" t="s">
        <v>170</v>
      </c>
      <c r="L357" s="62"/>
      <c r="M357" s="210" t="s">
        <v>24</v>
      </c>
      <c r="N357" s="211" t="s">
        <v>48</v>
      </c>
      <c r="O357" s="43"/>
      <c r="P357" s="212">
        <f>O357*H357</f>
        <v>0</v>
      </c>
      <c r="Q357" s="212">
        <v>0</v>
      </c>
      <c r="R357" s="212">
        <f>Q357*H357</f>
        <v>0</v>
      </c>
      <c r="S357" s="212">
        <v>0</v>
      </c>
      <c r="T357" s="213">
        <f>S357*H357</f>
        <v>0</v>
      </c>
      <c r="AR357" s="25" t="s">
        <v>284</v>
      </c>
      <c r="AT357" s="25" t="s">
        <v>166</v>
      </c>
      <c r="AU357" s="25" t="s">
        <v>86</v>
      </c>
      <c r="AY357" s="25" t="s">
        <v>164</v>
      </c>
      <c r="BE357" s="214">
        <f>IF(N357="základní",J357,0)</f>
        <v>0</v>
      </c>
      <c r="BF357" s="214">
        <f>IF(N357="snížená",J357,0)</f>
        <v>0</v>
      </c>
      <c r="BG357" s="214">
        <f>IF(N357="zákl. přenesená",J357,0)</f>
        <v>0</v>
      </c>
      <c r="BH357" s="214">
        <f>IF(N357="sníž. přenesená",J357,0)</f>
        <v>0</v>
      </c>
      <c r="BI357" s="214">
        <f>IF(N357="nulová",J357,0)</f>
        <v>0</v>
      </c>
      <c r="BJ357" s="25" t="s">
        <v>25</v>
      </c>
      <c r="BK357" s="214">
        <f>ROUND(I357*H357,2)</f>
        <v>0</v>
      </c>
      <c r="BL357" s="25" t="s">
        <v>284</v>
      </c>
      <c r="BM357" s="25" t="s">
        <v>1856</v>
      </c>
    </row>
    <row r="358" spans="2:65" s="1" customFormat="1" ht="27">
      <c r="B358" s="42"/>
      <c r="C358" s="64"/>
      <c r="D358" s="215" t="s">
        <v>173</v>
      </c>
      <c r="E358" s="64"/>
      <c r="F358" s="216" t="s">
        <v>1857</v>
      </c>
      <c r="G358" s="64"/>
      <c r="H358" s="64"/>
      <c r="I358" s="173"/>
      <c r="J358" s="64"/>
      <c r="K358" s="64"/>
      <c r="L358" s="62"/>
      <c r="M358" s="217"/>
      <c r="N358" s="43"/>
      <c r="O358" s="43"/>
      <c r="P358" s="43"/>
      <c r="Q358" s="43"/>
      <c r="R358" s="43"/>
      <c r="S358" s="43"/>
      <c r="T358" s="79"/>
      <c r="AT358" s="25" t="s">
        <v>173</v>
      </c>
      <c r="AU358" s="25" t="s">
        <v>86</v>
      </c>
    </row>
    <row r="359" spans="2:65" s="1" customFormat="1" ht="121.5">
      <c r="B359" s="42"/>
      <c r="C359" s="64"/>
      <c r="D359" s="242" t="s">
        <v>229</v>
      </c>
      <c r="E359" s="64"/>
      <c r="F359" s="266" t="s">
        <v>1858</v>
      </c>
      <c r="G359" s="64"/>
      <c r="H359" s="64"/>
      <c r="I359" s="173"/>
      <c r="J359" s="64"/>
      <c r="K359" s="64"/>
      <c r="L359" s="62"/>
      <c r="M359" s="217"/>
      <c r="N359" s="43"/>
      <c r="O359" s="43"/>
      <c r="P359" s="43"/>
      <c r="Q359" s="43"/>
      <c r="R359" s="43"/>
      <c r="S359" s="43"/>
      <c r="T359" s="79"/>
      <c r="AT359" s="25" t="s">
        <v>229</v>
      </c>
      <c r="AU359" s="25" t="s">
        <v>86</v>
      </c>
    </row>
    <row r="360" spans="2:65" s="1" customFormat="1" ht="22.5" customHeight="1">
      <c r="B360" s="42"/>
      <c r="C360" s="203" t="s">
        <v>771</v>
      </c>
      <c r="D360" s="203" t="s">
        <v>166</v>
      </c>
      <c r="E360" s="204" t="s">
        <v>1859</v>
      </c>
      <c r="F360" s="205" t="s">
        <v>1860</v>
      </c>
      <c r="G360" s="206" t="s">
        <v>207</v>
      </c>
      <c r="H360" s="207">
        <v>0.4</v>
      </c>
      <c r="I360" s="208"/>
      <c r="J360" s="209">
        <f>ROUND(I360*H360,2)</f>
        <v>0</v>
      </c>
      <c r="K360" s="205" t="s">
        <v>170</v>
      </c>
      <c r="L360" s="62"/>
      <c r="M360" s="210" t="s">
        <v>24</v>
      </c>
      <c r="N360" s="211" t="s">
        <v>48</v>
      </c>
      <c r="O360" s="43"/>
      <c r="P360" s="212">
        <f>O360*H360</f>
        <v>0</v>
      </c>
      <c r="Q360" s="212">
        <v>0</v>
      </c>
      <c r="R360" s="212">
        <f>Q360*H360</f>
        <v>0</v>
      </c>
      <c r="S360" s="212">
        <v>0</v>
      </c>
      <c r="T360" s="213">
        <f>S360*H360</f>
        <v>0</v>
      </c>
      <c r="AR360" s="25" t="s">
        <v>284</v>
      </c>
      <c r="AT360" s="25" t="s">
        <v>166</v>
      </c>
      <c r="AU360" s="25" t="s">
        <v>86</v>
      </c>
      <c r="AY360" s="25" t="s">
        <v>164</v>
      </c>
      <c r="BE360" s="214">
        <f>IF(N360="základní",J360,0)</f>
        <v>0</v>
      </c>
      <c r="BF360" s="214">
        <f>IF(N360="snížená",J360,0)</f>
        <v>0</v>
      </c>
      <c r="BG360" s="214">
        <f>IF(N360="zákl. přenesená",J360,0)</f>
        <v>0</v>
      </c>
      <c r="BH360" s="214">
        <f>IF(N360="sníž. přenesená",J360,0)</f>
        <v>0</v>
      </c>
      <c r="BI360" s="214">
        <f>IF(N360="nulová",J360,0)</f>
        <v>0</v>
      </c>
      <c r="BJ360" s="25" t="s">
        <v>25</v>
      </c>
      <c r="BK360" s="214">
        <f>ROUND(I360*H360,2)</f>
        <v>0</v>
      </c>
      <c r="BL360" s="25" t="s">
        <v>284</v>
      </c>
      <c r="BM360" s="25" t="s">
        <v>1861</v>
      </c>
    </row>
    <row r="361" spans="2:65" s="1" customFormat="1" ht="27">
      <c r="B361" s="42"/>
      <c r="C361" s="64"/>
      <c r="D361" s="215" t="s">
        <v>173</v>
      </c>
      <c r="E361" s="64"/>
      <c r="F361" s="216" t="s">
        <v>1862</v>
      </c>
      <c r="G361" s="64"/>
      <c r="H361" s="64"/>
      <c r="I361" s="173"/>
      <c r="J361" s="64"/>
      <c r="K361" s="64"/>
      <c r="L361" s="62"/>
      <c r="M361" s="217"/>
      <c r="N361" s="43"/>
      <c r="O361" s="43"/>
      <c r="P361" s="43"/>
      <c r="Q361" s="43"/>
      <c r="R361" s="43"/>
      <c r="S361" s="43"/>
      <c r="T361" s="79"/>
      <c r="AT361" s="25" t="s">
        <v>173</v>
      </c>
      <c r="AU361" s="25" t="s">
        <v>86</v>
      </c>
    </row>
    <row r="362" spans="2:65" s="11" customFormat="1" ht="29.85" customHeight="1">
      <c r="B362" s="186"/>
      <c r="C362" s="187"/>
      <c r="D362" s="200" t="s">
        <v>76</v>
      </c>
      <c r="E362" s="201" t="s">
        <v>1863</v>
      </c>
      <c r="F362" s="201" t="s">
        <v>1864</v>
      </c>
      <c r="G362" s="187"/>
      <c r="H362" s="187"/>
      <c r="I362" s="190"/>
      <c r="J362" s="202">
        <f>BK362</f>
        <v>0</v>
      </c>
      <c r="K362" s="187"/>
      <c r="L362" s="192"/>
      <c r="M362" s="193"/>
      <c r="N362" s="194"/>
      <c r="O362" s="194"/>
      <c r="P362" s="195">
        <f>SUM(P363:P387)</f>
        <v>0</v>
      </c>
      <c r="Q362" s="194"/>
      <c r="R362" s="195">
        <f>SUM(R363:R387)</f>
        <v>6.4999999999999997E-3</v>
      </c>
      <c r="S362" s="194"/>
      <c r="T362" s="196">
        <f>SUM(T363:T387)</f>
        <v>0</v>
      </c>
      <c r="AR362" s="197" t="s">
        <v>86</v>
      </c>
      <c r="AT362" s="198" t="s">
        <v>76</v>
      </c>
      <c r="AU362" s="198" t="s">
        <v>25</v>
      </c>
      <c r="AY362" s="197" t="s">
        <v>164</v>
      </c>
      <c r="BK362" s="199">
        <f>SUM(BK363:BK387)</f>
        <v>0</v>
      </c>
    </row>
    <row r="363" spans="2:65" s="1" customFormat="1" ht="22.5" customHeight="1">
      <c r="B363" s="42"/>
      <c r="C363" s="203" t="s">
        <v>777</v>
      </c>
      <c r="D363" s="203" t="s">
        <v>166</v>
      </c>
      <c r="E363" s="204" t="s">
        <v>1865</v>
      </c>
      <c r="F363" s="205" t="s">
        <v>1866</v>
      </c>
      <c r="G363" s="206" t="s">
        <v>226</v>
      </c>
      <c r="H363" s="207">
        <v>7</v>
      </c>
      <c r="I363" s="208"/>
      <c r="J363" s="209">
        <f>ROUND(I363*H363,2)</f>
        <v>0</v>
      </c>
      <c r="K363" s="205" t="s">
        <v>170</v>
      </c>
      <c r="L363" s="62"/>
      <c r="M363" s="210" t="s">
        <v>24</v>
      </c>
      <c r="N363" s="211" t="s">
        <v>48</v>
      </c>
      <c r="O363" s="43"/>
      <c r="P363" s="212">
        <f>O363*H363</f>
        <v>0</v>
      </c>
      <c r="Q363" s="212">
        <v>0</v>
      </c>
      <c r="R363" s="212">
        <f>Q363*H363</f>
        <v>0</v>
      </c>
      <c r="S363" s="212">
        <v>0</v>
      </c>
      <c r="T363" s="213">
        <f>S363*H363</f>
        <v>0</v>
      </c>
      <c r="AR363" s="25" t="s">
        <v>284</v>
      </c>
      <c r="AT363" s="25" t="s">
        <v>166</v>
      </c>
      <c r="AU363" s="25" t="s">
        <v>86</v>
      </c>
      <c r="AY363" s="25" t="s">
        <v>164</v>
      </c>
      <c r="BE363" s="214">
        <f>IF(N363="základní",J363,0)</f>
        <v>0</v>
      </c>
      <c r="BF363" s="214">
        <f>IF(N363="snížená",J363,0)</f>
        <v>0</v>
      </c>
      <c r="BG363" s="214">
        <f>IF(N363="zákl. přenesená",J363,0)</f>
        <v>0</v>
      </c>
      <c r="BH363" s="214">
        <f>IF(N363="sníž. přenesená",J363,0)</f>
        <v>0</v>
      </c>
      <c r="BI363" s="214">
        <f>IF(N363="nulová",J363,0)</f>
        <v>0</v>
      </c>
      <c r="BJ363" s="25" t="s">
        <v>25</v>
      </c>
      <c r="BK363" s="214">
        <f>ROUND(I363*H363,2)</f>
        <v>0</v>
      </c>
      <c r="BL363" s="25" t="s">
        <v>284</v>
      </c>
      <c r="BM363" s="25" t="s">
        <v>1867</v>
      </c>
    </row>
    <row r="364" spans="2:65" s="1" customFormat="1" ht="27">
      <c r="B364" s="42"/>
      <c r="C364" s="64"/>
      <c r="D364" s="215" t="s">
        <v>173</v>
      </c>
      <c r="E364" s="64"/>
      <c r="F364" s="216" t="s">
        <v>1868</v>
      </c>
      <c r="G364" s="64"/>
      <c r="H364" s="64"/>
      <c r="I364" s="173"/>
      <c r="J364" s="64"/>
      <c r="K364" s="64"/>
      <c r="L364" s="62"/>
      <c r="M364" s="217"/>
      <c r="N364" s="43"/>
      <c r="O364" s="43"/>
      <c r="P364" s="43"/>
      <c r="Q364" s="43"/>
      <c r="R364" s="43"/>
      <c r="S364" s="43"/>
      <c r="T364" s="79"/>
      <c r="AT364" s="25" t="s">
        <v>173</v>
      </c>
      <c r="AU364" s="25" t="s">
        <v>86</v>
      </c>
    </row>
    <row r="365" spans="2:65" s="1" customFormat="1" ht="54">
      <c r="B365" s="42"/>
      <c r="C365" s="64"/>
      <c r="D365" s="242" t="s">
        <v>229</v>
      </c>
      <c r="E365" s="64"/>
      <c r="F365" s="266" t="s">
        <v>1869</v>
      </c>
      <c r="G365" s="64"/>
      <c r="H365" s="64"/>
      <c r="I365" s="173"/>
      <c r="J365" s="64"/>
      <c r="K365" s="64"/>
      <c r="L365" s="62"/>
      <c r="M365" s="217"/>
      <c r="N365" s="43"/>
      <c r="O365" s="43"/>
      <c r="P365" s="43"/>
      <c r="Q365" s="43"/>
      <c r="R365" s="43"/>
      <c r="S365" s="43"/>
      <c r="T365" s="79"/>
      <c r="AT365" s="25" t="s">
        <v>229</v>
      </c>
      <c r="AU365" s="25" t="s">
        <v>86</v>
      </c>
    </row>
    <row r="366" spans="2:65" s="1" customFormat="1" ht="22.5" customHeight="1">
      <c r="B366" s="42"/>
      <c r="C366" s="256" t="s">
        <v>784</v>
      </c>
      <c r="D366" s="256" t="s">
        <v>217</v>
      </c>
      <c r="E366" s="257" t="s">
        <v>1870</v>
      </c>
      <c r="F366" s="258" t="s">
        <v>1871</v>
      </c>
      <c r="G366" s="259" t="s">
        <v>226</v>
      </c>
      <c r="H366" s="260">
        <v>7</v>
      </c>
      <c r="I366" s="261"/>
      <c r="J366" s="262">
        <f>ROUND(I366*H366,2)</f>
        <v>0</v>
      </c>
      <c r="K366" s="258" t="s">
        <v>24</v>
      </c>
      <c r="L366" s="263"/>
      <c r="M366" s="264" t="s">
        <v>24</v>
      </c>
      <c r="N366" s="265" t="s">
        <v>48</v>
      </c>
      <c r="O366" s="43"/>
      <c r="P366" s="212">
        <f>O366*H366</f>
        <v>0</v>
      </c>
      <c r="Q366" s="212">
        <v>0</v>
      </c>
      <c r="R366" s="212">
        <f>Q366*H366</f>
        <v>0</v>
      </c>
      <c r="S366" s="212">
        <v>0</v>
      </c>
      <c r="T366" s="213">
        <f>S366*H366</f>
        <v>0</v>
      </c>
      <c r="AR366" s="25" t="s">
        <v>211</v>
      </c>
      <c r="AT366" s="25" t="s">
        <v>217</v>
      </c>
      <c r="AU366" s="25" t="s">
        <v>86</v>
      </c>
      <c r="AY366" s="25" t="s">
        <v>164</v>
      </c>
      <c r="BE366" s="214">
        <f>IF(N366="základní",J366,0)</f>
        <v>0</v>
      </c>
      <c r="BF366" s="214">
        <f>IF(N366="snížená",J366,0)</f>
        <v>0</v>
      </c>
      <c r="BG366" s="214">
        <f>IF(N366="zákl. přenesená",J366,0)</f>
        <v>0</v>
      </c>
      <c r="BH366" s="214">
        <f>IF(N366="sníž. přenesená",J366,0)</f>
        <v>0</v>
      </c>
      <c r="BI366" s="214">
        <f>IF(N366="nulová",J366,0)</f>
        <v>0</v>
      </c>
      <c r="BJ366" s="25" t="s">
        <v>25</v>
      </c>
      <c r="BK366" s="214">
        <f>ROUND(I366*H366,2)</f>
        <v>0</v>
      </c>
      <c r="BL366" s="25" t="s">
        <v>171</v>
      </c>
      <c r="BM366" s="25" t="s">
        <v>1872</v>
      </c>
    </row>
    <row r="367" spans="2:65" s="1" customFormat="1" ht="13.5">
      <c r="B367" s="42"/>
      <c r="C367" s="64"/>
      <c r="D367" s="242" t="s">
        <v>173</v>
      </c>
      <c r="E367" s="64"/>
      <c r="F367" s="252" t="s">
        <v>1871</v>
      </c>
      <c r="G367" s="64"/>
      <c r="H367" s="64"/>
      <c r="I367" s="173"/>
      <c r="J367" s="64"/>
      <c r="K367" s="64"/>
      <c r="L367" s="62"/>
      <c r="M367" s="217"/>
      <c r="N367" s="43"/>
      <c r="O367" s="43"/>
      <c r="P367" s="43"/>
      <c r="Q367" s="43"/>
      <c r="R367" s="43"/>
      <c r="S367" s="43"/>
      <c r="T367" s="79"/>
      <c r="AT367" s="25" t="s">
        <v>173</v>
      </c>
      <c r="AU367" s="25" t="s">
        <v>86</v>
      </c>
    </row>
    <row r="368" spans="2:65" s="1" customFormat="1" ht="22.5" customHeight="1">
      <c r="B368" s="42"/>
      <c r="C368" s="203" t="s">
        <v>789</v>
      </c>
      <c r="D368" s="203" t="s">
        <v>166</v>
      </c>
      <c r="E368" s="204" t="s">
        <v>1873</v>
      </c>
      <c r="F368" s="205" t="s">
        <v>1874</v>
      </c>
      <c r="G368" s="206" t="s">
        <v>226</v>
      </c>
      <c r="H368" s="207">
        <v>7</v>
      </c>
      <c r="I368" s="208"/>
      <c r="J368" s="209">
        <f>ROUND(I368*H368,2)</f>
        <v>0</v>
      </c>
      <c r="K368" s="205" t="s">
        <v>170</v>
      </c>
      <c r="L368" s="62"/>
      <c r="M368" s="210" t="s">
        <v>24</v>
      </c>
      <c r="N368" s="211" t="s">
        <v>48</v>
      </c>
      <c r="O368" s="43"/>
      <c r="P368" s="212">
        <f>O368*H368</f>
        <v>0</v>
      </c>
      <c r="Q368" s="212">
        <v>0</v>
      </c>
      <c r="R368" s="212">
        <f>Q368*H368</f>
        <v>0</v>
      </c>
      <c r="S368" s="212">
        <v>0</v>
      </c>
      <c r="T368" s="213">
        <f>S368*H368</f>
        <v>0</v>
      </c>
      <c r="AR368" s="25" t="s">
        <v>284</v>
      </c>
      <c r="AT368" s="25" t="s">
        <v>166</v>
      </c>
      <c r="AU368" s="25" t="s">
        <v>86</v>
      </c>
      <c r="AY368" s="25" t="s">
        <v>164</v>
      </c>
      <c r="BE368" s="214">
        <f>IF(N368="základní",J368,0)</f>
        <v>0</v>
      </c>
      <c r="BF368" s="214">
        <f>IF(N368="snížená",J368,0)</f>
        <v>0</v>
      </c>
      <c r="BG368" s="214">
        <f>IF(N368="zákl. přenesená",J368,0)</f>
        <v>0</v>
      </c>
      <c r="BH368" s="214">
        <f>IF(N368="sníž. přenesená",J368,0)</f>
        <v>0</v>
      </c>
      <c r="BI368" s="214">
        <f>IF(N368="nulová",J368,0)</f>
        <v>0</v>
      </c>
      <c r="BJ368" s="25" t="s">
        <v>25</v>
      </c>
      <c r="BK368" s="214">
        <f>ROUND(I368*H368,2)</f>
        <v>0</v>
      </c>
      <c r="BL368" s="25" t="s">
        <v>284</v>
      </c>
      <c r="BM368" s="25" t="s">
        <v>1875</v>
      </c>
    </row>
    <row r="369" spans="2:65" s="1" customFormat="1" ht="27">
      <c r="B369" s="42"/>
      <c r="C369" s="64"/>
      <c r="D369" s="215" t="s">
        <v>173</v>
      </c>
      <c r="E369" s="64"/>
      <c r="F369" s="216" t="s">
        <v>1876</v>
      </c>
      <c r="G369" s="64"/>
      <c r="H369" s="64"/>
      <c r="I369" s="173"/>
      <c r="J369" s="64"/>
      <c r="K369" s="64"/>
      <c r="L369" s="62"/>
      <c r="M369" s="217"/>
      <c r="N369" s="43"/>
      <c r="O369" s="43"/>
      <c r="P369" s="43"/>
      <c r="Q369" s="43"/>
      <c r="R369" s="43"/>
      <c r="S369" s="43"/>
      <c r="T369" s="79"/>
      <c r="AT369" s="25" t="s">
        <v>173</v>
      </c>
      <c r="AU369" s="25" t="s">
        <v>86</v>
      </c>
    </row>
    <row r="370" spans="2:65" s="1" customFormat="1" ht="54">
      <c r="B370" s="42"/>
      <c r="C370" s="64"/>
      <c r="D370" s="215" t="s">
        <v>229</v>
      </c>
      <c r="E370" s="64"/>
      <c r="F370" s="267" t="s">
        <v>1869</v>
      </c>
      <c r="G370" s="64"/>
      <c r="H370" s="64"/>
      <c r="I370" s="173"/>
      <c r="J370" s="64"/>
      <c r="K370" s="64"/>
      <c r="L370" s="62"/>
      <c r="M370" s="217"/>
      <c r="N370" s="43"/>
      <c r="O370" s="43"/>
      <c r="P370" s="43"/>
      <c r="Q370" s="43"/>
      <c r="R370" s="43"/>
      <c r="S370" s="43"/>
      <c r="T370" s="79"/>
      <c r="AT370" s="25" t="s">
        <v>229</v>
      </c>
      <c r="AU370" s="25" t="s">
        <v>86</v>
      </c>
    </row>
    <row r="371" spans="2:65" s="13" customFormat="1" ht="13.5">
      <c r="B371" s="229"/>
      <c r="C371" s="230"/>
      <c r="D371" s="242" t="s">
        <v>175</v>
      </c>
      <c r="E371" s="253" t="s">
        <v>24</v>
      </c>
      <c r="F371" s="254" t="s">
        <v>1877</v>
      </c>
      <c r="G371" s="230"/>
      <c r="H371" s="255">
        <v>7</v>
      </c>
      <c r="I371" s="234"/>
      <c r="J371" s="230"/>
      <c r="K371" s="230"/>
      <c r="L371" s="235"/>
      <c r="M371" s="236"/>
      <c r="N371" s="237"/>
      <c r="O371" s="237"/>
      <c r="P371" s="237"/>
      <c r="Q371" s="237"/>
      <c r="R371" s="237"/>
      <c r="S371" s="237"/>
      <c r="T371" s="238"/>
      <c r="AT371" s="239" t="s">
        <v>175</v>
      </c>
      <c r="AU371" s="239" t="s">
        <v>86</v>
      </c>
      <c r="AV371" s="13" t="s">
        <v>86</v>
      </c>
      <c r="AW371" s="13" t="s">
        <v>40</v>
      </c>
      <c r="AX371" s="13" t="s">
        <v>25</v>
      </c>
      <c r="AY371" s="239" t="s">
        <v>164</v>
      </c>
    </row>
    <row r="372" spans="2:65" s="1" customFormat="1" ht="31.5" customHeight="1">
      <c r="B372" s="42"/>
      <c r="C372" s="256" t="s">
        <v>794</v>
      </c>
      <c r="D372" s="256" t="s">
        <v>217</v>
      </c>
      <c r="E372" s="257" t="s">
        <v>1878</v>
      </c>
      <c r="F372" s="258" t="s">
        <v>1879</v>
      </c>
      <c r="G372" s="259" t="s">
        <v>226</v>
      </c>
      <c r="H372" s="260">
        <v>3</v>
      </c>
      <c r="I372" s="261"/>
      <c r="J372" s="262">
        <f>ROUND(I372*H372,2)</f>
        <v>0</v>
      </c>
      <c r="K372" s="258" t="s">
        <v>24</v>
      </c>
      <c r="L372" s="263"/>
      <c r="M372" s="264" t="s">
        <v>24</v>
      </c>
      <c r="N372" s="265" t="s">
        <v>48</v>
      </c>
      <c r="O372" s="43"/>
      <c r="P372" s="212">
        <f>O372*H372</f>
        <v>0</v>
      </c>
      <c r="Q372" s="212">
        <v>0</v>
      </c>
      <c r="R372" s="212">
        <f>Q372*H372</f>
        <v>0</v>
      </c>
      <c r="S372" s="212">
        <v>0</v>
      </c>
      <c r="T372" s="213">
        <f>S372*H372</f>
        <v>0</v>
      </c>
      <c r="AR372" s="25" t="s">
        <v>211</v>
      </c>
      <c r="AT372" s="25" t="s">
        <v>217</v>
      </c>
      <c r="AU372" s="25" t="s">
        <v>86</v>
      </c>
      <c r="AY372" s="25" t="s">
        <v>164</v>
      </c>
      <c r="BE372" s="214">
        <f>IF(N372="základní",J372,0)</f>
        <v>0</v>
      </c>
      <c r="BF372" s="214">
        <f>IF(N372="snížená",J372,0)</f>
        <v>0</v>
      </c>
      <c r="BG372" s="214">
        <f>IF(N372="zákl. přenesená",J372,0)</f>
        <v>0</v>
      </c>
      <c r="BH372" s="214">
        <f>IF(N372="sníž. přenesená",J372,0)</f>
        <v>0</v>
      </c>
      <c r="BI372" s="214">
        <f>IF(N372="nulová",J372,0)</f>
        <v>0</v>
      </c>
      <c r="BJ372" s="25" t="s">
        <v>25</v>
      </c>
      <c r="BK372" s="214">
        <f>ROUND(I372*H372,2)</f>
        <v>0</v>
      </c>
      <c r="BL372" s="25" t="s">
        <v>171</v>
      </c>
      <c r="BM372" s="25" t="s">
        <v>1880</v>
      </c>
    </row>
    <row r="373" spans="2:65" s="1" customFormat="1" ht="13.5">
      <c r="B373" s="42"/>
      <c r="C373" s="64"/>
      <c r="D373" s="242" t="s">
        <v>173</v>
      </c>
      <c r="E373" s="64"/>
      <c r="F373" s="252" t="s">
        <v>1879</v>
      </c>
      <c r="G373" s="64"/>
      <c r="H373" s="64"/>
      <c r="I373" s="173"/>
      <c r="J373" s="64"/>
      <c r="K373" s="64"/>
      <c r="L373" s="62"/>
      <c r="M373" s="217"/>
      <c r="N373" s="43"/>
      <c r="O373" s="43"/>
      <c r="P373" s="43"/>
      <c r="Q373" s="43"/>
      <c r="R373" s="43"/>
      <c r="S373" s="43"/>
      <c r="T373" s="79"/>
      <c r="AT373" s="25" t="s">
        <v>173</v>
      </c>
      <c r="AU373" s="25" t="s">
        <v>86</v>
      </c>
    </row>
    <row r="374" spans="2:65" s="1" customFormat="1" ht="31.5" customHeight="1">
      <c r="B374" s="42"/>
      <c r="C374" s="256" t="s">
        <v>799</v>
      </c>
      <c r="D374" s="256" t="s">
        <v>217</v>
      </c>
      <c r="E374" s="257" t="s">
        <v>1881</v>
      </c>
      <c r="F374" s="258" t="s">
        <v>1882</v>
      </c>
      <c r="G374" s="259" t="s">
        <v>226</v>
      </c>
      <c r="H374" s="260">
        <v>1</v>
      </c>
      <c r="I374" s="261"/>
      <c r="J374" s="262">
        <f>ROUND(I374*H374,2)</f>
        <v>0</v>
      </c>
      <c r="K374" s="258" t="s">
        <v>24</v>
      </c>
      <c r="L374" s="263"/>
      <c r="M374" s="264" t="s">
        <v>24</v>
      </c>
      <c r="N374" s="265" t="s">
        <v>48</v>
      </c>
      <c r="O374" s="43"/>
      <c r="P374" s="212">
        <f>O374*H374</f>
        <v>0</v>
      </c>
      <c r="Q374" s="212">
        <v>0</v>
      </c>
      <c r="R374" s="212">
        <f>Q374*H374</f>
        <v>0</v>
      </c>
      <c r="S374" s="212">
        <v>0</v>
      </c>
      <c r="T374" s="213">
        <f>S374*H374</f>
        <v>0</v>
      </c>
      <c r="AR374" s="25" t="s">
        <v>211</v>
      </c>
      <c r="AT374" s="25" t="s">
        <v>217</v>
      </c>
      <c r="AU374" s="25" t="s">
        <v>86</v>
      </c>
      <c r="AY374" s="25" t="s">
        <v>164</v>
      </c>
      <c r="BE374" s="214">
        <f>IF(N374="základní",J374,0)</f>
        <v>0</v>
      </c>
      <c r="BF374" s="214">
        <f>IF(N374="snížená",J374,0)</f>
        <v>0</v>
      </c>
      <c r="BG374" s="214">
        <f>IF(N374="zákl. přenesená",J374,0)</f>
        <v>0</v>
      </c>
      <c r="BH374" s="214">
        <f>IF(N374="sníž. přenesená",J374,0)</f>
        <v>0</v>
      </c>
      <c r="BI374" s="214">
        <f>IF(N374="nulová",J374,0)</f>
        <v>0</v>
      </c>
      <c r="BJ374" s="25" t="s">
        <v>25</v>
      </c>
      <c r="BK374" s="214">
        <f>ROUND(I374*H374,2)</f>
        <v>0</v>
      </c>
      <c r="BL374" s="25" t="s">
        <v>171</v>
      </c>
      <c r="BM374" s="25" t="s">
        <v>1883</v>
      </c>
    </row>
    <row r="375" spans="2:65" s="1" customFormat="1" ht="27">
      <c r="B375" s="42"/>
      <c r="C375" s="64"/>
      <c r="D375" s="242" t="s">
        <v>173</v>
      </c>
      <c r="E375" s="64"/>
      <c r="F375" s="252" t="s">
        <v>1882</v>
      </c>
      <c r="G375" s="64"/>
      <c r="H375" s="64"/>
      <c r="I375" s="173"/>
      <c r="J375" s="64"/>
      <c r="K375" s="64"/>
      <c r="L375" s="62"/>
      <c r="M375" s="217"/>
      <c r="N375" s="43"/>
      <c r="O375" s="43"/>
      <c r="P375" s="43"/>
      <c r="Q375" s="43"/>
      <c r="R375" s="43"/>
      <c r="S375" s="43"/>
      <c r="T375" s="79"/>
      <c r="AT375" s="25" t="s">
        <v>173</v>
      </c>
      <c r="AU375" s="25" t="s">
        <v>86</v>
      </c>
    </row>
    <row r="376" spans="2:65" s="1" customFormat="1" ht="22.5" customHeight="1">
      <c r="B376" s="42"/>
      <c r="C376" s="256" t="s">
        <v>804</v>
      </c>
      <c r="D376" s="256" t="s">
        <v>217</v>
      </c>
      <c r="E376" s="257" t="s">
        <v>1884</v>
      </c>
      <c r="F376" s="258" t="s">
        <v>1885</v>
      </c>
      <c r="G376" s="259" t="s">
        <v>226</v>
      </c>
      <c r="H376" s="260">
        <v>3</v>
      </c>
      <c r="I376" s="261"/>
      <c r="J376" s="262">
        <f>ROUND(I376*H376,2)</f>
        <v>0</v>
      </c>
      <c r="K376" s="258" t="s">
        <v>24</v>
      </c>
      <c r="L376" s="263"/>
      <c r="M376" s="264" t="s">
        <v>24</v>
      </c>
      <c r="N376" s="265" t="s">
        <v>48</v>
      </c>
      <c r="O376" s="43"/>
      <c r="P376" s="212">
        <f>O376*H376</f>
        <v>0</v>
      </c>
      <c r="Q376" s="212">
        <v>0</v>
      </c>
      <c r="R376" s="212">
        <f>Q376*H376</f>
        <v>0</v>
      </c>
      <c r="S376" s="212">
        <v>0</v>
      </c>
      <c r="T376" s="213">
        <f>S376*H376</f>
        <v>0</v>
      </c>
      <c r="AR376" s="25" t="s">
        <v>211</v>
      </c>
      <c r="AT376" s="25" t="s">
        <v>217</v>
      </c>
      <c r="AU376" s="25" t="s">
        <v>86</v>
      </c>
      <c r="AY376" s="25" t="s">
        <v>164</v>
      </c>
      <c r="BE376" s="214">
        <f>IF(N376="základní",J376,0)</f>
        <v>0</v>
      </c>
      <c r="BF376" s="214">
        <f>IF(N376="snížená",J376,0)</f>
        <v>0</v>
      </c>
      <c r="BG376" s="214">
        <f>IF(N376="zákl. přenesená",J376,0)</f>
        <v>0</v>
      </c>
      <c r="BH376" s="214">
        <f>IF(N376="sníž. přenesená",J376,0)</f>
        <v>0</v>
      </c>
      <c r="BI376" s="214">
        <f>IF(N376="nulová",J376,0)</f>
        <v>0</v>
      </c>
      <c r="BJ376" s="25" t="s">
        <v>25</v>
      </c>
      <c r="BK376" s="214">
        <f>ROUND(I376*H376,2)</f>
        <v>0</v>
      </c>
      <c r="BL376" s="25" t="s">
        <v>171</v>
      </c>
      <c r="BM376" s="25" t="s">
        <v>1886</v>
      </c>
    </row>
    <row r="377" spans="2:65" s="1" customFormat="1" ht="13.5">
      <c r="B377" s="42"/>
      <c r="C377" s="64"/>
      <c r="D377" s="242" t="s">
        <v>173</v>
      </c>
      <c r="E377" s="64"/>
      <c r="F377" s="252" t="s">
        <v>1885</v>
      </c>
      <c r="G377" s="64"/>
      <c r="H377" s="64"/>
      <c r="I377" s="173"/>
      <c r="J377" s="64"/>
      <c r="K377" s="64"/>
      <c r="L377" s="62"/>
      <c r="M377" s="217"/>
      <c r="N377" s="43"/>
      <c r="O377" s="43"/>
      <c r="P377" s="43"/>
      <c r="Q377" s="43"/>
      <c r="R377" s="43"/>
      <c r="S377" s="43"/>
      <c r="T377" s="79"/>
      <c r="AT377" s="25" t="s">
        <v>173</v>
      </c>
      <c r="AU377" s="25" t="s">
        <v>86</v>
      </c>
    </row>
    <row r="378" spans="2:65" s="1" customFormat="1" ht="22.5" customHeight="1">
      <c r="B378" s="42"/>
      <c r="C378" s="203" t="s">
        <v>808</v>
      </c>
      <c r="D378" s="203" t="s">
        <v>166</v>
      </c>
      <c r="E378" s="204" t="s">
        <v>1887</v>
      </c>
      <c r="F378" s="205" t="s">
        <v>1888</v>
      </c>
      <c r="G378" s="206" t="s">
        <v>226</v>
      </c>
      <c r="H378" s="207">
        <v>10</v>
      </c>
      <c r="I378" s="208"/>
      <c r="J378" s="209">
        <f>ROUND(I378*H378,2)</f>
        <v>0</v>
      </c>
      <c r="K378" s="205" t="s">
        <v>170</v>
      </c>
      <c r="L378" s="62"/>
      <c r="M378" s="210" t="s">
        <v>24</v>
      </c>
      <c r="N378" s="211" t="s">
        <v>48</v>
      </c>
      <c r="O378" s="43"/>
      <c r="P378" s="212">
        <f>O378*H378</f>
        <v>0</v>
      </c>
      <c r="Q378" s="212">
        <v>1.4999999999999999E-4</v>
      </c>
      <c r="R378" s="212">
        <f>Q378*H378</f>
        <v>1.4999999999999998E-3</v>
      </c>
      <c r="S378" s="212">
        <v>0</v>
      </c>
      <c r="T378" s="213">
        <f>S378*H378</f>
        <v>0</v>
      </c>
      <c r="AR378" s="25" t="s">
        <v>284</v>
      </c>
      <c r="AT378" s="25" t="s">
        <v>166</v>
      </c>
      <c r="AU378" s="25" t="s">
        <v>86</v>
      </c>
      <c r="AY378" s="25" t="s">
        <v>164</v>
      </c>
      <c r="BE378" s="214">
        <f>IF(N378="základní",J378,0)</f>
        <v>0</v>
      </c>
      <c r="BF378" s="214">
        <f>IF(N378="snížená",J378,0)</f>
        <v>0</v>
      </c>
      <c r="BG378" s="214">
        <f>IF(N378="zákl. přenesená",J378,0)</f>
        <v>0</v>
      </c>
      <c r="BH378" s="214">
        <f>IF(N378="sníž. přenesená",J378,0)</f>
        <v>0</v>
      </c>
      <c r="BI378" s="214">
        <f>IF(N378="nulová",J378,0)</f>
        <v>0</v>
      </c>
      <c r="BJ378" s="25" t="s">
        <v>25</v>
      </c>
      <c r="BK378" s="214">
        <f>ROUND(I378*H378,2)</f>
        <v>0</v>
      </c>
      <c r="BL378" s="25" t="s">
        <v>284</v>
      </c>
      <c r="BM378" s="25" t="s">
        <v>1889</v>
      </c>
    </row>
    <row r="379" spans="2:65" s="1" customFormat="1" ht="13.5">
      <c r="B379" s="42"/>
      <c r="C379" s="64"/>
      <c r="D379" s="242" t="s">
        <v>173</v>
      </c>
      <c r="E379" s="64"/>
      <c r="F379" s="252" t="s">
        <v>1890</v>
      </c>
      <c r="G379" s="64"/>
      <c r="H379" s="64"/>
      <c r="I379" s="173"/>
      <c r="J379" s="64"/>
      <c r="K379" s="64"/>
      <c r="L379" s="62"/>
      <c r="M379" s="217"/>
      <c r="N379" s="43"/>
      <c r="O379" s="43"/>
      <c r="P379" s="43"/>
      <c r="Q379" s="43"/>
      <c r="R379" s="43"/>
      <c r="S379" s="43"/>
      <c r="T379" s="79"/>
      <c r="AT379" s="25" t="s">
        <v>173</v>
      </c>
      <c r="AU379" s="25" t="s">
        <v>86</v>
      </c>
    </row>
    <row r="380" spans="2:65" s="1" customFormat="1" ht="22.5" customHeight="1">
      <c r="B380" s="42"/>
      <c r="C380" s="203" t="s">
        <v>815</v>
      </c>
      <c r="D380" s="203" t="s">
        <v>166</v>
      </c>
      <c r="E380" s="204" t="s">
        <v>1891</v>
      </c>
      <c r="F380" s="205" t="s">
        <v>1892</v>
      </c>
      <c r="G380" s="206" t="s">
        <v>226</v>
      </c>
      <c r="H380" s="207">
        <v>10</v>
      </c>
      <c r="I380" s="208"/>
      <c r="J380" s="209">
        <f>ROUND(I380*H380,2)</f>
        <v>0</v>
      </c>
      <c r="K380" s="205" t="s">
        <v>170</v>
      </c>
      <c r="L380" s="62"/>
      <c r="M380" s="210" t="s">
        <v>24</v>
      </c>
      <c r="N380" s="211" t="s">
        <v>48</v>
      </c>
      <c r="O380" s="43"/>
      <c r="P380" s="212">
        <f>O380*H380</f>
        <v>0</v>
      </c>
      <c r="Q380" s="212">
        <v>5.0000000000000001E-4</v>
      </c>
      <c r="R380" s="212">
        <f>Q380*H380</f>
        <v>5.0000000000000001E-3</v>
      </c>
      <c r="S380" s="212">
        <v>0</v>
      </c>
      <c r="T380" s="213">
        <f>S380*H380</f>
        <v>0</v>
      </c>
      <c r="AR380" s="25" t="s">
        <v>284</v>
      </c>
      <c r="AT380" s="25" t="s">
        <v>166</v>
      </c>
      <c r="AU380" s="25" t="s">
        <v>86</v>
      </c>
      <c r="AY380" s="25" t="s">
        <v>164</v>
      </c>
      <c r="BE380" s="214">
        <f>IF(N380="základní",J380,0)</f>
        <v>0</v>
      </c>
      <c r="BF380" s="214">
        <f>IF(N380="snížená",J380,0)</f>
        <v>0</v>
      </c>
      <c r="BG380" s="214">
        <f>IF(N380="zákl. přenesená",J380,0)</f>
        <v>0</v>
      </c>
      <c r="BH380" s="214">
        <f>IF(N380="sníž. přenesená",J380,0)</f>
        <v>0</v>
      </c>
      <c r="BI380" s="214">
        <f>IF(N380="nulová",J380,0)</f>
        <v>0</v>
      </c>
      <c r="BJ380" s="25" t="s">
        <v>25</v>
      </c>
      <c r="BK380" s="214">
        <f>ROUND(I380*H380,2)</f>
        <v>0</v>
      </c>
      <c r="BL380" s="25" t="s">
        <v>284</v>
      </c>
      <c r="BM380" s="25" t="s">
        <v>1893</v>
      </c>
    </row>
    <row r="381" spans="2:65" s="1" customFormat="1" ht="13.5">
      <c r="B381" s="42"/>
      <c r="C381" s="64"/>
      <c r="D381" s="242" t="s">
        <v>173</v>
      </c>
      <c r="E381" s="64"/>
      <c r="F381" s="252" t="s">
        <v>1894</v>
      </c>
      <c r="G381" s="64"/>
      <c r="H381" s="64"/>
      <c r="I381" s="173"/>
      <c r="J381" s="64"/>
      <c r="K381" s="64"/>
      <c r="L381" s="62"/>
      <c r="M381" s="217"/>
      <c r="N381" s="43"/>
      <c r="O381" s="43"/>
      <c r="P381" s="43"/>
      <c r="Q381" s="43"/>
      <c r="R381" s="43"/>
      <c r="S381" s="43"/>
      <c r="T381" s="79"/>
      <c r="AT381" s="25" t="s">
        <v>173</v>
      </c>
      <c r="AU381" s="25" t="s">
        <v>86</v>
      </c>
    </row>
    <row r="382" spans="2:65" s="1" customFormat="1" ht="22.5" customHeight="1">
      <c r="B382" s="42"/>
      <c r="C382" s="203" t="s">
        <v>821</v>
      </c>
      <c r="D382" s="203" t="s">
        <v>166</v>
      </c>
      <c r="E382" s="204" t="s">
        <v>1895</v>
      </c>
      <c r="F382" s="205" t="s">
        <v>1896</v>
      </c>
      <c r="G382" s="206" t="s">
        <v>207</v>
      </c>
      <c r="H382" s="207">
        <v>0.2</v>
      </c>
      <c r="I382" s="208"/>
      <c r="J382" s="209">
        <f>ROUND(I382*H382,2)</f>
        <v>0</v>
      </c>
      <c r="K382" s="205" t="s">
        <v>170</v>
      </c>
      <c r="L382" s="62"/>
      <c r="M382" s="210" t="s">
        <v>24</v>
      </c>
      <c r="N382" s="211" t="s">
        <v>48</v>
      </c>
      <c r="O382" s="43"/>
      <c r="P382" s="212">
        <f>O382*H382</f>
        <v>0</v>
      </c>
      <c r="Q382" s="212">
        <v>0</v>
      </c>
      <c r="R382" s="212">
        <f>Q382*H382</f>
        <v>0</v>
      </c>
      <c r="S382" s="212">
        <v>0</v>
      </c>
      <c r="T382" s="213">
        <f>S382*H382</f>
        <v>0</v>
      </c>
      <c r="AR382" s="25" t="s">
        <v>284</v>
      </c>
      <c r="AT382" s="25" t="s">
        <v>166</v>
      </c>
      <c r="AU382" s="25" t="s">
        <v>86</v>
      </c>
      <c r="AY382" s="25" t="s">
        <v>164</v>
      </c>
      <c r="BE382" s="214">
        <f>IF(N382="základní",J382,0)</f>
        <v>0</v>
      </c>
      <c r="BF382" s="214">
        <f>IF(N382="snížená",J382,0)</f>
        <v>0</v>
      </c>
      <c r="BG382" s="214">
        <f>IF(N382="zákl. přenesená",J382,0)</f>
        <v>0</v>
      </c>
      <c r="BH382" s="214">
        <f>IF(N382="sníž. přenesená",J382,0)</f>
        <v>0</v>
      </c>
      <c r="BI382" s="214">
        <f>IF(N382="nulová",J382,0)</f>
        <v>0</v>
      </c>
      <c r="BJ382" s="25" t="s">
        <v>25</v>
      </c>
      <c r="BK382" s="214">
        <f>ROUND(I382*H382,2)</f>
        <v>0</v>
      </c>
      <c r="BL382" s="25" t="s">
        <v>284</v>
      </c>
      <c r="BM382" s="25" t="s">
        <v>1897</v>
      </c>
    </row>
    <row r="383" spans="2:65" s="1" customFormat="1" ht="27">
      <c r="B383" s="42"/>
      <c r="C383" s="64"/>
      <c r="D383" s="215" t="s">
        <v>173</v>
      </c>
      <c r="E383" s="64"/>
      <c r="F383" s="216" t="s">
        <v>1898</v>
      </c>
      <c r="G383" s="64"/>
      <c r="H383" s="64"/>
      <c r="I383" s="173"/>
      <c r="J383" s="64"/>
      <c r="K383" s="64"/>
      <c r="L383" s="62"/>
      <c r="M383" s="217"/>
      <c r="N383" s="43"/>
      <c r="O383" s="43"/>
      <c r="P383" s="43"/>
      <c r="Q383" s="43"/>
      <c r="R383" s="43"/>
      <c r="S383" s="43"/>
      <c r="T383" s="79"/>
      <c r="AT383" s="25" t="s">
        <v>173</v>
      </c>
      <c r="AU383" s="25" t="s">
        <v>86</v>
      </c>
    </row>
    <row r="384" spans="2:65" s="1" customFormat="1" ht="121.5">
      <c r="B384" s="42"/>
      <c r="C384" s="64"/>
      <c r="D384" s="242" t="s">
        <v>229</v>
      </c>
      <c r="E384" s="64"/>
      <c r="F384" s="266" t="s">
        <v>1159</v>
      </c>
      <c r="G384" s="64"/>
      <c r="H384" s="64"/>
      <c r="I384" s="173"/>
      <c r="J384" s="64"/>
      <c r="K384" s="64"/>
      <c r="L384" s="62"/>
      <c r="M384" s="217"/>
      <c r="N384" s="43"/>
      <c r="O384" s="43"/>
      <c r="P384" s="43"/>
      <c r="Q384" s="43"/>
      <c r="R384" s="43"/>
      <c r="S384" s="43"/>
      <c r="T384" s="79"/>
      <c r="AT384" s="25" t="s">
        <v>229</v>
      </c>
      <c r="AU384" s="25" t="s">
        <v>86</v>
      </c>
    </row>
    <row r="385" spans="2:65" s="1" customFormat="1" ht="22.5" customHeight="1">
      <c r="B385" s="42"/>
      <c r="C385" s="203" t="s">
        <v>825</v>
      </c>
      <c r="D385" s="203" t="s">
        <v>166</v>
      </c>
      <c r="E385" s="204" t="s">
        <v>1899</v>
      </c>
      <c r="F385" s="205" t="s">
        <v>1900</v>
      </c>
      <c r="G385" s="206" t="s">
        <v>207</v>
      </c>
      <c r="H385" s="207">
        <v>0.2</v>
      </c>
      <c r="I385" s="208"/>
      <c r="J385" s="209">
        <f>ROUND(I385*H385,2)</f>
        <v>0</v>
      </c>
      <c r="K385" s="205" t="s">
        <v>170</v>
      </c>
      <c r="L385" s="62"/>
      <c r="M385" s="210" t="s">
        <v>24</v>
      </c>
      <c r="N385" s="211" t="s">
        <v>48</v>
      </c>
      <c r="O385" s="43"/>
      <c r="P385" s="212">
        <f>O385*H385</f>
        <v>0</v>
      </c>
      <c r="Q385" s="212">
        <v>0</v>
      </c>
      <c r="R385" s="212">
        <f>Q385*H385</f>
        <v>0</v>
      </c>
      <c r="S385" s="212">
        <v>0</v>
      </c>
      <c r="T385" s="213">
        <f>S385*H385</f>
        <v>0</v>
      </c>
      <c r="AR385" s="25" t="s">
        <v>284</v>
      </c>
      <c r="AT385" s="25" t="s">
        <v>166</v>
      </c>
      <c r="AU385" s="25" t="s">
        <v>86</v>
      </c>
      <c r="AY385" s="25" t="s">
        <v>164</v>
      </c>
      <c r="BE385" s="214">
        <f>IF(N385="základní",J385,0)</f>
        <v>0</v>
      </c>
      <c r="BF385" s="214">
        <f>IF(N385="snížená",J385,0)</f>
        <v>0</v>
      </c>
      <c r="BG385" s="214">
        <f>IF(N385="zákl. přenesená",J385,0)</f>
        <v>0</v>
      </c>
      <c r="BH385" s="214">
        <f>IF(N385="sníž. přenesená",J385,0)</f>
        <v>0</v>
      </c>
      <c r="BI385" s="214">
        <f>IF(N385="nulová",J385,0)</f>
        <v>0</v>
      </c>
      <c r="BJ385" s="25" t="s">
        <v>25</v>
      </c>
      <c r="BK385" s="214">
        <f>ROUND(I385*H385,2)</f>
        <v>0</v>
      </c>
      <c r="BL385" s="25" t="s">
        <v>284</v>
      </c>
      <c r="BM385" s="25" t="s">
        <v>1901</v>
      </c>
    </row>
    <row r="386" spans="2:65" s="1" customFormat="1" ht="27">
      <c r="B386" s="42"/>
      <c r="C386" s="64"/>
      <c r="D386" s="215" t="s">
        <v>173</v>
      </c>
      <c r="E386" s="64"/>
      <c r="F386" s="216" t="s">
        <v>1902</v>
      </c>
      <c r="G386" s="64"/>
      <c r="H386" s="64"/>
      <c r="I386" s="173"/>
      <c r="J386" s="64"/>
      <c r="K386" s="64"/>
      <c r="L386" s="62"/>
      <c r="M386" s="217"/>
      <c r="N386" s="43"/>
      <c r="O386" s="43"/>
      <c r="P386" s="43"/>
      <c r="Q386" s="43"/>
      <c r="R386" s="43"/>
      <c r="S386" s="43"/>
      <c r="T386" s="79"/>
      <c r="AT386" s="25" t="s">
        <v>173</v>
      </c>
      <c r="AU386" s="25" t="s">
        <v>86</v>
      </c>
    </row>
    <row r="387" spans="2:65" s="1" customFormat="1" ht="121.5">
      <c r="B387" s="42"/>
      <c r="C387" s="64"/>
      <c r="D387" s="215" t="s">
        <v>229</v>
      </c>
      <c r="E387" s="64"/>
      <c r="F387" s="267" t="s">
        <v>1159</v>
      </c>
      <c r="G387" s="64"/>
      <c r="H387" s="64"/>
      <c r="I387" s="173"/>
      <c r="J387" s="64"/>
      <c r="K387" s="64"/>
      <c r="L387" s="62"/>
      <c r="M387" s="217"/>
      <c r="N387" s="43"/>
      <c r="O387" s="43"/>
      <c r="P387" s="43"/>
      <c r="Q387" s="43"/>
      <c r="R387" s="43"/>
      <c r="S387" s="43"/>
      <c r="T387" s="79"/>
      <c r="AT387" s="25" t="s">
        <v>229</v>
      </c>
      <c r="AU387" s="25" t="s">
        <v>86</v>
      </c>
    </row>
    <row r="388" spans="2:65" s="11" customFormat="1" ht="29.85" customHeight="1">
      <c r="B388" s="186"/>
      <c r="C388" s="187"/>
      <c r="D388" s="200" t="s">
        <v>76</v>
      </c>
      <c r="E388" s="201" t="s">
        <v>1903</v>
      </c>
      <c r="F388" s="201" t="s">
        <v>1904</v>
      </c>
      <c r="G388" s="187"/>
      <c r="H388" s="187"/>
      <c r="I388" s="190"/>
      <c r="J388" s="202">
        <f>BK388</f>
        <v>0</v>
      </c>
      <c r="K388" s="187"/>
      <c r="L388" s="192"/>
      <c r="M388" s="193"/>
      <c r="N388" s="194"/>
      <c r="O388" s="194"/>
      <c r="P388" s="195">
        <f>SUM(P389:P392)</f>
        <v>0</v>
      </c>
      <c r="Q388" s="194"/>
      <c r="R388" s="195">
        <f>SUM(R389:R392)</f>
        <v>4.0499999999999998E-3</v>
      </c>
      <c r="S388" s="194"/>
      <c r="T388" s="196">
        <f>SUM(T389:T392)</f>
        <v>0</v>
      </c>
      <c r="AR388" s="197" t="s">
        <v>86</v>
      </c>
      <c r="AT388" s="198" t="s">
        <v>76</v>
      </c>
      <c r="AU388" s="198" t="s">
        <v>25</v>
      </c>
      <c r="AY388" s="197" t="s">
        <v>164</v>
      </c>
      <c r="BK388" s="199">
        <f>SUM(BK389:BK392)</f>
        <v>0</v>
      </c>
    </row>
    <row r="389" spans="2:65" s="1" customFormat="1" ht="22.5" customHeight="1">
      <c r="B389" s="42"/>
      <c r="C389" s="203" t="s">
        <v>831</v>
      </c>
      <c r="D389" s="203" t="s">
        <v>166</v>
      </c>
      <c r="E389" s="204" t="s">
        <v>1905</v>
      </c>
      <c r="F389" s="205" t="s">
        <v>1906</v>
      </c>
      <c r="G389" s="206" t="s">
        <v>226</v>
      </c>
      <c r="H389" s="207">
        <v>6</v>
      </c>
      <c r="I389" s="208"/>
      <c r="J389" s="209">
        <f>ROUND(I389*H389,2)</f>
        <v>0</v>
      </c>
      <c r="K389" s="205" t="s">
        <v>170</v>
      </c>
      <c r="L389" s="62"/>
      <c r="M389" s="210" t="s">
        <v>24</v>
      </c>
      <c r="N389" s="211" t="s">
        <v>48</v>
      </c>
      <c r="O389" s="43"/>
      <c r="P389" s="212">
        <f>O389*H389</f>
        <v>0</v>
      </c>
      <c r="Q389" s="212">
        <v>2.9999999999999997E-4</v>
      </c>
      <c r="R389" s="212">
        <f>Q389*H389</f>
        <v>1.8E-3</v>
      </c>
      <c r="S389" s="212">
        <v>0</v>
      </c>
      <c r="T389" s="213">
        <f>S389*H389</f>
        <v>0</v>
      </c>
      <c r="AR389" s="25" t="s">
        <v>284</v>
      </c>
      <c r="AT389" s="25" t="s">
        <v>166</v>
      </c>
      <c r="AU389" s="25" t="s">
        <v>86</v>
      </c>
      <c r="AY389" s="25" t="s">
        <v>164</v>
      </c>
      <c r="BE389" s="214">
        <f>IF(N389="základní",J389,0)</f>
        <v>0</v>
      </c>
      <c r="BF389" s="214">
        <f>IF(N389="snížená",J389,0)</f>
        <v>0</v>
      </c>
      <c r="BG389" s="214">
        <f>IF(N389="zákl. přenesená",J389,0)</f>
        <v>0</v>
      </c>
      <c r="BH389" s="214">
        <f>IF(N389="sníž. přenesená",J389,0)</f>
        <v>0</v>
      </c>
      <c r="BI389" s="214">
        <f>IF(N389="nulová",J389,0)</f>
        <v>0</v>
      </c>
      <c r="BJ389" s="25" t="s">
        <v>25</v>
      </c>
      <c r="BK389" s="214">
        <f>ROUND(I389*H389,2)</f>
        <v>0</v>
      </c>
      <c r="BL389" s="25" t="s">
        <v>284</v>
      </c>
      <c r="BM389" s="25" t="s">
        <v>1907</v>
      </c>
    </row>
    <row r="390" spans="2:65" s="1" customFormat="1" ht="27">
      <c r="B390" s="42"/>
      <c r="C390" s="64"/>
      <c r="D390" s="242" t="s">
        <v>173</v>
      </c>
      <c r="E390" s="64"/>
      <c r="F390" s="252" t="s">
        <v>1908</v>
      </c>
      <c r="G390" s="64"/>
      <c r="H390" s="64"/>
      <c r="I390" s="173"/>
      <c r="J390" s="64"/>
      <c r="K390" s="64"/>
      <c r="L390" s="62"/>
      <c r="M390" s="217"/>
      <c r="N390" s="43"/>
      <c r="O390" s="43"/>
      <c r="P390" s="43"/>
      <c r="Q390" s="43"/>
      <c r="R390" s="43"/>
      <c r="S390" s="43"/>
      <c r="T390" s="79"/>
      <c r="AT390" s="25" t="s">
        <v>173</v>
      </c>
      <c r="AU390" s="25" t="s">
        <v>86</v>
      </c>
    </row>
    <row r="391" spans="2:65" s="1" customFormat="1" ht="22.5" customHeight="1">
      <c r="B391" s="42"/>
      <c r="C391" s="203" t="s">
        <v>835</v>
      </c>
      <c r="D391" s="203" t="s">
        <v>166</v>
      </c>
      <c r="E391" s="204" t="s">
        <v>1909</v>
      </c>
      <c r="F391" s="205" t="s">
        <v>1910</v>
      </c>
      <c r="G391" s="206" t="s">
        <v>226</v>
      </c>
      <c r="H391" s="207">
        <v>3</v>
      </c>
      <c r="I391" s="208"/>
      <c r="J391" s="209">
        <f>ROUND(I391*H391,2)</f>
        <v>0</v>
      </c>
      <c r="K391" s="205" t="s">
        <v>170</v>
      </c>
      <c r="L391" s="62"/>
      <c r="M391" s="210" t="s">
        <v>24</v>
      </c>
      <c r="N391" s="211" t="s">
        <v>48</v>
      </c>
      <c r="O391" s="43"/>
      <c r="P391" s="212">
        <f>O391*H391</f>
        <v>0</v>
      </c>
      <c r="Q391" s="212">
        <v>7.5000000000000002E-4</v>
      </c>
      <c r="R391" s="212">
        <f>Q391*H391</f>
        <v>2.2500000000000003E-3</v>
      </c>
      <c r="S391" s="212">
        <v>0</v>
      </c>
      <c r="T391" s="213">
        <f>S391*H391</f>
        <v>0</v>
      </c>
      <c r="AR391" s="25" t="s">
        <v>284</v>
      </c>
      <c r="AT391" s="25" t="s">
        <v>166</v>
      </c>
      <c r="AU391" s="25" t="s">
        <v>86</v>
      </c>
      <c r="AY391" s="25" t="s">
        <v>164</v>
      </c>
      <c r="BE391" s="214">
        <f>IF(N391="základní",J391,0)</f>
        <v>0</v>
      </c>
      <c r="BF391" s="214">
        <f>IF(N391="snížená",J391,0)</f>
        <v>0</v>
      </c>
      <c r="BG391" s="214">
        <f>IF(N391="zákl. přenesená",J391,0)</f>
        <v>0</v>
      </c>
      <c r="BH391" s="214">
        <f>IF(N391="sníž. přenesená",J391,0)</f>
        <v>0</v>
      </c>
      <c r="BI391" s="214">
        <f>IF(N391="nulová",J391,0)</f>
        <v>0</v>
      </c>
      <c r="BJ391" s="25" t="s">
        <v>25</v>
      </c>
      <c r="BK391" s="214">
        <f>ROUND(I391*H391,2)</f>
        <v>0</v>
      </c>
      <c r="BL391" s="25" t="s">
        <v>284</v>
      </c>
      <c r="BM391" s="25" t="s">
        <v>1911</v>
      </c>
    </row>
    <row r="392" spans="2:65" s="1" customFormat="1" ht="13.5">
      <c r="B392" s="42"/>
      <c r="C392" s="64"/>
      <c r="D392" s="215" t="s">
        <v>173</v>
      </c>
      <c r="E392" s="64"/>
      <c r="F392" s="216" t="s">
        <v>1912</v>
      </c>
      <c r="G392" s="64"/>
      <c r="H392" s="64"/>
      <c r="I392" s="173"/>
      <c r="J392" s="64"/>
      <c r="K392" s="64"/>
      <c r="L392" s="62"/>
      <c r="M392" s="217"/>
      <c r="N392" s="43"/>
      <c r="O392" s="43"/>
      <c r="P392" s="43"/>
      <c r="Q392" s="43"/>
      <c r="R392" s="43"/>
      <c r="S392" s="43"/>
      <c r="T392" s="79"/>
      <c r="AT392" s="25" t="s">
        <v>173</v>
      </c>
      <c r="AU392" s="25" t="s">
        <v>86</v>
      </c>
    </row>
    <row r="393" spans="2:65" s="11" customFormat="1" ht="29.85" customHeight="1">
      <c r="B393" s="186"/>
      <c r="C393" s="187"/>
      <c r="D393" s="200" t="s">
        <v>76</v>
      </c>
      <c r="E393" s="201" t="s">
        <v>1913</v>
      </c>
      <c r="F393" s="201" t="s">
        <v>1914</v>
      </c>
      <c r="G393" s="187"/>
      <c r="H393" s="187"/>
      <c r="I393" s="190"/>
      <c r="J393" s="202">
        <f>BK393</f>
        <v>0</v>
      </c>
      <c r="K393" s="187"/>
      <c r="L393" s="192"/>
      <c r="M393" s="193"/>
      <c r="N393" s="194"/>
      <c r="O393" s="194"/>
      <c r="P393" s="195">
        <f>SUM(P394:P395)</f>
        <v>0</v>
      </c>
      <c r="Q393" s="194"/>
      <c r="R393" s="195">
        <f>SUM(R394:R395)</f>
        <v>0</v>
      </c>
      <c r="S393" s="194"/>
      <c r="T393" s="196">
        <f>SUM(T394:T395)</f>
        <v>0</v>
      </c>
      <c r="AR393" s="197" t="s">
        <v>86</v>
      </c>
      <c r="AT393" s="198" t="s">
        <v>76</v>
      </c>
      <c r="AU393" s="198" t="s">
        <v>25</v>
      </c>
      <c r="AY393" s="197" t="s">
        <v>164</v>
      </c>
      <c r="BK393" s="199">
        <f>SUM(BK394:BK395)</f>
        <v>0</v>
      </c>
    </row>
    <row r="394" spans="2:65" s="1" customFormat="1" ht="31.5" customHeight="1">
      <c r="B394" s="42"/>
      <c r="C394" s="203" t="s">
        <v>842</v>
      </c>
      <c r="D394" s="203" t="s">
        <v>166</v>
      </c>
      <c r="E394" s="204" t="s">
        <v>1915</v>
      </c>
      <c r="F394" s="205" t="s">
        <v>1916</v>
      </c>
      <c r="G394" s="206" t="s">
        <v>287</v>
      </c>
      <c r="H394" s="207">
        <v>25</v>
      </c>
      <c r="I394" s="208"/>
      <c r="J394" s="209">
        <f>ROUND(I394*H394,2)</f>
        <v>0</v>
      </c>
      <c r="K394" s="205" t="s">
        <v>24</v>
      </c>
      <c r="L394" s="62"/>
      <c r="M394" s="210" t="s">
        <v>24</v>
      </c>
      <c r="N394" s="211" t="s">
        <v>48</v>
      </c>
      <c r="O394" s="43"/>
      <c r="P394" s="212">
        <f>O394*H394</f>
        <v>0</v>
      </c>
      <c r="Q394" s="212">
        <v>0</v>
      </c>
      <c r="R394" s="212">
        <f>Q394*H394</f>
        <v>0</v>
      </c>
      <c r="S394" s="212">
        <v>0</v>
      </c>
      <c r="T394" s="213">
        <f>S394*H394</f>
        <v>0</v>
      </c>
      <c r="AR394" s="25" t="s">
        <v>284</v>
      </c>
      <c r="AT394" s="25" t="s">
        <v>166</v>
      </c>
      <c r="AU394" s="25" t="s">
        <v>86</v>
      </c>
      <c r="AY394" s="25" t="s">
        <v>164</v>
      </c>
      <c r="BE394" s="214">
        <f>IF(N394="základní",J394,0)</f>
        <v>0</v>
      </c>
      <c r="BF394" s="214">
        <f>IF(N394="snížená",J394,0)</f>
        <v>0</v>
      </c>
      <c r="BG394" s="214">
        <f>IF(N394="zákl. přenesená",J394,0)</f>
        <v>0</v>
      </c>
      <c r="BH394" s="214">
        <f>IF(N394="sníž. přenesená",J394,0)</f>
        <v>0</v>
      </c>
      <c r="BI394" s="214">
        <f>IF(N394="nulová",J394,0)</f>
        <v>0</v>
      </c>
      <c r="BJ394" s="25" t="s">
        <v>25</v>
      </c>
      <c r="BK394" s="214">
        <f>ROUND(I394*H394,2)</f>
        <v>0</v>
      </c>
      <c r="BL394" s="25" t="s">
        <v>284</v>
      </c>
      <c r="BM394" s="25" t="s">
        <v>1917</v>
      </c>
    </row>
    <row r="395" spans="2:65" s="13" customFormat="1" ht="13.5">
      <c r="B395" s="229"/>
      <c r="C395" s="230"/>
      <c r="D395" s="215" t="s">
        <v>175</v>
      </c>
      <c r="E395" s="231" t="s">
        <v>24</v>
      </c>
      <c r="F395" s="232" t="s">
        <v>1918</v>
      </c>
      <c r="G395" s="230"/>
      <c r="H395" s="233">
        <v>25</v>
      </c>
      <c r="I395" s="234"/>
      <c r="J395" s="230"/>
      <c r="K395" s="230"/>
      <c r="L395" s="235"/>
      <c r="M395" s="291"/>
      <c r="N395" s="292"/>
      <c r="O395" s="292"/>
      <c r="P395" s="292"/>
      <c r="Q395" s="292"/>
      <c r="R395" s="292"/>
      <c r="S395" s="292"/>
      <c r="T395" s="293"/>
      <c r="AT395" s="239" t="s">
        <v>175</v>
      </c>
      <c r="AU395" s="239" t="s">
        <v>86</v>
      </c>
      <c r="AV395" s="13" t="s">
        <v>86</v>
      </c>
      <c r="AW395" s="13" t="s">
        <v>40</v>
      </c>
      <c r="AX395" s="13" t="s">
        <v>25</v>
      </c>
      <c r="AY395" s="239" t="s">
        <v>164</v>
      </c>
    </row>
    <row r="396" spans="2:65" s="1" customFormat="1" ht="6.95" customHeight="1">
      <c r="B396" s="57"/>
      <c r="C396" s="58"/>
      <c r="D396" s="58"/>
      <c r="E396" s="58"/>
      <c r="F396" s="58"/>
      <c r="G396" s="58"/>
      <c r="H396" s="58"/>
      <c r="I396" s="149"/>
      <c r="J396" s="58"/>
      <c r="K396" s="58"/>
      <c r="L396" s="62"/>
    </row>
  </sheetData>
  <sheetProtection password="CC35" sheet="1" objects="1" scenarios="1" formatCells="0" formatColumns="0" formatRows="0" sort="0" autoFilter="0"/>
  <autoFilter ref="C89:K395"/>
  <mergeCells count="12">
    <mergeCell ref="G1:H1"/>
    <mergeCell ref="L2:V2"/>
    <mergeCell ref="E49:H49"/>
    <mergeCell ref="E51:H51"/>
    <mergeCell ref="E78:H78"/>
    <mergeCell ref="E80:H80"/>
    <mergeCell ref="E82:H82"/>
    <mergeCell ref="E7:H7"/>
    <mergeCell ref="E9:H9"/>
    <mergeCell ref="E11:H11"/>
    <mergeCell ref="E26:H26"/>
    <mergeCell ref="E47:H47"/>
  </mergeCells>
  <hyperlinks>
    <hyperlink ref="F1:G1" location="C2" display="1) Krycí list soupisu"/>
    <hyperlink ref="G1:H1" location="C58"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BR18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103</v>
      </c>
      <c r="G1" s="422" t="s">
        <v>104</v>
      </c>
      <c r="H1" s="422"/>
      <c r="I1" s="125"/>
      <c r="J1" s="124" t="s">
        <v>105</v>
      </c>
      <c r="K1" s="123" t="s">
        <v>106</v>
      </c>
      <c r="L1" s="124" t="s">
        <v>107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4"/>
      <c r="M2" s="414"/>
      <c r="N2" s="414"/>
      <c r="O2" s="414"/>
      <c r="P2" s="414"/>
      <c r="Q2" s="414"/>
      <c r="R2" s="414"/>
      <c r="S2" s="414"/>
      <c r="T2" s="414"/>
      <c r="U2" s="414"/>
      <c r="V2" s="414"/>
      <c r="AT2" s="25" t="s">
        <v>96</v>
      </c>
    </row>
    <row r="3" spans="1:70" ht="6.95" customHeight="1">
      <c r="B3" s="26"/>
      <c r="C3" s="27"/>
      <c r="D3" s="27"/>
      <c r="E3" s="27"/>
      <c r="F3" s="27"/>
      <c r="G3" s="27"/>
      <c r="H3" s="27"/>
      <c r="I3" s="126"/>
      <c r="J3" s="27"/>
      <c r="K3" s="28"/>
      <c r="AT3" s="25" t="s">
        <v>86</v>
      </c>
    </row>
    <row r="4" spans="1:70" ht="36.950000000000003" customHeight="1">
      <c r="B4" s="29"/>
      <c r="C4" s="30"/>
      <c r="D4" s="31" t="s">
        <v>108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15" t="str">
        <f>'Rekapitulace stavby'!K6</f>
        <v>SOŠ a SOU Nejdek, objekt č. 1 - I. ETAPA</v>
      </c>
      <c r="F7" s="416"/>
      <c r="G7" s="416"/>
      <c r="H7" s="416"/>
      <c r="I7" s="127"/>
      <c r="J7" s="30"/>
      <c r="K7" s="32"/>
    </row>
    <row r="8" spans="1:70">
      <c r="B8" s="29"/>
      <c r="C8" s="30"/>
      <c r="D8" s="38" t="s">
        <v>109</v>
      </c>
      <c r="E8" s="30"/>
      <c r="F8" s="30"/>
      <c r="G8" s="30"/>
      <c r="H8" s="30"/>
      <c r="I8" s="127"/>
      <c r="J8" s="30"/>
      <c r="K8" s="32"/>
    </row>
    <row r="9" spans="1:70" s="1" customFormat="1" ht="22.5" customHeight="1">
      <c r="B9" s="42"/>
      <c r="C9" s="43"/>
      <c r="D9" s="43"/>
      <c r="E9" s="415" t="s">
        <v>1520</v>
      </c>
      <c r="F9" s="418"/>
      <c r="G9" s="418"/>
      <c r="H9" s="418"/>
      <c r="I9" s="128"/>
      <c r="J9" s="43"/>
      <c r="K9" s="46"/>
    </row>
    <row r="10" spans="1:70" s="1" customFormat="1">
      <c r="B10" s="42"/>
      <c r="C10" s="43"/>
      <c r="D10" s="38" t="s">
        <v>1521</v>
      </c>
      <c r="E10" s="43"/>
      <c r="F10" s="43"/>
      <c r="G10" s="43"/>
      <c r="H10" s="43"/>
      <c r="I10" s="128"/>
      <c r="J10" s="43"/>
      <c r="K10" s="46"/>
    </row>
    <row r="11" spans="1:70" s="1" customFormat="1" ht="36.950000000000003" customHeight="1">
      <c r="B11" s="42"/>
      <c r="C11" s="43"/>
      <c r="D11" s="43"/>
      <c r="E11" s="417" t="s">
        <v>1919</v>
      </c>
      <c r="F11" s="418"/>
      <c r="G11" s="418"/>
      <c r="H11" s="418"/>
      <c r="I11" s="128"/>
      <c r="J11" s="43"/>
      <c r="K11" s="46"/>
    </row>
    <row r="12" spans="1:70" s="1" customFormat="1" ht="13.5">
      <c r="B12" s="42"/>
      <c r="C12" s="43"/>
      <c r="D12" s="43"/>
      <c r="E12" s="43"/>
      <c r="F12" s="43"/>
      <c r="G12" s="43"/>
      <c r="H12" s="43"/>
      <c r="I12" s="128"/>
      <c r="J12" s="43"/>
      <c r="K12" s="46"/>
    </row>
    <row r="13" spans="1:70" s="1" customFormat="1" ht="14.45" customHeight="1">
      <c r="B13" s="42"/>
      <c r="C13" s="43"/>
      <c r="D13" s="38" t="s">
        <v>21</v>
      </c>
      <c r="E13" s="43"/>
      <c r="F13" s="36" t="s">
        <v>24</v>
      </c>
      <c r="G13" s="43"/>
      <c r="H13" s="43"/>
      <c r="I13" s="129" t="s">
        <v>23</v>
      </c>
      <c r="J13" s="36" t="s">
        <v>24</v>
      </c>
      <c r="K13" s="46"/>
    </row>
    <row r="14" spans="1:70" s="1" customFormat="1" ht="14.45" customHeight="1">
      <c r="B14" s="42"/>
      <c r="C14" s="43"/>
      <c r="D14" s="38" t="s">
        <v>26</v>
      </c>
      <c r="E14" s="43"/>
      <c r="F14" s="36" t="s">
        <v>34</v>
      </c>
      <c r="G14" s="43"/>
      <c r="H14" s="43"/>
      <c r="I14" s="129" t="s">
        <v>28</v>
      </c>
      <c r="J14" s="130" t="str">
        <f>'Rekapitulace stavby'!AN8</f>
        <v>25. 4. 2017</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32</v>
      </c>
      <c r="E16" s="43"/>
      <c r="F16" s="43"/>
      <c r="G16" s="43"/>
      <c r="H16" s="43"/>
      <c r="I16" s="129" t="s">
        <v>33</v>
      </c>
      <c r="J16" s="36" t="str">
        <f>IF('Rekapitulace stavby'!AN10="","",'Rekapitulace stavby'!AN10)</f>
        <v/>
      </c>
      <c r="K16" s="46"/>
    </row>
    <row r="17" spans="2:11" s="1" customFormat="1" ht="18" customHeight="1">
      <c r="B17" s="42"/>
      <c r="C17" s="43"/>
      <c r="D17" s="43"/>
      <c r="E17" s="36" t="str">
        <f>IF('Rekapitulace stavby'!E11="","",'Rekapitulace stavby'!E11)</f>
        <v xml:space="preserve"> </v>
      </c>
      <c r="F17" s="43"/>
      <c r="G17" s="43"/>
      <c r="H17" s="43"/>
      <c r="I17" s="129" t="s">
        <v>35</v>
      </c>
      <c r="J17" s="36" t="str">
        <f>IF('Rekapitulace stavby'!AN11="","",'Rekapitulace stavby'!AN11)</f>
        <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36</v>
      </c>
      <c r="E19" s="43"/>
      <c r="F19" s="43"/>
      <c r="G19" s="43"/>
      <c r="H19" s="43"/>
      <c r="I19" s="129" t="s">
        <v>33</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35</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38</v>
      </c>
      <c r="E22" s="43"/>
      <c r="F22" s="43"/>
      <c r="G22" s="43"/>
      <c r="H22" s="43"/>
      <c r="I22" s="129" t="s">
        <v>33</v>
      </c>
      <c r="J22" s="36" t="str">
        <f>IF('Rekapitulace stavby'!AN16="","",'Rekapitulace stavby'!AN16)</f>
        <v/>
      </c>
      <c r="K22" s="46"/>
    </row>
    <row r="23" spans="2:11" s="1" customFormat="1" ht="18" customHeight="1">
      <c r="B23" s="42"/>
      <c r="C23" s="43"/>
      <c r="D23" s="43"/>
      <c r="E23" s="36" t="str">
        <f>IF('Rekapitulace stavby'!E17="","",'Rekapitulace stavby'!E17)</f>
        <v>AD STUDIO Kadaň s.r.o.</v>
      </c>
      <c r="F23" s="43"/>
      <c r="G23" s="43"/>
      <c r="H23" s="43"/>
      <c r="I23" s="129" t="s">
        <v>35</v>
      </c>
      <c r="J23" s="36" t="str">
        <f>IF('Rekapitulace stavby'!AN17="","",'Rekapitulace stavby'!AN17)</f>
        <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41</v>
      </c>
      <c r="E25" s="43"/>
      <c r="F25" s="43"/>
      <c r="G25" s="43"/>
      <c r="H25" s="43"/>
      <c r="I25" s="128"/>
      <c r="J25" s="43"/>
      <c r="K25" s="46"/>
    </row>
    <row r="26" spans="2:11" s="7" customFormat="1" ht="22.5" customHeight="1">
      <c r="B26" s="131"/>
      <c r="C26" s="132"/>
      <c r="D26" s="132"/>
      <c r="E26" s="380" t="s">
        <v>24</v>
      </c>
      <c r="F26" s="380"/>
      <c r="G26" s="380"/>
      <c r="H26" s="380"/>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43</v>
      </c>
      <c r="E29" s="43"/>
      <c r="F29" s="43"/>
      <c r="G29" s="43"/>
      <c r="H29" s="43"/>
      <c r="I29" s="128"/>
      <c r="J29" s="138">
        <f>ROUND(J89,2)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45</v>
      </c>
      <c r="G31" s="43"/>
      <c r="H31" s="43"/>
      <c r="I31" s="139" t="s">
        <v>44</v>
      </c>
      <c r="J31" s="47" t="s">
        <v>46</v>
      </c>
      <c r="K31" s="46"/>
    </row>
    <row r="32" spans="2:11" s="1" customFormat="1" ht="14.45" customHeight="1">
      <c r="B32" s="42"/>
      <c r="C32" s="43"/>
      <c r="D32" s="50" t="s">
        <v>47</v>
      </c>
      <c r="E32" s="50" t="s">
        <v>48</v>
      </c>
      <c r="F32" s="140">
        <f>ROUND(SUM(BE89:BE188), 2)</f>
        <v>0</v>
      </c>
      <c r="G32" s="43"/>
      <c r="H32" s="43"/>
      <c r="I32" s="141">
        <v>0.21</v>
      </c>
      <c r="J32" s="140">
        <f>ROUND(ROUND((SUM(BE89:BE188)), 2)*I32, 2)</f>
        <v>0</v>
      </c>
      <c r="K32" s="46"/>
    </row>
    <row r="33" spans="2:11" s="1" customFormat="1" ht="14.45" customHeight="1">
      <c r="B33" s="42"/>
      <c r="C33" s="43"/>
      <c r="D33" s="43"/>
      <c r="E33" s="50" t="s">
        <v>49</v>
      </c>
      <c r="F33" s="140">
        <f>ROUND(SUM(BF89:BF188), 2)</f>
        <v>0</v>
      </c>
      <c r="G33" s="43"/>
      <c r="H33" s="43"/>
      <c r="I33" s="141">
        <v>0.15</v>
      </c>
      <c r="J33" s="140">
        <f>ROUND(ROUND((SUM(BF89:BF188)), 2)*I33, 2)</f>
        <v>0</v>
      </c>
      <c r="K33" s="46"/>
    </row>
    <row r="34" spans="2:11" s="1" customFormat="1" ht="14.45" hidden="1" customHeight="1">
      <c r="B34" s="42"/>
      <c r="C34" s="43"/>
      <c r="D34" s="43"/>
      <c r="E34" s="50" t="s">
        <v>50</v>
      </c>
      <c r="F34" s="140">
        <f>ROUND(SUM(BG89:BG188), 2)</f>
        <v>0</v>
      </c>
      <c r="G34" s="43"/>
      <c r="H34" s="43"/>
      <c r="I34" s="141">
        <v>0.21</v>
      </c>
      <c r="J34" s="140">
        <v>0</v>
      </c>
      <c r="K34" s="46"/>
    </row>
    <row r="35" spans="2:11" s="1" customFormat="1" ht="14.45" hidden="1" customHeight="1">
      <c r="B35" s="42"/>
      <c r="C35" s="43"/>
      <c r="D35" s="43"/>
      <c r="E35" s="50" t="s">
        <v>51</v>
      </c>
      <c r="F35" s="140">
        <f>ROUND(SUM(BH89:BH188), 2)</f>
        <v>0</v>
      </c>
      <c r="G35" s="43"/>
      <c r="H35" s="43"/>
      <c r="I35" s="141">
        <v>0.15</v>
      </c>
      <c r="J35" s="140">
        <v>0</v>
      </c>
      <c r="K35" s="46"/>
    </row>
    <row r="36" spans="2:11" s="1" customFormat="1" ht="14.45" hidden="1" customHeight="1">
      <c r="B36" s="42"/>
      <c r="C36" s="43"/>
      <c r="D36" s="43"/>
      <c r="E36" s="50" t="s">
        <v>52</v>
      </c>
      <c r="F36" s="140">
        <f>ROUND(SUM(BI89:BI188),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53</v>
      </c>
      <c r="E38" s="80"/>
      <c r="F38" s="80"/>
      <c r="G38" s="144" t="s">
        <v>54</v>
      </c>
      <c r="H38" s="145" t="s">
        <v>55</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111</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22.5" customHeight="1">
      <c r="B47" s="42"/>
      <c r="C47" s="43"/>
      <c r="D47" s="43"/>
      <c r="E47" s="415" t="str">
        <f>E7</f>
        <v>SOŠ a SOU Nejdek, objekt č. 1 - I. ETAPA</v>
      </c>
      <c r="F47" s="416"/>
      <c r="G47" s="416"/>
      <c r="H47" s="416"/>
      <c r="I47" s="128"/>
      <c r="J47" s="43"/>
      <c r="K47" s="46"/>
    </row>
    <row r="48" spans="2:11">
      <c r="B48" s="29"/>
      <c r="C48" s="38" t="s">
        <v>109</v>
      </c>
      <c r="D48" s="30"/>
      <c r="E48" s="30"/>
      <c r="F48" s="30"/>
      <c r="G48" s="30"/>
      <c r="H48" s="30"/>
      <c r="I48" s="127"/>
      <c r="J48" s="30"/>
      <c r="K48" s="32"/>
    </row>
    <row r="49" spans="2:47" s="1" customFormat="1" ht="22.5" customHeight="1">
      <c r="B49" s="42"/>
      <c r="C49" s="43"/>
      <c r="D49" s="43"/>
      <c r="E49" s="415" t="s">
        <v>1520</v>
      </c>
      <c r="F49" s="418"/>
      <c r="G49" s="418"/>
      <c r="H49" s="418"/>
      <c r="I49" s="128"/>
      <c r="J49" s="43"/>
      <c r="K49" s="46"/>
    </row>
    <row r="50" spans="2:47" s="1" customFormat="1" ht="14.45" customHeight="1">
      <c r="B50" s="42"/>
      <c r="C50" s="38" t="s">
        <v>1521</v>
      </c>
      <c r="D50" s="43"/>
      <c r="E50" s="43"/>
      <c r="F50" s="43"/>
      <c r="G50" s="43"/>
      <c r="H50" s="43"/>
      <c r="I50" s="128"/>
      <c r="J50" s="43"/>
      <c r="K50" s="46"/>
    </row>
    <row r="51" spans="2:47" s="1" customFormat="1" ht="23.25" customHeight="1">
      <c r="B51" s="42"/>
      <c r="C51" s="43"/>
      <c r="D51" s="43"/>
      <c r="E51" s="417" t="str">
        <f>E11</f>
        <v>D.1.4.b - Zařízení silnoproudé elektroinstalace</v>
      </c>
      <c r="F51" s="418"/>
      <c r="G51" s="418"/>
      <c r="H51" s="418"/>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26</v>
      </c>
      <c r="D53" s="43"/>
      <c r="E53" s="43"/>
      <c r="F53" s="36" t="str">
        <f>F14</f>
        <v xml:space="preserve"> </v>
      </c>
      <c r="G53" s="43"/>
      <c r="H53" s="43"/>
      <c r="I53" s="129" t="s">
        <v>28</v>
      </c>
      <c r="J53" s="130" t="str">
        <f>IF(J14="","",J14)</f>
        <v>25. 4. 2017</v>
      </c>
      <c r="K53" s="46"/>
    </row>
    <row r="54" spans="2:47" s="1" customFormat="1" ht="6.95" customHeight="1">
      <c r="B54" s="42"/>
      <c r="C54" s="43"/>
      <c r="D54" s="43"/>
      <c r="E54" s="43"/>
      <c r="F54" s="43"/>
      <c r="G54" s="43"/>
      <c r="H54" s="43"/>
      <c r="I54" s="128"/>
      <c r="J54" s="43"/>
      <c r="K54" s="46"/>
    </row>
    <row r="55" spans="2:47" s="1" customFormat="1">
      <c r="B55" s="42"/>
      <c r="C55" s="38" t="s">
        <v>32</v>
      </c>
      <c r="D55" s="43"/>
      <c r="E55" s="43"/>
      <c r="F55" s="36" t="str">
        <f>E17</f>
        <v xml:space="preserve"> </v>
      </c>
      <c r="G55" s="43"/>
      <c r="H55" s="43"/>
      <c r="I55" s="129" t="s">
        <v>38</v>
      </c>
      <c r="J55" s="36" t="str">
        <f>E23</f>
        <v>AD STUDIO Kadaň s.r.o.</v>
      </c>
      <c r="K55" s="46"/>
    </row>
    <row r="56" spans="2:47" s="1" customFormat="1" ht="14.45" customHeight="1">
      <c r="B56" s="42"/>
      <c r="C56" s="38" t="s">
        <v>36</v>
      </c>
      <c r="D56" s="43"/>
      <c r="E56" s="43"/>
      <c r="F56" s="36" t="str">
        <f>IF(E20="","",E20)</f>
        <v/>
      </c>
      <c r="G56" s="43"/>
      <c r="H56" s="43"/>
      <c r="I56" s="128"/>
      <c r="J56" s="43"/>
      <c r="K56" s="46"/>
    </row>
    <row r="57" spans="2:47" s="1" customFormat="1" ht="10.35" customHeight="1">
      <c r="B57" s="42"/>
      <c r="C57" s="43"/>
      <c r="D57" s="43"/>
      <c r="E57" s="43"/>
      <c r="F57" s="43"/>
      <c r="G57" s="43"/>
      <c r="H57" s="43"/>
      <c r="I57" s="128"/>
      <c r="J57" s="43"/>
      <c r="K57" s="46"/>
    </row>
    <row r="58" spans="2:47" s="1" customFormat="1" ht="29.25" customHeight="1">
      <c r="B58" s="42"/>
      <c r="C58" s="154" t="s">
        <v>112</v>
      </c>
      <c r="D58" s="142"/>
      <c r="E58" s="142"/>
      <c r="F58" s="142"/>
      <c r="G58" s="142"/>
      <c r="H58" s="142"/>
      <c r="I58" s="155"/>
      <c r="J58" s="156" t="s">
        <v>113</v>
      </c>
      <c r="K58" s="157"/>
    </row>
    <row r="59" spans="2:47" s="1" customFormat="1" ht="10.35" customHeight="1">
      <c r="B59" s="42"/>
      <c r="C59" s="43"/>
      <c r="D59" s="43"/>
      <c r="E59" s="43"/>
      <c r="F59" s="43"/>
      <c r="G59" s="43"/>
      <c r="H59" s="43"/>
      <c r="I59" s="128"/>
      <c r="J59" s="43"/>
      <c r="K59" s="46"/>
    </row>
    <row r="60" spans="2:47" s="1" customFormat="1" ht="29.25" customHeight="1">
      <c r="B60" s="42"/>
      <c r="C60" s="158" t="s">
        <v>114</v>
      </c>
      <c r="D60" s="43"/>
      <c r="E60" s="43"/>
      <c r="F60" s="43"/>
      <c r="G60" s="43"/>
      <c r="H60" s="43"/>
      <c r="I60" s="128"/>
      <c r="J60" s="138">
        <f>J89</f>
        <v>0</v>
      </c>
      <c r="K60" s="46"/>
      <c r="AU60" s="25" t="s">
        <v>115</v>
      </c>
    </row>
    <row r="61" spans="2:47" s="8" customFormat="1" ht="24.95" customHeight="1">
      <c r="B61" s="159"/>
      <c r="C61" s="160"/>
      <c r="D61" s="161" t="s">
        <v>1920</v>
      </c>
      <c r="E61" s="162"/>
      <c r="F61" s="162"/>
      <c r="G61" s="162"/>
      <c r="H61" s="162"/>
      <c r="I61" s="163"/>
      <c r="J61" s="164">
        <f>J90</f>
        <v>0</v>
      </c>
      <c r="K61" s="165"/>
    </row>
    <row r="62" spans="2:47" s="8" customFormat="1" ht="24.95" customHeight="1">
      <c r="B62" s="159"/>
      <c r="C62" s="160"/>
      <c r="D62" s="161" t="s">
        <v>1921</v>
      </c>
      <c r="E62" s="162"/>
      <c r="F62" s="162"/>
      <c r="G62" s="162"/>
      <c r="H62" s="162"/>
      <c r="I62" s="163"/>
      <c r="J62" s="164">
        <f>J99</f>
        <v>0</v>
      </c>
      <c r="K62" s="165"/>
    </row>
    <row r="63" spans="2:47" s="8" customFormat="1" ht="24.95" customHeight="1">
      <c r="B63" s="159"/>
      <c r="C63" s="160"/>
      <c r="D63" s="161" t="s">
        <v>1922</v>
      </c>
      <c r="E63" s="162"/>
      <c r="F63" s="162"/>
      <c r="G63" s="162"/>
      <c r="H63" s="162"/>
      <c r="I63" s="163"/>
      <c r="J63" s="164">
        <f>J110</f>
        <v>0</v>
      </c>
      <c r="K63" s="165"/>
    </row>
    <row r="64" spans="2:47" s="8" customFormat="1" ht="24.95" customHeight="1">
      <c r="B64" s="159"/>
      <c r="C64" s="160"/>
      <c r="D64" s="161" t="s">
        <v>1923</v>
      </c>
      <c r="E64" s="162"/>
      <c r="F64" s="162"/>
      <c r="G64" s="162"/>
      <c r="H64" s="162"/>
      <c r="I64" s="163"/>
      <c r="J64" s="164">
        <f>J135</f>
        <v>0</v>
      </c>
      <c r="K64" s="165"/>
    </row>
    <row r="65" spans="2:12" s="8" customFormat="1" ht="24.95" customHeight="1">
      <c r="B65" s="159"/>
      <c r="C65" s="160"/>
      <c r="D65" s="161" t="s">
        <v>1924</v>
      </c>
      <c r="E65" s="162"/>
      <c r="F65" s="162"/>
      <c r="G65" s="162"/>
      <c r="H65" s="162"/>
      <c r="I65" s="163"/>
      <c r="J65" s="164">
        <f>J144</f>
        <v>0</v>
      </c>
      <c r="K65" s="165"/>
    </row>
    <row r="66" spans="2:12" s="8" customFormat="1" ht="24.95" customHeight="1">
      <c r="B66" s="159"/>
      <c r="C66" s="160"/>
      <c r="D66" s="161" t="s">
        <v>1925</v>
      </c>
      <c r="E66" s="162"/>
      <c r="F66" s="162"/>
      <c r="G66" s="162"/>
      <c r="H66" s="162"/>
      <c r="I66" s="163"/>
      <c r="J66" s="164">
        <f>J149</f>
        <v>0</v>
      </c>
      <c r="K66" s="165"/>
    </row>
    <row r="67" spans="2:12" s="8" customFormat="1" ht="24.95" customHeight="1">
      <c r="B67" s="159"/>
      <c r="C67" s="160"/>
      <c r="D67" s="161" t="s">
        <v>1926</v>
      </c>
      <c r="E67" s="162"/>
      <c r="F67" s="162"/>
      <c r="G67" s="162"/>
      <c r="H67" s="162"/>
      <c r="I67" s="163"/>
      <c r="J67" s="164">
        <f>J164</f>
        <v>0</v>
      </c>
      <c r="K67" s="165"/>
    </row>
    <row r="68" spans="2:12" s="1" customFormat="1" ht="21.75" customHeight="1">
      <c r="B68" s="42"/>
      <c r="C68" s="43"/>
      <c r="D68" s="43"/>
      <c r="E68" s="43"/>
      <c r="F68" s="43"/>
      <c r="G68" s="43"/>
      <c r="H68" s="43"/>
      <c r="I68" s="128"/>
      <c r="J68" s="43"/>
      <c r="K68" s="46"/>
    </row>
    <row r="69" spans="2:12" s="1" customFormat="1" ht="6.95" customHeight="1">
      <c r="B69" s="57"/>
      <c r="C69" s="58"/>
      <c r="D69" s="58"/>
      <c r="E69" s="58"/>
      <c r="F69" s="58"/>
      <c r="G69" s="58"/>
      <c r="H69" s="58"/>
      <c r="I69" s="149"/>
      <c r="J69" s="58"/>
      <c r="K69" s="59"/>
    </row>
    <row r="73" spans="2:12" s="1" customFormat="1" ht="6.95" customHeight="1">
      <c r="B73" s="60"/>
      <c r="C73" s="61"/>
      <c r="D73" s="61"/>
      <c r="E73" s="61"/>
      <c r="F73" s="61"/>
      <c r="G73" s="61"/>
      <c r="H73" s="61"/>
      <c r="I73" s="152"/>
      <c r="J73" s="61"/>
      <c r="K73" s="61"/>
      <c r="L73" s="62"/>
    </row>
    <row r="74" spans="2:12" s="1" customFormat="1" ht="36.950000000000003" customHeight="1">
      <c r="B74" s="42"/>
      <c r="C74" s="63" t="s">
        <v>148</v>
      </c>
      <c r="D74" s="64"/>
      <c r="E74" s="64"/>
      <c r="F74" s="64"/>
      <c r="G74" s="64"/>
      <c r="H74" s="64"/>
      <c r="I74" s="173"/>
      <c r="J74" s="64"/>
      <c r="K74" s="64"/>
      <c r="L74" s="62"/>
    </row>
    <row r="75" spans="2:12" s="1" customFormat="1" ht="6.95" customHeight="1">
      <c r="B75" s="42"/>
      <c r="C75" s="64"/>
      <c r="D75" s="64"/>
      <c r="E75" s="64"/>
      <c r="F75" s="64"/>
      <c r="G75" s="64"/>
      <c r="H75" s="64"/>
      <c r="I75" s="173"/>
      <c r="J75" s="64"/>
      <c r="K75" s="64"/>
      <c r="L75" s="62"/>
    </row>
    <row r="76" spans="2:12" s="1" customFormat="1" ht="14.45" customHeight="1">
      <c r="B76" s="42"/>
      <c r="C76" s="66" t="s">
        <v>18</v>
      </c>
      <c r="D76" s="64"/>
      <c r="E76" s="64"/>
      <c r="F76" s="64"/>
      <c r="G76" s="64"/>
      <c r="H76" s="64"/>
      <c r="I76" s="173"/>
      <c r="J76" s="64"/>
      <c r="K76" s="64"/>
      <c r="L76" s="62"/>
    </row>
    <row r="77" spans="2:12" s="1" customFormat="1" ht="22.5" customHeight="1">
      <c r="B77" s="42"/>
      <c r="C77" s="64"/>
      <c r="D77" s="64"/>
      <c r="E77" s="419" t="str">
        <f>E7</f>
        <v>SOŠ a SOU Nejdek, objekt č. 1 - I. ETAPA</v>
      </c>
      <c r="F77" s="420"/>
      <c r="G77" s="420"/>
      <c r="H77" s="420"/>
      <c r="I77" s="173"/>
      <c r="J77" s="64"/>
      <c r="K77" s="64"/>
      <c r="L77" s="62"/>
    </row>
    <row r="78" spans="2:12">
      <c r="B78" s="29"/>
      <c r="C78" s="66" t="s">
        <v>109</v>
      </c>
      <c r="D78" s="289"/>
      <c r="E78" s="289"/>
      <c r="F78" s="289"/>
      <c r="G78" s="289"/>
      <c r="H78" s="289"/>
      <c r="J78" s="289"/>
      <c r="K78" s="289"/>
      <c r="L78" s="290"/>
    </row>
    <row r="79" spans="2:12" s="1" customFormat="1" ht="22.5" customHeight="1">
      <c r="B79" s="42"/>
      <c r="C79" s="64"/>
      <c r="D79" s="64"/>
      <c r="E79" s="419" t="s">
        <v>1520</v>
      </c>
      <c r="F79" s="421"/>
      <c r="G79" s="421"/>
      <c r="H79" s="421"/>
      <c r="I79" s="173"/>
      <c r="J79" s="64"/>
      <c r="K79" s="64"/>
      <c r="L79" s="62"/>
    </row>
    <row r="80" spans="2:12" s="1" customFormat="1" ht="14.45" customHeight="1">
      <c r="B80" s="42"/>
      <c r="C80" s="66" t="s">
        <v>1521</v>
      </c>
      <c r="D80" s="64"/>
      <c r="E80" s="64"/>
      <c r="F80" s="64"/>
      <c r="G80" s="64"/>
      <c r="H80" s="64"/>
      <c r="I80" s="173"/>
      <c r="J80" s="64"/>
      <c r="K80" s="64"/>
      <c r="L80" s="62"/>
    </row>
    <row r="81" spans="2:65" s="1" customFormat="1" ht="23.25" customHeight="1">
      <c r="B81" s="42"/>
      <c r="C81" s="64"/>
      <c r="D81" s="64"/>
      <c r="E81" s="391" t="str">
        <f>E11</f>
        <v>D.1.4.b - Zařízení silnoproudé elektroinstalace</v>
      </c>
      <c r="F81" s="421"/>
      <c r="G81" s="421"/>
      <c r="H81" s="421"/>
      <c r="I81" s="173"/>
      <c r="J81" s="64"/>
      <c r="K81" s="64"/>
      <c r="L81" s="62"/>
    </row>
    <row r="82" spans="2:65" s="1" customFormat="1" ht="6.95" customHeight="1">
      <c r="B82" s="42"/>
      <c r="C82" s="64"/>
      <c r="D82" s="64"/>
      <c r="E82" s="64"/>
      <c r="F82" s="64"/>
      <c r="G82" s="64"/>
      <c r="H82" s="64"/>
      <c r="I82" s="173"/>
      <c r="J82" s="64"/>
      <c r="K82" s="64"/>
      <c r="L82" s="62"/>
    </row>
    <row r="83" spans="2:65" s="1" customFormat="1" ht="18" customHeight="1">
      <c r="B83" s="42"/>
      <c r="C83" s="66" t="s">
        <v>26</v>
      </c>
      <c r="D83" s="64"/>
      <c r="E83" s="64"/>
      <c r="F83" s="174" t="str">
        <f>F14</f>
        <v xml:space="preserve"> </v>
      </c>
      <c r="G83" s="64"/>
      <c r="H83" s="64"/>
      <c r="I83" s="175" t="s">
        <v>28</v>
      </c>
      <c r="J83" s="74" t="str">
        <f>IF(J14="","",J14)</f>
        <v>25. 4. 2017</v>
      </c>
      <c r="K83" s="64"/>
      <c r="L83" s="62"/>
    </row>
    <row r="84" spans="2:65" s="1" customFormat="1" ht="6.95" customHeight="1">
      <c r="B84" s="42"/>
      <c r="C84" s="64"/>
      <c r="D84" s="64"/>
      <c r="E84" s="64"/>
      <c r="F84" s="64"/>
      <c r="G84" s="64"/>
      <c r="H84" s="64"/>
      <c r="I84" s="173"/>
      <c r="J84" s="64"/>
      <c r="K84" s="64"/>
      <c r="L84" s="62"/>
    </row>
    <row r="85" spans="2:65" s="1" customFormat="1">
      <c r="B85" s="42"/>
      <c r="C85" s="66" t="s">
        <v>32</v>
      </c>
      <c r="D85" s="64"/>
      <c r="E85" s="64"/>
      <c r="F85" s="174" t="str">
        <f>E17</f>
        <v xml:space="preserve"> </v>
      </c>
      <c r="G85" s="64"/>
      <c r="H85" s="64"/>
      <c r="I85" s="175" t="s">
        <v>38</v>
      </c>
      <c r="J85" s="174" t="str">
        <f>E23</f>
        <v>AD STUDIO Kadaň s.r.o.</v>
      </c>
      <c r="K85" s="64"/>
      <c r="L85" s="62"/>
    </row>
    <row r="86" spans="2:65" s="1" customFormat="1" ht="14.45" customHeight="1">
      <c r="B86" s="42"/>
      <c r="C86" s="66" t="s">
        <v>36</v>
      </c>
      <c r="D86" s="64"/>
      <c r="E86" s="64"/>
      <c r="F86" s="174" t="str">
        <f>IF(E20="","",E20)</f>
        <v/>
      </c>
      <c r="G86" s="64"/>
      <c r="H86" s="64"/>
      <c r="I86" s="173"/>
      <c r="J86" s="64"/>
      <c r="K86" s="64"/>
      <c r="L86" s="62"/>
    </row>
    <row r="87" spans="2:65" s="1" customFormat="1" ht="10.35" customHeight="1">
      <c r="B87" s="42"/>
      <c r="C87" s="64"/>
      <c r="D87" s="64"/>
      <c r="E87" s="64"/>
      <c r="F87" s="64"/>
      <c r="G87" s="64"/>
      <c r="H87" s="64"/>
      <c r="I87" s="173"/>
      <c r="J87" s="64"/>
      <c r="K87" s="64"/>
      <c r="L87" s="62"/>
    </row>
    <row r="88" spans="2:65" s="10" customFormat="1" ht="29.25" customHeight="1">
      <c r="B88" s="176"/>
      <c r="C88" s="177" t="s">
        <v>149</v>
      </c>
      <c r="D88" s="178" t="s">
        <v>62</v>
      </c>
      <c r="E88" s="178" t="s">
        <v>58</v>
      </c>
      <c r="F88" s="178" t="s">
        <v>150</v>
      </c>
      <c r="G88" s="178" t="s">
        <v>151</v>
      </c>
      <c r="H88" s="178" t="s">
        <v>152</v>
      </c>
      <c r="I88" s="179" t="s">
        <v>153</v>
      </c>
      <c r="J88" s="178" t="s">
        <v>113</v>
      </c>
      <c r="K88" s="180" t="s">
        <v>154</v>
      </c>
      <c r="L88" s="181"/>
      <c r="M88" s="82" t="s">
        <v>155</v>
      </c>
      <c r="N88" s="83" t="s">
        <v>47</v>
      </c>
      <c r="O88" s="83" t="s">
        <v>156</v>
      </c>
      <c r="P88" s="83" t="s">
        <v>157</v>
      </c>
      <c r="Q88" s="83" t="s">
        <v>158</v>
      </c>
      <c r="R88" s="83" t="s">
        <v>159</v>
      </c>
      <c r="S88" s="83" t="s">
        <v>160</v>
      </c>
      <c r="T88" s="84" t="s">
        <v>161</v>
      </c>
    </row>
    <row r="89" spans="2:65" s="1" customFormat="1" ht="29.25" customHeight="1">
      <c r="B89" s="42"/>
      <c r="C89" s="88" t="s">
        <v>114</v>
      </c>
      <c r="D89" s="64"/>
      <c r="E89" s="64"/>
      <c r="F89" s="64"/>
      <c r="G89" s="64"/>
      <c r="H89" s="64"/>
      <c r="I89" s="173"/>
      <c r="J89" s="182">
        <f>BK89</f>
        <v>0</v>
      </c>
      <c r="K89" s="64"/>
      <c r="L89" s="62"/>
      <c r="M89" s="85"/>
      <c r="N89" s="86"/>
      <c r="O89" s="86"/>
      <c r="P89" s="183">
        <f>P90+P99+P110+P135+P144+P149+P164</f>
        <v>0</v>
      </c>
      <c r="Q89" s="86"/>
      <c r="R89" s="183">
        <f>R90+R99+R110+R135+R144+R149+R164</f>
        <v>0</v>
      </c>
      <c r="S89" s="86"/>
      <c r="T89" s="184">
        <f>T90+T99+T110+T135+T144+T149+T164</f>
        <v>0</v>
      </c>
      <c r="AT89" s="25" t="s">
        <v>76</v>
      </c>
      <c r="AU89" s="25" t="s">
        <v>115</v>
      </c>
      <c r="BK89" s="185">
        <f>BK90+BK99+BK110+BK135+BK144+BK149+BK164</f>
        <v>0</v>
      </c>
    </row>
    <row r="90" spans="2:65" s="11" customFormat="1" ht="37.35" customHeight="1">
      <c r="B90" s="186"/>
      <c r="C90" s="187"/>
      <c r="D90" s="200" t="s">
        <v>76</v>
      </c>
      <c r="E90" s="284" t="s">
        <v>1048</v>
      </c>
      <c r="F90" s="284" t="s">
        <v>1927</v>
      </c>
      <c r="G90" s="187"/>
      <c r="H90" s="187"/>
      <c r="I90" s="190"/>
      <c r="J90" s="285">
        <f>BK90</f>
        <v>0</v>
      </c>
      <c r="K90" s="187"/>
      <c r="L90" s="192"/>
      <c r="M90" s="193"/>
      <c r="N90" s="194"/>
      <c r="O90" s="194"/>
      <c r="P90" s="195">
        <f>SUM(P91:P98)</f>
        <v>0</v>
      </c>
      <c r="Q90" s="194"/>
      <c r="R90" s="195">
        <f>SUM(R91:R98)</f>
        <v>0</v>
      </c>
      <c r="S90" s="194"/>
      <c r="T90" s="196">
        <f>SUM(T91:T98)</f>
        <v>0</v>
      </c>
      <c r="AR90" s="197" t="s">
        <v>25</v>
      </c>
      <c r="AT90" s="198" t="s">
        <v>76</v>
      </c>
      <c r="AU90" s="198" t="s">
        <v>77</v>
      </c>
      <c r="AY90" s="197" t="s">
        <v>164</v>
      </c>
      <c r="BK90" s="199">
        <f>SUM(BK91:BK98)</f>
        <v>0</v>
      </c>
    </row>
    <row r="91" spans="2:65" s="1" customFormat="1" ht="22.5" customHeight="1">
      <c r="B91" s="42"/>
      <c r="C91" s="203" t="s">
        <v>25</v>
      </c>
      <c r="D91" s="203" t="s">
        <v>166</v>
      </c>
      <c r="E91" s="204" t="s">
        <v>1928</v>
      </c>
      <c r="F91" s="205" t="s">
        <v>1929</v>
      </c>
      <c r="G91" s="206" t="s">
        <v>1930</v>
      </c>
      <c r="H91" s="207">
        <v>1</v>
      </c>
      <c r="I91" s="208"/>
      <c r="J91" s="209">
        <f>ROUND(I91*H91,2)</f>
        <v>0</v>
      </c>
      <c r="K91" s="205" t="s">
        <v>24</v>
      </c>
      <c r="L91" s="62"/>
      <c r="M91" s="210" t="s">
        <v>24</v>
      </c>
      <c r="N91" s="211" t="s">
        <v>48</v>
      </c>
      <c r="O91" s="43"/>
      <c r="P91" s="212">
        <f>O91*H91</f>
        <v>0</v>
      </c>
      <c r="Q91" s="212">
        <v>0</v>
      </c>
      <c r="R91" s="212">
        <f>Q91*H91</f>
        <v>0</v>
      </c>
      <c r="S91" s="212">
        <v>0</v>
      </c>
      <c r="T91" s="213">
        <f>S91*H91</f>
        <v>0</v>
      </c>
      <c r="AR91" s="25" t="s">
        <v>171</v>
      </c>
      <c r="AT91" s="25" t="s">
        <v>166</v>
      </c>
      <c r="AU91" s="25" t="s">
        <v>25</v>
      </c>
      <c r="AY91" s="25" t="s">
        <v>164</v>
      </c>
      <c r="BE91" s="214">
        <f>IF(N91="základní",J91,0)</f>
        <v>0</v>
      </c>
      <c r="BF91" s="214">
        <f>IF(N91="snížená",J91,0)</f>
        <v>0</v>
      </c>
      <c r="BG91" s="214">
        <f>IF(N91="zákl. přenesená",J91,0)</f>
        <v>0</v>
      </c>
      <c r="BH91" s="214">
        <f>IF(N91="sníž. přenesená",J91,0)</f>
        <v>0</v>
      </c>
      <c r="BI91" s="214">
        <f>IF(N91="nulová",J91,0)</f>
        <v>0</v>
      </c>
      <c r="BJ91" s="25" t="s">
        <v>25</v>
      </c>
      <c r="BK91" s="214">
        <f>ROUND(I91*H91,2)</f>
        <v>0</v>
      </c>
      <c r="BL91" s="25" t="s">
        <v>171</v>
      </c>
      <c r="BM91" s="25" t="s">
        <v>86</v>
      </c>
    </row>
    <row r="92" spans="2:65" s="1" customFormat="1" ht="13.5">
      <c r="B92" s="42"/>
      <c r="C92" s="64"/>
      <c r="D92" s="242" t="s">
        <v>173</v>
      </c>
      <c r="E92" s="64"/>
      <c r="F92" s="252" t="s">
        <v>1929</v>
      </c>
      <c r="G92" s="64"/>
      <c r="H92" s="64"/>
      <c r="I92" s="173"/>
      <c r="J92" s="64"/>
      <c r="K92" s="64"/>
      <c r="L92" s="62"/>
      <c r="M92" s="217"/>
      <c r="N92" s="43"/>
      <c r="O92" s="43"/>
      <c r="P92" s="43"/>
      <c r="Q92" s="43"/>
      <c r="R92" s="43"/>
      <c r="S92" s="43"/>
      <c r="T92" s="79"/>
      <c r="AT92" s="25" t="s">
        <v>173</v>
      </c>
      <c r="AU92" s="25" t="s">
        <v>25</v>
      </c>
    </row>
    <row r="93" spans="2:65" s="1" customFormat="1" ht="22.5" customHeight="1">
      <c r="B93" s="42"/>
      <c r="C93" s="203" t="s">
        <v>86</v>
      </c>
      <c r="D93" s="203" t="s">
        <v>166</v>
      </c>
      <c r="E93" s="204" t="s">
        <v>1931</v>
      </c>
      <c r="F93" s="205" t="s">
        <v>1932</v>
      </c>
      <c r="G93" s="206" t="s">
        <v>1930</v>
      </c>
      <c r="H93" s="207">
        <v>1</v>
      </c>
      <c r="I93" s="208"/>
      <c r="J93" s="209">
        <f>ROUND(I93*H93,2)</f>
        <v>0</v>
      </c>
      <c r="K93" s="205" t="s">
        <v>24</v>
      </c>
      <c r="L93" s="62"/>
      <c r="M93" s="210" t="s">
        <v>24</v>
      </c>
      <c r="N93" s="211" t="s">
        <v>48</v>
      </c>
      <c r="O93" s="43"/>
      <c r="P93" s="212">
        <f>O93*H93</f>
        <v>0</v>
      </c>
      <c r="Q93" s="212">
        <v>0</v>
      </c>
      <c r="R93" s="212">
        <f>Q93*H93</f>
        <v>0</v>
      </c>
      <c r="S93" s="212">
        <v>0</v>
      </c>
      <c r="T93" s="213">
        <f>S93*H93</f>
        <v>0</v>
      </c>
      <c r="AR93" s="25" t="s">
        <v>171</v>
      </c>
      <c r="AT93" s="25" t="s">
        <v>166</v>
      </c>
      <c r="AU93" s="25" t="s">
        <v>25</v>
      </c>
      <c r="AY93" s="25" t="s">
        <v>164</v>
      </c>
      <c r="BE93" s="214">
        <f>IF(N93="základní",J93,0)</f>
        <v>0</v>
      </c>
      <c r="BF93" s="214">
        <f>IF(N93="snížená",J93,0)</f>
        <v>0</v>
      </c>
      <c r="BG93" s="214">
        <f>IF(N93="zákl. přenesená",J93,0)</f>
        <v>0</v>
      </c>
      <c r="BH93" s="214">
        <f>IF(N93="sníž. přenesená",J93,0)</f>
        <v>0</v>
      </c>
      <c r="BI93" s="214">
        <f>IF(N93="nulová",J93,0)</f>
        <v>0</v>
      </c>
      <c r="BJ93" s="25" t="s">
        <v>25</v>
      </c>
      <c r="BK93" s="214">
        <f>ROUND(I93*H93,2)</f>
        <v>0</v>
      </c>
      <c r="BL93" s="25" t="s">
        <v>171</v>
      </c>
      <c r="BM93" s="25" t="s">
        <v>171</v>
      </c>
    </row>
    <row r="94" spans="2:65" s="1" customFormat="1" ht="13.5">
      <c r="B94" s="42"/>
      <c r="C94" s="64"/>
      <c r="D94" s="242" t="s">
        <v>173</v>
      </c>
      <c r="E94" s="64"/>
      <c r="F94" s="252" t="s">
        <v>1932</v>
      </c>
      <c r="G94" s="64"/>
      <c r="H94" s="64"/>
      <c r="I94" s="173"/>
      <c r="J94" s="64"/>
      <c r="K94" s="64"/>
      <c r="L94" s="62"/>
      <c r="M94" s="217"/>
      <c r="N94" s="43"/>
      <c r="O94" s="43"/>
      <c r="P94" s="43"/>
      <c r="Q94" s="43"/>
      <c r="R94" s="43"/>
      <c r="S94" s="43"/>
      <c r="T94" s="79"/>
      <c r="AT94" s="25" t="s">
        <v>173</v>
      </c>
      <c r="AU94" s="25" t="s">
        <v>25</v>
      </c>
    </row>
    <row r="95" spans="2:65" s="1" customFormat="1" ht="22.5" customHeight="1">
      <c r="B95" s="42"/>
      <c r="C95" s="203" t="s">
        <v>183</v>
      </c>
      <c r="D95" s="203" t="s">
        <v>166</v>
      </c>
      <c r="E95" s="204" t="s">
        <v>1933</v>
      </c>
      <c r="F95" s="205" t="s">
        <v>1934</v>
      </c>
      <c r="G95" s="206" t="s">
        <v>1930</v>
      </c>
      <c r="H95" s="207">
        <v>1</v>
      </c>
      <c r="I95" s="208"/>
      <c r="J95" s="209">
        <f>ROUND(I95*H95,2)</f>
        <v>0</v>
      </c>
      <c r="K95" s="205" t="s">
        <v>24</v>
      </c>
      <c r="L95" s="62"/>
      <c r="M95" s="210" t="s">
        <v>24</v>
      </c>
      <c r="N95" s="211" t="s">
        <v>48</v>
      </c>
      <c r="O95" s="43"/>
      <c r="P95" s="212">
        <f>O95*H95</f>
        <v>0</v>
      </c>
      <c r="Q95" s="212">
        <v>0</v>
      </c>
      <c r="R95" s="212">
        <f>Q95*H95</f>
        <v>0</v>
      </c>
      <c r="S95" s="212">
        <v>0</v>
      </c>
      <c r="T95" s="213">
        <f>S95*H95</f>
        <v>0</v>
      </c>
      <c r="AR95" s="25" t="s">
        <v>171</v>
      </c>
      <c r="AT95" s="25" t="s">
        <v>166</v>
      </c>
      <c r="AU95" s="25" t="s">
        <v>25</v>
      </c>
      <c r="AY95" s="25" t="s">
        <v>164</v>
      </c>
      <c r="BE95" s="214">
        <f>IF(N95="základní",J95,0)</f>
        <v>0</v>
      </c>
      <c r="BF95" s="214">
        <f>IF(N95="snížená",J95,0)</f>
        <v>0</v>
      </c>
      <c r="BG95" s="214">
        <f>IF(N95="zákl. přenesená",J95,0)</f>
        <v>0</v>
      </c>
      <c r="BH95" s="214">
        <f>IF(N95="sníž. přenesená",J95,0)</f>
        <v>0</v>
      </c>
      <c r="BI95" s="214">
        <f>IF(N95="nulová",J95,0)</f>
        <v>0</v>
      </c>
      <c r="BJ95" s="25" t="s">
        <v>25</v>
      </c>
      <c r="BK95" s="214">
        <f>ROUND(I95*H95,2)</f>
        <v>0</v>
      </c>
      <c r="BL95" s="25" t="s">
        <v>171</v>
      </c>
      <c r="BM95" s="25" t="s">
        <v>198</v>
      </c>
    </row>
    <row r="96" spans="2:65" s="1" customFormat="1" ht="13.5">
      <c r="B96" s="42"/>
      <c r="C96" s="64"/>
      <c r="D96" s="242" t="s">
        <v>173</v>
      </c>
      <c r="E96" s="64"/>
      <c r="F96" s="252" t="s">
        <v>1934</v>
      </c>
      <c r="G96" s="64"/>
      <c r="H96" s="64"/>
      <c r="I96" s="173"/>
      <c r="J96" s="64"/>
      <c r="K96" s="64"/>
      <c r="L96" s="62"/>
      <c r="M96" s="217"/>
      <c r="N96" s="43"/>
      <c r="O96" s="43"/>
      <c r="P96" s="43"/>
      <c r="Q96" s="43"/>
      <c r="R96" s="43"/>
      <c r="S96" s="43"/>
      <c r="T96" s="79"/>
      <c r="AT96" s="25" t="s">
        <v>173</v>
      </c>
      <c r="AU96" s="25" t="s">
        <v>25</v>
      </c>
    </row>
    <row r="97" spans="2:65" s="1" customFormat="1" ht="22.5" customHeight="1">
      <c r="B97" s="42"/>
      <c r="C97" s="203" t="s">
        <v>171</v>
      </c>
      <c r="D97" s="203" t="s">
        <v>166</v>
      </c>
      <c r="E97" s="204" t="s">
        <v>1935</v>
      </c>
      <c r="F97" s="205" t="s">
        <v>1936</v>
      </c>
      <c r="G97" s="206" t="s">
        <v>1930</v>
      </c>
      <c r="H97" s="207">
        <v>1</v>
      </c>
      <c r="I97" s="208"/>
      <c r="J97" s="209">
        <f>ROUND(I97*H97,2)</f>
        <v>0</v>
      </c>
      <c r="K97" s="205" t="s">
        <v>24</v>
      </c>
      <c r="L97" s="62"/>
      <c r="M97" s="210" t="s">
        <v>24</v>
      </c>
      <c r="N97" s="211" t="s">
        <v>48</v>
      </c>
      <c r="O97" s="43"/>
      <c r="P97" s="212">
        <f>O97*H97</f>
        <v>0</v>
      </c>
      <c r="Q97" s="212">
        <v>0</v>
      </c>
      <c r="R97" s="212">
        <f>Q97*H97</f>
        <v>0</v>
      </c>
      <c r="S97" s="212">
        <v>0</v>
      </c>
      <c r="T97" s="213">
        <f>S97*H97</f>
        <v>0</v>
      </c>
      <c r="AR97" s="25" t="s">
        <v>171</v>
      </c>
      <c r="AT97" s="25" t="s">
        <v>166</v>
      </c>
      <c r="AU97" s="25" t="s">
        <v>25</v>
      </c>
      <c r="AY97" s="25" t="s">
        <v>164</v>
      </c>
      <c r="BE97" s="214">
        <f>IF(N97="základní",J97,0)</f>
        <v>0</v>
      </c>
      <c r="BF97" s="214">
        <f>IF(N97="snížená",J97,0)</f>
        <v>0</v>
      </c>
      <c r="BG97" s="214">
        <f>IF(N97="zákl. přenesená",J97,0)</f>
        <v>0</v>
      </c>
      <c r="BH97" s="214">
        <f>IF(N97="sníž. přenesená",J97,0)</f>
        <v>0</v>
      </c>
      <c r="BI97" s="214">
        <f>IF(N97="nulová",J97,0)</f>
        <v>0</v>
      </c>
      <c r="BJ97" s="25" t="s">
        <v>25</v>
      </c>
      <c r="BK97" s="214">
        <f>ROUND(I97*H97,2)</f>
        <v>0</v>
      </c>
      <c r="BL97" s="25" t="s">
        <v>171</v>
      </c>
      <c r="BM97" s="25" t="s">
        <v>211</v>
      </c>
    </row>
    <row r="98" spans="2:65" s="1" customFormat="1" ht="13.5">
      <c r="B98" s="42"/>
      <c r="C98" s="64"/>
      <c r="D98" s="215" t="s">
        <v>173</v>
      </c>
      <c r="E98" s="64"/>
      <c r="F98" s="216" t="s">
        <v>1936</v>
      </c>
      <c r="G98" s="64"/>
      <c r="H98" s="64"/>
      <c r="I98" s="173"/>
      <c r="J98" s="64"/>
      <c r="K98" s="64"/>
      <c r="L98" s="62"/>
      <c r="M98" s="217"/>
      <c r="N98" s="43"/>
      <c r="O98" s="43"/>
      <c r="P98" s="43"/>
      <c r="Q98" s="43"/>
      <c r="R98" s="43"/>
      <c r="S98" s="43"/>
      <c r="T98" s="79"/>
      <c r="AT98" s="25" t="s">
        <v>173</v>
      </c>
      <c r="AU98" s="25" t="s">
        <v>25</v>
      </c>
    </row>
    <row r="99" spans="2:65" s="11" customFormat="1" ht="37.35" customHeight="1">
      <c r="B99" s="186"/>
      <c r="C99" s="187"/>
      <c r="D99" s="200" t="s">
        <v>76</v>
      </c>
      <c r="E99" s="284" t="s">
        <v>1052</v>
      </c>
      <c r="F99" s="284" t="s">
        <v>1937</v>
      </c>
      <c r="G99" s="187"/>
      <c r="H99" s="187"/>
      <c r="I99" s="190"/>
      <c r="J99" s="285">
        <f>BK99</f>
        <v>0</v>
      </c>
      <c r="K99" s="187"/>
      <c r="L99" s="192"/>
      <c r="M99" s="193"/>
      <c r="N99" s="194"/>
      <c r="O99" s="194"/>
      <c r="P99" s="195">
        <f>SUM(P100:P109)</f>
        <v>0</v>
      </c>
      <c r="Q99" s="194"/>
      <c r="R99" s="195">
        <f>SUM(R100:R109)</f>
        <v>0</v>
      </c>
      <c r="S99" s="194"/>
      <c r="T99" s="196">
        <f>SUM(T100:T109)</f>
        <v>0</v>
      </c>
      <c r="AR99" s="197" t="s">
        <v>25</v>
      </c>
      <c r="AT99" s="198" t="s">
        <v>76</v>
      </c>
      <c r="AU99" s="198" t="s">
        <v>77</v>
      </c>
      <c r="AY99" s="197" t="s">
        <v>164</v>
      </c>
      <c r="BK99" s="199">
        <f>SUM(BK100:BK109)</f>
        <v>0</v>
      </c>
    </row>
    <row r="100" spans="2:65" s="1" customFormat="1" ht="22.5" customHeight="1">
      <c r="B100" s="42"/>
      <c r="C100" s="203" t="s">
        <v>193</v>
      </c>
      <c r="D100" s="203" t="s">
        <v>166</v>
      </c>
      <c r="E100" s="204" t="s">
        <v>1938</v>
      </c>
      <c r="F100" s="205" t="s">
        <v>1939</v>
      </c>
      <c r="G100" s="206" t="s">
        <v>1930</v>
      </c>
      <c r="H100" s="207">
        <v>7</v>
      </c>
      <c r="I100" s="208"/>
      <c r="J100" s="209">
        <f>ROUND(I100*H100,2)</f>
        <v>0</v>
      </c>
      <c r="K100" s="205" t="s">
        <v>24</v>
      </c>
      <c r="L100" s="62"/>
      <c r="M100" s="210" t="s">
        <v>24</v>
      </c>
      <c r="N100" s="211" t="s">
        <v>48</v>
      </c>
      <c r="O100" s="43"/>
      <c r="P100" s="212">
        <f>O100*H100</f>
        <v>0</v>
      </c>
      <c r="Q100" s="212">
        <v>0</v>
      </c>
      <c r="R100" s="212">
        <f>Q100*H100</f>
        <v>0</v>
      </c>
      <c r="S100" s="212">
        <v>0</v>
      </c>
      <c r="T100" s="213">
        <f>S100*H100</f>
        <v>0</v>
      </c>
      <c r="AR100" s="25" t="s">
        <v>171</v>
      </c>
      <c r="AT100" s="25" t="s">
        <v>166</v>
      </c>
      <c r="AU100" s="25" t="s">
        <v>25</v>
      </c>
      <c r="AY100" s="25" t="s">
        <v>164</v>
      </c>
      <c r="BE100" s="214">
        <f>IF(N100="základní",J100,0)</f>
        <v>0</v>
      </c>
      <c r="BF100" s="214">
        <f>IF(N100="snížená",J100,0)</f>
        <v>0</v>
      </c>
      <c r="BG100" s="214">
        <f>IF(N100="zákl. přenesená",J100,0)</f>
        <v>0</v>
      </c>
      <c r="BH100" s="214">
        <f>IF(N100="sníž. přenesená",J100,0)</f>
        <v>0</v>
      </c>
      <c r="BI100" s="214">
        <f>IF(N100="nulová",J100,0)</f>
        <v>0</v>
      </c>
      <c r="BJ100" s="25" t="s">
        <v>25</v>
      </c>
      <c r="BK100" s="214">
        <f>ROUND(I100*H100,2)</f>
        <v>0</v>
      </c>
      <c r="BL100" s="25" t="s">
        <v>171</v>
      </c>
      <c r="BM100" s="25" t="s">
        <v>30</v>
      </c>
    </row>
    <row r="101" spans="2:65" s="1" customFormat="1" ht="13.5">
      <c r="B101" s="42"/>
      <c r="C101" s="64"/>
      <c r="D101" s="215" t="s">
        <v>173</v>
      </c>
      <c r="E101" s="64"/>
      <c r="F101" s="216" t="s">
        <v>1939</v>
      </c>
      <c r="G101" s="64"/>
      <c r="H101" s="64"/>
      <c r="I101" s="173"/>
      <c r="J101" s="64"/>
      <c r="K101" s="64"/>
      <c r="L101" s="62"/>
      <c r="M101" s="217"/>
      <c r="N101" s="43"/>
      <c r="O101" s="43"/>
      <c r="P101" s="43"/>
      <c r="Q101" s="43"/>
      <c r="R101" s="43"/>
      <c r="S101" s="43"/>
      <c r="T101" s="79"/>
      <c r="AT101" s="25" t="s">
        <v>173</v>
      </c>
      <c r="AU101" s="25" t="s">
        <v>25</v>
      </c>
    </row>
    <row r="102" spans="2:65" s="1" customFormat="1" ht="27">
      <c r="B102" s="42"/>
      <c r="C102" s="64"/>
      <c r="D102" s="242" t="s">
        <v>332</v>
      </c>
      <c r="E102" s="64"/>
      <c r="F102" s="266" t="s">
        <v>1940</v>
      </c>
      <c r="G102" s="64"/>
      <c r="H102" s="64"/>
      <c r="I102" s="173"/>
      <c r="J102" s="64"/>
      <c r="K102" s="64"/>
      <c r="L102" s="62"/>
      <c r="M102" s="217"/>
      <c r="N102" s="43"/>
      <c r="O102" s="43"/>
      <c r="P102" s="43"/>
      <c r="Q102" s="43"/>
      <c r="R102" s="43"/>
      <c r="S102" s="43"/>
      <c r="T102" s="79"/>
      <c r="AT102" s="25" t="s">
        <v>332</v>
      </c>
      <c r="AU102" s="25" t="s">
        <v>25</v>
      </c>
    </row>
    <row r="103" spans="2:65" s="1" customFormat="1" ht="22.5" customHeight="1">
      <c r="B103" s="42"/>
      <c r="C103" s="203" t="s">
        <v>198</v>
      </c>
      <c r="D103" s="203" t="s">
        <v>166</v>
      </c>
      <c r="E103" s="204" t="s">
        <v>1941</v>
      </c>
      <c r="F103" s="205" t="s">
        <v>1942</v>
      </c>
      <c r="G103" s="206" t="s">
        <v>1930</v>
      </c>
      <c r="H103" s="207">
        <v>15</v>
      </c>
      <c r="I103" s="208"/>
      <c r="J103" s="209">
        <f>ROUND(I103*H103,2)</f>
        <v>0</v>
      </c>
      <c r="K103" s="205" t="s">
        <v>24</v>
      </c>
      <c r="L103" s="62"/>
      <c r="M103" s="210" t="s">
        <v>24</v>
      </c>
      <c r="N103" s="211" t="s">
        <v>48</v>
      </c>
      <c r="O103" s="43"/>
      <c r="P103" s="212">
        <f>O103*H103</f>
        <v>0</v>
      </c>
      <c r="Q103" s="212">
        <v>0</v>
      </c>
      <c r="R103" s="212">
        <f>Q103*H103</f>
        <v>0</v>
      </c>
      <c r="S103" s="212">
        <v>0</v>
      </c>
      <c r="T103" s="213">
        <f>S103*H103</f>
        <v>0</v>
      </c>
      <c r="AR103" s="25" t="s">
        <v>171</v>
      </c>
      <c r="AT103" s="25" t="s">
        <v>166</v>
      </c>
      <c r="AU103" s="25" t="s">
        <v>25</v>
      </c>
      <c r="AY103" s="25" t="s">
        <v>164</v>
      </c>
      <c r="BE103" s="214">
        <f>IF(N103="základní",J103,0)</f>
        <v>0</v>
      </c>
      <c r="BF103" s="214">
        <f>IF(N103="snížená",J103,0)</f>
        <v>0</v>
      </c>
      <c r="BG103" s="214">
        <f>IF(N103="zákl. přenesená",J103,0)</f>
        <v>0</v>
      </c>
      <c r="BH103" s="214">
        <f>IF(N103="sníž. přenesená",J103,0)</f>
        <v>0</v>
      </c>
      <c r="BI103" s="214">
        <f>IF(N103="nulová",J103,0)</f>
        <v>0</v>
      </c>
      <c r="BJ103" s="25" t="s">
        <v>25</v>
      </c>
      <c r="BK103" s="214">
        <f>ROUND(I103*H103,2)</f>
        <v>0</v>
      </c>
      <c r="BL103" s="25" t="s">
        <v>171</v>
      </c>
      <c r="BM103" s="25" t="s">
        <v>245</v>
      </c>
    </row>
    <row r="104" spans="2:65" s="1" customFormat="1" ht="13.5">
      <c r="B104" s="42"/>
      <c r="C104" s="64"/>
      <c r="D104" s="215" t="s">
        <v>173</v>
      </c>
      <c r="E104" s="64"/>
      <c r="F104" s="216" t="s">
        <v>1942</v>
      </c>
      <c r="G104" s="64"/>
      <c r="H104" s="64"/>
      <c r="I104" s="173"/>
      <c r="J104" s="64"/>
      <c r="K104" s="64"/>
      <c r="L104" s="62"/>
      <c r="M104" s="217"/>
      <c r="N104" s="43"/>
      <c r="O104" s="43"/>
      <c r="P104" s="43"/>
      <c r="Q104" s="43"/>
      <c r="R104" s="43"/>
      <c r="S104" s="43"/>
      <c r="T104" s="79"/>
      <c r="AT104" s="25" t="s">
        <v>173</v>
      </c>
      <c r="AU104" s="25" t="s">
        <v>25</v>
      </c>
    </row>
    <row r="105" spans="2:65" s="1" customFormat="1" ht="27">
      <c r="B105" s="42"/>
      <c r="C105" s="64"/>
      <c r="D105" s="242" t="s">
        <v>332</v>
      </c>
      <c r="E105" s="64"/>
      <c r="F105" s="266" t="s">
        <v>1940</v>
      </c>
      <c r="G105" s="64"/>
      <c r="H105" s="64"/>
      <c r="I105" s="173"/>
      <c r="J105" s="64"/>
      <c r="K105" s="64"/>
      <c r="L105" s="62"/>
      <c r="M105" s="217"/>
      <c r="N105" s="43"/>
      <c r="O105" s="43"/>
      <c r="P105" s="43"/>
      <c r="Q105" s="43"/>
      <c r="R105" s="43"/>
      <c r="S105" s="43"/>
      <c r="T105" s="79"/>
      <c r="AT105" s="25" t="s">
        <v>332</v>
      </c>
      <c r="AU105" s="25" t="s">
        <v>25</v>
      </c>
    </row>
    <row r="106" spans="2:65" s="1" customFormat="1" ht="22.5" customHeight="1">
      <c r="B106" s="42"/>
      <c r="C106" s="203" t="s">
        <v>204</v>
      </c>
      <c r="D106" s="203" t="s">
        <v>166</v>
      </c>
      <c r="E106" s="204" t="s">
        <v>1943</v>
      </c>
      <c r="F106" s="205" t="s">
        <v>1944</v>
      </c>
      <c r="G106" s="206" t="s">
        <v>1930</v>
      </c>
      <c r="H106" s="207">
        <v>22</v>
      </c>
      <c r="I106" s="208"/>
      <c r="J106" s="209">
        <f>ROUND(I106*H106,2)</f>
        <v>0</v>
      </c>
      <c r="K106" s="205" t="s">
        <v>24</v>
      </c>
      <c r="L106" s="62"/>
      <c r="M106" s="210" t="s">
        <v>24</v>
      </c>
      <c r="N106" s="211" t="s">
        <v>48</v>
      </c>
      <c r="O106" s="43"/>
      <c r="P106" s="212">
        <f>O106*H106</f>
        <v>0</v>
      </c>
      <c r="Q106" s="212">
        <v>0</v>
      </c>
      <c r="R106" s="212">
        <f>Q106*H106</f>
        <v>0</v>
      </c>
      <c r="S106" s="212">
        <v>0</v>
      </c>
      <c r="T106" s="213">
        <f>S106*H106</f>
        <v>0</v>
      </c>
      <c r="AR106" s="25" t="s">
        <v>171</v>
      </c>
      <c r="AT106" s="25" t="s">
        <v>166</v>
      </c>
      <c r="AU106" s="25" t="s">
        <v>25</v>
      </c>
      <c r="AY106" s="25" t="s">
        <v>164</v>
      </c>
      <c r="BE106" s="214">
        <f>IF(N106="základní",J106,0)</f>
        <v>0</v>
      </c>
      <c r="BF106" s="214">
        <f>IF(N106="snížená",J106,0)</f>
        <v>0</v>
      </c>
      <c r="BG106" s="214">
        <f>IF(N106="zákl. přenesená",J106,0)</f>
        <v>0</v>
      </c>
      <c r="BH106" s="214">
        <f>IF(N106="sníž. přenesená",J106,0)</f>
        <v>0</v>
      </c>
      <c r="BI106" s="214">
        <f>IF(N106="nulová",J106,0)</f>
        <v>0</v>
      </c>
      <c r="BJ106" s="25" t="s">
        <v>25</v>
      </c>
      <c r="BK106" s="214">
        <f>ROUND(I106*H106,2)</f>
        <v>0</v>
      </c>
      <c r="BL106" s="25" t="s">
        <v>171</v>
      </c>
      <c r="BM106" s="25" t="s">
        <v>270</v>
      </c>
    </row>
    <row r="107" spans="2:65" s="1" customFormat="1" ht="13.5">
      <c r="B107" s="42"/>
      <c r="C107" s="64"/>
      <c r="D107" s="242" t="s">
        <v>173</v>
      </c>
      <c r="E107" s="64"/>
      <c r="F107" s="252" t="s">
        <v>1944</v>
      </c>
      <c r="G107" s="64"/>
      <c r="H107" s="64"/>
      <c r="I107" s="173"/>
      <c r="J107" s="64"/>
      <c r="K107" s="64"/>
      <c r="L107" s="62"/>
      <c r="M107" s="217"/>
      <c r="N107" s="43"/>
      <c r="O107" s="43"/>
      <c r="P107" s="43"/>
      <c r="Q107" s="43"/>
      <c r="R107" s="43"/>
      <c r="S107" s="43"/>
      <c r="T107" s="79"/>
      <c r="AT107" s="25" t="s">
        <v>173</v>
      </c>
      <c r="AU107" s="25" t="s">
        <v>25</v>
      </c>
    </row>
    <row r="108" spans="2:65" s="1" customFormat="1" ht="22.5" customHeight="1">
      <c r="B108" s="42"/>
      <c r="C108" s="203" t="s">
        <v>211</v>
      </c>
      <c r="D108" s="203" t="s">
        <v>166</v>
      </c>
      <c r="E108" s="204" t="s">
        <v>1945</v>
      </c>
      <c r="F108" s="205" t="s">
        <v>1946</v>
      </c>
      <c r="G108" s="206" t="s">
        <v>1930</v>
      </c>
      <c r="H108" s="207">
        <v>44</v>
      </c>
      <c r="I108" s="208"/>
      <c r="J108" s="209">
        <f>ROUND(I108*H108,2)</f>
        <v>0</v>
      </c>
      <c r="K108" s="205" t="s">
        <v>24</v>
      </c>
      <c r="L108" s="62"/>
      <c r="M108" s="210" t="s">
        <v>24</v>
      </c>
      <c r="N108" s="211" t="s">
        <v>48</v>
      </c>
      <c r="O108" s="43"/>
      <c r="P108" s="212">
        <f>O108*H108</f>
        <v>0</v>
      </c>
      <c r="Q108" s="212">
        <v>0</v>
      </c>
      <c r="R108" s="212">
        <f>Q108*H108</f>
        <v>0</v>
      </c>
      <c r="S108" s="212">
        <v>0</v>
      </c>
      <c r="T108" s="213">
        <f>S108*H108</f>
        <v>0</v>
      </c>
      <c r="AR108" s="25" t="s">
        <v>171</v>
      </c>
      <c r="AT108" s="25" t="s">
        <v>166</v>
      </c>
      <c r="AU108" s="25" t="s">
        <v>25</v>
      </c>
      <c r="AY108" s="25" t="s">
        <v>164</v>
      </c>
      <c r="BE108" s="214">
        <f>IF(N108="základní",J108,0)</f>
        <v>0</v>
      </c>
      <c r="BF108" s="214">
        <f>IF(N108="snížená",J108,0)</f>
        <v>0</v>
      </c>
      <c r="BG108" s="214">
        <f>IF(N108="zákl. přenesená",J108,0)</f>
        <v>0</v>
      </c>
      <c r="BH108" s="214">
        <f>IF(N108="sníž. přenesená",J108,0)</f>
        <v>0</v>
      </c>
      <c r="BI108" s="214">
        <f>IF(N108="nulová",J108,0)</f>
        <v>0</v>
      </c>
      <c r="BJ108" s="25" t="s">
        <v>25</v>
      </c>
      <c r="BK108" s="214">
        <f>ROUND(I108*H108,2)</f>
        <v>0</v>
      </c>
      <c r="BL108" s="25" t="s">
        <v>171</v>
      </c>
      <c r="BM108" s="25" t="s">
        <v>284</v>
      </c>
    </row>
    <row r="109" spans="2:65" s="1" customFormat="1" ht="13.5">
      <c r="B109" s="42"/>
      <c r="C109" s="64"/>
      <c r="D109" s="215" t="s">
        <v>173</v>
      </c>
      <c r="E109" s="64"/>
      <c r="F109" s="216" t="s">
        <v>1946</v>
      </c>
      <c r="G109" s="64"/>
      <c r="H109" s="64"/>
      <c r="I109" s="173"/>
      <c r="J109" s="64"/>
      <c r="K109" s="64"/>
      <c r="L109" s="62"/>
      <c r="M109" s="217"/>
      <c r="N109" s="43"/>
      <c r="O109" s="43"/>
      <c r="P109" s="43"/>
      <c r="Q109" s="43"/>
      <c r="R109" s="43"/>
      <c r="S109" s="43"/>
      <c r="T109" s="79"/>
      <c r="AT109" s="25" t="s">
        <v>173</v>
      </c>
      <c r="AU109" s="25" t="s">
        <v>25</v>
      </c>
    </row>
    <row r="110" spans="2:65" s="11" customFormat="1" ht="37.35" customHeight="1">
      <c r="B110" s="186"/>
      <c r="C110" s="187"/>
      <c r="D110" s="200" t="s">
        <v>76</v>
      </c>
      <c r="E110" s="284" t="s">
        <v>1056</v>
      </c>
      <c r="F110" s="284" t="s">
        <v>1947</v>
      </c>
      <c r="G110" s="187"/>
      <c r="H110" s="187"/>
      <c r="I110" s="190"/>
      <c r="J110" s="285">
        <f>BK110</f>
        <v>0</v>
      </c>
      <c r="K110" s="187"/>
      <c r="L110" s="192"/>
      <c r="M110" s="193"/>
      <c r="N110" s="194"/>
      <c r="O110" s="194"/>
      <c r="P110" s="195">
        <f>SUM(P111:P134)</f>
        <v>0</v>
      </c>
      <c r="Q110" s="194"/>
      <c r="R110" s="195">
        <f>SUM(R111:R134)</f>
        <v>0</v>
      </c>
      <c r="S110" s="194"/>
      <c r="T110" s="196">
        <f>SUM(T111:T134)</f>
        <v>0</v>
      </c>
      <c r="AR110" s="197" t="s">
        <v>25</v>
      </c>
      <c r="AT110" s="198" t="s">
        <v>76</v>
      </c>
      <c r="AU110" s="198" t="s">
        <v>77</v>
      </c>
      <c r="AY110" s="197" t="s">
        <v>164</v>
      </c>
      <c r="BK110" s="199">
        <f>SUM(BK111:BK134)</f>
        <v>0</v>
      </c>
    </row>
    <row r="111" spans="2:65" s="1" customFormat="1" ht="22.5" customHeight="1">
      <c r="B111" s="42"/>
      <c r="C111" s="203" t="s">
        <v>216</v>
      </c>
      <c r="D111" s="203" t="s">
        <v>166</v>
      </c>
      <c r="E111" s="204" t="s">
        <v>1948</v>
      </c>
      <c r="F111" s="205" t="s">
        <v>1949</v>
      </c>
      <c r="G111" s="206" t="s">
        <v>1930</v>
      </c>
      <c r="H111" s="207">
        <v>16</v>
      </c>
      <c r="I111" s="208"/>
      <c r="J111" s="209">
        <f>ROUND(I111*H111,2)</f>
        <v>0</v>
      </c>
      <c r="K111" s="205" t="s">
        <v>24</v>
      </c>
      <c r="L111" s="62"/>
      <c r="M111" s="210" t="s">
        <v>24</v>
      </c>
      <c r="N111" s="211" t="s">
        <v>48</v>
      </c>
      <c r="O111" s="43"/>
      <c r="P111" s="212">
        <f>O111*H111</f>
        <v>0</v>
      </c>
      <c r="Q111" s="212">
        <v>0</v>
      </c>
      <c r="R111" s="212">
        <f>Q111*H111</f>
        <v>0</v>
      </c>
      <c r="S111" s="212">
        <v>0</v>
      </c>
      <c r="T111" s="213">
        <f>S111*H111</f>
        <v>0</v>
      </c>
      <c r="AR111" s="25" t="s">
        <v>171</v>
      </c>
      <c r="AT111" s="25" t="s">
        <v>166</v>
      </c>
      <c r="AU111" s="25" t="s">
        <v>25</v>
      </c>
      <c r="AY111" s="25" t="s">
        <v>164</v>
      </c>
      <c r="BE111" s="214">
        <f>IF(N111="základní",J111,0)</f>
        <v>0</v>
      </c>
      <c r="BF111" s="214">
        <f>IF(N111="snížená",J111,0)</f>
        <v>0</v>
      </c>
      <c r="BG111" s="214">
        <f>IF(N111="zákl. přenesená",J111,0)</f>
        <v>0</v>
      </c>
      <c r="BH111" s="214">
        <f>IF(N111="sníž. přenesená",J111,0)</f>
        <v>0</v>
      </c>
      <c r="BI111" s="214">
        <f>IF(N111="nulová",J111,0)</f>
        <v>0</v>
      </c>
      <c r="BJ111" s="25" t="s">
        <v>25</v>
      </c>
      <c r="BK111" s="214">
        <f>ROUND(I111*H111,2)</f>
        <v>0</v>
      </c>
      <c r="BL111" s="25" t="s">
        <v>171</v>
      </c>
      <c r="BM111" s="25" t="s">
        <v>300</v>
      </c>
    </row>
    <row r="112" spans="2:65" s="1" customFormat="1" ht="13.5">
      <c r="B112" s="42"/>
      <c r="C112" s="64"/>
      <c r="D112" s="242" t="s">
        <v>173</v>
      </c>
      <c r="E112" s="64"/>
      <c r="F112" s="252" t="s">
        <v>1949</v>
      </c>
      <c r="G112" s="64"/>
      <c r="H112" s="64"/>
      <c r="I112" s="173"/>
      <c r="J112" s="64"/>
      <c r="K112" s="64"/>
      <c r="L112" s="62"/>
      <c r="M112" s="217"/>
      <c r="N112" s="43"/>
      <c r="O112" s="43"/>
      <c r="P112" s="43"/>
      <c r="Q112" s="43"/>
      <c r="R112" s="43"/>
      <c r="S112" s="43"/>
      <c r="T112" s="79"/>
      <c r="AT112" s="25" t="s">
        <v>173</v>
      </c>
      <c r="AU112" s="25" t="s">
        <v>25</v>
      </c>
    </row>
    <row r="113" spans="2:65" s="1" customFormat="1" ht="22.5" customHeight="1">
      <c r="B113" s="42"/>
      <c r="C113" s="203" t="s">
        <v>30</v>
      </c>
      <c r="D113" s="203" t="s">
        <v>166</v>
      </c>
      <c r="E113" s="204" t="s">
        <v>1950</v>
      </c>
      <c r="F113" s="205" t="s">
        <v>1951</v>
      </c>
      <c r="G113" s="206" t="s">
        <v>1930</v>
      </c>
      <c r="H113" s="207">
        <v>5</v>
      </c>
      <c r="I113" s="208"/>
      <c r="J113" s="209">
        <f>ROUND(I113*H113,2)</f>
        <v>0</v>
      </c>
      <c r="K113" s="205" t="s">
        <v>24</v>
      </c>
      <c r="L113" s="62"/>
      <c r="M113" s="210" t="s">
        <v>24</v>
      </c>
      <c r="N113" s="211" t="s">
        <v>48</v>
      </c>
      <c r="O113" s="43"/>
      <c r="P113" s="212">
        <f>O113*H113</f>
        <v>0</v>
      </c>
      <c r="Q113" s="212">
        <v>0</v>
      </c>
      <c r="R113" s="212">
        <f>Q113*H113</f>
        <v>0</v>
      </c>
      <c r="S113" s="212">
        <v>0</v>
      </c>
      <c r="T113" s="213">
        <f>S113*H113</f>
        <v>0</v>
      </c>
      <c r="AR113" s="25" t="s">
        <v>171</v>
      </c>
      <c r="AT113" s="25" t="s">
        <v>166</v>
      </c>
      <c r="AU113" s="25" t="s">
        <v>25</v>
      </c>
      <c r="AY113" s="25" t="s">
        <v>164</v>
      </c>
      <c r="BE113" s="214">
        <f>IF(N113="základní",J113,0)</f>
        <v>0</v>
      </c>
      <c r="BF113" s="214">
        <f>IF(N113="snížená",J113,0)</f>
        <v>0</v>
      </c>
      <c r="BG113" s="214">
        <f>IF(N113="zákl. přenesená",J113,0)</f>
        <v>0</v>
      </c>
      <c r="BH113" s="214">
        <f>IF(N113="sníž. přenesená",J113,0)</f>
        <v>0</v>
      </c>
      <c r="BI113" s="214">
        <f>IF(N113="nulová",J113,0)</f>
        <v>0</v>
      </c>
      <c r="BJ113" s="25" t="s">
        <v>25</v>
      </c>
      <c r="BK113" s="214">
        <f>ROUND(I113*H113,2)</f>
        <v>0</v>
      </c>
      <c r="BL113" s="25" t="s">
        <v>171</v>
      </c>
      <c r="BM113" s="25" t="s">
        <v>316</v>
      </c>
    </row>
    <row r="114" spans="2:65" s="1" customFormat="1" ht="13.5">
      <c r="B114" s="42"/>
      <c r="C114" s="64"/>
      <c r="D114" s="242" t="s">
        <v>173</v>
      </c>
      <c r="E114" s="64"/>
      <c r="F114" s="252" t="s">
        <v>1951</v>
      </c>
      <c r="G114" s="64"/>
      <c r="H114" s="64"/>
      <c r="I114" s="173"/>
      <c r="J114" s="64"/>
      <c r="K114" s="64"/>
      <c r="L114" s="62"/>
      <c r="M114" s="217"/>
      <c r="N114" s="43"/>
      <c r="O114" s="43"/>
      <c r="P114" s="43"/>
      <c r="Q114" s="43"/>
      <c r="R114" s="43"/>
      <c r="S114" s="43"/>
      <c r="T114" s="79"/>
      <c r="AT114" s="25" t="s">
        <v>173</v>
      </c>
      <c r="AU114" s="25" t="s">
        <v>25</v>
      </c>
    </row>
    <row r="115" spans="2:65" s="1" customFormat="1" ht="22.5" customHeight="1">
      <c r="B115" s="42"/>
      <c r="C115" s="203" t="s">
        <v>231</v>
      </c>
      <c r="D115" s="203" t="s">
        <v>166</v>
      </c>
      <c r="E115" s="204" t="s">
        <v>1952</v>
      </c>
      <c r="F115" s="205" t="s">
        <v>1953</v>
      </c>
      <c r="G115" s="206" t="s">
        <v>1930</v>
      </c>
      <c r="H115" s="207">
        <v>1</v>
      </c>
      <c r="I115" s="208"/>
      <c r="J115" s="209">
        <f>ROUND(I115*H115,2)</f>
        <v>0</v>
      </c>
      <c r="K115" s="205" t="s">
        <v>24</v>
      </c>
      <c r="L115" s="62"/>
      <c r="M115" s="210" t="s">
        <v>24</v>
      </c>
      <c r="N115" s="211" t="s">
        <v>48</v>
      </c>
      <c r="O115" s="43"/>
      <c r="P115" s="212">
        <f>O115*H115</f>
        <v>0</v>
      </c>
      <c r="Q115" s="212">
        <v>0</v>
      </c>
      <c r="R115" s="212">
        <f>Q115*H115</f>
        <v>0</v>
      </c>
      <c r="S115" s="212">
        <v>0</v>
      </c>
      <c r="T115" s="213">
        <f>S115*H115</f>
        <v>0</v>
      </c>
      <c r="AR115" s="25" t="s">
        <v>171</v>
      </c>
      <c r="AT115" s="25" t="s">
        <v>166</v>
      </c>
      <c r="AU115" s="25" t="s">
        <v>25</v>
      </c>
      <c r="AY115" s="25" t="s">
        <v>164</v>
      </c>
      <c r="BE115" s="214">
        <f>IF(N115="základní",J115,0)</f>
        <v>0</v>
      </c>
      <c r="BF115" s="214">
        <f>IF(N115="snížená",J115,0)</f>
        <v>0</v>
      </c>
      <c r="BG115" s="214">
        <f>IF(N115="zákl. přenesená",J115,0)</f>
        <v>0</v>
      </c>
      <c r="BH115" s="214">
        <f>IF(N115="sníž. přenesená",J115,0)</f>
        <v>0</v>
      </c>
      <c r="BI115" s="214">
        <f>IF(N115="nulová",J115,0)</f>
        <v>0</v>
      </c>
      <c r="BJ115" s="25" t="s">
        <v>25</v>
      </c>
      <c r="BK115" s="214">
        <f>ROUND(I115*H115,2)</f>
        <v>0</v>
      </c>
      <c r="BL115" s="25" t="s">
        <v>171</v>
      </c>
      <c r="BM115" s="25" t="s">
        <v>335</v>
      </c>
    </row>
    <row r="116" spans="2:65" s="1" customFormat="1" ht="13.5">
      <c r="B116" s="42"/>
      <c r="C116" s="64"/>
      <c r="D116" s="215" t="s">
        <v>173</v>
      </c>
      <c r="E116" s="64"/>
      <c r="F116" s="216" t="s">
        <v>1953</v>
      </c>
      <c r="G116" s="64"/>
      <c r="H116" s="64"/>
      <c r="I116" s="173"/>
      <c r="J116" s="64"/>
      <c r="K116" s="64"/>
      <c r="L116" s="62"/>
      <c r="M116" s="217"/>
      <c r="N116" s="43"/>
      <c r="O116" s="43"/>
      <c r="P116" s="43"/>
      <c r="Q116" s="43"/>
      <c r="R116" s="43"/>
      <c r="S116" s="43"/>
      <c r="T116" s="79"/>
      <c r="AT116" s="25" t="s">
        <v>173</v>
      </c>
      <c r="AU116" s="25" t="s">
        <v>25</v>
      </c>
    </row>
    <row r="117" spans="2:65" s="1" customFormat="1" ht="40.5">
      <c r="B117" s="42"/>
      <c r="C117" s="64"/>
      <c r="D117" s="242" t="s">
        <v>332</v>
      </c>
      <c r="E117" s="64"/>
      <c r="F117" s="266" t="s">
        <v>1954</v>
      </c>
      <c r="G117" s="64"/>
      <c r="H117" s="64"/>
      <c r="I117" s="173"/>
      <c r="J117" s="64"/>
      <c r="K117" s="64"/>
      <c r="L117" s="62"/>
      <c r="M117" s="217"/>
      <c r="N117" s="43"/>
      <c r="O117" s="43"/>
      <c r="P117" s="43"/>
      <c r="Q117" s="43"/>
      <c r="R117" s="43"/>
      <c r="S117" s="43"/>
      <c r="T117" s="79"/>
      <c r="AT117" s="25" t="s">
        <v>332</v>
      </c>
      <c r="AU117" s="25" t="s">
        <v>25</v>
      </c>
    </row>
    <row r="118" spans="2:65" s="1" customFormat="1" ht="22.5" customHeight="1">
      <c r="B118" s="42"/>
      <c r="C118" s="203" t="s">
        <v>245</v>
      </c>
      <c r="D118" s="203" t="s">
        <v>166</v>
      </c>
      <c r="E118" s="204" t="s">
        <v>1955</v>
      </c>
      <c r="F118" s="205" t="s">
        <v>1956</v>
      </c>
      <c r="G118" s="206" t="s">
        <v>1930</v>
      </c>
      <c r="H118" s="207">
        <v>3</v>
      </c>
      <c r="I118" s="208"/>
      <c r="J118" s="209">
        <f>ROUND(I118*H118,2)</f>
        <v>0</v>
      </c>
      <c r="K118" s="205" t="s">
        <v>24</v>
      </c>
      <c r="L118" s="62"/>
      <c r="M118" s="210" t="s">
        <v>24</v>
      </c>
      <c r="N118" s="211" t="s">
        <v>48</v>
      </c>
      <c r="O118" s="43"/>
      <c r="P118" s="212">
        <f>O118*H118</f>
        <v>0</v>
      </c>
      <c r="Q118" s="212">
        <v>0</v>
      </c>
      <c r="R118" s="212">
        <f>Q118*H118</f>
        <v>0</v>
      </c>
      <c r="S118" s="212">
        <v>0</v>
      </c>
      <c r="T118" s="213">
        <f>S118*H118</f>
        <v>0</v>
      </c>
      <c r="AR118" s="25" t="s">
        <v>171</v>
      </c>
      <c r="AT118" s="25" t="s">
        <v>166</v>
      </c>
      <c r="AU118" s="25" t="s">
        <v>25</v>
      </c>
      <c r="AY118" s="25" t="s">
        <v>164</v>
      </c>
      <c r="BE118" s="214">
        <f>IF(N118="základní",J118,0)</f>
        <v>0</v>
      </c>
      <c r="BF118" s="214">
        <f>IF(N118="snížená",J118,0)</f>
        <v>0</v>
      </c>
      <c r="BG118" s="214">
        <f>IF(N118="zákl. přenesená",J118,0)</f>
        <v>0</v>
      </c>
      <c r="BH118" s="214">
        <f>IF(N118="sníž. přenesená",J118,0)</f>
        <v>0</v>
      </c>
      <c r="BI118" s="214">
        <f>IF(N118="nulová",J118,0)</f>
        <v>0</v>
      </c>
      <c r="BJ118" s="25" t="s">
        <v>25</v>
      </c>
      <c r="BK118" s="214">
        <f>ROUND(I118*H118,2)</f>
        <v>0</v>
      </c>
      <c r="BL118" s="25" t="s">
        <v>171</v>
      </c>
      <c r="BM118" s="25" t="s">
        <v>379</v>
      </c>
    </row>
    <row r="119" spans="2:65" s="1" customFormat="1" ht="13.5">
      <c r="B119" s="42"/>
      <c r="C119" s="64"/>
      <c r="D119" s="215" t="s">
        <v>173</v>
      </c>
      <c r="E119" s="64"/>
      <c r="F119" s="216" t="s">
        <v>1956</v>
      </c>
      <c r="G119" s="64"/>
      <c r="H119" s="64"/>
      <c r="I119" s="173"/>
      <c r="J119" s="64"/>
      <c r="K119" s="64"/>
      <c r="L119" s="62"/>
      <c r="M119" s="217"/>
      <c r="N119" s="43"/>
      <c r="O119" s="43"/>
      <c r="P119" s="43"/>
      <c r="Q119" s="43"/>
      <c r="R119" s="43"/>
      <c r="S119" s="43"/>
      <c r="T119" s="79"/>
      <c r="AT119" s="25" t="s">
        <v>173</v>
      </c>
      <c r="AU119" s="25" t="s">
        <v>25</v>
      </c>
    </row>
    <row r="120" spans="2:65" s="1" customFormat="1" ht="27">
      <c r="B120" s="42"/>
      <c r="C120" s="64"/>
      <c r="D120" s="242" t="s">
        <v>332</v>
      </c>
      <c r="E120" s="64"/>
      <c r="F120" s="266" t="s">
        <v>1957</v>
      </c>
      <c r="G120" s="64"/>
      <c r="H120" s="64"/>
      <c r="I120" s="173"/>
      <c r="J120" s="64"/>
      <c r="K120" s="64"/>
      <c r="L120" s="62"/>
      <c r="M120" s="217"/>
      <c r="N120" s="43"/>
      <c r="O120" s="43"/>
      <c r="P120" s="43"/>
      <c r="Q120" s="43"/>
      <c r="R120" s="43"/>
      <c r="S120" s="43"/>
      <c r="T120" s="79"/>
      <c r="AT120" s="25" t="s">
        <v>332</v>
      </c>
      <c r="AU120" s="25" t="s">
        <v>25</v>
      </c>
    </row>
    <row r="121" spans="2:65" s="1" customFormat="1" ht="22.5" customHeight="1">
      <c r="B121" s="42"/>
      <c r="C121" s="203" t="s">
        <v>259</v>
      </c>
      <c r="D121" s="203" t="s">
        <v>166</v>
      </c>
      <c r="E121" s="204" t="s">
        <v>1958</v>
      </c>
      <c r="F121" s="205" t="s">
        <v>1959</v>
      </c>
      <c r="G121" s="206" t="s">
        <v>1930</v>
      </c>
      <c r="H121" s="207">
        <v>7</v>
      </c>
      <c r="I121" s="208"/>
      <c r="J121" s="209">
        <f>ROUND(I121*H121,2)</f>
        <v>0</v>
      </c>
      <c r="K121" s="205" t="s">
        <v>24</v>
      </c>
      <c r="L121" s="62"/>
      <c r="M121" s="210" t="s">
        <v>24</v>
      </c>
      <c r="N121" s="211" t="s">
        <v>48</v>
      </c>
      <c r="O121" s="43"/>
      <c r="P121" s="212">
        <f>O121*H121</f>
        <v>0</v>
      </c>
      <c r="Q121" s="212">
        <v>0</v>
      </c>
      <c r="R121" s="212">
        <f>Q121*H121</f>
        <v>0</v>
      </c>
      <c r="S121" s="212">
        <v>0</v>
      </c>
      <c r="T121" s="213">
        <f>S121*H121</f>
        <v>0</v>
      </c>
      <c r="AR121" s="25" t="s">
        <v>171</v>
      </c>
      <c r="AT121" s="25" t="s">
        <v>166</v>
      </c>
      <c r="AU121" s="25" t="s">
        <v>25</v>
      </c>
      <c r="AY121" s="25" t="s">
        <v>164</v>
      </c>
      <c r="BE121" s="214">
        <f>IF(N121="základní",J121,0)</f>
        <v>0</v>
      </c>
      <c r="BF121" s="214">
        <f>IF(N121="snížená",J121,0)</f>
        <v>0</v>
      </c>
      <c r="BG121" s="214">
        <f>IF(N121="zákl. přenesená",J121,0)</f>
        <v>0</v>
      </c>
      <c r="BH121" s="214">
        <f>IF(N121="sníž. přenesená",J121,0)</f>
        <v>0</v>
      </c>
      <c r="BI121" s="214">
        <f>IF(N121="nulová",J121,0)</f>
        <v>0</v>
      </c>
      <c r="BJ121" s="25" t="s">
        <v>25</v>
      </c>
      <c r="BK121" s="214">
        <f>ROUND(I121*H121,2)</f>
        <v>0</v>
      </c>
      <c r="BL121" s="25" t="s">
        <v>171</v>
      </c>
      <c r="BM121" s="25" t="s">
        <v>472</v>
      </c>
    </row>
    <row r="122" spans="2:65" s="1" customFormat="1" ht="13.5">
      <c r="B122" s="42"/>
      <c r="C122" s="64"/>
      <c r="D122" s="215" t="s">
        <v>173</v>
      </c>
      <c r="E122" s="64"/>
      <c r="F122" s="216" t="s">
        <v>1959</v>
      </c>
      <c r="G122" s="64"/>
      <c r="H122" s="64"/>
      <c r="I122" s="173"/>
      <c r="J122" s="64"/>
      <c r="K122" s="64"/>
      <c r="L122" s="62"/>
      <c r="M122" s="217"/>
      <c r="N122" s="43"/>
      <c r="O122" s="43"/>
      <c r="P122" s="43"/>
      <c r="Q122" s="43"/>
      <c r="R122" s="43"/>
      <c r="S122" s="43"/>
      <c r="T122" s="79"/>
      <c r="AT122" s="25" t="s">
        <v>173</v>
      </c>
      <c r="AU122" s="25" t="s">
        <v>25</v>
      </c>
    </row>
    <row r="123" spans="2:65" s="1" customFormat="1" ht="27">
      <c r="B123" s="42"/>
      <c r="C123" s="64"/>
      <c r="D123" s="242" t="s">
        <v>332</v>
      </c>
      <c r="E123" s="64"/>
      <c r="F123" s="266" t="s">
        <v>1960</v>
      </c>
      <c r="G123" s="64"/>
      <c r="H123" s="64"/>
      <c r="I123" s="173"/>
      <c r="J123" s="64"/>
      <c r="K123" s="64"/>
      <c r="L123" s="62"/>
      <c r="M123" s="217"/>
      <c r="N123" s="43"/>
      <c r="O123" s="43"/>
      <c r="P123" s="43"/>
      <c r="Q123" s="43"/>
      <c r="R123" s="43"/>
      <c r="S123" s="43"/>
      <c r="T123" s="79"/>
      <c r="AT123" s="25" t="s">
        <v>332</v>
      </c>
      <c r="AU123" s="25" t="s">
        <v>25</v>
      </c>
    </row>
    <row r="124" spans="2:65" s="1" customFormat="1" ht="22.5" customHeight="1">
      <c r="B124" s="42"/>
      <c r="C124" s="203" t="s">
        <v>270</v>
      </c>
      <c r="D124" s="203" t="s">
        <v>166</v>
      </c>
      <c r="E124" s="204" t="s">
        <v>1961</v>
      </c>
      <c r="F124" s="205" t="s">
        <v>1962</v>
      </c>
      <c r="G124" s="206" t="s">
        <v>1930</v>
      </c>
      <c r="H124" s="207">
        <v>4</v>
      </c>
      <c r="I124" s="208"/>
      <c r="J124" s="209">
        <f>ROUND(I124*H124,2)</f>
        <v>0</v>
      </c>
      <c r="K124" s="205" t="s">
        <v>24</v>
      </c>
      <c r="L124" s="62"/>
      <c r="M124" s="210" t="s">
        <v>24</v>
      </c>
      <c r="N124" s="211" t="s">
        <v>48</v>
      </c>
      <c r="O124" s="43"/>
      <c r="P124" s="212">
        <f>O124*H124</f>
        <v>0</v>
      </c>
      <c r="Q124" s="212">
        <v>0</v>
      </c>
      <c r="R124" s="212">
        <f>Q124*H124</f>
        <v>0</v>
      </c>
      <c r="S124" s="212">
        <v>0</v>
      </c>
      <c r="T124" s="213">
        <f>S124*H124</f>
        <v>0</v>
      </c>
      <c r="AR124" s="25" t="s">
        <v>171</v>
      </c>
      <c r="AT124" s="25" t="s">
        <v>166</v>
      </c>
      <c r="AU124" s="25" t="s">
        <v>25</v>
      </c>
      <c r="AY124" s="25" t="s">
        <v>164</v>
      </c>
      <c r="BE124" s="214">
        <f>IF(N124="základní",J124,0)</f>
        <v>0</v>
      </c>
      <c r="BF124" s="214">
        <f>IF(N124="snížená",J124,0)</f>
        <v>0</v>
      </c>
      <c r="BG124" s="214">
        <f>IF(N124="zákl. přenesená",J124,0)</f>
        <v>0</v>
      </c>
      <c r="BH124" s="214">
        <f>IF(N124="sníž. přenesená",J124,0)</f>
        <v>0</v>
      </c>
      <c r="BI124" s="214">
        <f>IF(N124="nulová",J124,0)</f>
        <v>0</v>
      </c>
      <c r="BJ124" s="25" t="s">
        <v>25</v>
      </c>
      <c r="BK124" s="214">
        <f>ROUND(I124*H124,2)</f>
        <v>0</v>
      </c>
      <c r="BL124" s="25" t="s">
        <v>171</v>
      </c>
      <c r="BM124" s="25" t="s">
        <v>490</v>
      </c>
    </row>
    <row r="125" spans="2:65" s="1" customFormat="1" ht="13.5">
      <c r="B125" s="42"/>
      <c r="C125" s="64"/>
      <c r="D125" s="242" t="s">
        <v>173</v>
      </c>
      <c r="E125" s="64"/>
      <c r="F125" s="252" t="s">
        <v>1962</v>
      </c>
      <c r="G125" s="64"/>
      <c r="H125" s="64"/>
      <c r="I125" s="173"/>
      <c r="J125" s="64"/>
      <c r="K125" s="64"/>
      <c r="L125" s="62"/>
      <c r="M125" s="217"/>
      <c r="N125" s="43"/>
      <c r="O125" s="43"/>
      <c r="P125" s="43"/>
      <c r="Q125" s="43"/>
      <c r="R125" s="43"/>
      <c r="S125" s="43"/>
      <c r="T125" s="79"/>
      <c r="AT125" s="25" t="s">
        <v>173</v>
      </c>
      <c r="AU125" s="25" t="s">
        <v>25</v>
      </c>
    </row>
    <row r="126" spans="2:65" s="1" customFormat="1" ht="22.5" customHeight="1">
      <c r="B126" s="42"/>
      <c r="C126" s="203" t="s">
        <v>10</v>
      </c>
      <c r="D126" s="203" t="s">
        <v>166</v>
      </c>
      <c r="E126" s="204" t="s">
        <v>1963</v>
      </c>
      <c r="F126" s="205" t="s">
        <v>1964</v>
      </c>
      <c r="G126" s="206" t="s">
        <v>1930</v>
      </c>
      <c r="H126" s="207">
        <v>6</v>
      </c>
      <c r="I126" s="208"/>
      <c r="J126" s="209">
        <f>ROUND(I126*H126,2)</f>
        <v>0</v>
      </c>
      <c r="K126" s="205" t="s">
        <v>24</v>
      </c>
      <c r="L126" s="62"/>
      <c r="M126" s="210" t="s">
        <v>24</v>
      </c>
      <c r="N126" s="211" t="s">
        <v>48</v>
      </c>
      <c r="O126" s="43"/>
      <c r="P126" s="212">
        <f>O126*H126</f>
        <v>0</v>
      </c>
      <c r="Q126" s="212">
        <v>0</v>
      </c>
      <c r="R126" s="212">
        <f>Q126*H126</f>
        <v>0</v>
      </c>
      <c r="S126" s="212">
        <v>0</v>
      </c>
      <c r="T126" s="213">
        <f>S126*H126</f>
        <v>0</v>
      </c>
      <c r="AR126" s="25" t="s">
        <v>171</v>
      </c>
      <c r="AT126" s="25" t="s">
        <v>166</v>
      </c>
      <c r="AU126" s="25" t="s">
        <v>25</v>
      </c>
      <c r="AY126" s="25" t="s">
        <v>164</v>
      </c>
      <c r="BE126" s="214">
        <f>IF(N126="základní",J126,0)</f>
        <v>0</v>
      </c>
      <c r="BF126" s="214">
        <f>IF(N126="snížená",J126,0)</f>
        <v>0</v>
      </c>
      <c r="BG126" s="214">
        <f>IF(N126="zákl. přenesená",J126,0)</f>
        <v>0</v>
      </c>
      <c r="BH126" s="214">
        <f>IF(N126="sníž. přenesená",J126,0)</f>
        <v>0</v>
      </c>
      <c r="BI126" s="214">
        <f>IF(N126="nulová",J126,0)</f>
        <v>0</v>
      </c>
      <c r="BJ126" s="25" t="s">
        <v>25</v>
      </c>
      <c r="BK126" s="214">
        <f>ROUND(I126*H126,2)</f>
        <v>0</v>
      </c>
      <c r="BL126" s="25" t="s">
        <v>171</v>
      </c>
      <c r="BM126" s="25" t="s">
        <v>500</v>
      </c>
    </row>
    <row r="127" spans="2:65" s="1" customFormat="1" ht="13.5">
      <c r="B127" s="42"/>
      <c r="C127" s="64"/>
      <c r="D127" s="215" t="s">
        <v>173</v>
      </c>
      <c r="E127" s="64"/>
      <c r="F127" s="216" t="s">
        <v>1964</v>
      </c>
      <c r="G127" s="64"/>
      <c r="H127" s="64"/>
      <c r="I127" s="173"/>
      <c r="J127" s="64"/>
      <c r="K127" s="64"/>
      <c r="L127" s="62"/>
      <c r="M127" s="217"/>
      <c r="N127" s="43"/>
      <c r="O127" s="43"/>
      <c r="P127" s="43"/>
      <c r="Q127" s="43"/>
      <c r="R127" s="43"/>
      <c r="S127" s="43"/>
      <c r="T127" s="79"/>
      <c r="AT127" s="25" t="s">
        <v>173</v>
      </c>
      <c r="AU127" s="25" t="s">
        <v>25</v>
      </c>
    </row>
    <row r="128" spans="2:65" s="1" customFormat="1" ht="27">
      <c r="B128" s="42"/>
      <c r="C128" s="64"/>
      <c r="D128" s="242" t="s">
        <v>332</v>
      </c>
      <c r="E128" s="64"/>
      <c r="F128" s="266" t="s">
        <v>1965</v>
      </c>
      <c r="G128" s="64"/>
      <c r="H128" s="64"/>
      <c r="I128" s="173"/>
      <c r="J128" s="64"/>
      <c r="K128" s="64"/>
      <c r="L128" s="62"/>
      <c r="M128" s="217"/>
      <c r="N128" s="43"/>
      <c r="O128" s="43"/>
      <c r="P128" s="43"/>
      <c r="Q128" s="43"/>
      <c r="R128" s="43"/>
      <c r="S128" s="43"/>
      <c r="T128" s="79"/>
      <c r="AT128" s="25" t="s">
        <v>332</v>
      </c>
      <c r="AU128" s="25" t="s">
        <v>25</v>
      </c>
    </row>
    <row r="129" spans="2:65" s="1" customFormat="1" ht="22.5" customHeight="1">
      <c r="B129" s="42"/>
      <c r="C129" s="203" t="s">
        <v>284</v>
      </c>
      <c r="D129" s="203" t="s">
        <v>166</v>
      </c>
      <c r="E129" s="204" t="s">
        <v>1966</v>
      </c>
      <c r="F129" s="205" t="s">
        <v>1967</v>
      </c>
      <c r="G129" s="206" t="s">
        <v>1930</v>
      </c>
      <c r="H129" s="207">
        <v>5</v>
      </c>
      <c r="I129" s="208"/>
      <c r="J129" s="209">
        <f>ROUND(I129*H129,2)</f>
        <v>0</v>
      </c>
      <c r="K129" s="205" t="s">
        <v>24</v>
      </c>
      <c r="L129" s="62"/>
      <c r="M129" s="210" t="s">
        <v>24</v>
      </c>
      <c r="N129" s="211" t="s">
        <v>48</v>
      </c>
      <c r="O129" s="43"/>
      <c r="P129" s="212">
        <f>O129*H129</f>
        <v>0</v>
      </c>
      <c r="Q129" s="212">
        <v>0</v>
      </c>
      <c r="R129" s="212">
        <f>Q129*H129</f>
        <v>0</v>
      </c>
      <c r="S129" s="212">
        <v>0</v>
      </c>
      <c r="T129" s="213">
        <f>S129*H129</f>
        <v>0</v>
      </c>
      <c r="AR129" s="25" t="s">
        <v>171</v>
      </c>
      <c r="AT129" s="25" t="s">
        <v>166</v>
      </c>
      <c r="AU129" s="25" t="s">
        <v>25</v>
      </c>
      <c r="AY129" s="25" t="s">
        <v>164</v>
      </c>
      <c r="BE129" s="214">
        <f>IF(N129="základní",J129,0)</f>
        <v>0</v>
      </c>
      <c r="BF129" s="214">
        <f>IF(N129="snížená",J129,0)</f>
        <v>0</v>
      </c>
      <c r="BG129" s="214">
        <f>IF(N129="zákl. přenesená",J129,0)</f>
        <v>0</v>
      </c>
      <c r="BH129" s="214">
        <f>IF(N129="sníž. přenesená",J129,0)</f>
        <v>0</v>
      </c>
      <c r="BI129" s="214">
        <f>IF(N129="nulová",J129,0)</f>
        <v>0</v>
      </c>
      <c r="BJ129" s="25" t="s">
        <v>25</v>
      </c>
      <c r="BK129" s="214">
        <f>ROUND(I129*H129,2)</f>
        <v>0</v>
      </c>
      <c r="BL129" s="25" t="s">
        <v>171</v>
      </c>
      <c r="BM129" s="25" t="s">
        <v>513</v>
      </c>
    </row>
    <row r="130" spans="2:65" s="1" customFormat="1" ht="13.5">
      <c r="B130" s="42"/>
      <c r="C130" s="64"/>
      <c r="D130" s="242" t="s">
        <v>173</v>
      </c>
      <c r="E130" s="64"/>
      <c r="F130" s="252" t="s">
        <v>1967</v>
      </c>
      <c r="G130" s="64"/>
      <c r="H130" s="64"/>
      <c r="I130" s="173"/>
      <c r="J130" s="64"/>
      <c r="K130" s="64"/>
      <c r="L130" s="62"/>
      <c r="M130" s="217"/>
      <c r="N130" s="43"/>
      <c r="O130" s="43"/>
      <c r="P130" s="43"/>
      <c r="Q130" s="43"/>
      <c r="R130" s="43"/>
      <c r="S130" s="43"/>
      <c r="T130" s="79"/>
      <c r="AT130" s="25" t="s">
        <v>173</v>
      </c>
      <c r="AU130" s="25" t="s">
        <v>25</v>
      </c>
    </row>
    <row r="131" spans="2:65" s="1" customFormat="1" ht="22.5" customHeight="1">
      <c r="B131" s="42"/>
      <c r="C131" s="203" t="s">
        <v>294</v>
      </c>
      <c r="D131" s="203" t="s">
        <v>166</v>
      </c>
      <c r="E131" s="204" t="s">
        <v>1968</v>
      </c>
      <c r="F131" s="205" t="s">
        <v>1969</v>
      </c>
      <c r="G131" s="206" t="s">
        <v>1930</v>
      </c>
      <c r="H131" s="207">
        <v>21</v>
      </c>
      <c r="I131" s="208"/>
      <c r="J131" s="209">
        <f>ROUND(I131*H131,2)</f>
        <v>0</v>
      </c>
      <c r="K131" s="205" t="s">
        <v>24</v>
      </c>
      <c r="L131" s="62"/>
      <c r="M131" s="210" t="s">
        <v>24</v>
      </c>
      <c r="N131" s="211" t="s">
        <v>48</v>
      </c>
      <c r="O131" s="43"/>
      <c r="P131" s="212">
        <f>O131*H131</f>
        <v>0</v>
      </c>
      <c r="Q131" s="212">
        <v>0</v>
      </c>
      <c r="R131" s="212">
        <f>Q131*H131</f>
        <v>0</v>
      </c>
      <c r="S131" s="212">
        <v>0</v>
      </c>
      <c r="T131" s="213">
        <f>S131*H131</f>
        <v>0</v>
      </c>
      <c r="AR131" s="25" t="s">
        <v>171</v>
      </c>
      <c r="AT131" s="25" t="s">
        <v>166</v>
      </c>
      <c r="AU131" s="25" t="s">
        <v>25</v>
      </c>
      <c r="AY131" s="25" t="s">
        <v>164</v>
      </c>
      <c r="BE131" s="214">
        <f>IF(N131="základní",J131,0)</f>
        <v>0</v>
      </c>
      <c r="BF131" s="214">
        <f>IF(N131="snížená",J131,0)</f>
        <v>0</v>
      </c>
      <c r="BG131" s="214">
        <f>IF(N131="zákl. přenesená",J131,0)</f>
        <v>0</v>
      </c>
      <c r="BH131" s="214">
        <f>IF(N131="sníž. přenesená",J131,0)</f>
        <v>0</v>
      </c>
      <c r="BI131" s="214">
        <f>IF(N131="nulová",J131,0)</f>
        <v>0</v>
      </c>
      <c r="BJ131" s="25" t="s">
        <v>25</v>
      </c>
      <c r="BK131" s="214">
        <f>ROUND(I131*H131,2)</f>
        <v>0</v>
      </c>
      <c r="BL131" s="25" t="s">
        <v>171</v>
      </c>
      <c r="BM131" s="25" t="s">
        <v>542</v>
      </c>
    </row>
    <row r="132" spans="2:65" s="1" customFormat="1" ht="13.5">
      <c r="B132" s="42"/>
      <c r="C132" s="64"/>
      <c r="D132" s="242" t="s">
        <v>173</v>
      </c>
      <c r="E132" s="64"/>
      <c r="F132" s="252" t="s">
        <v>1969</v>
      </c>
      <c r="G132" s="64"/>
      <c r="H132" s="64"/>
      <c r="I132" s="173"/>
      <c r="J132" s="64"/>
      <c r="K132" s="64"/>
      <c r="L132" s="62"/>
      <c r="M132" s="217"/>
      <c r="N132" s="43"/>
      <c r="O132" s="43"/>
      <c r="P132" s="43"/>
      <c r="Q132" s="43"/>
      <c r="R132" s="43"/>
      <c r="S132" s="43"/>
      <c r="T132" s="79"/>
      <c r="AT132" s="25" t="s">
        <v>173</v>
      </c>
      <c r="AU132" s="25" t="s">
        <v>25</v>
      </c>
    </row>
    <row r="133" spans="2:65" s="1" customFormat="1" ht="22.5" customHeight="1">
      <c r="B133" s="42"/>
      <c r="C133" s="203" t="s">
        <v>300</v>
      </c>
      <c r="D133" s="203" t="s">
        <v>166</v>
      </c>
      <c r="E133" s="204" t="s">
        <v>1970</v>
      </c>
      <c r="F133" s="205" t="s">
        <v>1971</v>
      </c>
      <c r="G133" s="206" t="s">
        <v>1930</v>
      </c>
      <c r="H133" s="207">
        <v>25</v>
      </c>
      <c r="I133" s="208"/>
      <c r="J133" s="209">
        <f>ROUND(I133*H133,2)</f>
        <v>0</v>
      </c>
      <c r="K133" s="205" t="s">
        <v>24</v>
      </c>
      <c r="L133" s="62"/>
      <c r="M133" s="210" t="s">
        <v>24</v>
      </c>
      <c r="N133" s="211" t="s">
        <v>48</v>
      </c>
      <c r="O133" s="43"/>
      <c r="P133" s="212">
        <f>O133*H133</f>
        <v>0</v>
      </c>
      <c r="Q133" s="212">
        <v>0</v>
      </c>
      <c r="R133" s="212">
        <f>Q133*H133</f>
        <v>0</v>
      </c>
      <c r="S133" s="212">
        <v>0</v>
      </c>
      <c r="T133" s="213">
        <f>S133*H133</f>
        <v>0</v>
      </c>
      <c r="AR133" s="25" t="s">
        <v>171</v>
      </c>
      <c r="AT133" s="25" t="s">
        <v>166</v>
      </c>
      <c r="AU133" s="25" t="s">
        <v>25</v>
      </c>
      <c r="AY133" s="25" t="s">
        <v>164</v>
      </c>
      <c r="BE133" s="214">
        <f>IF(N133="základní",J133,0)</f>
        <v>0</v>
      </c>
      <c r="BF133" s="214">
        <f>IF(N133="snížená",J133,0)</f>
        <v>0</v>
      </c>
      <c r="BG133" s="214">
        <f>IF(N133="zákl. přenesená",J133,0)</f>
        <v>0</v>
      </c>
      <c r="BH133" s="214">
        <f>IF(N133="sníž. přenesená",J133,0)</f>
        <v>0</v>
      </c>
      <c r="BI133" s="214">
        <f>IF(N133="nulová",J133,0)</f>
        <v>0</v>
      </c>
      <c r="BJ133" s="25" t="s">
        <v>25</v>
      </c>
      <c r="BK133" s="214">
        <f>ROUND(I133*H133,2)</f>
        <v>0</v>
      </c>
      <c r="BL133" s="25" t="s">
        <v>171</v>
      </c>
      <c r="BM133" s="25" t="s">
        <v>557</v>
      </c>
    </row>
    <row r="134" spans="2:65" s="1" customFormat="1" ht="13.5">
      <c r="B134" s="42"/>
      <c r="C134" s="64"/>
      <c r="D134" s="215" t="s">
        <v>173</v>
      </c>
      <c r="E134" s="64"/>
      <c r="F134" s="216" t="s">
        <v>1971</v>
      </c>
      <c r="G134" s="64"/>
      <c r="H134" s="64"/>
      <c r="I134" s="173"/>
      <c r="J134" s="64"/>
      <c r="K134" s="64"/>
      <c r="L134" s="62"/>
      <c r="M134" s="217"/>
      <c r="N134" s="43"/>
      <c r="O134" s="43"/>
      <c r="P134" s="43"/>
      <c r="Q134" s="43"/>
      <c r="R134" s="43"/>
      <c r="S134" s="43"/>
      <c r="T134" s="79"/>
      <c r="AT134" s="25" t="s">
        <v>173</v>
      </c>
      <c r="AU134" s="25" t="s">
        <v>25</v>
      </c>
    </row>
    <row r="135" spans="2:65" s="11" customFormat="1" ht="37.35" customHeight="1">
      <c r="B135" s="186"/>
      <c r="C135" s="187"/>
      <c r="D135" s="200" t="s">
        <v>76</v>
      </c>
      <c r="E135" s="284" t="s">
        <v>1068</v>
      </c>
      <c r="F135" s="284" t="s">
        <v>1972</v>
      </c>
      <c r="G135" s="187"/>
      <c r="H135" s="187"/>
      <c r="I135" s="190"/>
      <c r="J135" s="285">
        <f>BK135</f>
        <v>0</v>
      </c>
      <c r="K135" s="187"/>
      <c r="L135" s="192"/>
      <c r="M135" s="193"/>
      <c r="N135" s="194"/>
      <c r="O135" s="194"/>
      <c r="P135" s="195">
        <f>SUM(P136:P143)</f>
        <v>0</v>
      </c>
      <c r="Q135" s="194"/>
      <c r="R135" s="195">
        <f>SUM(R136:R143)</f>
        <v>0</v>
      </c>
      <c r="S135" s="194"/>
      <c r="T135" s="196">
        <f>SUM(T136:T143)</f>
        <v>0</v>
      </c>
      <c r="AR135" s="197" t="s">
        <v>25</v>
      </c>
      <c r="AT135" s="198" t="s">
        <v>76</v>
      </c>
      <c r="AU135" s="198" t="s">
        <v>77</v>
      </c>
      <c r="AY135" s="197" t="s">
        <v>164</v>
      </c>
      <c r="BK135" s="199">
        <f>SUM(BK136:BK143)</f>
        <v>0</v>
      </c>
    </row>
    <row r="136" spans="2:65" s="1" customFormat="1" ht="22.5" customHeight="1">
      <c r="B136" s="42"/>
      <c r="C136" s="203" t="s">
        <v>310</v>
      </c>
      <c r="D136" s="203" t="s">
        <v>166</v>
      </c>
      <c r="E136" s="204" t="s">
        <v>1973</v>
      </c>
      <c r="F136" s="205" t="s">
        <v>1974</v>
      </c>
      <c r="G136" s="206" t="s">
        <v>287</v>
      </c>
      <c r="H136" s="207">
        <v>208</v>
      </c>
      <c r="I136" s="208"/>
      <c r="J136" s="209">
        <f>ROUND(I136*H136,2)</f>
        <v>0</v>
      </c>
      <c r="K136" s="205" t="s">
        <v>24</v>
      </c>
      <c r="L136" s="62"/>
      <c r="M136" s="210" t="s">
        <v>24</v>
      </c>
      <c r="N136" s="211" t="s">
        <v>48</v>
      </c>
      <c r="O136" s="43"/>
      <c r="P136" s="212">
        <f>O136*H136</f>
        <v>0</v>
      </c>
      <c r="Q136" s="212">
        <v>0</v>
      </c>
      <c r="R136" s="212">
        <f>Q136*H136</f>
        <v>0</v>
      </c>
      <c r="S136" s="212">
        <v>0</v>
      </c>
      <c r="T136" s="213">
        <f>S136*H136</f>
        <v>0</v>
      </c>
      <c r="AR136" s="25" t="s">
        <v>171</v>
      </c>
      <c r="AT136" s="25" t="s">
        <v>166</v>
      </c>
      <c r="AU136" s="25" t="s">
        <v>25</v>
      </c>
      <c r="AY136" s="25" t="s">
        <v>164</v>
      </c>
      <c r="BE136" s="214">
        <f>IF(N136="základní",J136,0)</f>
        <v>0</v>
      </c>
      <c r="BF136" s="214">
        <f>IF(N136="snížená",J136,0)</f>
        <v>0</v>
      </c>
      <c r="BG136" s="214">
        <f>IF(N136="zákl. přenesená",J136,0)</f>
        <v>0</v>
      </c>
      <c r="BH136" s="214">
        <f>IF(N136="sníž. přenesená",J136,0)</f>
        <v>0</v>
      </c>
      <c r="BI136" s="214">
        <f>IF(N136="nulová",J136,0)</f>
        <v>0</v>
      </c>
      <c r="BJ136" s="25" t="s">
        <v>25</v>
      </c>
      <c r="BK136" s="214">
        <f>ROUND(I136*H136,2)</f>
        <v>0</v>
      </c>
      <c r="BL136" s="25" t="s">
        <v>171</v>
      </c>
      <c r="BM136" s="25" t="s">
        <v>573</v>
      </c>
    </row>
    <row r="137" spans="2:65" s="1" customFormat="1" ht="13.5">
      <c r="B137" s="42"/>
      <c r="C137" s="64"/>
      <c r="D137" s="242" t="s">
        <v>173</v>
      </c>
      <c r="E137" s="64"/>
      <c r="F137" s="252" t="s">
        <v>1974</v>
      </c>
      <c r="G137" s="64"/>
      <c r="H137" s="64"/>
      <c r="I137" s="173"/>
      <c r="J137" s="64"/>
      <c r="K137" s="64"/>
      <c r="L137" s="62"/>
      <c r="M137" s="217"/>
      <c r="N137" s="43"/>
      <c r="O137" s="43"/>
      <c r="P137" s="43"/>
      <c r="Q137" s="43"/>
      <c r="R137" s="43"/>
      <c r="S137" s="43"/>
      <c r="T137" s="79"/>
      <c r="AT137" s="25" t="s">
        <v>173</v>
      </c>
      <c r="AU137" s="25" t="s">
        <v>25</v>
      </c>
    </row>
    <row r="138" spans="2:65" s="1" customFormat="1" ht="22.5" customHeight="1">
      <c r="B138" s="42"/>
      <c r="C138" s="203" t="s">
        <v>316</v>
      </c>
      <c r="D138" s="203" t="s">
        <v>166</v>
      </c>
      <c r="E138" s="204" t="s">
        <v>1975</v>
      </c>
      <c r="F138" s="205" t="s">
        <v>1976</v>
      </c>
      <c r="G138" s="206" t="s">
        <v>287</v>
      </c>
      <c r="H138" s="207">
        <v>126</v>
      </c>
      <c r="I138" s="208"/>
      <c r="J138" s="209">
        <f>ROUND(I138*H138,2)</f>
        <v>0</v>
      </c>
      <c r="K138" s="205" t="s">
        <v>24</v>
      </c>
      <c r="L138" s="62"/>
      <c r="M138" s="210" t="s">
        <v>24</v>
      </c>
      <c r="N138" s="211" t="s">
        <v>48</v>
      </c>
      <c r="O138" s="43"/>
      <c r="P138" s="212">
        <f>O138*H138</f>
        <v>0</v>
      </c>
      <c r="Q138" s="212">
        <v>0</v>
      </c>
      <c r="R138" s="212">
        <f>Q138*H138</f>
        <v>0</v>
      </c>
      <c r="S138" s="212">
        <v>0</v>
      </c>
      <c r="T138" s="213">
        <f>S138*H138</f>
        <v>0</v>
      </c>
      <c r="AR138" s="25" t="s">
        <v>171</v>
      </c>
      <c r="AT138" s="25" t="s">
        <v>166</v>
      </c>
      <c r="AU138" s="25" t="s">
        <v>25</v>
      </c>
      <c r="AY138" s="25" t="s">
        <v>164</v>
      </c>
      <c r="BE138" s="214">
        <f>IF(N138="základní",J138,0)</f>
        <v>0</v>
      </c>
      <c r="BF138" s="214">
        <f>IF(N138="snížená",J138,0)</f>
        <v>0</v>
      </c>
      <c r="BG138" s="214">
        <f>IF(N138="zákl. přenesená",J138,0)</f>
        <v>0</v>
      </c>
      <c r="BH138" s="214">
        <f>IF(N138="sníž. přenesená",J138,0)</f>
        <v>0</v>
      </c>
      <c r="BI138" s="214">
        <f>IF(N138="nulová",J138,0)</f>
        <v>0</v>
      </c>
      <c r="BJ138" s="25" t="s">
        <v>25</v>
      </c>
      <c r="BK138" s="214">
        <f>ROUND(I138*H138,2)</f>
        <v>0</v>
      </c>
      <c r="BL138" s="25" t="s">
        <v>171</v>
      </c>
      <c r="BM138" s="25" t="s">
        <v>589</v>
      </c>
    </row>
    <row r="139" spans="2:65" s="1" customFormat="1" ht="13.5">
      <c r="B139" s="42"/>
      <c r="C139" s="64"/>
      <c r="D139" s="242" t="s">
        <v>173</v>
      </c>
      <c r="E139" s="64"/>
      <c r="F139" s="252" t="s">
        <v>1976</v>
      </c>
      <c r="G139" s="64"/>
      <c r="H139" s="64"/>
      <c r="I139" s="173"/>
      <c r="J139" s="64"/>
      <c r="K139" s="64"/>
      <c r="L139" s="62"/>
      <c r="M139" s="217"/>
      <c r="N139" s="43"/>
      <c r="O139" s="43"/>
      <c r="P139" s="43"/>
      <c r="Q139" s="43"/>
      <c r="R139" s="43"/>
      <c r="S139" s="43"/>
      <c r="T139" s="79"/>
      <c r="AT139" s="25" t="s">
        <v>173</v>
      </c>
      <c r="AU139" s="25" t="s">
        <v>25</v>
      </c>
    </row>
    <row r="140" spans="2:65" s="1" customFormat="1" ht="22.5" customHeight="1">
      <c r="B140" s="42"/>
      <c r="C140" s="203" t="s">
        <v>9</v>
      </c>
      <c r="D140" s="203" t="s">
        <v>166</v>
      </c>
      <c r="E140" s="204" t="s">
        <v>1977</v>
      </c>
      <c r="F140" s="205" t="s">
        <v>1978</v>
      </c>
      <c r="G140" s="206" t="s">
        <v>287</v>
      </c>
      <c r="H140" s="207">
        <v>180</v>
      </c>
      <c r="I140" s="208"/>
      <c r="J140" s="209">
        <f>ROUND(I140*H140,2)</f>
        <v>0</v>
      </c>
      <c r="K140" s="205" t="s">
        <v>24</v>
      </c>
      <c r="L140" s="62"/>
      <c r="M140" s="210" t="s">
        <v>24</v>
      </c>
      <c r="N140" s="211" t="s">
        <v>48</v>
      </c>
      <c r="O140" s="43"/>
      <c r="P140" s="212">
        <f>O140*H140</f>
        <v>0</v>
      </c>
      <c r="Q140" s="212">
        <v>0</v>
      </c>
      <c r="R140" s="212">
        <f>Q140*H140</f>
        <v>0</v>
      </c>
      <c r="S140" s="212">
        <v>0</v>
      </c>
      <c r="T140" s="213">
        <f>S140*H140</f>
        <v>0</v>
      </c>
      <c r="AR140" s="25" t="s">
        <v>171</v>
      </c>
      <c r="AT140" s="25" t="s">
        <v>166</v>
      </c>
      <c r="AU140" s="25" t="s">
        <v>25</v>
      </c>
      <c r="AY140" s="25" t="s">
        <v>164</v>
      </c>
      <c r="BE140" s="214">
        <f>IF(N140="základní",J140,0)</f>
        <v>0</v>
      </c>
      <c r="BF140" s="214">
        <f>IF(N140="snížená",J140,0)</f>
        <v>0</v>
      </c>
      <c r="BG140" s="214">
        <f>IF(N140="zákl. přenesená",J140,0)</f>
        <v>0</v>
      </c>
      <c r="BH140" s="214">
        <f>IF(N140="sníž. přenesená",J140,0)</f>
        <v>0</v>
      </c>
      <c r="BI140" s="214">
        <f>IF(N140="nulová",J140,0)</f>
        <v>0</v>
      </c>
      <c r="BJ140" s="25" t="s">
        <v>25</v>
      </c>
      <c r="BK140" s="214">
        <f>ROUND(I140*H140,2)</f>
        <v>0</v>
      </c>
      <c r="BL140" s="25" t="s">
        <v>171</v>
      </c>
      <c r="BM140" s="25" t="s">
        <v>601</v>
      </c>
    </row>
    <row r="141" spans="2:65" s="1" customFormat="1" ht="13.5">
      <c r="B141" s="42"/>
      <c r="C141" s="64"/>
      <c r="D141" s="242" t="s">
        <v>173</v>
      </c>
      <c r="E141" s="64"/>
      <c r="F141" s="252" t="s">
        <v>1978</v>
      </c>
      <c r="G141" s="64"/>
      <c r="H141" s="64"/>
      <c r="I141" s="173"/>
      <c r="J141" s="64"/>
      <c r="K141" s="64"/>
      <c r="L141" s="62"/>
      <c r="M141" s="217"/>
      <c r="N141" s="43"/>
      <c r="O141" s="43"/>
      <c r="P141" s="43"/>
      <c r="Q141" s="43"/>
      <c r="R141" s="43"/>
      <c r="S141" s="43"/>
      <c r="T141" s="79"/>
      <c r="AT141" s="25" t="s">
        <v>173</v>
      </c>
      <c r="AU141" s="25" t="s">
        <v>25</v>
      </c>
    </row>
    <row r="142" spans="2:65" s="1" customFormat="1" ht="22.5" customHeight="1">
      <c r="B142" s="42"/>
      <c r="C142" s="203" t="s">
        <v>335</v>
      </c>
      <c r="D142" s="203" t="s">
        <v>166</v>
      </c>
      <c r="E142" s="204" t="s">
        <v>1979</v>
      </c>
      <c r="F142" s="205" t="s">
        <v>1980</v>
      </c>
      <c r="G142" s="206" t="s">
        <v>287</v>
      </c>
      <c r="H142" s="207">
        <v>100</v>
      </c>
      <c r="I142" s="208"/>
      <c r="J142" s="209">
        <f>ROUND(I142*H142,2)</f>
        <v>0</v>
      </c>
      <c r="K142" s="205" t="s">
        <v>24</v>
      </c>
      <c r="L142" s="62"/>
      <c r="M142" s="210" t="s">
        <v>24</v>
      </c>
      <c r="N142" s="211" t="s">
        <v>48</v>
      </c>
      <c r="O142" s="43"/>
      <c r="P142" s="212">
        <f>O142*H142</f>
        <v>0</v>
      </c>
      <c r="Q142" s="212">
        <v>0</v>
      </c>
      <c r="R142" s="212">
        <f>Q142*H142</f>
        <v>0</v>
      </c>
      <c r="S142" s="212">
        <v>0</v>
      </c>
      <c r="T142" s="213">
        <f>S142*H142</f>
        <v>0</v>
      </c>
      <c r="AR142" s="25" t="s">
        <v>171</v>
      </c>
      <c r="AT142" s="25" t="s">
        <v>166</v>
      </c>
      <c r="AU142" s="25" t="s">
        <v>25</v>
      </c>
      <c r="AY142" s="25" t="s">
        <v>164</v>
      </c>
      <c r="BE142" s="214">
        <f>IF(N142="základní",J142,0)</f>
        <v>0</v>
      </c>
      <c r="BF142" s="214">
        <f>IF(N142="snížená",J142,0)</f>
        <v>0</v>
      </c>
      <c r="BG142" s="214">
        <f>IF(N142="zákl. přenesená",J142,0)</f>
        <v>0</v>
      </c>
      <c r="BH142" s="214">
        <f>IF(N142="sníž. přenesená",J142,0)</f>
        <v>0</v>
      </c>
      <c r="BI142" s="214">
        <f>IF(N142="nulová",J142,0)</f>
        <v>0</v>
      </c>
      <c r="BJ142" s="25" t="s">
        <v>25</v>
      </c>
      <c r="BK142" s="214">
        <f>ROUND(I142*H142,2)</f>
        <v>0</v>
      </c>
      <c r="BL142" s="25" t="s">
        <v>171</v>
      </c>
      <c r="BM142" s="25" t="s">
        <v>627</v>
      </c>
    </row>
    <row r="143" spans="2:65" s="1" customFormat="1" ht="13.5">
      <c r="B143" s="42"/>
      <c r="C143" s="64"/>
      <c r="D143" s="215" t="s">
        <v>173</v>
      </c>
      <c r="E143" s="64"/>
      <c r="F143" s="216" t="s">
        <v>1980</v>
      </c>
      <c r="G143" s="64"/>
      <c r="H143" s="64"/>
      <c r="I143" s="173"/>
      <c r="J143" s="64"/>
      <c r="K143" s="64"/>
      <c r="L143" s="62"/>
      <c r="M143" s="217"/>
      <c r="N143" s="43"/>
      <c r="O143" s="43"/>
      <c r="P143" s="43"/>
      <c r="Q143" s="43"/>
      <c r="R143" s="43"/>
      <c r="S143" s="43"/>
      <c r="T143" s="79"/>
      <c r="AT143" s="25" t="s">
        <v>173</v>
      </c>
      <c r="AU143" s="25" t="s">
        <v>25</v>
      </c>
    </row>
    <row r="144" spans="2:65" s="11" customFormat="1" ht="37.35" customHeight="1">
      <c r="B144" s="186"/>
      <c r="C144" s="187"/>
      <c r="D144" s="200" t="s">
        <v>76</v>
      </c>
      <c r="E144" s="284" t="s">
        <v>1077</v>
      </c>
      <c r="F144" s="284" t="s">
        <v>1981</v>
      </c>
      <c r="G144" s="187"/>
      <c r="H144" s="187"/>
      <c r="I144" s="190"/>
      <c r="J144" s="285">
        <f>BK144</f>
        <v>0</v>
      </c>
      <c r="K144" s="187"/>
      <c r="L144" s="192"/>
      <c r="M144" s="193"/>
      <c r="N144" s="194"/>
      <c r="O144" s="194"/>
      <c r="P144" s="195">
        <f>SUM(P145:P148)</f>
        <v>0</v>
      </c>
      <c r="Q144" s="194"/>
      <c r="R144" s="195">
        <f>SUM(R145:R148)</f>
        <v>0</v>
      </c>
      <c r="S144" s="194"/>
      <c r="T144" s="196">
        <f>SUM(T145:T148)</f>
        <v>0</v>
      </c>
      <c r="AR144" s="197" t="s">
        <v>25</v>
      </c>
      <c r="AT144" s="198" t="s">
        <v>76</v>
      </c>
      <c r="AU144" s="198" t="s">
        <v>77</v>
      </c>
      <c r="AY144" s="197" t="s">
        <v>164</v>
      </c>
      <c r="BK144" s="199">
        <f>SUM(BK145:BK148)</f>
        <v>0</v>
      </c>
    </row>
    <row r="145" spans="2:65" s="1" customFormat="1" ht="22.5" customHeight="1">
      <c r="B145" s="42"/>
      <c r="C145" s="203" t="s">
        <v>340</v>
      </c>
      <c r="D145" s="203" t="s">
        <v>166</v>
      </c>
      <c r="E145" s="204" t="s">
        <v>1982</v>
      </c>
      <c r="F145" s="205" t="s">
        <v>1983</v>
      </c>
      <c r="G145" s="206" t="s">
        <v>287</v>
      </c>
      <c r="H145" s="207">
        <v>100</v>
      </c>
      <c r="I145" s="208"/>
      <c r="J145" s="209">
        <f>ROUND(I145*H145,2)</f>
        <v>0</v>
      </c>
      <c r="K145" s="205" t="s">
        <v>24</v>
      </c>
      <c r="L145" s="62"/>
      <c r="M145" s="210" t="s">
        <v>24</v>
      </c>
      <c r="N145" s="211" t="s">
        <v>48</v>
      </c>
      <c r="O145" s="43"/>
      <c r="P145" s="212">
        <f>O145*H145</f>
        <v>0</v>
      </c>
      <c r="Q145" s="212">
        <v>0</v>
      </c>
      <c r="R145" s="212">
        <f>Q145*H145</f>
        <v>0</v>
      </c>
      <c r="S145" s="212">
        <v>0</v>
      </c>
      <c r="T145" s="213">
        <f>S145*H145</f>
        <v>0</v>
      </c>
      <c r="AR145" s="25" t="s">
        <v>171</v>
      </c>
      <c r="AT145" s="25" t="s">
        <v>166</v>
      </c>
      <c r="AU145" s="25" t="s">
        <v>25</v>
      </c>
      <c r="AY145" s="25" t="s">
        <v>164</v>
      </c>
      <c r="BE145" s="214">
        <f>IF(N145="základní",J145,0)</f>
        <v>0</v>
      </c>
      <c r="BF145" s="214">
        <f>IF(N145="snížená",J145,0)</f>
        <v>0</v>
      </c>
      <c r="BG145" s="214">
        <f>IF(N145="zákl. přenesená",J145,0)</f>
        <v>0</v>
      </c>
      <c r="BH145" s="214">
        <f>IF(N145="sníž. přenesená",J145,0)</f>
        <v>0</v>
      </c>
      <c r="BI145" s="214">
        <f>IF(N145="nulová",J145,0)</f>
        <v>0</v>
      </c>
      <c r="BJ145" s="25" t="s">
        <v>25</v>
      </c>
      <c r="BK145" s="214">
        <f>ROUND(I145*H145,2)</f>
        <v>0</v>
      </c>
      <c r="BL145" s="25" t="s">
        <v>171</v>
      </c>
      <c r="BM145" s="25" t="s">
        <v>640</v>
      </c>
    </row>
    <row r="146" spans="2:65" s="1" customFormat="1" ht="13.5">
      <c r="B146" s="42"/>
      <c r="C146" s="64"/>
      <c r="D146" s="242" t="s">
        <v>173</v>
      </c>
      <c r="E146" s="64"/>
      <c r="F146" s="252" t="s">
        <v>1983</v>
      </c>
      <c r="G146" s="64"/>
      <c r="H146" s="64"/>
      <c r="I146" s="173"/>
      <c r="J146" s="64"/>
      <c r="K146" s="64"/>
      <c r="L146" s="62"/>
      <c r="M146" s="217"/>
      <c r="N146" s="43"/>
      <c r="O146" s="43"/>
      <c r="P146" s="43"/>
      <c r="Q146" s="43"/>
      <c r="R146" s="43"/>
      <c r="S146" s="43"/>
      <c r="T146" s="79"/>
      <c r="AT146" s="25" t="s">
        <v>173</v>
      </c>
      <c r="AU146" s="25" t="s">
        <v>25</v>
      </c>
    </row>
    <row r="147" spans="2:65" s="1" customFormat="1" ht="22.5" customHeight="1">
      <c r="B147" s="42"/>
      <c r="C147" s="203" t="s">
        <v>345</v>
      </c>
      <c r="D147" s="203" t="s">
        <v>166</v>
      </c>
      <c r="E147" s="204" t="s">
        <v>1984</v>
      </c>
      <c r="F147" s="205" t="s">
        <v>1985</v>
      </c>
      <c r="G147" s="206" t="s">
        <v>1930</v>
      </c>
      <c r="H147" s="207">
        <v>10</v>
      </c>
      <c r="I147" s="208"/>
      <c r="J147" s="209">
        <f>ROUND(I147*H147,2)</f>
        <v>0</v>
      </c>
      <c r="K147" s="205" t="s">
        <v>24</v>
      </c>
      <c r="L147" s="62"/>
      <c r="M147" s="210" t="s">
        <v>24</v>
      </c>
      <c r="N147" s="211" t="s">
        <v>48</v>
      </c>
      <c r="O147" s="43"/>
      <c r="P147" s="212">
        <f>O147*H147</f>
        <v>0</v>
      </c>
      <c r="Q147" s="212">
        <v>0</v>
      </c>
      <c r="R147" s="212">
        <f>Q147*H147</f>
        <v>0</v>
      </c>
      <c r="S147" s="212">
        <v>0</v>
      </c>
      <c r="T147" s="213">
        <f>S147*H147</f>
        <v>0</v>
      </c>
      <c r="AR147" s="25" t="s">
        <v>171</v>
      </c>
      <c r="AT147" s="25" t="s">
        <v>166</v>
      </c>
      <c r="AU147" s="25" t="s">
        <v>25</v>
      </c>
      <c r="AY147" s="25" t="s">
        <v>164</v>
      </c>
      <c r="BE147" s="214">
        <f>IF(N147="základní",J147,0)</f>
        <v>0</v>
      </c>
      <c r="BF147" s="214">
        <f>IF(N147="snížená",J147,0)</f>
        <v>0</v>
      </c>
      <c r="BG147" s="214">
        <f>IF(N147="zákl. přenesená",J147,0)</f>
        <v>0</v>
      </c>
      <c r="BH147" s="214">
        <f>IF(N147="sníž. přenesená",J147,0)</f>
        <v>0</v>
      </c>
      <c r="BI147" s="214">
        <f>IF(N147="nulová",J147,0)</f>
        <v>0</v>
      </c>
      <c r="BJ147" s="25" t="s">
        <v>25</v>
      </c>
      <c r="BK147" s="214">
        <f>ROUND(I147*H147,2)</f>
        <v>0</v>
      </c>
      <c r="BL147" s="25" t="s">
        <v>171</v>
      </c>
      <c r="BM147" s="25" t="s">
        <v>653</v>
      </c>
    </row>
    <row r="148" spans="2:65" s="1" customFormat="1" ht="13.5">
      <c r="B148" s="42"/>
      <c r="C148" s="64"/>
      <c r="D148" s="215" t="s">
        <v>173</v>
      </c>
      <c r="E148" s="64"/>
      <c r="F148" s="216" t="s">
        <v>1985</v>
      </c>
      <c r="G148" s="64"/>
      <c r="H148" s="64"/>
      <c r="I148" s="173"/>
      <c r="J148" s="64"/>
      <c r="K148" s="64"/>
      <c r="L148" s="62"/>
      <c r="M148" s="217"/>
      <c r="N148" s="43"/>
      <c r="O148" s="43"/>
      <c r="P148" s="43"/>
      <c r="Q148" s="43"/>
      <c r="R148" s="43"/>
      <c r="S148" s="43"/>
      <c r="T148" s="79"/>
      <c r="AT148" s="25" t="s">
        <v>173</v>
      </c>
      <c r="AU148" s="25" t="s">
        <v>25</v>
      </c>
    </row>
    <row r="149" spans="2:65" s="11" customFormat="1" ht="37.35" customHeight="1">
      <c r="B149" s="186"/>
      <c r="C149" s="187"/>
      <c r="D149" s="200" t="s">
        <v>76</v>
      </c>
      <c r="E149" s="284" t="s">
        <v>1986</v>
      </c>
      <c r="F149" s="284" t="s">
        <v>1987</v>
      </c>
      <c r="G149" s="187"/>
      <c r="H149" s="187"/>
      <c r="I149" s="190"/>
      <c r="J149" s="285">
        <f>BK149</f>
        <v>0</v>
      </c>
      <c r="K149" s="187"/>
      <c r="L149" s="192"/>
      <c r="M149" s="193"/>
      <c r="N149" s="194"/>
      <c r="O149" s="194"/>
      <c r="P149" s="195">
        <f>SUM(P150:P163)</f>
        <v>0</v>
      </c>
      <c r="Q149" s="194"/>
      <c r="R149" s="195">
        <f>SUM(R150:R163)</f>
        <v>0</v>
      </c>
      <c r="S149" s="194"/>
      <c r="T149" s="196">
        <f>SUM(T150:T163)</f>
        <v>0</v>
      </c>
      <c r="AR149" s="197" t="s">
        <v>25</v>
      </c>
      <c r="AT149" s="198" t="s">
        <v>76</v>
      </c>
      <c r="AU149" s="198" t="s">
        <v>77</v>
      </c>
      <c r="AY149" s="197" t="s">
        <v>164</v>
      </c>
      <c r="BK149" s="199">
        <f>SUM(BK150:BK163)</f>
        <v>0</v>
      </c>
    </row>
    <row r="150" spans="2:65" s="1" customFormat="1" ht="22.5" customHeight="1">
      <c r="B150" s="42"/>
      <c r="C150" s="203" t="s">
        <v>355</v>
      </c>
      <c r="D150" s="203" t="s">
        <v>166</v>
      </c>
      <c r="E150" s="204" t="s">
        <v>1988</v>
      </c>
      <c r="F150" s="205" t="s">
        <v>1989</v>
      </c>
      <c r="G150" s="206" t="s">
        <v>1930</v>
      </c>
      <c r="H150" s="207">
        <v>1</v>
      </c>
      <c r="I150" s="208"/>
      <c r="J150" s="209">
        <f>ROUND(I150*H150,2)</f>
        <v>0</v>
      </c>
      <c r="K150" s="205" t="s">
        <v>24</v>
      </c>
      <c r="L150" s="62"/>
      <c r="M150" s="210" t="s">
        <v>24</v>
      </c>
      <c r="N150" s="211" t="s">
        <v>48</v>
      </c>
      <c r="O150" s="43"/>
      <c r="P150" s="212">
        <f>O150*H150</f>
        <v>0</v>
      </c>
      <c r="Q150" s="212">
        <v>0</v>
      </c>
      <c r="R150" s="212">
        <f>Q150*H150</f>
        <v>0</v>
      </c>
      <c r="S150" s="212">
        <v>0</v>
      </c>
      <c r="T150" s="213">
        <f>S150*H150</f>
        <v>0</v>
      </c>
      <c r="AR150" s="25" t="s">
        <v>171</v>
      </c>
      <c r="AT150" s="25" t="s">
        <v>166</v>
      </c>
      <c r="AU150" s="25" t="s">
        <v>25</v>
      </c>
      <c r="AY150" s="25" t="s">
        <v>164</v>
      </c>
      <c r="BE150" s="214">
        <f>IF(N150="základní",J150,0)</f>
        <v>0</v>
      </c>
      <c r="BF150" s="214">
        <f>IF(N150="snížená",J150,0)</f>
        <v>0</v>
      </c>
      <c r="BG150" s="214">
        <f>IF(N150="zákl. přenesená",J150,0)</f>
        <v>0</v>
      </c>
      <c r="BH150" s="214">
        <f>IF(N150="sníž. přenesená",J150,0)</f>
        <v>0</v>
      </c>
      <c r="BI150" s="214">
        <f>IF(N150="nulová",J150,0)</f>
        <v>0</v>
      </c>
      <c r="BJ150" s="25" t="s">
        <v>25</v>
      </c>
      <c r="BK150" s="214">
        <f>ROUND(I150*H150,2)</f>
        <v>0</v>
      </c>
      <c r="BL150" s="25" t="s">
        <v>171</v>
      </c>
      <c r="BM150" s="25" t="s">
        <v>478</v>
      </c>
    </row>
    <row r="151" spans="2:65" s="1" customFormat="1" ht="13.5">
      <c r="B151" s="42"/>
      <c r="C151" s="64"/>
      <c r="D151" s="242" t="s">
        <v>173</v>
      </c>
      <c r="E151" s="64"/>
      <c r="F151" s="252" t="s">
        <v>1989</v>
      </c>
      <c r="G151" s="64"/>
      <c r="H151" s="64"/>
      <c r="I151" s="173"/>
      <c r="J151" s="64"/>
      <c r="K151" s="64"/>
      <c r="L151" s="62"/>
      <c r="M151" s="217"/>
      <c r="N151" s="43"/>
      <c r="O151" s="43"/>
      <c r="P151" s="43"/>
      <c r="Q151" s="43"/>
      <c r="R151" s="43"/>
      <c r="S151" s="43"/>
      <c r="T151" s="79"/>
      <c r="AT151" s="25" t="s">
        <v>173</v>
      </c>
      <c r="AU151" s="25" t="s">
        <v>25</v>
      </c>
    </row>
    <row r="152" spans="2:65" s="1" customFormat="1" ht="22.5" customHeight="1">
      <c r="B152" s="42"/>
      <c r="C152" s="203" t="s">
        <v>364</v>
      </c>
      <c r="D152" s="203" t="s">
        <v>166</v>
      </c>
      <c r="E152" s="204" t="s">
        <v>1968</v>
      </c>
      <c r="F152" s="205" t="s">
        <v>1969</v>
      </c>
      <c r="G152" s="206" t="s">
        <v>1930</v>
      </c>
      <c r="H152" s="207">
        <v>1</v>
      </c>
      <c r="I152" s="208"/>
      <c r="J152" s="209">
        <f>ROUND(I152*H152,2)</f>
        <v>0</v>
      </c>
      <c r="K152" s="205" t="s">
        <v>24</v>
      </c>
      <c r="L152" s="62"/>
      <c r="M152" s="210" t="s">
        <v>24</v>
      </c>
      <c r="N152" s="211" t="s">
        <v>48</v>
      </c>
      <c r="O152" s="43"/>
      <c r="P152" s="212">
        <f>O152*H152</f>
        <v>0</v>
      </c>
      <c r="Q152" s="212">
        <v>0</v>
      </c>
      <c r="R152" s="212">
        <f>Q152*H152</f>
        <v>0</v>
      </c>
      <c r="S152" s="212">
        <v>0</v>
      </c>
      <c r="T152" s="213">
        <f>S152*H152</f>
        <v>0</v>
      </c>
      <c r="AR152" s="25" t="s">
        <v>171</v>
      </c>
      <c r="AT152" s="25" t="s">
        <v>166</v>
      </c>
      <c r="AU152" s="25" t="s">
        <v>25</v>
      </c>
      <c r="AY152" s="25" t="s">
        <v>164</v>
      </c>
      <c r="BE152" s="214">
        <f>IF(N152="základní",J152,0)</f>
        <v>0</v>
      </c>
      <c r="BF152" s="214">
        <f>IF(N152="snížená",J152,0)</f>
        <v>0</v>
      </c>
      <c r="BG152" s="214">
        <f>IF(N152="zákl. přenesená",J152,0)</f>
        <v>0</v>
      </c>
      <c r="BH152" s="214">
        <f>IF(N152="sníž. přenesená",J152,0)</f>
        <v>0</v>
      </c>
      <c r="BI152" s="214">
        <f>IF(N152="nulová",J152,0)</f>
        <v>0</v>
      </c>
      <c r="BJ152" s="25" t="s">
        <v>25</v>
      </c>
      <c r="BK152" s="214">
        <f>ROUND(I152*H152,2)</f>
        <v>0</v>
      </c>
      <c r="BL152" s="25" t="s">
        <v>171</v>
      </c>
      <c r="BM152" s="25" t="s">
        <v>675</v>
      </c>
    </row>
    <row r="153" spans="2:65" s="1" customFormat="1" ht="13.5">
      <c r="B153" s="42"/>
      <c r="C153" s="64"/>
      <c r="D153" s="242" t="s">
        <v>173</v>
      </c>
      <c r="E153" s="64"/>
      <c r="F153" s="252" t="s">
        <v>1969</v>
      </c>
      <c r="G153" s="64"/>
      <c r="H153" s="64"/>
      <c r="I153" s="173"/>
      <c r="J153" s="64"/>
      <c r="K153" s="64"/>
      <c r="L153" s="62"/>
      <c r="M153" s="217"/>
      <c r="N153" s="43"/>
      <c r="O153" s="43"/>
      <c r="P153" s="43"/>
      <c r="Q153" s="43"/>
      <c r="R153" s="43"/>
      <c r="S153" s="43"/>
      <c r="T153" s="79"/>
      <c r="AT153" s="25" t="s">
        <v>173</v>
      </c>
      <c r="AU153" s="25" t="s">
        <v>25</v>
      </c>
    </row>
    <row r="154" spans="2:65" s="1" customFormat="1" ht="22.5" customHeight="1">
      <c r="B154" s="42"/>
      <c r="C154" s="203" t="s">
        <v>369</v>
      </c>
      <c r="D154" s="203" t="s">
        <v>166</v>
      </c>
      <c r="E154" s="204" t="s">
        <v>1990</v>
      </c>
      <c r="F154" s="205" t="s">
        <v>1991</v>
      </c>
      <c r="G154" s="206" t="s">
        <v>1930</v>
      </c>
      <c r="H154" s="207">
        <v>1</v>
      </c>
      <c r="I154" s="208"/>
      <c r="J154" s="209">
        <f>ROUND(I154*H154,2)</f>
        <v>0</v>
      </c>
      <c r="K154" s="205" t="s">
        <v>24</v>
      </c>
      <c r="L154" s="62"/>
      <c r="M154" s="210" t="s">
        <v>24</v>
      </c>
      <c r="N154" s="211" t="s">
        <v>48</v>
      </c>
      <c r="O154" s="43"/>
      <c r="P154" s="212">
        <f>O154*H154</f>
        <v>0</v>
      </c>
      <c r="Q154" s="212">
        <v>0</v>
      </c>
      <c r="R154" s="212">
        <f>Q154*H154</f>
        <v>0</v>
      </c>
      <c r="S154" s="212">
        <v>0</v>
      </c>
      <c r="T154" s="213">
        <f>S154*H154</f>
        <v>0</v>
      </c>
      <c r="AR154" s="25" t="s">
        <v>171</v>
      </c>
      <c r="AT154" s="25" t="s">
        <v>166</v>
      </c>
      <c r="AU154" s="25" t="s">
        <v>25</v>
      </c>
      <c r="AY154" s="25" t="s">
        <v>164</v>
      </c>
      <c r="BE154" s="214">
        <f>IF(N154="základní",J154,0)</f>
        <v>0</v>
      </c>
      <c r="BF154" s="214">
        <f>IF(N154="snížená",J154,0)</f>
        <v>0</v>
      </c>
      <c r="BG154" s="214">
        <f>IF(N154="zákl. přenesená",J154,0)</f>
        <v>0</v>
      </c>
      <c r="BH154" s="214">
        <f>IF(N154="sníž. přenesená",J154,0)</f>
        <v>0</v>
      </c>
      <c r="BI154" s="214">
        <f>IF(N154="nulová",J154,0)</f>
        <v>0</v>
      </c>
      <c r="BJ154" s="25" t="s">
        <v>25</v>
      </c>
      <c r="BK154" s="214">
        <f>ROUND(I154*H154,2)</f>
        <v>0</v>
      </c>
      <c r="BL154" s="25" t="s">
        <v>171</v>
      </c>
      <c r="BM154" s="25" t="s">
        <v>687</v>
      </c>
    </row>
    <row r="155" spans="2:65" s="1" customFormat="1" ht="13.5">
      <c r="B155" s="42"/>
      <c r="C155" s="64"/>
      <c r="D155" s="242" t="s">
        <v>173</v>
      </c>
      <c r="E155" s="64"/>
      <c r="F155" s="252" t="s">
        <v>1991</v>
      </c>
      <c r="G155" s="64"/>
      <c r="H155" s="64"/>
      <c r="I155" s="173"/>
      <c r="J155" s="64"/>
      <c r="K155" s="64"/>
      <c r="L155" s="62"/>
      <c r="M155" s="217"/>
      <c r="N155" s="43"/>
      <c r="O155" s="43"/>
      <c r="P155" s="43"/>
      <c r="Q155" s="43"/>
      <c r="R155" s="43"/>
      <c r="S155" s="43"/>
      <c r="T155" s="79"/>
      <c r="AT155" s="25" t="s">
        <v>173</v>
      </c>
      <c r="AU155" s="25" t="s">
        <v>25</v>
      </c>
    </row>
    <row r="156" spans="2:65" s="1" customFormat="1" ht="22.5" customHeight="1">
      <c r="B156" s="42"/>
      <c r="C156" s="203" t="s">
        <v>379</v>
      </c>
      <c r="D156" s="203" t="s">
        <v>166</v>
      </c>
      <c r="E156" s="204" t="s">
        <v>1992</v>
      </c>
      <c r="F156" s="205" t="s">
        <v>1993</v>
      </c>
      <c r="G156" s="206" t="s">
        <v>1930</v>
      </c>
      <c r="H156" s="207">
        <v>1</v>
      </c>
      <c r="I156" s="208"/>
      <c r="J156" s="209">
        <f>ROUND(I156*H156,2)</f>
        <v>0</v>
      </c>
      <c r="K156" s="205" t="s">
        <v>24</v>
      </c>
      <c r="L156" s="62"/>
      <c r="M156" s="210" t="s">
        <v>24</v>
      </c>
      <c r="N156" s="211" t="s">
        <v>48</v>
      </c>
      <c r="O156" s="43"/>
      <c r="P156" s="212">
        <f>O156*H156</f>
        <v>0</v>
      </c>
      <c r="Q156" s="212">
        <v>0</v>
      </c>
      <c r="R156" s="212">
        <f>Q156*H156</f>
        <v>0</v>
      </c>
      <c r="S156" s="212">
        <v>0</v>
      </c>
      <c r="T156" s="213">
        <f>S156*H156</f>
        <v>0</v>
      </c>
      <c r="AR156" s="25" t="s">
        <v>171</v>
      </c>
      <c r="AT156" s="25" t="s">
        <v>166</v>
      </c>
      <c r="AU156" s="25" t="s">
        <v>25</v>
      </c>
      <c r="AY156" s="25" t="s">
        <v>164</v>
      </c>
      <c r="BE156" s="214">
        <f>IF(N156="základní",J156,0)</f>
        <v>0</v>
      </c>
      <c r="BF156" s="214">
        <f>IF(N156="snížená",J156,0)</f>
        <v>0</v>
      </c>
      <c r="BG156" s="214">
        <f>IF(N156="zákl. přenesená",J156,0)</f>
        <v>0</v>
      </c>
      <c r="BH156" s="214">
        <f>IF(N156="sníž. přenesená",J156,0)</f>
        <v>0</v>
      </c>
      <c r="BI156" s="214">
        <f>IF(N156="nulová",J156,0)</f>
        <v>0</v>
      </c>
      <c r="BJ156" s="25" t="s">
        <v>25</v>
      </c>
      <c r="BK156" s="214">
        <f>ROUND(I156*H156,2)</f>
        <v>0</v>
      </c>
      <c r="BL156" s="25" t="s">
        <v>171</v>
      </c>
      <c r="BM156" s="25" t="s">
        <v>701</v>
      </c>
    </row>
    <row r="157" spans="2:65" s="1" customFormat="1" ht="13.5">
      <c r="B157" s="42"/>
      <c r="C157" s="64"/>
      <c r="D157" s="242" t="s">
        <v>173</v>
      </c>
      <c r="E157" s="64"/>
      <c r="F157" s="252" t="s">
        <v>1993</v>
      </c>
      <c r="G157" s="64"/>
      <c r="H157" s="64"/>
      <c r="I157" s="173"/>
      <c r="J157" s="64"/>
      <c r="K157" s="64"/>
      <c r="L157" s="62"/>
      <c r="M157" s="217"/>
      <c r="N157" s="43"/>
      <c r="O157" s="43"/>
      <c r="P157" s="43"/>
      <c r="Q157" s="43"/>
      <c r="R157" s="43"/>
      <c r="S157" s="43"/>
      <c r="T157" s="79"/>
      <c r="AT157" s="25" t="s">
        <v>173</v>
      </c>
      <c r="AU157" s="25" t="s">
        <v>25</v>
      </c>
    </row>
    <row r="158" spans="2:65" s="1" customFormat="1" ht="22.5" customHeight="1">
      <c r="B158" s="42"/>
      <c r="C158" s="203" t="s">
        <v>385</v>
      </c>
      <c r="D158" s="203" t="s">
        <v>166</v>
      </c>
      <c r="E158" s="204" t="s">
        <v>1994</v>
      </c>
      <c r="F158" s="205" t="s">
        <v>1995</v>
      </c>
      <c r="G158" s="206" t="s">
        <v>1930</v>
      </c>
      <c r="H158" s="207">
        <v>1</v>
      </c>
      <c r="I158" s="208"/>
      <c r="J158" s="209">
        <f>ROUND(I158*H158,2)</f>
        <v>0</v>
      </c>
      <c r="K158" s="205" t="s">
        <v>24</v>
      </c>
      <c r="L158" s="62"/>
      <c r="M158" s="210" t="s">
        <v>24</v>
      </c>
      <c r="N158" s="211" t="s">
        <v>48</v>
      </c>
      <c r="O158" s="43"/>
      <c r="P158" s="212">
        <f>O158*H158</f>
        <v>0</v>
      </c>
      <c r="Q158" s="212">
        <v>0</v>
      </c>
      <c r="R158" s="212">
        <f>Q158*H158</f>
        <v>0</v>
      </c>
      <c r="S158" s="212">
        <v>0</v>
      </c>
      <c r="T158" s="213">
        <f>S158*H158</f>
        <v>0</v>
      </c>
      <c r="AR158" s="25" t="s">
        <v>171</v>
      </c>
      <c r="AT158" s="25" t="s">
        <v>166</v>
      </c>
      <c r="AU158" s="25" t="s">
        <v>25</v>
      </c>
      <c r="AY158" s="25" t="s">
        <v>164</v>
      </c>
      <c r="BE158" s="214">
        <f>IF(N158="základní",J158,0)</f>
        <v>0</v>
      </c>
      <c r="BF158" s="214">
        <f>IF(N158="snížená",J158,0)</f>
        <v>0</v>
      </c>
      <c r="BG158" s="214">
        <f>IF(N158="zákl. přenesená",J158,0)</f>
        <v>0</v>
      </c>
      <c r="BH158" s="214">
        <f>IF(N158="sníž. přenesená",J158,0)</f>
        <v>0</v>
      </c>
      <c r="BI158" s="214">
        <f>IF(N158="nulová",J158,0)</f>
        <v>0</v>
      </c>
      <c r="BJ158" s="25" t="s">
        <v>25</v>
      </c>
      <c r="BK158" s="214">
        <f>ROUND(I158*H158,2)</f>
        <v>0</v>
      </c>
      <c r="BL158" s="25" t="s">
        <v>171</v>
      </c>
      <c r="BM158" s="25" t="s">
        <v>718</v>
      </c>
    </row>
    <row r="159" spans="2:65" s="1" customFormat="1" ht="13.5">
      <c r="B159" s="42"/>
      <c r="C159" s="64"/>
      <c r="D159" s="242" t="s">
        <v>173</v>
      </c>
      <c r="E159" s="64"/>
      <c r="F159" s="252" t="s">
        <v>1995</v>
      </c>
      <c r="G159" s="64"/>
      <c r="H159" s="64"/>
      <c r="I159" s="173"/>
      <c r="J159" s="64"/>
      <c r="K159" s="64"/>
      <c r="L159" s="62"/>
      <c r="M159" s="217"/>
      <c r="N159" s="43"/>
      <c r="O159" s="43"/>
      <c r="P159" s="43"/>
      <c r="Q159" s="43"/>
      <c r="R159" s="43"/>
      <c r="S159" s="43"/>
      <c r="T159" s="79"/>
      <c r="AT159" s="25" t="s">
        <v>173</v>
      </c>
      <c r="AU159" s="25" t="s">
        <v>25</v>
      </c>
    </row>
    <row r="160" spans="2:65" s="1" customFormat="1" ht="22.5" customHeight="1">
      <c r="B160" s="42"/>
      <c r="C160" s="203" t="s">
        <v>392</v>
      </c>
      <c r="D160" s="203" t="s">
        <v>166</v>
      </c>
      <c r="E160" s="204" t="s">
        <v>1996</v>
      </c>
      <c r="F160" s="205" t="s">
        <v>1997</v>
      </c>
      <c r="G160" s="206" t="s">
        <v>287</v>
      </c>
      <c r="H160" s="207">
        <v>20</v>
      </c>
      <c r="I160" s="208"/>
      <c r="J160" s="209">
        <f>ROUND(I160*H160,2)</f>
        <v>0</v>
      </c>
      <c r="K160" s="205" t="s">
        <v>24</v>
      </c>
      <c r="L160" s="62"/>
      <c r="M160" s="210" t="s">
        <v>24</v>
      </c>
      <c r="N160" s="211" t="s">
        <v>48</v>
      </c>
      <c r="O160" s="43"/>
      <c r="P160" s="212">
        <f>O160*H160</f>
        <v>0</v>
      </c>
      <c r="Q160" s="212">
        <v>0</v>
      </c>
      <c r="R160" s="212">
        <f>Q160*H160</f>
        <v>0</v>
      </c>
      <c r="S160" s="212">
        <v>0</v>
      </c>
      <c r="T160" s="213">
        <f>S160*H160</f>
        <v>0</v>
      </c>
      <c r="AR160" s="25" t="s">
        <v>171</v>
      </c>
      <c r="AT160" s="25" t="s">
        <v>166</v>
      </c>
      <c r="AU160" s="25" t="s">
        <v>25</v>
      </c>
      <c r="AY160" s="25" t="s">
        <v>164</v>
      </c>
      <c r="BE160" s="214">
        <f>IF(N160="základní",J160,0)</f>
        <v>0</v>
      </c>
      <c r="BF160" s="214">
        <f>IF(N160="snížená",J160,0)</f>
        <v>0</v>
      </c>
      <c r="BG160" s="214">
        <f>IF(N160="zákl. přenesená",J160,0)</f>
        <v>0</v>
      </c>
      <c r="BH160" s="214">
        <f>IF(N160="sníž. přenesená",J160,0)</f>
        <v>0</v>
      </c>
      <c r="BI160" s="214">
        <f>IF(N160="nulová",J160,0)</f>
        <v>0</v>
      </c>
      <c r="BJ160" s="25" t="s">
        <v>25</v>
      </c>
      <c r="BK160" s="214">
        <f>ROUND(I160*H160,2)</f>
        <v>0</v>
      </c>
      <c r="BL160" s="25" t="s">
        <v>171</v>
      </c>
      <c r="BM160" s="25" t="s">
        <v>733</v>
      </c>
    </row>
    <row r="161" spans="2:65" s="1" customFormat="1" ht="13.5">
      <c r="B161" s="42"/>
      <c r="C161" s="64"/>
      <c r="D161" s="242" t="s">
        <v>173</v>
      </c>
      <c r="E161" s="64"/>
      <c r="F161" s="252" t="s">
        <v>1997</v>
      </c>
      <c r="G161" s="64"/>
      <c r="H161" s="64"/>
      <c r="I161" s="173"/>
      <c r="J161" s="64"/>
      <c r="K161" s="64"/>
      <c r="L161" s="62"/>
      <c r="M161" s="217"/>
      <c r="N161" s="43"/>
      <c r="O161" s="43"/>
      <c r="P161" s="43"/>
      <c r="Q161" s="43"/>
      <c r="R161" s="43"/>
      <c r="S161" s="43"/>
      <c r="T161" s="79"/>
      <c r="AT161" s="25" t="s">
        <v>173</v>
      </c>
      <c r="AU161" s="25" t="s">
        <v>25</v>
      </c>
    </row>
    <row r="162" spans="2:65" s="1" customFormat="1" ht="22.5" customHeight="1">
      <c r="B162" s="42"/>
      <c r="C162" s="203" t="s">
        <v>402</v>
      </c>
      <c r="D162" s="203" t="s">
        <v>166</v>
      </c>
      <c r="E162" s="204" t="s">
        <v>1998</v>
      </c>
      <c r="F162" s="205" t="s">
        <v>1999</v>
      </c>
      <c r="G162" s="206" t="s">
        <v>287</v>
      </c>
      <c r="H162" s="207">
        <v>15</v>
      </c>
      <c r="I162" s="208"/>
      <c r="J162" s="209">
        <f>ROUND(I162*H162,2)</f>
        <v>0</v>
      </c>
      <c r="K162" s="205" t="s">
        <v>24</v>
      </c>
      <c r="L162" s="62"/>
      <c r="M162" s="210" t="s">
        <v>24</v>
      </c>
      <c r="N162" s="211" t="s">
        <v>48</v>
      </c>
      <c r="O162" s="43"/>
      <c r="P162" s="212">
        <f>O162*H162</f>
        <v>0</v>
      </c>
      <c r="Q162" s="212">
        <v>0</v>
      </c>
      <c r="R162" s="212">
        <f>Q162*H162</f>
        <v>0</v>
      </c>
      <c r="S162" s="212">
        <v>0</v>
      </c>
      <c r="T162" s="213">
        <f>S162*H162</f>
        <v>0</v>
      </c>
      <c r="AR162" s="25" t="s">
        <v>171</v>
      </c>
      <c r="AT162" s="25" t="s">
        <v>166</v>
      </c>
      <c r="AU162" s="25" t="s">
        <v>25</v>
      </c>
      <c r="AY162" s="25" t="s">
        <v>164</v>
      </c>
      <c r="BE162" s="214">
        <f>IF(N162="základní",J162,0)</f>
        <v>0</v>
      </c>
      <c r="BF162" s="214">
        <f>IF(N162="snížená",J162,0)</f>
        <v>0</v>
      </c>
      <c r="BG162" s="214">
        <f>IF(N162="zákl. přenesená",J162,0)</f>
        <v>0</v>
      </c>
      <c r="BH162" s="214">
        <f>IF(N162="sníž. přenesená",J162,0)</f>
        <v>0</v>
      </c>
      <c r="BI162" s="214">
        <f>IF(N162="nulová",J162,0)</f>
        <v>0</v>
      </c>
      <c r="BJ162" s="25" t="s">
        <v>25</v>
      </c>
      <c r="BK162" s="214">
        <f>ROUND(I162*H162,2)</f>
        <v>0</v>
      </c>
      <c r="BL162" s="25" t="s">
        <v>171</v>
      </c>
      <c r="BM162" s="25" t="s">
        <v>745</v>
      </c>
    </row>
    <row r="163" spans="2:65" s="1" customFormat="1" ht="13.5">
      <c r="B163" s="42"/>
      <c r="C163" s="64"/>
      <c r="D163" s="215" t="s">
        <v>173</v>
      </c>
      <c r="E163" s="64"/>
      <c r="F163" s="216" t="s">
        <v>1999</v>
      </c>
      <c r="G163" s="64"/>
      <c r="H163" s="64"/>
      <c r="I163" s="173"/>
      <c r="J163" s="64"/>
      <c r="K163" s="64"/>
      <c r="L163" s="62"/>
      <c r="M163" s="217"/>
      <c r="N163" s="43"/>
      <c r="O163" s="43"/>
      <c r="P163" s="43"/>
      <c r="Q163" s="43"/>
      <c r="R163" s="43"/>
      <c r="S163" s="43"/>
      <c r="T163" s="79"/>
      <c r="AT163" s="25" t="s">
        <v>173</v>
      </c>
      <c r="AU163" s="25" t="s">
        <v>25</v>
      </c>
    </row>
    <row r="164" spans="2:65" s="11" customFormat="1" ht="37.35" customHeight="1">
      <c r="B164" s="186"/>
      <c r="C164" s="187"/>
      <c r="D164" s="200" t="s">
        <v>76</v>
      </c>
      <c r="E164" s="284" t="s">
        <v>2000</v>
      </c>
      <c r="F164" s="284" t="s">
        <v>2001</v>
      </c>
      <c r="G164" s="187"/>
      <c r="H164" s="187"/>
      <c r="I164" s="190"/>
      <c r="J164" s="285">
        <f>BK164</f>
        <v>0</v>
      </c>
      <c r="K164" s="187"/>
      <c r="L164" s="192"/>
      <c r="M164" s="193"/>
      <c r="N164" s="194"/>
      <c r="O164" s="194"/>
      <c r="P164" s="195">
        <f>SUM(P165:P188)</f>
        <v>0</v>
      </c>
      <c r="Q164" s="194"/>
      <c r="R164" s="195">
        <f>SUM(R165:R188)</f>
        <v>0</v>
      </c>
      <c r="S164" s="194"/>
      <c r="T164" s="196">
        <f>SUM(T165:T188)</f>
        <v>0</v>
      </c>
      <c r="AR164" s="197" t="s">
        <v>25</v>
      </c>
      <c r="AT164" s="198" t="s">
        <v>76</v>
      </c>
      <c r="AU164" s="198" t="s">
        <v>77</v>
      </c>
      <c r="AY164" s="197" t="s">
        <v>164</v>
      </c>
      <c r="BK164" s="199">
        <f>SUM(BK165:BK188)</f>
        <v>0</v>
      </c>
    </row>
    <row r="165" spans="2:65" s="1" customFormat="1" ht="22.5" customHeight="1">
      <c r="B165" s="42"/>
      <c r="C165" s="203" t="s">
        <v>409</v>
      </c>
      <c r="D165" s="203" t="s">
        <v>166</v>
      </c>
      <c r="E165" s="204" t="s">
        <v>2002</v>
      </c>
      <c r="F165" s="205" t="s">
        <v>2003</v>
      </c>
      <c r="G165" s="206" t="s">
        <v>287</v>
      </c>
      <c r="H165" s="207">
        <v>90</v>
      </c>
      <c r="I165" s="208"/>
      <c r="J165" s="209">
        <f>ROUND(I165*H165,2)</f>
        <v>0</v>
      </c>
      <c r="K165" s="205" t="s">
        <v>24</v>
      </c>
      <c r="L165" s="62"/>
      <c r="M165" s="210" t="s">
        <v>24</v>
      </c>
      <c r="N165" s="211" t="s">
        <v>48</v>
      </c>
      <c r="O165" s="43"/>
      <c r="P165" s="212">
        <f>O165*H165</f>
        <v>0</v>
      </c>
      <c r="Q165" s="212">
        <v>0</v>
      </c>
      <c r="R165" s="212">
        <f>Q165*H165</f>
        <v>0</v>
      </c>
      <c r="S165" s="212">
        <v>0</v>
      </c>
      <c r="T165" s="213">
        <f>S165*H165</f>
        <v>0</v>
      </c>
      <c r="AR165" s="25" t="s">
        <v>171</v>
      </c>
      <c r="AT165" s="25" t="s">
        <v>166</v>
      </c>
      <c r="AU165" s="25" t="s">
        <v>25</v>
      </c>
      <c r="AY165" s="25" t="s">
        <v>164</v>
      </c>
      <c r="BE165" s="214">
        <f>IF(N165="základní",J165,0)</f>
        <v>0</v>
      </c>
      <c r="BF165" s="214">
        <f>IF(N165="snížená",J165,0)</f>
        <v>0</v>
      </c>
      <c r="BG165" s="214">
        <f>IF(N165="zákl. přenesená",J165,0)</f>
        <v>0</v>
      </c>
      <c r="BH165" s="214">
        <f>IF(N165="sníž. přenesená",J165,0)</f>
        <v>0</v>
      </c>
      <c r="BI165" s="214">
        <f>IF(N165="nulová",J165,0)</f>
        <v>0</v>
      </c>
      <c r="BJ165" s="25" t="s">
        <v>25</v>
      </c>
      <c r="BK165" s="214">
        <f>ROUND(I165*H165,2)</f>
        <v>0</v>
      </c>
      <c r="BL165" s="25" t="s">
        <v>171</v>
      </c>
      <c r="BM165" s="25" t="s">
        <v>758</v>
      </c>
    </row>
    <row r="166" spans="2:65" s="1" customFormat="1" ht="13.5">
      <c r="B166" s="42"/>
      <c r="C166" s="64"/>
      <c r="D166" s="242" t="s">
        <v>173</v>
      </c>
      <c r="E166" s="64"/>
      <c r="F166" s="252" t="s">
        <v>2003</v>
      </c>
      <c r="G166" s="64"/>
      <c r="H166" s="64"/>
      <c r="I166" s="173"/>
      <c r="J166" s="64"/>
      <c r="K166" s="64"/>
      <c r="L166" s="62"/>
      <c r="M166" s="217"/>
      <c r="N166" s="43"/>
      <c r="O166" s="43"/>
      <c r="P166" s="43"/>
      <c r="Q166" s="43"/>
      <c r="R166" s="43"/>
      <c r="S166" s="43"/>
      <c r="T166" s="79"/>
      <c r="AT166" s="25" t="s">
        <v>173</v>
      </c>
      <c r="AU166" s="25" t="s">
        <v>25</v>
      </c>
    </row>
    <row r="167" spans="2:65" s="1" customFormat="1" ht="22.5" customHeight="1">
      <c r="B167" s="42"/>
      <c r="C167" s="203" t="s">
        <v>447</v>
      </c>
      <c r="D167" s="203" t="s">
        <v>166</v>
      </c>
      <c r="E167" s="204" t="s">
        <v>2004</v>
      </c>
      <c r="F167" s="205" t="s">
        <v>2005</v>
      </c>
      <c r="G167" s="206" t="s">
        <v>721</v>
      </c>
      <c r="H167" s="207">
        <v>20</v>
      </c>
      <c r="I167" s="208"/>
      <c r="J167" s="209">
        <f>ROUND(I167*H167,2)</f>
        <v>0</v>
      </c>
      <c r="K167" s="205" t="s">
        <v>24</v>
      </c>
      <c r="L167" s="62"/>
      <c r="M167" s="210" t="s">
        <v>24</v>
      </c>
      <c r="N167" s="211" t="s">
        <v>48</v>
      </c>
      <c r="O167" s="43"/>
      <c r="P167" s="212">
        <f>O167*H167</f>
        <v>0</v>
      </c>
      <c r="Q167" s="212">
        <v>0</v>
      </c>
      <c r="R167" s="212">
        <f>Q167*H167</f>
        <v>0</v>
      </c>
      <c r="S167" s="212">
        <v>0</v>
      </c>
      <c r="T167" s="213">
        <f>S167*H167</f>
        <v>0</v>
      </c>
      <c r="AR167" s="25" t="s">
        <v>171</v>
      </c>
      <c r="AT167" s="25" t="s">
        <v>166</v>
      </c>
      <c r="AU167" s="25" t="s">
        <v>25</v>
      </c>
      <c r="AY167" s="25" t="s">
        <v>164</v>
      </c>
      <c r="BE167" s="214">
        <f>IF(N167="základní",J167,0)</f>
        <v>0</v>
      </c>
      <c r="BF167" s="214">
        <f>IF(N167="snížená",J167,0)</f>
        <v>0</v>
      </c>
      <c r="BG167" s="214">
        <f>IF(N167="zákl. přenesená",J167,0)</f>
        <v>0</v>
      </c>
      <c r="BH167" s="214">
        <f>IF(N167="sníž. přenesená",J167,0)</f>
        <v>0</v>
      </c>
      <c r="BI167" s="214">
        <f>IF(N167="nulová",J167,0)</f>
        <v>0</v>
      </c>
      <c r="BJ167" s="25" t="s">
        <v>25</v>
      </c>
      <c r="BK167" s="214">
        <f>ROUND(I167*H167,2)</f>
        <v>0</v>
      </c>
      <c r="BL167" s="25" t="s">
        <v>171</v>
      </c>
      <c r="BM167" s="25" t="s">
        <v>771</v>
      </c>
    </row>
    <row r="168" spans="2:65" s="1" customFormat="1" ht="13.5">
      <c r="B168" s="42"/>
      <c r="C168" s="64"/>
      <c r="D168" s="242" t="s">
        <v>173</v>
      </c>
      <c r="E168" s="64"/>
      <c r="F168" s="252" t="s">
        <v>2005</v>
      </c>
      <c r="G168" s="64"/>
      <c r="H168" s="64"/>
      <c r="I168" s="173"/>
      <c r="J168" s="64"/>
      <c r="K168" s="64"/>
      <c r="L168" s="62"/>
      <c r="M168" s="217"/>
      <c r="N168" s="43"/>
      <c r="O168" s="43"/>
      <c r="P168" s="43"/>
      <c r="Q168" s="43"/>
      <c r="R168" s="43"/>
      <c r="S168" s="43"/>
      <c r="T168" s="79"/>
      <c r="AT168" s="25" t="s">
        <v>173</v>
      </c>
      <c r="AU168" s="25" t="s">
        <v>25</v>
      </c>
    </row>
    <row r="169" spans="2:65" s="1" customFormat="1" ht="22.5" customHeight="1">
      <c r="B169" s="42"/>
      <c r="C169" s="203" t="s">
        <v>455</v>
      </c>
      <c r="D169" s="203" t="s">
        <v>166</v>
      </c>
      <c r="E169" s="204" t="s">
        <v>2006</v>
      </c>
      <c r="F169" s="205" t="s">
        <v>2007</v>
      </c>
      <c r="G169" s="206" t="s">
        <v>2008</v>
      </c>
      <c r="H169" s="207">
        <v>40</v>
      </c>
      <c r="I169" s="208"/>
      <c r="J169" s="209">
        <f>ROUND(I169*H169,2)</f>
        <v>0</v>
      </c>
      <c r="K169" s="205" t="s">
        <v>24</v>
      </c>
      <c r="L169" s="62"/>
      <c r="M169" s="210" t="s">
        <v>24</v>
      </c>
      <c r="N169" s="211" t="s">
        <v>48</v>
      </c>
      <c r="O169" s="43"/>
      <c r="P169" s="212">
        <f>O169*H169</f>
        <v>0</v>
      </c>
      <c r="Q169" s="212">
        <v>0</v>
      </c>
      <c r="R169" s="212">
        <f>Q169*H169</f>
        <v>0</v>
      </c>
      <c r="S169" s="212">
        <v>0</v>
      </c>
      <c r="T169" s="213">
        <f>S169*H169</f>
        <v>0</v>
      </c>
      <c r="AR169" s="25" t="s">
        <v>171</v>
      </c>
      <c r="AT169" s="25" t="s">
        <v>166</v>
      </c>
      <c r="AU169" s="25" t="s">
        <v>25</v>
      </c>
      <c r="AY169" s="25" t="s">
        <v>164</v>
      </c>
      <c r="BE169" s="214">
        <f>IF(N169="základní",J169,0)</f>
        <v>0</v>
      </c>
      <c r="BF169" s="214">
        <f>IF(N169="snížená",J169,0)</f>
        <v>0</v>
      </c>
      <c r="BG169" s="214">
        <f>IF(N169="zákl. přenesená",J169,0)</f>
        <v>0</v>
      </c>
      <c r="BH169" s="214">
        <f>IF(N169="sníž. přenesená",J169,0)</f>
        <v>0</v>
      </c>
      <c r="BI169" s="214">
        <f>IF(N169="nulová",J169,0)</f>
        <v>0</v>
      </c>
      <c r="BJ169" s="25" t="s">
        <v>25</v>
      </c>
      <c r="BK169" s="214">
        <f>ROUND(I169*H169,2)</f>
        <v>0</v>
      </c>
      <c r="BL169" s="25" t="s">
        <v>171</v>
      </c>
      <c r="BM169" s="25" t="s">
        <v>784</v>
      </c>
    </row>
    <row r="170" spans="2:65" s="1" customFormat="1" ht="13.5">
      <c r="B170" s="42"/>
      <c r="C170" s="64"/>
      <c r="D170" s="242" t="s">
        <v>173</v>
      </c>
      <c r="E170" s="64"/>
      <c r="F170" s="252" t="s">
        <v>2007</v>
      </c>
      <c r="G170" s="64"/>
      <c r="H170" s="64"/>
      <c r="I170" s="173"/>
      <c r="J170" s="64"/>
      <c r="K170" s="64"/>
      <c r="L170" s="62"/>
      <c r="M170" s="217"/>
      <c r="N170" s="43"/>
      <c r="O170" s="43"/>
      <c r="P170" s="43"/>
      <c r="Q170" s="43"/>
      <c r="R170" s="43"/>
      <c r="S170" s="43"/>
      <c r="T170" s="79"/>
      <c r="AT170" s="25" t="s">
        <v>173</v>
      </c>
      <c r="AU170" s="25" t="s">
        <v>25</v>
      </c>
    </row>
    <row r="171" spans="2:65" s="1" customFormat="1" ht="22.5" customHeight="1">
      <c r="B171" s="42"/>
      <c r="C171" s="203" t="s">
        <v>461</v>
      </c>
      <c r="D171" s="203" t="s">
        <v>166</v>
      </c>
      <c r="E171" s="204" t="s">
        <v>2009</v>
      </c>
      <c r="F171" s="205" t="s">
        <v>2010</v>
      </c>
      <c r="G171" s="206" t="s">
        <v>2011</v>
      </c>
      <c r="H171" s="294"/>
      <c r="I171" s="208"/>
      <c r="J171" s="209">
        <f>ROUND(I171*H171,2)</f>
        <v>0</v>
      </c>
      <c r="K171" s="205" t="s">
        <v>24</v>
      </c>
      <c r="L171" s="62"/>
      <c r="M171" s="210" t="s">
        <v>24</v>
      </c>
      <c r="N171" s="211" t="s">
        <v>48</v>
      </c>
      <c r="O171" s="43"/>
      <c r="P171" s="212">
        <f>O171*H171</f>
        <v>0</v>
      </c>
      <c r="Q171" s="212">
        <v>0</v>
      </c>
      <c r="R171" s="212">
        <f>Q171*H171</f>
        <v>0</v>
      </c>
      <c r="S171" s="212">
        <v>0</v>
      </c>
      <c r="T171" s="213">
        <f>S171*H171</f>
        <v>0</v>
      </c>
      <c r="AR171" s="25" t="s">
        <v>171</v>
      </c>
      <c r="AT171" s="25" t="s">
        <v>166</v>
      </c>
      <c r="AU171" s="25" t="s">
        <v>25</v>
      </c>
      <c r="AY171" s="25" t="s">
        <v>164</v>
      </c>
      <c r="BE171" s="214">
        <f>IF(N171="základní",J171,0)</f>
        <v>0</v>
      </c>
      <c r="BF171" s="214">
        <f>IF(N171="snížená",J171,0)</f>
        <v>0</v>
      </c>
      <c r="BG171" s="214">
        <f>IF(N171="zákl. přenesená",J171,0)</f>
        <v>0</v>
      </c>
      <c r="BH171" s="214">
        <f>IF(N171="sníž. přenesená",J171,0)</f>
        <v>0</v>
      </c>
      <c r="BI171" s="214">
        <f>IF(N171="nulová",J171,0)</f>
        <v>0</v>
      </c>
      <c r="BJ171" s="25" t="s">
        <v>25</v>
      </c>
      <c r="BK171" s="214">
        <f>ROUND(I171*H171,2)</f>
        <v>0</v>
      </c>
      <c r="BL171" s="25" t="s">
        <v>171</v>
      </c>
      <c r="BM171" s="25" t="s">
        <v>794</v>
      </c>
    </row>
    <row r="172" spans="2:65" s="1" customFormat="1" ht="13.5">
      <c r="B172" s="42"/>
      <c r="C172" s="64"/>
      <c r="D172" s="242" t="s">
        <v>173</v>
      </c>
      <c r="E172" s="64"/>
      <c r="F172" s="252" t="s">
        <v>2010</v>
      </c>
      <c r="G172" s="64"/>
      <c r="H172" s="64"/>
      <c r="I172" s="173"/>
      <c r="J172" s="64"/>
      <c r="K172" s="64"/>
      <c r="L172" s="62"/>
      <c r="M172" s="217"/>
      <c r="N172" s="43"/>
      <c r="O172" s="43"/>
      <c r="P172" s="43"/>
      <c r="Q172" s="43"/>
      <c r="R172" s="43"/>
      <c r="S172" s="43"/>
      <c r="T172" s="79"/>
      <c r="AT172" s="25" t="s">
        <v>173</v>
      </c>
      <c r="AU172" s="25" t="s">
        <v>25</v>
      </c>
    </row>
    <row r="173" spans="2:65" s="1" customFormat="1" ht="22.5" customHeight="1">
      <c r="B173" s="42"/>
      <c r="C173" s="203" t="s">
        <v>472</v>
      </c>
      <c r="D173" s="203" t="s">
        <v>166</v>
      </c>
      <c r="E173" s="204" t="s">
        <v>2012</v>
      </c>
      <c r="F173" s="205" t="s">
        <v>2013</v>
      </c>
      <c r="G173" s="206" t="s">
        <v>2011</v>
      </c>
      <c r="H173" s="294"/>
      <c r="I173" s="208"/>
      <c r="J173" s="209">
        <f>ROUND(I173*H173,2)</f>
        <v>0</v>
      </c>
      <c r="K173" s="205" t="s">
        <v>24</v>
      </c>
      <c r="L173" s="62"/>
      <c r="M173" s="210" t="s">
        <v>24</v>
      </c>
      <c r="N173" s="211" t="s">
        <v>48</v>
      </c>
      <c r="O173" s="43"/>
      <c r="P173" s="212">
        <f>O173*H173</f>
        <v>0</v>
      </c>
      <c r="Q173" s="212">
        <v>0</v>
      </c>
      <c r="R173" s="212">
        <f>Q173*H173</f>
        <v>0</v>
      </c>
      <c r="S173" s="212">
        <v>0</v>
      </c>
      <c r="T173" s="213">
        <f>S173*H173</f>
        <v>0</v>
      </c>
      <c r="AR173" s="25" t="s">
        <v>171</v>
      </c>
      <c r="AT173" s="25" t="s">
        <v>166</v>
      </c>
      <c r="AU173" s="25" t="s">
        <v>25</v>
      </c>
      <c r="AY173" s="25" t="s">
        <v>164</v>
      </c>
      <c r="BE173" s="214">
        <f>IF(N173="základní",J173,0)</f>
        <v>0</v>
      </c>
      <c r="BF173" s="214">
        <f>IF(N173="snížená",J173,0)</f>
        <v>0</v>
      </c>
      <c r="BG173" s="214">
        <f>IF(N173="zákl. přenesená",J173,0)</f>
        <v>0</v>
      </c>
      <c r="BH173" s="214">
        <f>IF(N173="sníž. přenesená",J173,0)</f>
        <v>0</v>
      </c>
      <c r="BI173" s="214">
        <f>IF(N173="nulová",J173,0)</f>
        <v>0</v>
      </c>
      <c r="BJ173" s="25" t="s">
        <v>25</v>
      </c>
      <c r="BK173" s="214">
        <f>ROUND(I173*H173,2)</f>
        <v>0</v>
      </c>
      <c r="BL173" s="25" t="s">
        <v>171</v>
      </c>
      <c r="BM173" s="25" t="s">
        <v>804</v>
      </c>
    </row>
    <row r="174" spans="2:65" s="1" customFormat="1" ht="13.5">
      <c r="B174" s="42"/>
      <c r="C174" s="64"/>
      <c r="D174" s="242" t="s">
        <v>173</v>
      </c>
      <c r="E174" s="64"/>
      <c r="F174" s="252" t="s">
        <v>2013</v>
      </c>
      <c r="G174" s="64"/>
      <c r="H174" s="64"/>
      <c r="I174" s="173"/>
      <c r="J174" s="64"/>
      <c r="K174" s="64"/>
      <c r="L174" s="62"/>
      <c r="M174" s="217"/>
      <c r="N174" s="43"/>
      <c r="O174" s="43"/>
      <c r="P174" s="43"/>
      <c r="Q174" s="43"/>
      <c r="R174" s="43"/>
      <c r="S174" s="43"/>
      <c r="T174" s="79"/>
      <c r="AT174" s="25" t="s">
        <v>173</v>
      </c>
      <c r="AU174" s="25" t="s">
        <v>25</v>
      </c>
    </row>
    <row r="175" spans="2:65" s="1" customFormat="1" ht="22.5" customHeight="1">
      <c r="B175" s="42"/>
      <c r="C175" s="203" t="s">
        <v>480</v>
      </c>
      <c r="D175" s="203" t="s">
        <v>166</v>
      </c>
      <c r="E175" s="204" t="s">
        <v>2014</v>
      </c>
      <c r="F175" s="205" t="s">
        <v>2015</v>
      </c>
      <c r="G175" s="206" t="s">
        <v>2011</v>
      </c>
      <c r="H175" s="294"/>
      <c r="I175" s="208"/>
      <c r="J175" s="209">
        <f>ROUND(I175*H175,2)</f>
        <v>0</v>
      </c>
      <c r="K175" s="205" t="s">
        <v>24</v>
      </c>
      <c r="L175" s="62"/>
      <c r="M175" s="210" t="s">
        <v>24</v>
      </c>
      <c r="N175" s="211" t="s">
        <v>48</v>
      </c>
      <c r="O175" s="43"/>
      <c r="P175" s="212">
        <f>O175*H175</f>
        <v>0</v>
      </c>
      <c r="Q175" s="212">
        <v>0</v>
      </c>
      <c r="R175" s="212">
        <f>Q175*H175</f>
        <v>0</v>
      </c>
      <c r="S175" s="212">
        <v>0</v>
      </c>
      <c r="T175" s="213">
        <f>S175*H175</f>
        <v>0</v>
      </c>
      <c r="AR175" s="25" t="s">
        <v>171</v>
      </c>
      <c r="AT175" s="25" t="s">
        <v>166</v>
      </c>
      <c r="AU175" s="25" t="s">
        <v>25</v>
      </c>
      <c r="AY175" s="25" t="s">
        <v>164</v>
      </c>
      <c r="BE175" s="214">
        <f>IF(N175="základní",J175,0)</f>
        <v>0</v>
      </c>
      <c r="BF175" s="214">
        <f>IF(N175="snížená",J175,0)</f>
        <v>0</v>
      </c>
      <c r="BG175" s="214">
        <f>IF(N175="zákl. přenesená",J175,0)</f>
        <v>0</v>
      </c>
      <c r="BH175" s="214">
        <f>IF(N175="sníž. přenesená",J175,0)</f>
        <v>0</v>
      </c>
      <c r="BI175" s="214">
        <f>IF(N175="nulová",J175,0)</f>
        <v>0</v>
      </c>
      <c r="BJ175" s="25" t="s">
        <v>25</v>
      </c>
      <c r="BK175" s="214">
        <f>ROUND(I175*H175,2)</f>
        <v>0</v>
      </c>
      <c r="BL175" s="25" t="s">
        <v>171</v>
      </c>
      <c r="BM175" s="25" t="s">
        <v>815</v>
      </c>
    </row>
    <row r="176" spans="2:65" s="1" customFormat="1" ht="13.5">
      <c r="B176" s="42"/>
      <c r="C176" s="64"/>
      <c r="D176" s="242" t="s">
        <v>173</v>
      </c>
      <c r="E176" s="64"/>
      <c r="F176" s="252" t="s">
        <v>2015</v>
      </c>
      <c r="G176" s="64"/>
      <c r="H176" s="64"/>
      <c r="I176" s="173"/>
      <c r="J176" s="64"/>
      <c r="K176" s="64"/>
      <c r="L176" s="62"/>
      <c r="M176" s="217"/>
      <c r="N176" s="43"/>
      <c r="O176" s="43"/>
      <c r="P176" s="43"/>
      <c r="Q176" s="43"/>
      <c r="R176" s="43"/>
      <c r="S176" s="43"/>
      <c r="T176" s="79"/>
      <c r="AT176" s="25" t="s">
        <v>173</v>
      </c>
      <c r="AU176" s="25" t="s">
        <v>25</v>
      </c>
    </row>
    <row r="177" spans="2:65" s="1" customFormat="1" ht="22.5" customHeight="1">
      <c r="B177" s="42"/>
      <c r="C177" s="203" t="s">
        <v>490</v>
      </c>
      <c r="D177" s="203" t="s">
        <v>166</v>
      </c>
      <c r="E177" s="204" t="s">
        <v>2016</v>
      </c>
      <c r="F177" s="205" t="s">
        <v>2017</v>
      </c>
      <c r="G177" s="206" t="s">
        <v>2011</v>
      </c>
      <c r="H177" s="294"/>
      <c r="I177" s="208"/>
      <c r="J177" s="209">
        <f>ROUND(I177*H177,2)</f>
        <v>0</v>
      </c>
      <c r="K177" s="205" t="s">
        <v>24</v>
      </c>
      <c r="L177" s="62"/>
      <c r="M177" s="210" t="s">
        <v>24</v>
      </c>
      <c r="N177" s="211" t="s">
        <v>48</v>
      </c>
      <c r="O177" s="43"/>
      <c r="P177" s="212">
        <f>O177*H177</f>
        <v>0</v>
      </c>
      <c r="Q177" s="212">
        <v>0</v>
      </c>
      <c r="R177" s="212">
        <f>Q177*H177</f>
        <v>0</v>
      </c>
      <c r="S177" s="212">
        <v>0</v>
      </c>
      <c r="T177" s="213">
        <f>S177*H177</f>
        <v>0</v>
      </c>
      <c r="AR177" s="25" t="s">
        <v>171</v>
      </c>
      <c r="AT177" s="25" t="s">
        <v>166</v>
      </c>
      <c r="AU177" s="25" t="s">
        <v>25</v>
      </c>
      <c r="AY177" s="25" t="s">
        <v>164</v>
      </c>
      <c r="BE177" s="214">
        <f>IF(N177="základní",J177,0)</f>
        <v>0</v>
      </c>
      <c r="BF177" s="214">
        <f>IF(N177="snížená",J177,0)</f>
        <v>0</v>
      </c>
      <c r="BG177" s="214">
        <f>IF(N177="zákl. přenesená",J177,0)</f>
        <v>0</v>
      </c>
      <c r="BH177" s="214">
        <f>IF(N177="sníž. přenesená",J177,0)</f>
        <v>0</v>
      </c>
      <c r="BI177" s="214">
        <f>IF(N177="nulová",J177,0)</f>
        <v>0</v>
      </c>
      <c r="BJ177" s="25" t="s">
        <v>25</v>
      </c>
      <c r="BK177" s="214">
        <f>ROUND(I177*H177,2)</f>
        <v>0</v>
      </c>
      <c r="BL177" s="25" t="s">
        <v>171</v>
      </c>
      <c r="BM177" s="25" t="s">
        <v>825</v>
      </c>
    </row>
    <row r="178" spans="2:65" s="1" customFormat="1" ht="13.5">
      <c r="B178" s="42"/>
      <c r="C178" s="64"/>
      <c r="D178" s="242" t="s">
        <v>173</v>
      </c>
      <c r="E178" s="64"/>
      <c r="F178" s="252" t="s">
        <v>2017</v>
      </c>
      <c r="G178" s="64"/>
      <c r="H178" s="64"/>
      <c r="I178" s="173"/>
      <c r="J178" s="64"/>
      <c r="K178" s="64"/>
      <c r="L178" s="62"/>
      <c r="M178" s="217"/>
      <c r="N178" s="43"/>
      <c r="O178" s="43"/>
      <c r="P178" s="43"/>
      <c r="Q178" s="43"/>
      <c r="R178" s="43"/>
      <c r="S178" s="43"/>
      <c r="T178" s="79"/>
      <c r="AT178" s="25" t="s">
        <v>173</v>
      </c>
      <c r="AU178" s="25" t="s">
        <v>25</v>
      </c>
    </row>
    <row r="179" spans="2:65" s="1" customFormat="1" ht="22.5" customHeight="1">
      <c r="B179" s="42"/>
      <c r="C179" s="203" t="s">
        <v>495</v>
      </c>
      <c r="D179" s="203" t="s">
        <v>166</v>
      </c>
      <c r="E179" s="204" t="s">
        <v>2018</v>
      </c>
      <c r="F179" s="205" t="s">
        <v>2019</v>
      </c>
      <c r="G179" s="206" t="s">
        <v>2011</v>
      </c>
      <c r="H179" s="294"/>
      <c r="I179" s="208"/>
      <c r="J179" s="209">
        <f>ROUND(I179*H179,2)</f>
        <v>0</v>
      </c>
      <c r="K179" s="205" t="s">
        <v>24</v>
      </c>
      <c r="L179" s="62"/>
      <c r="M179" s="210" t="s">
        <v>24</v>
      </c>
      <c r="N179" s="211" t="s">
        <v>48</v>
      </c>
      <c r="O179" s="43"/>
      <c r="P179" s="212">
        <f>O179*H179</f>
        <v>0</v>
      </c>
      <c r="Q179" s="212">
        <v>0</v>
      </c>
      <c r="R179" s="212">
        <f>Q179*H179</f>
        <v>0</v>
      </c>
      <c r="S179" s="212">
        <v>0</v>
      </c>
      <c r="T179" s="213">
        <f>S179*H179</f>
        <v>0</v>
      </c>
      <c r="AR179" s="25" t="s">
        <v>171</v>
      </c>
      <c r="AT179" s="25" t="s">
        <v>166</v>
      </c>
      <c r="AU179" s="25" t="s">
        <v>25</v>
      </c>
      <c r="AY179" s="25" t="s">
        <v>164</v>
      </c>
      <c r="BE179" s="214">
        <f>IF(N179="základní",J179,0)</f>
        <v>0</v>
      </c>
      <c r="BF179" s="214">
        <f>IF(N179="snížená",J179,0)</f>
        <v>0</v>
      </c>
      <c r="BG179" s="214">
        <f>IF(N179="zákl. přenesená",J179,0)</f>
        <v>0</v>
      </c>
      <c r="BH179" s="214">
        <f>IF(N179="sníž. přenesená",J179,0)</f>
        <v>0</v>
      </c>
      <c r="BI179" s="214">
        <f>IF(N179="nulová",J179,0)</f>
        <v>0</v>
      </c>
      <c r="BJ179" s="25" t="s">
        <v>25</v>
      </c>
      <c r="BK179" s="214">
        <f>ROUND(I179*H179,2)</f>
        <v>0</v>
      </c>
      <c r="BL179" s="25" t="s">
        <v>171</v>
      </c>
      <c r="BM179" s="25" t="s">
        <v>835</v>
      </c>
    </row>
    <row r="180" spans="2:65" s="1" customFormat="1" ht="13.5">
      <c r="B180" s="42"/>
      <c r="C180" s="64"/>
      <c r="D180" s="242" t="s">
        <v>173</v>
      </c>
      <c r="E180" s="64"/>
      <c r="F180" s="252" t="s">
        <v>2019</v>
      </c>
      <c r="G180" s="64"/>
      <c r="H180" s="64"/>
      <c r="I180" s="173"/>
      <c r="J180" s="64"/>
      <c r="K180" s="64"/>
      <c r="L180" s="62"/>
      <c r="M180" s="217"/>
      <c r="N180" s="43"/>
      <c r="O180" s="43"/>
      <c r="P180" s="43"/>
      <c r="Q180" s="43"/>
      <c r="R180" s="43"/>
      <c r="S180" s="43"/>
      <c r="T180" s="79"/>
      <c r="AT180" s="25" t="s">
        <v>173</v>
      </c>
      <c r="AU180" s="25" t="s">
        <v>25</v>
      </c>
    </row>
    <row r="181" spans="2:65" s="1" customFormat="1" ht="22.5" customHeight="1">
      <c r="B181" s="42"/>
      <c r="C181" s="203" t="s">
        <v>500</v>
      </c>
      <c r="D181" s="203" t="s">
        <v>166</v>
      </c>
      <c r="E181" s="204" t="s">
        <v>2020</v>
      </c>
      <c r="F181" s="205" t="s">
        <v>2021</v>
      </c>
      <c r="G181" s="206" t="s">
        <v>2011</v>
      </c>
      <c r="H181" s="294"/>
      <c r="I181" s="208"/>
      <c r="J181" s="209">
        <f>ROUND(I181*H181,2)</f>
        <v>0</v>
      </c>
      <c r="K181" s="205" t="s">
        <v>24</v>
      </c>
      <c r="L181" s="62"/>
      <c r="M181" s="210" t="s">
        <v>24</v>
      </c>
      <c r="N181" s="211" t="s">
        <v>48</v>
      </c>
      <c r="O181" s="43"/>
      <c r="P181" s="212">
        <f>O181*H181</f>
        <v>0</v>
      </c>
      <c r="Q181" s="212">
        <v>0</v>
      </c>
      <c r="R181" s="212">
        <f>Q181*H181</f>
        <v>0</v>
      </c>
      <c r="S181" s="212">
        <v>0</v>
      </c>
      <c r="T181" s="213">
        <f>S181*H181</f>
        <v>0</v>
      </c>
      <c r="AR181" s="25" t="s">
        <v>171</v>
      </c>
      <c r="AT181" s="25" t="s">
        <v>166</v>
      </c>
      <c r="AU181" s="25" t="s">
        <v>25</v>
      </c>
      <c r="AY181" s="25" t="s">
        <v>164</v>
      </c>
      <c r="BE181" s="214">
        <f>IF(N181="základní",J181,0)</f>
        <v>0</v>
      </c>
      <c r="BF181" s="214">
        <f>IF(N181="snížená",J181,0)</f>
        <v>0</v>
      </c>
      <c r="BG181" s="214">
        <f>IF(N181="zákl. přenesená",J181,0)</f>
        <v>0</v>
      </c>
      <c r="BH181" s="214">
        <f>IF(N181="sníž. přenesená",J181,0)</f>
        <v>0</v>
      </c>
      <c r="BI181" s="214">
        <f>IF(N181="nulová",J181,0)</f>
        <v>0</v>
      </c>
      <c r="BJ181" s="25" t="s">
        <v>25</v>
      </c>
      <c r="BK181" s="214">
        <f>ROUND(I181*H181,2)</f>
        <v>0</v>
      </c>
      <c r="BL181" s="25" t="s">
        <v>171</v>
      </c>
      <c r="BM181" s="25" t="s">
        <v>511</v>
      </c>
    </row>
    <row r="182" spans="2:65" s="1" customFormat="1" ht="13.5">
      <c r="B182" s="42"/>
      <c r="C182" s="64"/>
      <c r="D182" s="242" t="s">
        <v>173</v>
      </c>
      <c r="E182" s="64"/>
      <c r="F182" s="252" t="s">
        <v>2021</v>
      </c>
      <c r="G182" s="64"/>
      <c r="H182" s="64"/>
      <c r="I182" s="173"/>
      <c r="J182" s="64"/>
      <c r="K182" s="64"/>
      <c r="L182" s="62"/>
      <c r="M182" s="217"/>
      <c r="N182" s="43"/>
      <c r="O182" s="43"/>
      <c r="P182" s="43"/>
      <c r="Q182" s="43"/>
      <c r="R182" s="43"/>
      <c r="S182" s="43"/>
      <c r="T182" s="79"/>
      <c r="AT182" s="25" t="s">
        <v>173</v>
      </c>
      <c r="AU182" s="25" t="s">
        <v>25</v>
      </c>
    </row>
    <row r="183" spans="2:65" s="1" customFormat="1" ht="22.5" customHeight="1">
      <c r="B183" s="42"/>
      <c r="C183" s="203" t="s">
        <v>505</v>
      </c>
      <c r="D183" s="203" t="s">
        <v>166</v>
      </c>
      <c r="E183" s="204" t="s">
        <v>2022</v>
      </c>
      <c r="F183" s="205" t="s">
        <v>2023</v>
      </c>
      <c r="G183" s="206" t="s">
        <v>2008</v>
      </c>
      <c r="H183" s="207">
        <v>15</v>
      </c>
      <c r="I183" s="208"/>
      <c r="J183" s="209">
        <f>ROUND(I183*H183,2)</f>
        <v>0</v>
      </c>
      <c r="K183" s="205" t="s">
        <v>24</v>
      </c>
      <c r="L183" s="62"/>
      <c r="M183" s="210" t="s">
        <v>24</v>
      </c>
      <c r="N183" s="211" t="s">
        <v>48</v>
      </c>
      <c r="O183" s="43"/>
      <c r="P183" s="212">
        <f>O183*H183</f>
        <v>0</v>
      </c>
      <c r="Q183" s="212">
        <v>0</v>
      </c>
      <c r="R183" s="212">
        <f>Q183*H183</f>
        <v>0</v>
      </c>
      <c r="S183" s="212">
        <v>0</v>
      </c>
      <c r="T183" s="213">
        <f>S183*H183</f>
        <v>0</v>
      </c>
      <c r="AR183" s="25" t="s">
        <v>171</v>
      </c>
      <c r="AT183" s="25" t="s">
        <v>166</v>
      </c>
      <c r="AU183" s="25" t="s">
        <v>25</v>
      </c>
      <c r="AY183" s="25" t="s">
        <v>164</v>
      </c>
      <c r="BE183" s="214">
        <f>IF(N183="základní",J183,0)</f>
        <v>0</v>
      </c>
      <c r="BF183" s="214">
        <f>IF(N183="snížená",J183,0)</f>
        <v>0</v>
      </c>
      <c r="BG183" s="214">
        <f>IF(N183="zákl. přenesená",J183,0)</f>
        <v>0</v>
      </c>
      <c r="BH183" s="214">
        <f>IF(N183="sníž. přenesená",J183,0)</f>
        <v>0</v>
      </c>
      <c r="BI183" s="214">
        <f>IF(N183="nulová",J183,0)</f>
        <v>0</v>
      </c>
      <c r="BJ183" s="25" t="s">
        <v>25</v>
      </c>
      <c r="BK183" s="214">
        <f>ROUND(I183*H183,2)</f>
        <v>0</v>
      </c>
      <c r="BL183" s="25" t="s">
        <v>171</v>
      </c>
      <c r="BM183" s="25" t="s">
        <v>540</v>
      </c>
    </row>
    <row r="184" spans="2:65" s="1" customFormat="1" ht="13.5">
      <c r="B184" s="42"/>
      <c r="C184" s="64"/>
      <c r="D184" s="242" t="s">
        <v>173</v>
      </c>
      <c r="E184" s="64"/>
      <c r="F184" s="252" t="s">
        <v>2023</v>
      </c>
      <c r="G184" s="64"/>
      <c r="H184" s="64"/>
      <c r="I184" s="173"/>
      <c r="J184" s="64"/>
      <c r="K184" s="64"/>
      <c r="L184" s="62"/>
      <c r="M184" s="217"/>
      <c r="N184" s="43"/>
      <c r="O184" s="43"/>
      <c r="P184" s="43"/>
      <c r="Q184" s="43"/>
      <c r="R184" s="43"/>
      <c r="S184" s="43"/>
      <c r="T184" s="79"/>
      <c r="AT184" s="25" t="s">
        <v>173</v>
      </c>
      <c r="AU184" s="25" t="s">
        <v>25</v>
      </c>
    </row>
    <row r="185" spans="2:65" s="1" customFormat="1" ht="22.5" customHeight="1">
      <c r="B185" s="42"/>
      <c r="C185" s="203" t="s">
        <v>513</v>
      </c>
      <c r="D185" s="203" t="s">
        <v>166</v>
      </c>
      <c r="E185" s="204" t="s">
        <v>2024</v>
      </c>
      <c r="F185" s="205" t="s">
        <v>2025</v>
      </c>
      <c r="G185" s="206" t="s">
        <v>2011</v>
      </c>
      <c r="H185" s="294"/>
      <c r="I185" s="208"/>
      <c r="J185" s="209">
        <f>ROUND(I185*H185,2)</f>
        <v>0</v>
      </c>
      <c r="K185" s="205" t="s">
        <v>24</v>
      </c>
      <c r="L185" s="62"/>
      <c r="M185" s="210" t="s">
        <v>24</v>
      </c>
      <c r="N185" s="211" t="s">
        <v>48</v>
      </c>
      <c r="O185" s="43"/>
      <c r="P185" s="212">
        <f>O185*H185</f>
        <v>0</v>
      </c>
      <c r="Q185" s="212">
        <v>0</v>
      </c>
      <c r="R185" s="212">
        <f>Q185*H185</f>
        <v>0</v>
      </c>
      <c r="S185" s="212">
        <v>0</v>
      </c>
      <c r="T185" s="213">
        <f>S185*H185</f>
        <v>0</v>
      </c>
      <c r="AR185" s="25" t="s">
        <v>171</v>
      </c>
      <c r="AT185" s="25" t="s">
        <v>166</v>
      </c>
      <c r="AU185" s="25" t="s">
        <v>25</v>
      </c>
      <c r="AY185" s="25" t="s">
        <v>164</v>
      </c>
      <c r="BE185" s="214">
        <f>IF(N185="základní",J185,0)</f>
        <v>0</v>
      </c>
      <c r="BF185" s="214">
        <f>IF(N185="snížená",J185,0)</f>
        <v>0</v>
      </c>
      <c r="BG185" s="214">
        <f>IF(N185="zákl. přenesená",J185,0)</f>
        <v>0</v>
      </c>
      <c r="BH185" s="214">
        <f>IF(N185="sníž. přenesená",J185,0)</f>
        <v>0</v>
      </c>
      <c r="BI185" s="214">
        <f>IF(N185="nulová",J185,0)</f>
        <v>0</v>
      </c>
      <c r="BJ185" s="25" t="s">
        <v>25</v>
      </c>
      <c r="BK185" s="214">
        <f>ROUND(I185*H185,2)</f>
        <v>0</v>
      </c>
      <c r="BL185" s="25" t="s">
        <v>171</v>
      </c>
      <c r="BM185" s="25" t="s">
        <v>860</v>
      </c>
    </row>
    <row r="186" spans="2:65" s="1" customFormat="1" ht="13.5">
      <c r="B186" s="42"/>
      <c r="C186" s="64"/>
      <c r="D186" s="242" t="s">
        <v>173</v>
      </c>
      <c r="E186" s="64"/>
      <c r="F186" s="252" t="s">
        <v>2025</v>
      </c>
      <c r="G186" s="64"/>
      <c r="H186" s="64"/>
      <c r="I186" s="173"/>
      <c r="J186" s="64"/>
      <c r="K186" s="64"/>
      <c r="L186" s="62"/>
      <c r="M186" s="217"/>
      <c r="N186" s="43"/>
      <c r="O186" s="43"/>
      <c r="P186" s="43"/>
      <c r="Q186" s="43"/>
      <c r="R186" s="43"/>
      <c r="S186" s="43"/>
      <c r="T186" s="79"/>
      <c r="AT186" s="25" t="s">
        <v>173</v>
      </c>
      <c r="AU186" s="25" t="s">
        <v>25</v>
      </c>
    </row>
    <row r="187" spans="2:65" s="1" customFormat="1" ht="22.5" customHeight="1">
      <c r="B187" s="42"/>
      <c r="C187" s="203" t="s">
        <v>525</v>
      </c>
      <c r="D187" s="203" t="s">
        <v>166</v>
      </c>
      <c r="E187" s="204" t="s">
        <v>2026</v>
      </c>
      <c r="F187" s="205" t="s">
        <v>2027</v>
      </c>
      <c r="G187" s="206" t="s">
        <v>2011</v>
      </c>
      <c r="H187" s="294"/>
      <c r="I187" s="208"/>
      <c r="J187" s="209">
        <f>ROUND(I187*H187,2)</f>
        <v>0</v>
      </c>
      <c r="K187" s="205" t="s">
        <v>24</v>
      </c>
      <c r="L187" s="62"/>
      <c r="M187" s="210" t="s">
        <v>24</v>
      </c>
      <c r="N187" s="211" t="s">
        <v>48</v>
      </c>
      <c r="O187" s="43"/>
      <c r="P187" s="212">
        <f>O187*H187</f>
        <v>0</v>
      </c>
      <c r="Q187" s="212">
        <v>0</v>
      </c>
      <c r="R187" s="212">
        <f>Q187*H187</f>
        <v>0</v>
      </c>
      <c r="S187" s="212">
        <v>0</v>
      </c>
      <c r="T187" s="213">
        <f>S187*H187</f>
        <v>0</v>
      </c>
      <c r="AR187" s="25" t="s">
        <v>171</v>
      </c>
      <c r="AT187" s="25" t="s">
        <v>166</v>
      </c>
      <c r="AU187" s="25" t="s">
        <v>25</v>
      </c>
      <c r="AY187" s="25" t="s">
        <v>164</v>
      </c>
      <c r="BE187" s="214">
        <f>IF(N187="základní",J187,0)</f>
        <v>0</v>
      </c>
      <c r="BF187" s="214">
        <f>IF(N187="snížená",J187,0)</f>
        <v>0</v>
      </c>
      <c r="BG187" s="214">
        <f>IF(N187="zákl. přenesená",J187,0)</f>
        <v>0</v>
      </c>
      <c r="BH187" s="214">
        <f>IF(N187="sníž. přenesená",J187,0)</f>
        <v>0</v>
      </c>
      <c r="BI187" s="214">
        <f>IF(N187="nulová",J187,0)</f>
        <v>0</v>
      </c>
      <c r="BJ187" s="25" t="s">
        <v>25</v>
      </c>
      <c r="BK187" s="214">
        <f>ROUND(I187*H187,2)</f>
        <v>0</v>
      </c>
      <c r="BL187" s="25" t="s">
        <v>171</v>
      </c>
      <c r="BM187" s="25" t="s">
        <v>31</v>
      </c>
    </row>
    <row r="188" spans="2:65" s="1" customFormat="1" ht="13.5">
      <c r="B188" s="42"/>
      <c r="C188" s="64"/>
      <c r="D188" s="215" t="s">
        <v>173</v>
      </c>
      <c r="E188" s="64"/>
      <c r="F188" s="216" t="s">
        <v>2027</v>
      </c>
      <c r="G188" s="64"/>
      <c r="H188" s="64"/>
      <c r="I188" s="173"/>
      <c r="J188" s="64"/>
      <c r="K188" s="64"/>
      <c r="L188" s="62"/>
      <c r="M188" s="286"/>
      <c r="N188" s="287"/>
      <c r="O188" s="287"/>
      <c r="P188" s="287"/>
      <c r="Q188" s="287"/>
      <c r="R188" s="287"/>
      <c r="S188" s="287"/>
      <c r="T188" s="288"/>
      <c r="AT188" s="25" t="s">
        <v>173</v>
      </c>
      <c r="AU188" s="25" t="s">
        <v>25</v>
      </c>
    </row>
    <row r="189" spans="2:65" s="1" customFormat="1" ht="6.95" customHeight="1">
      <c r="B189" s="57"/>
      <c r="C189" s="58"/>
      <c r="D189" s="58"/>
      <c r="E189" s="58"/>
      <c r="F189" s="58"/>
      <c r="G189" s="58"/>
      <c r="H189" s="58"/>
      <c r="I189" s="149"/>
      <c r="J189" s="58"/>
      <c r="K189" s="58"/>
      <c r="L189" s="62"/>
    </row>
  </sheetData>
  <sheetProtection password="CC35" sheet="1" objects="1" scenarios="1" formatCells="0" formatColumns="0" formatRows="0" sort="0" autoFilter="0"/>
  <autoFilter ref="C88:K188"/>
  <mergeCells count="12">
    <mergeCell ref="G1:H1"/>
    <mergeCell ref="L2:V2"/>
    <mergeCell ref="E49:H49"/>
    <mergeCell ref="E51:H51"/>
    <mergeCell ref="E77:H77"/>
    <mergeCell ref="E79:H79"/>
    <mergeCell ref="E81:H81"/>
    <mergeCell ref="E7:H7"/>
    <mergeCell ref="E9:H9"/>
    <mergeCell ref="E11:H11"/>
    <mergeCell ref="E26:H26"/>
    <mergeCell ref="E47:H47"/>
  </mergeCells>
  <hyperlinks>
    <hyperlink ref="F1:G1" location="C2" display="1) Krycí list soupisu"/>
    <hyperlink ref="G1:H1" location="C58" display="2) Rekapitulace"/>
    <hyperlink ref="J1" location="C8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BR17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103</v>
      </c>
      <c r="G1" s="422" t="s">
        <v>104</v>
      </c>
      <c r="H1" s="422"/>
      <c r="I1" s="125"/>
      <c r="J1" s="124" t="s">
        <v>105</v>
      </c>
      <c r="K1" s="123" t="s">
        <v>106</v>
      </c>
      <c r="L1" s="124" t="s">
        <v>107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4"/>
      <c r="M2" s="414"/>
      <c r="N2" s="414"/>
      <c r="O2" s="414"/>
      <c r="P2" s="414"/>
      <c r="Q2" s="414"/>
      <c r="R2" s="414"/>
      <c r="S2" s="414"/>
      <c r="T2" s="414"/>
      <c r="U2" s="414"/>
      <c r="V2" s="414"/>
      <c r="AT2" s="25" t="s">
        <v>99</v>
      </c>
    </row>
    <row r="3" spans="1:70" ht="6.95" customHeight="1">
      <c r="B3" s="26"/>
      <c r="C3" s="27"/>
      <c r="D3" s="27"/>
      <c r="E3" s="27"/>
      <c r="F3" s="27"/>
      <c r="G3" s="27"/>
      <c r="H3" s="27"/>
      <c r="I3" s="126"/>
      <c r="J3" s="27"/>
      <c r="K3" s="28"/>
      <c r="AT3" s="25" t="s">
        <v>86</v>
      </c>
    </row>
    <row r="4" spans="1:70" ht="36.950000000000003" customHeight="1">
      <c r="B4" s="29"/>
      <c r="C4" s="30"/>
      <c r="D4" s="31" t="s">
        <v>108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15" t="str">
        <f>'Rekapitulace stavby'!K6</f>
        <v>SOŠ a SOU Nejdek, objekt č. 1 - I. ETAPA</v>
      </c>
      <c r="F7" s="416"/>
      <c r="G7" s="416"/>
      <c r="H7" s="416"/>
      <c r="I7" s="127"/>
      <c r="J7" s="30"/>
      <c r="K7" s="32"/>
    </row>
    <row r="8" spans="1:70">
      <c r="B8" s="29"/>
      <c r="C8" s="30"/>
      <c r="D8" s="38" t="s">
        <v>109</v>
      </c>
      <c r="E8" s="30"/>
      <c r="F8" s="30"/>
      <c r="G8" s="30"/>
      <c r="H8" s="30"/>
      <c r="I8" s="127"/>
      <c r="J8" s="30"/>
      <c r="K8" s="32"/>
    </row>
    <row r="9" spans="1:70" s="1" customFormat="1" ht="22.5" customHeight="1">
      <c r="B9" s="42"/>
      <c r="C9" s="43"/>
      <c r="D9" s="43"/>
      <c r="E9" s="415" t="s">
        <v>1520</v>
      </c>
      <c r="F9" s="418"/>
      <c r="G9" s="418"/>
      <c r="H9" s="418"/>
      <c r="I9" s="128"/>
      <c r="J9" s="43"/>
      <c r="K9" s="46"/>
    </row>
    <row r="10" spans="1:70" s="1" customFormat="1">
      <c r="B10" s="42"/>
      <c r="C10" s="43"/>
      <c r="D10" s="38" t="s">
        <v>1521</v>
      </c>
      <c r="E10" s="43"/>
      <c r="F10" s="43"/>
      <c r="G10" s="43"/>
      <c r="H10" s="43"/>
      <c r="I10" s="128"/>
      <c r="J10" s="43"/>
      <c r="K10" s="46"/>
    </row>
    <row r="11" spans="1:70" s="1" customFormat="1" ht="36.950000000000003" customHeight="1">
      <c r="B11" s="42"/>
      <c r="C11" s="43"/>
      <c r="D11" s="43"/>
      <c r="E11" s="417" t="s">
        <v>2028</v>
      </c>
      <c r="F11" s="418"/>
      <c r="G11" s="418"/>
      <c r="H11" s="418"/>
      <c r="I11" s="128"/>
      <c r="J11" s="43"/>
      <c r="K11" s="46"/>
    </row>
    <row r="12" spans="1:70" s="1" customFormat="1" ht="13.5">
      <c r="B12" s="42"/>
      <c r="C12" s="43"/>
      <c r="D12" s="43"/>
      <c r="E12" s="43"/>
      <c r="F12" s="43"/>
      <c r="G12" s="43"/>
      <c r="H12" s="43"/>
      <c r="I12" s="128"/>
      <c r="J12" s="43"/>
      <c r="K12" s="46"/>
    </row>
    <row r="13" spans="1:70" s="1" customFormat="1" ht="14.45" customHeight="1">
      <c r="B13" s="42"/>
      <c r="C13" s="43"/>
      <c r="D13" s="38" t="s">
        <v>21</v>
      </c>
      <c r="E13" s="43"/>
      <c r="F13" s="36" t="s">
        <v>24</v>
      </c>
      <c r="G13" s="43"/>
      <c r="H13" s="43"/>
      <c r="I13" s="129" t="s">
        <v>23</v>
      </c>
      <c r="J13" s="36" t="s">
        <v>24</v>
      </c>
      <c r="K13" s="46"/>
    </row>
    <row r="14" spans="1:70" s="1" customFormat="1" ht="14.45" customHeight="1">
      <c r="B14" s="42"/>
      <c r="C14" s="43"/>
      <c r="D14" s="38" t="s">
        <v>26</v>
      </c>
      <c r="E14" s="43"/>
      <c r="F14" s="36" t="s">
        <v>34</v>
      </c>
      <c r="G14" s="43"/>
      <c r="H14" s="43"/>
      <c r="I14" s="129" t="s">
        <v>28</v>
      </c>
      <c r="J14" s="130" t="str">
        <f>'Rekapitulace stavby'!AN8</f>
        <v>25. 4. 2017</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32</v>
      </c>
      <c r="E16" s="43"/>
      <c r="F16" s="43"/>
      <c r="G16" s="43"/>
      <c r="H16" s="43"/>
      <c r="I16" s="129" t="s">
        <v>33</v>
      </c>
      <c r="J16" s="36" t="str">
        <f>IF('Rekapitulace stavby'!AN10="","",'Rekapitulace stavby'!AN10)</f>
        <v/>
      </c>
      <c r="K16" s="46"/>
    </row>
    <row r="17" spans="2:11" s="1" customFormat="1" ht="18" customHeight="1">
      <c r="B17" s="42"/>
      <c r="C17" s="43"/>
      <c r="D17" s="43"/>
      <c r="E17" s="36" t="str">
        <f>IF('Rekapitulace stavby'!E11="","",'Rekapitulace stavby'!E11)</f>
        <v xml:space="preserve"> </v>
      </c>
      <c r="F17" s="43"/>
      <c r="G17" s="43"/>
      <c r="H17" s="43"/>
      <c r="I17" s="129" t="s">
        <v>35</v>
      </c>
      <c r="J17" s="36" t="str">
        <f>IF('Rekapitulace stavby'!AN11="","",'Rekapitulace stavby'!AN11)</f>
        <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36</v>
      </c>
      <c r="E19" s="43"/>
      <c r="F19" s="43"/>
      <c r="G19" s="43"/>
      <c r="H19" s="43"/>
      <c r="I19" s="129" t="s">
        <v>33</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35</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38</v>
      </c>
      <c r="E22" s="43"/>
      <c r="F22" s="43"/>
      <c r="G22" s="43"/>
      <c r="H22" s="43"/>
      <c r="I22" s="129" t="s">
        <v>33</v>
      </c>
      <c r="J22" s="36" t="str">
        <f>IF('Rekapitulace stavby'!AN16="","",'Rekapitulace stavby'!AN16)</f>
        <v/>
      </c>
      <c r="K22" s="46"/>
    </row>
    <row r="23" spans="2:11" s="1" customFormat="1" ht="18" customHeight="1">
      <c r="B23" s="42"/>
      <c r="C23" s="43"/>
      <c r="D23" s="43"/>
      <c r="E23" s="36" t="str">
        <f>IF('Rekapitulace stavby'!E17="","",'Rekapitulace stavby'!E17)</f>
        <v>AD STUDIO Kadaň s.r.o.</v>
      </c>
      <c r="F23" s="43"/>
      <c r="G23" s="43"/>
      <c r="H23" s="43"/>
      <c r="I23" s="129" t="s">
        <v>35</v>
      </c>
      <c r="J23" s="36" t="str">
        <f>IF('Rekapitulace stavby'!AN17="","",'Rekapitulace stavby'!AN17)</f>
        <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41</v>
      </c>
      <c r="E25" s="43"/>
      <c r="F25" s="43"/>
      <c r="G25" s="43"/>
      <c r="H25" s="43"/>
      <c r="I25" s="128"/>
      <c r="J25" s="43"/>
      <c r="K25" s="46"/>
    </row>
    <row r="26" spans="2:11" s="7" customFormat="1" ht="22.5" customHeight="1">
      <c r="B26" s="131"/>
      <c r="C26" s="132"/>
      <c r="D26" s="132"/>
      <c r="E26" s="380" t="s">
        <v>24</v>
      </c>
      <c r="F26" s="380"/>
      <c r="G26" s="380"/>
      <c r="H26" s="380"/>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43</v>
      </c>
      <c r="E29" s="43"/>
      <c r="F29" s="43"/>
      <c r="G29" s="43"/>
      <c r="H29" s="43"/>
      <c r="I29" s="128"/>
      <c r="J29" s="138">
        <f>ROUND(J90,2)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45</v>
      </c>
      <c r="G31" s="43"/>
      <c r="H31" s="43"/>
      <c r="I31" s="139" t="s">
        <v>44</v>
      </c>
      <c r="J31" s="47" t="s">
        <v>46</v>
      </c>
      <c r="K31" s="46"/>
    </row>
    <row r="32" spans="2:11" s="1" customFormat="1" ht="14.45" customHeight="1">
      <c r="B32" s="42"/>
      <c r="C32" s="43"/>
      <c r="D32" s="50" t="s">
        <v>47</v>
      </c>
      <c r="E32" s="50" t="s">
        <v>48</v>
      </c>
      <c r="F32" s="140">
        <f>ROUND(SUM(BE90:BE174), 2)</f>
        <v>0</v>
      </c>
      <c r="G32" s="43"/>
      <c r="H32" s="43"/>
      <c r="I32" s="141">
        <v>0.21</v>
      </c>
      <c r="J32" s="140">
        <f>ROUND(ROUND((SUM(BE90:BE174)), 2)*I32, 2)</f>
        <v>0</v>
      </c>
      <c r="K32" s="46"/>
    </row>
    <row r="33" spans="2:11" s="1" customFormat="1" ht="14.45" customHeight="1">
      <c r="B33" s="42"/>
      <c r="C33" s="43"/>
      <c r="D33" s="43"/>
      <c r="E33" s="50" t="s">
        <v>49</v>
      </c>
      <c r="F33" s="140">
        <f>ROUND(SUM(BF90:BF174), 2)</f>
        <v>0</v>
      </c>
      <c r="G33" s="43"/>
      <c r="H33" s="43"/>
      <c r="I33" s="141">
        <v>0.15</v>
      </c>
      <c r="J33" s="140">
        <f>ROUND(ROUND((SUM(BF90:BF174)), 2)*I33, 2)</f>
        <v>0</v>
      </c>
      <c r="K33" s="46"/>
    </row>
    <row r="34" spans="2:11" s="1" customFormat="1" ht="14.45" hidden="1" customHeight="1">
      <c r="B34" s="42"/>
      <c r="C34" s="43"/>
      <c r="D34" s="43"/>
      <c r="E34" s="50" t="s">
        <v>50</v>
      </c>
      <c r="F34" s="140">
        <f>ROUND(SUM(BG90:BG174), 2)</f>
        <v>0</v>
      </c>
      <c r="G34" s="43"/>
      <c r="H34" s="43"/>
      <c r="I34" s="141">
        <v>0.21</v>
      </c>
      <c r="J34" s="140">
        <v>0</v>
      </c>
      <c r="K34" s="46"/>
    </row>
    <row r="35" spans="2:11" s="1" customFormat="1" ht="14.45" hidden="1" customHeight="1">
      <c r="B35" s="42"/>
      <c r="C35" s="43"/>
      <c r="D35" s="43"/>
      <c r="E35" s="50" t="s">
        <v>51</v>
      </c>
      <c r="F35" s="140">
        <f>ROUND(SUM(BH90:BH174), 2)</f>
        <v>0</v>
      </c>
      <c r="G35" s="43"/>
      <c r="H35" s="43"/>
      <c r="I35" s="141">
        <v>0.15</v>
      </c>
      <c r="J35" s="140">
        <v>0</v>
      </c>
      <c r="K35" s="46"/>
    </row>
    <row r="36" spans="2:11" s="1" customFormat="1" ht="14.45" hidden="1" customHeight="1">
      <c r="B36" s="42"/>
      <c r="C36" s="43"/>
      <c r="D36" s="43"/>
      <c r="E36" s="50" t="s">
        <v>52</v>
      </c>
      <c r="F36" s="140">
        <f>ROUND(SUM(BI90:BI174),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53</v>
      </c>
      <c r="E38" s="80"/>
      <c r="F38" s="80"/>
      <c r="G38" s="144" t="s">
        <v>54</v>
      </c>
      <c r="H38" s="145" t="s">
        <v>55</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111</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22.5" customHeight="1">
      <c r="B47" s="42"/>
      <c r="C47" s="43"/>
      <c r="D47" s="43"/>
      <c r="E47" s="415" t="str">
        <f>E7</f>
        <v>SOŠ a SOU Nejdek, objekt č. 1 - I. ETAPA</v>
      </c>
      <c r="F47" s="416"/>
      <c r="G47" s="416"/>
      <c r="H47" s="416"/>
      <c r="I47" s="128"/>
      <c r="J47" s="43"/>
      <c r="K47" s="46"/>
    </row>
    <row r="48" spans="2:11">
      <c r="B48" s="29"/>
      <c r="C48" s="38" t="s">
        <v>109</v>
      </c>
      <c r="D48" s="30"/>
      <c r="E48" s="30"/>
      <c r="F48" s="30"/>
      <c r="G48" s="30"/>
      <c r="H48" s="30"/>
      <c r="I48" s="127"/>
      <c r="J48" s="30"/>
      <c r="K48" s="32"/>
    </row>
    <row r="49" spans="2:47" s="1" customFormat="1" ht="22.5" customHeight="1">
      <c r="B49" s="42"/>
      <c r="C49" s="43"/>
      <c r="D49" s="43"/>
      <c r="E49" s="415" t="s">
        <v>1520</v>
      </c>
      <c r="F49" s="418"/>
      <c r="G49" s="418"/>
      <c r="H49" s="418"/>
      <c r="I49" s="128"/>
      <c r="J49" s="43"/>
      <c r="K49" s="46"/>
    </row>
    <row r="50" spans="2:47" s="1" customFormat="1" ht="14.45" customHeight="1">
      <c r="B50" s="42"/>
      <c r="C50" s="38" t="s">
        <v>1521</v>
      </c>
      <c r="D50" s="43"/>
      <c r="E50" s="43"/>
      <c r="F50" s="43"/>
      <c r="G50" s="43"/>
      <c r="H50" s="43"/>
      <c r="I50" s="128"/>
      <c r="J50" s="43"/>
      <c r="K50" s="46"/>
    </row>
    <row r="51" spans="2:47" s="1" customFormat="1" ht="23.25" customHeight="1">
      <c r="B51" s="42"/>
      <c r="C51" s="43"/>
      <c r="D51" s="43"/>
      <c r="E51" s="417" t="str">
        <f>E11</f>
        <v xml:space="preserve">D.1.4.c - Zařízení pro vytápění </v>
      </c>
      <c r="F51" s="418"/>
      <c r="G51" s="418"/>
      <c r="H51" s="418"/>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26</v>
      </c>
      <c r="D53" s="43"/>
      <c r="E53" s="43"/>
      <c r="F53" s="36" t="str">
        <f>F14</f>
        <v xml:space="preserve"> </v>
      </c>
      <c r="G53" s="43"/>
      <c r="H53" s="43"/>
      <c r="I53" s="129" t="s">
        <v>28</v>
      </c>
      <c r="J53" s="130" t="str">
        <f>IF(J14="","",J14)</f>
        <v>25. 4. 2017</v>
      </c>
      <c r="K53" s="46"/>
    </row>
    <row r="54" spans="2:47" s="1" customFormat="1" ht="6.95" customHeight="1">
      <c r="B54" s="42"/>
      <c r="C54" s="43"/>
      <c r="D54" s="43"/>
      <c r="E54" s="43"/>
      <c r="F54" s="43"/>
      <c r="G54" s="43"/>
      <c r="H54" s="43"/>
      <c r="I54" s="128"/>
      <c r="J54" s="43"/>
      <c r="K54" s="46"/>
    </row>
    <row r="55" spans="2:47" s="1" customFormat="1">
      <c r="B55" s="42"/>
      <c r="C55" s="38" t="s">
        <v>32</v>
      </c>
      <c r="D55" s="43"/>
      <c r="E55" s="43"/>
      <c r="F55" s="36" t="str">
        <f>E17</f>
        <v xml:space="preserve"> </v>
      </c>
      <c r="G55" s="43"/>
      <c r="H55" s="43"/>
      <c r="I55" s="129" t="s">
        <v>38</v>
      </c>
      <c r="J55" s="36" t="str">
        <f>E23</f>
        <v>AD STUDIO Kadaň s.r.o.</v>
      </c>
      <c r="K55" s="46"/>
    </row>
    <row r="56" spans="2:47" s="1" customFormat="1" ht="14.45" customHeight="1">
      <c r="B56" s="42"/>
      <c r="C56" s="38" t="s">
        <v>36</v>
      </c>
      <c r="D56" s="43"/>
      <c r="E56" s="43"/>
      <c r="F56" s="36" t="str">
        <f>IF(E20="","",E20)</f>
        <v/>
      </c>
      <c r="G56" s="43"/>
      <c r="H56" s="43"/>
      <c r="I56" s="128"/>
      <c r="J56" s="43"/>
      <c r="K56" s="46"/>
    </row>
    <row r="57" spans="2:47" s="1" customFormat="1" ht="10.35" customHeight="1">
      <c r="B57" s="42"/>
      <c r="C57" s="43"/>
      <c r="D57" s="43"/>
      <c r="E57" s="43"/>
      <c r="F57" s="43"/>
      <c r="G57" s="43"/>
      <c r="H57" s="43"/>
      <c r="I57" s="128"/>
      <c r="J57" s="43"/>
      <c r="K57" s="46"/>
    </row>
    <row r="58" spans="2:47" s="1" customFormat="1" ht="29.25" customHeight="1">
      <c r="B58" s="42"/>
      <c r="C58" s="154" t="s">
        <v>112</v>
      </c>
      <c r="D58" s="142"/>
      <c r="E58" s="142"/>
      <c r="F58" s="142"/>
      <c r="G58" s="142"/>
      <c r="H58" s="142"/>
      <c r="I58" s="155"/>
      <c r="J58" s="156" t="s">
        <v>113</v>
      </c>
      <c r="K58" s="157"/>
    </row>
    <row r="59" spans="2:47" s="1" customFormat="1" ht="10.35" customHeight="1">
      <c r="B59" s="42"/>
      <c r="C59" s="43"/>
      <c r="D59" s="43"/>
      <c r="E59" s="43"/>
      <c r="F59" s="43"/>
      <c r="G59" s="43"/>
      <c r="H59" s="43"/>
      <c r="I59" s="128"/>
      <c r="J59" s="43"/>
      <c r="K59" s="46"/>
    </row>
    <row r="60" spans="2:47" s="1" customFormat="1" ht="29.25" customHeight="1">
      <c r="B60" s="42"/>
      <c r="C60" s="158" t="s">
        <v>114</v>
      </c>
      <c r="D60" s="43"/>
      <c r="E60" s="43"/>
      <c r="F60" s="43"/>
      <c r="G60" s="43"/>
      <c r="H60" s="43"/>
      <c r="I60" s="128"/>
      <c r="J60" s="138">
        <f>J90</f>
        <v>0</v>
      </c>
      <c r="K60" s="46"/>
      <c r="AU60" s="25" t="s">
        <v>115</v>
      </c>
    </row>
    <row r="61" spans="2:47" s="8" customFormat="1" ht="24.95" customHeight="1">
      <c r="B61" s="159"/>
      <c r="C61" s="160"/>
      <c r="D61" s="161" t="s">
        <v>116</v>
      </c>
      <c r="E61" s="162"/>
      <c r="F61" s="162"/>
      <c r="G61" s="162"/>
      <c r="H61" s="162"/>
      <c r="I61" s="163"/>
      <c r="J61" s="164">
        <f>J91</f>
        <v>0</v>
      </c>
      <c r="K61" s="165"/>
    </row>
    <row r="62" spans="2:47" s="9" customFormat="1" ht="19.899999999999999" customHeight="1">
      <c r="B62" s="166"/>
      <c r="C62" s="167"/>
      <c r="D62" s="168" t="s">
        <v>129</v>
      </c>
      <c r="E62" s="169"/>
      <c r="F62" s="169"/>
      <c r="G62" s="169"/>
      <c r="H62" s="169"/>
      <c r="I62" s="170"/>
      <c r="J62" s="171">
        <f>J92</f>
        <v>0</v>
      </c>
      <c r="K62" s="172"/>
    </row>
    <row r="63" spans="2:47" s="8" customFormat="1" ht="24.95" customHeight="1">
      <c r="B63" s="159"/>
      <c r="C63" s="160"/>
      <c r="D63" s="161" t="s">
        <v>131</v>
      </c>
      <c r="E63" s="162"/>
      <c r="F63" s="162"/>
      <c r="G63" s="162"/>
      <c r="H63" s="162"/>
      <c r="I63" s="163"/>
      <c r="J63" s="164">
        <f>J101</f>
        <v>0</v>
      </c>
      <c r="K63" s="165"/>
    </row>
    <row r="64" spans="2:47" s="9" customFormat="1" ht="19.899999999999999" customHeight="1">
      <c r="B64" s="166"/>
      <c r="C64" s="167"/>
      <c r="D64" s="168" t="s">
        <v>134</v>
      </c>
      <c r="E64" s="169"/>
      <c r="F64" s="169"/>
      <c r="G64" s="169"/>
      <c r="H64" s="169"/>
      <c r="I64" s="170"/>
      <c r="J64" s="171">
        <f>J102</f>
        <v>0</v>
      </c>
      <c r="K64" s="172"/>
    </row>
    <row r="65" spans="2:12" s="9" customFormat="1" ht="19.899999999999999" customHeight="1">
      <c r="B65" s="166"/>
      <c r="C65" s="167"/>
      <c r="D65" s="168" t="s">
        <v>2029</v>
      </c>
      <c r="E65" s="169"/>
      <c r="F65" s="169"/>
      <c r="G65" s="169"/>
      <c r="H65" s="169"/>
      <c r="I65" s="170"/>
      <c r="J65" s="171">
        <f>J109</f>
        <v>0</v>
      </c>
      <c r="K65" s="172"/>
    </row>
    <row r="66" spans="2:12" s="9" customFormat="1" ht="19.899999999999999" customHeight="1">
      <c r="B66" s="166"/>
      <c r="C66" s="167"/>
      <c r="D66" s="168" t="s">
        <v>2030</v>
      </c>
      <c r="E66" s="169"/>
      <c r="F66" s="169"/>
      <c r="G66" s="169"/>
      <c r="H66" s="169"/>
      <c r="I66" s="170"/>
      <c r="J66" s="171">
        <f>J126</f>
        <v>0</v>
      </c>
      <c r="K66" s="172"/>
    </row>
    <row r="67" spans="2:12" s="9" customFormat="1" ht="19.899999999999999" customHeight="1">
      <c r="B67" s="166"/>
      <c r="C67" s="167"/>
      <c r="D67" s="168" t="s">
        <v>2031</v>
      </c>
      <c r="E67" s="169"/>
      <c r="F67" s="169"/>
      <c r="G67" s="169"/>
      <c r="H67" s="169"/>
      <c r="I67" s="170"/>
      <c r="J67" s="171">
        <f>J141</f>
        <v>0</v>
      </c>
      <c r="K67" s="172"/>
    </row>
    <row r="68" spans="2:12" s="8" customFormat="1" ht="24.95" customHeight="1">
      <c r="B68" s="159"/>
      <c r="C68" s="160"/>
      <c r="D68" s="161" t="s">
        <v>146</v>
      </c>
      <c r="E68" s="162"/>
      <c r="F68" s="162"/>
      <c r="G68" s="162"/>
      <c r="H68" s="162"/>
      <c r="I68" s="163"/>
      <c r="J68" s="164">
        <f>J170</f>
        <v>0</v>
      </c>
      <c r="K68" s="165"/>
    </row>
    <row r="69" spans="2:12" s="1" customFormat="1" ht="21.75" customHeight="1">
      <c r="B69" s="42"/>
      <c r="C69" s="43"/>
      <c r="D69" s="43"/>
      <c r="E69" s="43"/>
      <c r="F69" s="43"/>
      <c r="G69" s="43"/>
      <c r="H69" s="43"/>
      <c r="I69" s="128"/>
      <c r="J69" s="43"/>
      <c r="K69" s="46"/>
    </row>
    <row r="70" spans="2:12" s="1" customFormat="1" ht="6.95" customHeight="1">
      <c r="B70" s="57"/>
      <c r="C70" s="58"/>
      <c r="D70" s="58"/>
      <c r="E70" s="58"/>
      <c r="F70" s="58"/>
      <c r="G70" s="58"/>
      <c r="H70" s="58"/>
      <c r="I70" s="149"/>
      <c r="J70" s="58"/>
      <c r="K70" s="59"/>
    </row>
    <row r="74" spans="2:12" s="1" customFormat="1" ht="6.95" customHeight="1">
      <c r="B74" s="60"/>
      <c r="C74" s="61"/>
      <c r="D74" s="61"/>
      <c r="E74" s="61"/>
      <c r="F74" s="61"/>
      <c r="G74" s="61"/>
      <c r="H74" s="61"/>
      <c r="I74" s="152"/>
      <c r="J74" s="61"/>
      <c r="K74" s="61"/>
      <c r="L74" s="62"/>
    </row>
    <row r="75" spans="2:12" s="1" customFormat="1" ht="36.950000000000003" customHeight="1">
      <c r="B75" s="42"/>
      <c r="C75" s="63" t="s">
        <v>148</v>
      </c>
      <c r="D75" s="64"/>
      <c r="E75" s="64"/>
      <c r="F75" s="64"/>
      <c r="G75" s="64"/>
      <c r="H75" s="64"/>
      <c r="I75" s="173"/>
      <c r="J75" s="64"/>
      <c r="K75" s="64"/>
      <c r="L75" s="62"/>
    </row>
    <row r="76" spans="2:12" s="1" customFormat="1" ht="6.95" customHeight="1">
      <c r="B76" s="42"/>
      <c r="C76" s="64"/>
      <c r="D76" s="64"/>
      <c r="E76" s="64"/>
      <c r="F76" s="64"/>
      <c r="G76" s="64"/>
      <c r="H76" s="64"/>
      <c r="I76" s="173"/>
      <c r="J76" s="64"/>
      <c r="K76" s="64"/>
      <c r="L76" s="62"/>
    </row>
    <row r="77" spans="2:12" s="1" customFormat="1" ht="14.45" customHeight="1">
      <c r="B77" s="42"/>
      <c r="C77" s="66" t="s">
        <v>18</v>
      </c>
      <c r="D77" s="64"/>
      <c r="E77" s="64"/>
      <c r="F77" s="64"/>
      <c r="G77" s="64"/>
      <c r="H77" s="64"/>
      <c r="I77" s="173"/>
      <c r="J77" s="64"/>
      <c r="K77" s="64"/>
      <c r="L77" s="62"/>
    </row>
    <row r="78" spans="2:12" s="1" customFormat="1" ht="22.5" customHeight="1">
      <c r="B78" s="42"/>
      <c r="C78" s="64"/>
      <c r="D78" s="64"/>
      <c r="E78" s="419" t="str">
        <f>E7</f>
        <v>SOŠ a SOU Nejdek, objekt č. 1 - I. ETAPA</v>
      </c>
      <c r="F78" s="420"/>
      <c r="G78" s="420"/>
      <c r="H78" s="420"/>
      <c r="I78" s="173"/>
      <c r="J78" s="64"/>
      <c r="K78" s="64"/>
      <c r="L78" s="62"/>
    </row>
    <row r="79" spans="2:12">
      <c r="B79" s="29"/>
      <c r="C79" s="66" t="s">
        <v>109</v>
      </c>
      <c r="D79" s="289"/>
      <c r="E79" s="289"/>
      <c r="F79" s="289"/>
      <c r="G79" s="289"/>
      <c r="H79" s="289"/>
      <c r="J79" s="289"/>
      <c r="K79" s="289"/>
      <c r="L79" s="290"/>
    </row>
    <row r="80" spans="2:12" s="1" customFormat="1" ht="22.5" customHeight="1">
      <c r="B80" s="42"/>
      <c r="C80" s="64"/>
      <c r="D80" s="64"/>
      <c r="E80" s="419" t="s">
        <v>1520</v>
      </c>
      <c r="F80" s="421"/>
      <c r="G80" s="421"/>
      <c r="H80" s="421"/>
      <c r="I80" s="173"/>
      <c r="J80" s="64"/>
      <c r="K80" s="64"/>
      <c r="L80" s="62"/>
    </row>
    <row r="81" spans="2:65" s="1" customFormat="1" ht="14.45" customHeight="1">
      <c r="B81" s="42"/>
      <c r="C81" s="66" t="s">
        <v>1521</v>
      </c>
      <c r="D81" s="64"/>
      <c r="E81" s="64"/>
      <c r="F81" s="64"/>
      <c r="G81" s="64"/>
      <c r="H81" s="64"/>
      <c r="I81" s="173"/>
      <c r="J81" s="64"/>
      <c r="K81" s="64"/>
      <c r="L81" s="62"/>
    </row>
    <row r="82" spans="2:65" s="1" customFormat="1" ht="23.25" customHeight="1">
      <c r="B82" s="42"/>
      <c r="C82" s="64"/>
      <c r="D82" s="64"/>
      <c r="E82" s="391" t="str">
        <f>E11</f>
        <v xml:space="preserve">D.1.4.c - Zařízení pro vytápění </v>
      </c>
      <c r="F82" s="421"/>
      <c r="G82" s="421"/>
      <c r="H82" s="421"/>
      <c r="I82" s="173"/>
      <c r="J82" s="64"/>
      <c r="K82" s="64"/>
      <c r="L82" s="62"/>
    </row>
    <row r="83" spans="2:65" s="1" customFormat="1" ht="6.95" customHeight="1">
      <c r="B83" s="42"/>
      <c r="C83" s="64"/>
      <c r="D83" s="64"/>
      <c r="E83" s="64"/>
      <c r="F83" s="64"/>
      <c r="G83" s="64"/>
      <c r="H83" s="64"/>
      <c r="I83" s="173"/>
      <c r="J83" s="64"/>
      <c r="K83" s="64"/>
      <c r="L83" s="62"/>
    </row>
    <row r="84" spans="2:65" s="1" customFormat="1" ht="18" customHeight="1">
      <c r="B84" s="42"/>
      <c r="C84" s="66" t="s">
        <v>26</v>
      </c>
      <c r="D84" s="64"/>
      <c r="E84" s="64"/>
      <c r="F84" s="174" t="str">
        <f>F14</f>
        <v xml:space="preserve"> </v>
      </c>
      <c r="G84" s="64"/>
      <c r="H84" s="64"/>
      <c r="I84" s="175" t="s">
        <v>28</v>
      </c>
      <c r="J84" s="74" t="str">
        <f>IF(J14="","",J14)</f>
        <v>25. 4. 2017</v>
      </c>
      <c r="K84" s="64"/>
      <c r="L84" s="62"/>
    </row>
    <row r="85" spans="2:65" s="1" customFormat="1" ht="6.95" customHeight="1">
      <c r="B85" s="42"/>
      <c r="C85" s="64"/>
      <c r="D85" s="64"/>
      <c r="E85" s="64"/>
      <c r="F85" s="64"/>
      <c r="G85" s="64"/>
      <c r="H85" s="64"/>
      <c r="I85" s="173"/>
      <c r="J85" s="64"/>
      <c r="K85" s="64"/>
      <c r="L85" s="62"/>
    </row>
    <row r="86" spans="2:65" s="1" customFormat="1">
      <c r="B86" s="42"/>
      <c r="C86" s="66" t="s">
        <v>32</v>
      </c>
      <c r="D86" s="64"/>
      <c r="E86" s="64"/>
      <c r="F86" s="174" t="str">
        <f>E17</f>
        <v xml:space="preserve"> </v>
      </c>
      <c r="G86" s="64"/>
      <c r="H86" s="64"/>
      <c r="I86" s="175" t="s">
        <v>38</v>
      </c>
      <c r="J86" s="174" t="str">
        <f>E23</f>
        <v>AD STUDIO Kadaň s.r.o.</v>
      </c>
      <c r="K86" s="64"/>
      <c r="L86" s="62"/>
    </row>
    <row r="87" spans="2:65" s="1" customFormat="1" ht="14.45" customHeight="1">
      <c r="B87" s="42"/>
      <c r="C87" s="66" t="s">
        <v>36</v>
      </c>
      <c r="D87" s="64"/>
      <c r="E87" s="64"/>
      <c r="F87" s="174" t="str">
        <f>IF(E20="","",E20)</f>
        <v/>
      </c>
      <c r="G87" s="64"/>
      <c r="H87" s="64"/>
      <c r="I87" s="173"/>
      <c r="J87" s="64"/>
      <c r="K87" s="64"/>
      <c r="L87" s="62"/>
    </row>
    <row r="88" spans="2:65" s="1" customFormat="1" ht="10.35" customHeight="1">
      <c r="B88" s="42"/>
      <c r="C88" s="64"/>
      <c r="D88" s="64"/>
      <c r="E88" s="64"/>
      <c r="F88" s="64"/>
      <c r="G88" s="64"/>
      <c r="H88" s="64"/>
      <c r="I88" s="173"/>
      <c r="J88" s="64"/>
      <c r="K88" s="64"/>
      <c r="L88" s="62"/>
    </row>
    <row r="89" spans="2:65" s="10" customFormat="1" ht="29.25" customHeight="1">
      <c r="B89" s="176"/>
      <c r="C89" s="177" t="s">
        <v>149</v>
      </c>
      <c r="D89" s="178" t="s">
        <v>62</v>
      </c>
      <c r="E89" s="178" t="s">
        <v>58</v>
      </c>
      <c r="F89" s="178" t="s">
        <v>150</v>
      </c>
      <c r="G89" s="178" t="s">
        <v>151</v>
      </c>
      <c r="H89" s="178" t="s">
        <v>152</v>
      </c>
      <c r="I89" s="179" t="s">
        <v>153</v>
      </c>
      <c r="J89" s="178" t="s">
        <v>113</v>
      </c>
      <c r="K89" s="180" t="s">
        <v>154</v>
      </c>
      <c r="L89" s="181"/>
      <c r="M89" s="82" t="s">
        <v>155</v>
      </c>
      <c r="N89" s="83" t="s">
        <v>47</v>
      </c>
      <c r="O89" s="83" t="s">
        <v>156</v>
      </c>
      <c r="P89" s="83" t="s">
        <v>157</v>
      </c>
      <c r="Q89" s="83" t="s">
        <v>158</v>
      </c>
      <c r="R89" s="83" t="s">
        <v>159</v>
      </c>
      <c r="S89" s="83" t="s">
        <v>160</v>
      </c>
      <c r="T89" s="84" t="s">
        <v>161</v>
      </c>
    </row>
    <row r="90" spans="2:65" s="1" customFormat="1" ht="29.25" customHeight="1">
      <c r="B90" s="42"/>
      <c r="C90" s="88" t="s">
        <v>114</v>
      </c>
      <c r="D90" s="64"/>
      <c r="E90" s="64"/>
      <c r="F90" s="64"/>
      <c r="G90" s="64"/>
      <c r="H90" s="64"/>
      <c r="I90" s="173"/>
      <c r="J90" s="182">
        <f>BK90</f>
        <v>0</v>
      </c>
      <c r="K90" s="64"/>
      <c r="L90" s="62"/>
      <c r="M90" s="85"/>
      <c r="N90" s="86"/>
      <c r="O90" s="86"/>
      <c r="P90" s="183">
        <f>P91+P101+P170</f>
        <v>0</v>
      </c>
      <c r="Q90" s="86"/>
      <c r="R90" s="183">
        <f>R91+R101+R170</f>
        <v>0.27515999999999996</v>
      </c>
      <c r="S90" s="86"/>
      <c r="T90" s="184">
        <f>T91+T101+T170</f>
        <v>0</v>
      </c>
      <c r="AT90" s="25" t="s">
        <v>76</v>
      </c>
      <c r="AU90" s="25" t="s">
        <v>115</v>
      </c>
      <c r="BK90" s="185">
        <f>BK91+BK101+BK170</f>
        <v>0</v>
      </c>
    </row>
    <row r="91" spans="2:65" s="11" customFormat="1" ht="37.35" customHeight="1">
      <c r="B91" s="186"/>
      <c r="C91" s="187"/>
      <c r="D91" s="188" t="s">
        <v>76</v>
      </c>
      <c r="E91" s="189" t="s">
        <v>162</v>
      </c>
      <c r="F91" s="189" t="s">
        <v>163</v>
      </c>
      <c r="G91" s="187"/>
      <c r="H91" s="187"/>
      <c r="I91" s="190"/>
      <c r="J91" s="191">
        <f>BK91</f>
        <v>0</v>
      </c>
      <c r="K91" s="187"/>
      <c r="L91" s="192"/>
      <c r="M91" s="193"/>
      <c r="N91" s="194"/>
      <c r="O91" s="194"/>
      <c r="P91" s="195">
        <f>P92</f>
        <v>0</v>
      </c>
      <c r="Q91" s="194"/>
      <c r="R91" s="195">
        <f>R92</f>
        <v>0</v>
      </c>
      <c r="S91" s="194"/>
      <c r="T91" s="196">
        <f>T92</f>
        <v>0</v>
      </c>
      <c r="AR91" s="197" t="s">
        <v>25</v>
      </c>
      <c r="AT91" s="198" t="s">
        <v>76</v>
      </c>
      <c r="AU91" s="198" t="s">
        <v>77</v>
      </c>
      <c r="AY91" s="197" t="s">
        <v>164</v>
      </c>
      <c r="BK91" s="199">
        <f>BK92</f>
        <v>0</v>
      </c>
    </row>
    <row r="92" spans="2:65" s="11" customFormat="1" ht="19.899999999999999" customHeight="1">
      <c r="B92" s="186"/>
      <c r="C92" s="187"/>
      <c r="D92" s="200" t="s">
        <v>76</v>
      </c>
      <c r="E92" s="201" t="s">
        <v>667</v>
      </c>
      <c r="F92" s="201" t="s">
        <v>668</v>
      </c>
      <c r="G92" s="187"/>
      <c r="H92" s="187"/>
      <c r="I92" s="190"/>
      <c r="J92" s="202">
        <f>BK92</f>
        <v>0</v>
      </c>
      <c r="K92" s="187"/>
      <c r="L92" s="192"/>
      <c r="M92" s="193"/>
      <c r="N92" s="194"/>
      <c r="O92" s="194"/>
      <c r="P92" s="195">
        <f>SUM(P93:P100)</f>
        <v>0</v>
      </c>
      <c r="Q92" s="194"/>
      <c r="R92" s="195">
        <f>SUM(R93:R100)</f>
        <v>0</v>
      </c>
      <c r="S92" s="194"/>
      <c r="T92" s="196">
        <f>SUM(T93:T100)</f>
        <v>0</v>
      </c>
      <c r="AR92" s="197" t="s">
        <v>25</v>
      </c>
      <c r="AT92" s="198" t="s">
        <v>76</v>
      </c>
      <c r="AU92" s="198" t="s">
        <v>25</v>
      </c>
      <c r="AY92" s="197" t="s">
        <v>164</v>
      </c>
      <c r="BK92" s="199">
        <f>SUM(BK93:BK100)</f>
        <v>0</v>
      </c>
    </row>
    <row r="93" spans="2:65" s="1" customFormat="1" ht="22.5" customHeight="1">
      <c r="B93" s="42"/>
      <c r="C93" s="203" t="s">
        <v>25</v>
      </c>
      <c r="D93" s="203" t="s">
        <v>166</v>
      </c>
      <c r="E93" s="204" t="s">
        <v>676</v>
      </c>
      <c r="F93" s="205" t="s">
        <v>677</v>
      </c>
      <c r="G93" s="206" t="s">
        <v>207</v>
      </c>
      <c r="H93" s="207">
        <v>0.45100000000000001</v>
      </c>
      <c r="I93" s="208"/>
      <c r="J93" s="209">
        <f>ROUND(I93*H93,2)</f>
        <v>0</v>
      </c>
      <c r="K93" s="205" t="s">
        <v>170</v>
      </c>
      <c r="L93" s="62"/>
      <c r="M93" s="210" t="s">
        <v>24</v>
      </c>
      <c r="N93" s="211" t="s">
        <v>48</v>
      </c>
      <c r="O93" s="43"/>
      <c r="P93" s="212">
        <f>O93*H93</f>
        <v>0</v>
      </c>
      <c r="Q93" s="212">
        <v>0</v>
      </c>
      <c r="R93" s="212">
        <f>Q93*H93</f>
        <v>0</v>
      </c>
      <c r="S93" s="212">
        <v>0</v>
      </c>
      <c r="T93" s="213">
        <f>S93*H93</f>
        <v>0</v>
      </c>
      <c r="AR93" s="25" t="s">
        <v>171</v>
      </c>
      <c r="AT93" s="25" t="s">
        <v>166</v>
      </c>
      <c r="AU93" s="25" t="s">
        <v>86</v>
      </c>
      <c r="AY93" s="25" t="s">
        <v>164</v>
      </c>
      <c r="BE93" s="214">
        <f>IF(N93="základní",J93,0)</f>
        <v>0</v>
      </c>
      <c r="BF93" s="214">
        <f>IF(N93="snížená",J93,0)</f>
        <v>0</v>
      </c>
      <c r="BG93" s="214">
        <f>IF(N93="zákl. přenesená",J93,0)</f>
        <v>0</v>
      </c>
      <c r="BH93" s="214">
        <f>IF(N93="sníž. přenesená",J93,0)</f>
        <v>0</v>
      </c>
      <c r="BI93" s="214">
        <f>IF(N93="nulová",J93,0)</f>
        <v>0</v>
      </c>
      <c r="BJ93" s="25" t="s">
        <v>25</v>
      </c>
      <c r="BK93" s="214">
        <f>ROUND(I93*H93,2)</f>
        <v>0</v>
      </c>
      <c r="BL93" s="25" t="s">
        <v>171</v>
      </c>
      <c r="BM93" s="25" t="s">
        <v>86</v>
      </c>
    </row>
    <row r="94" spans="2:65" s="1" customFormat="1" ht="13.5">
      <c r="B94" s="42"/>
      <c r="C94" s="64"/>
      <c r="D94" s="242" t="s">
        <v>173</v>
      </c>
      <c r="E94" s="64"/>
      <c r="F94" s="252" t="s">
        <v>677</v>
      </c>
      <c r="G94" s="64"/>
      <c r="H94" s="64"/>
      <c r="I94" s="173"/>
      <c r="J94" s="64"/>
      <c r="K94" s="64"/>
      <c r="L94" s="62"/>
      <c r="M94" s="217"/>
      <c r="N94" s="43"/>
      <c r="O94" s="43"/>
      <c r="P94" s="43"/>
      <c r="Q94" s="43"/>
      <c r="R94" s="43"/>
      <c r="S94" s="43"/>
      <c r="T94" s="79"/>
      <c r="AT94" s="25" t="s">
        <v>173</v>
      </c>
      <c r="AU94" s="25" t="s">
        <v>86</v>
      </c>
    </row>
    <row r="95" spans="2:65" s="1" customFormat="1" ht="22.5" customHeight="1">
      <c r="B95" s="42"/>
      <c r="C95" s="203" t="s">
        <v>86</v>
      </c>
      <c r="D95" s="203" t="s">
        <v>166</v>
      </c>
      <c r="E95" s="204" t="s">
        <v>682</v>
      </c>
      <c r="F95" s="205" t="s">
        <v>683</v>
      </c>
      <c r="G95" s="206" t="s">
        <v>207</v>
      </c>
      <c r="H95" s="207">
        <v>8.5690000000000008</v>
      </c>
      <c r="I95" s="208"/>
      <c r="J95" s="209">
        <f>ROUND(I95*H95,2)</f>
        <v>0</v>
      </c>
      <c r="K95" s="205" t="s">
        <v>170</v>
      </c>
      <c r="L95" s="62"/>
      <c r="M95" s="210" t="s">
        <v>24</v>
      </c>
      <c r="N95" s="211" t="s">
        <v>48</v>
      </c>
      <c r="O95" s="43"/>
      <c r="P95" s="212">
        <f>O95*H95</f>
        <v>0</v>
      </c>
      <c r="Q95" s="212">
        <v>0</v>
      </c>
      <c r="R95" s="212">
        <f>Q95*H95</f>
        <v>0</v>
      </c>
      <c r="S95" s="212">
        <v>0</v>
      </c>
      <c r="T95" s="213">
        <f>S95*H95</f>
        <v>0</v>
      </c>
      <c r="AR95" s="25" t="s">
        <v>171</v>
      </c>
      <c r="AT95" s="25" t="s">
        <v>166</v>
      </c>
      <c r="AU95" s="25" t="s">
        <v>86</v>
      </c>
      <c r="AY95" s="25" t="s">
        <v>164</v>
      </c>
      <c r="BE95" s="214">
        <f>IF(N95="základní",J95,0)</f>
        <v>0</v>
      </c>
      <c r="BF95" s="214">
        <f>IF(N95="snížená",J95,0)</f>
        <v>0</v>
      </c>
      <c r="BG95" s="214">
        <f>IF(N95="zákl. přenesená",J95,0)</f>
        <v>0</v>
      </c>
      <c r="BH95" s="214">
        <f>IF(N95="sníž. přenesená",J95,0)</f>
        <v>0</v>
      </c>
      <c r="BI95" s="214">
        <f>IF(N95="nulová",J95,0)</f>
        <v>0</v>
      </c>
      <c r="BJ95" s="25" t="s">
        <v>25</v>
      </c>
      <c r="BK95" s="214">
        <f>ROUND(I95*H95,2)</f>
        <v>0</v>
      </c>
      <c r="BL95" s="25" t="s">
        <v>171</v>
      </c>
      <c r="BM95" s="25" t="s">
        <v>171</v>
      </c>
    </row>
    <row r="96" spans="2:65" s="1" customFormat="1" ht="13.5">
      <c r="B96" s="42"/>
      <c r="C96" s="64"/>
      <c r="D96" s="215" t="s">
        <v>173</v>
      </c>
      <c r="E96" s="64"/>
      <c r="F96" s="216" t="s">
        <v>683</v>
      </c>
      <c r="G96" s="64"/>
      <c r="H96" s="64"/>
      <c r="I96" s="173"/>
      <c r="J96" s="64"/>
      <c r="K96" s="64"/>
      <c r="L96" s="62"/>
      <c r="M96" s="217"/>
      <c r="N96" s="43"/>
      <c r="O96" s="43"/>
      <c r="P96" s="43"/>
      <c r="Q96" s="43"/>
      <c r="R96" s="43"/>
      <c r="S96" s="43"/>
      <c r="T96" s="79"/>
      <c r="AT96" s="25" t="s">
        <v>173</v>
      </c>
      <c r="AU96" s="25" t="s">
        <v>86</v>
      </c>
    </row>
    <row r="97" spans="2:65" s="13" customFormat="1" ht="13.5">
      <c r="B97" s="229"/>
      <c r="C97" s="230"/>
      <c r="D97" s="242" t="s">
        <v>175</v>
      </c>
      <c r="E97" s="230"/>
      <c r="F97" s="254" t="s">
        <v>2032</v>
      </c>
      <c r="G97" s="230"/>
      <c r="H97" s="255">
        <v>8.5690000000000008</v>
      </c>
      <c r="I97" s="234"/>
      <c r="J97" s="230"/>
      <c r="K97" s="230"/>
      <c r="L97" s="235"/>
      <c r="M97" s="236"/>
      <c r="N97" s="237"/>
      <c r="O97" s="237"/>
      <c r="P97" s="237"/>
      <c r="Q97" s="237"/>
      <c r="R97" s="237"/>
      <c r="S97" s="237"/>
      <c r="T97" s="238"/>
      <c r="AT97" s="239" t="s">
        <v>175</v>
      </c>
      <c r="AU97" s="239" t="s">
        <v>86</v>
      </c>
      <c r="AV97" s="13" t="s">
        <v>86</v>
      </c>
      <c r="AW97" s="13" t="s">
        <v>6</v>
      </c>
      <c r="AX97" s="13" t="s">
        <v>25</v>
      </c>
      <c r="AY97" s="239" t="s">
        <v>164</v>
      </c>
    </row>
    <row r="98" spans="2:65" s="1" customFormat="1" ht="22.5" customHeight="1">
      <c r="B98" s="42"/>
      <c r="C98" s="203" t="s">
        <v>183</v>
      </c>
      <c r="D98" s="203" t="s">
        <v>166</v>
      </c>
      <c r="E98" s="204" t="s">
        <v>694</v>
      </c>
      <c r="F98" s="205" t="s">
        <v>695</v>
      </c>
      <c r="G98" s="206" t="s">
        <v>207</v>
      </c>
      <c r="H98" s="207">
        <v>0.45100000000000001</v>
      </c>
      <c r="I98" s="208"/>
      <c r="J98" s="209">
        <f>ROUND(I98*H98,2)</f>
        <v>0</v>
      </c>
      <c r="K98" s="205" t="s">
        <v>170</v>
      </c>
      <c r="L98" s="62"/>
      <c r="M98" s="210" t="s">
        <v>24</v>
      </c>
      <c r="N98" s="211" t="s">
        <v>48</v>
      </c>
      <c r="O98" s="43"/>
      <c r="P98" s="212">
        <f>O98*H98</f>
        <v>0</v>
      </c>
      <c r="Q98" s="212">
        <v>0</v>
      </c>
      <c r="R98" s="212">
        <f>Q98*H98</f>
        <v>0</v>
      </c>
      <c r="S98" s="212">
        <v>0</v>
      </c>
      <c r="T98" s="213">
        <f>S98*H98</f>
        <v>0</v>
      </c>
      <c r="AR98" s="25" t="s">
        <v>171</v>
      </c>
      <c r="AT98" s="25" t="s">
        <v>166</v>
      </c>
      <c r="AU98" s="25" t="s">
        <v>86</v>
      </c>
      <c r="AY98" s="25" t="s">
        <v>164</v>
      </c>
      <c r="BE98" s="214">
        <f>IF(N98="základní",J98,0)</f>
        <v>0</v>
      </c>
      <c r="BF98" s="214">
        <f>IF(N98="snížená",J98,0)</f>
        <v>0</v>
      </c>
      <c r="BG98" s="214">
        <f>IF(N98="zákl. přenesená",J98,0)</f>
        <v>0</v>
      </c>
      <c r="BH98" s="214">
        <f>IF(N98="sníž. přenesená",J98,0)</f>
        <v>0</v>
      </c>
      <c r="BI98" s="214">
        <f>IF(N98="nulová",J98,0)</f>
        <v>0</v>
      </c>
      <c r="BJ98" s="25" t="s">
        <v>25</v>
      </c>
      <c r="BK98" s="214">
        <f>ROUND(I98*H98,2)</f>
        <v>0</v>
      </c>
      <c r="BL98" s="25" t="s">
        <v>171</v>
      </c>
      <c r="BM98" s="25" t="s">
        <v>198</v>
      </c>
    </row>
    <row r="99" spans="2:65" s="1" customFormat="1" ht="13.5">
      <c r="B99" s="42"/>
      <c r="C99" s="64"/>
      <c r="D99" s="215" t="s">
        <v>173</v>
      </c>
      <c r="E99" s="64"/>
      <c r="F99" s="216" t="s">
        <v>697</v>
      </c>
      <c r="G99" s="64"/>
      <c r="H99" s="64"/>
      <c r="I99" s="173"/>
      <c r="J99" s="64"/>
      <c r="K99" s="64"/>
      <c r="L99" s="62"/>
      <c r="M99" s="217"/>
      <c r="N99" s="43"/>
      <c r="O99" s="43"/>
      <c r="P99" s="43"/>
      <c r="Q99" s="43"/>
      <c r="R99" s="43"/>
      <c r="S99" s="43"/>
      <c r="T99" s="79"/>
      <c r="AT99" s="25" t="s">
        <v>173</v>
      </c>
      <c r="AU99" s="25" t="s">
        <v>86</v>
      </c>
    </row>
    <row r="100" spans="2:65" s="1" customFormat="1" ht="67.5">
      <c r="B100" s="42"/>
      <c r="C100" s="64"/>
      <c r="D100" s="215" t="s">
        <v>229</v>
      </c>
      <c r="E100" s="64"/>
      <c r="F100" s="267" t="s">
        <v>692</v>
      </c>
      <c r="G100" s="64"/>
      <c r="H100" s="64"/>
      <c r="I100" s="173"/>
      <c r="J100" s="64"/>
      <c r="K100" s="64"/>
      <c r="L100" s="62"/>
      <c r="M100" s="217"/>
      <c r="N100" s="43"/>
      <c r="O100" s="43"/>
      <c r="P100" s="43"/>
      <c r="Q100" s="43"/>
      <c r="R100" s="43"/>
      <c r="S100" s="43"/>
      <c r="T100" s="79"/>
      <c r="AT100" s="25" t="s">
        <v>229</v>
      </c>
      <c r="AU100" s="25" t="s">
        <v>86</v>
      </c>
    </row>
    <row r="101" spans="2:65" s="11" customFormat="1" ht="37.35" customHeight="1">
      <c r="B101" s="186"/>
      <c r="C101" s="187"/>
      <c r="D101" s="188" t="s">
        <v>76</v>
      </c>
      <c r="E101" s="189" t="s">
        <v>707</v>
      </c>
      <c r="F101" s="189" t="s">
        <v>708</v>
      </c>
      <c r="G101" s="187"/>
      <c r="H101" s="187"/>
      <c r="I101" s="190"/>
      <c r="J101" s="191">
        <f>BK101</f>
        <v>0</v>
      </c>
      <c r="K101" s="187"/>
      <c r="L101" s="192"/>
      <c r="M101" s="193"/>
      <c r="N101" s="194"/>
      <c r="O101" s="194"/>
      <c r="P101" s="195">
        <f>P102+P109+P126+P141</f>
        <v>0</v>
      </c>
      <c r="Q101" s="194"/>
      <c r="R101" s="195">
        <f>R102+R109+R126+R141</f>
        <v>0.27515999999999996</v>
      </c>
      <c r="S101" s="194"/>
      <c r="T101" s="196">
        <f>T102+T109+T126+T141</f>
        <v>0</v>
      </c>
      <c r="AR101" s="197" t="s">
        <v>86</v>
      </c>
      <c r="AT101" s="198" t="s">
        <v>76</v>
      </c>
      <c r="AU101" s="198" t="s">
        <v>77</v>
      </c>
      <c r="AY101" s="197" t="s">
        <v>164</v>
      </c>
      <c r="BK101" s="199">
        <f>BK102+BK109+BK126+BK141</f>
        <v>0</v>
      </c>
    </row>
    <row r="102" spans="2:65" s="11" customFormat="1" ht="19.899999999999999" customHeight="1">
      <c r="B102" s="186"/>
      <c r="C102" s="187"/>
      <c r="D102" s="200" t="s">
        <v>76</v>
      </c>
      <c r="E102" s="201" t="s">
        <v>769</v>
      </c>
      <c r="F102" s="201" t="s">
        <v>770</v>
      </c>
      <c r="G102" s="187"/>
      <c r="H102" s="187"/>
      <c r="I102" s="190"/>
      <c r="J102" s="202">
        <f>BK102</f>
        <v>0</v>
      </c>
      <c r="K102" s="187"/>
      <c r="L102" s="192"/>
      <c r="M102" s="193"/>
      <c r="N102" s="194"/>
      <c r="O102" s="194"/>
      <c r="P102" s="195">
        <f>SUM(P103:P108)</f>
        <v>0</v>
      </c>
      <c r="Q102" s="194"/>
      <c r="R102" s="195">
        <f>SUM(R103:R108)</f>
        <v>1.2699999999999999E-3</v>
      </c>
      <c r="S102" s="194"/>
      <c r="T102" s="196">
        <f>SUM(T103:T108)</f>
        <v>0</v>
      </c>
      <c r="AR102" s="197" t="s">
        <v>86</v>
      </c>
      <c r="AT102" s="198" t="s">
        <v>76</v>
      </c>
      <c r="AU102" s="198" t="s">
        <v>25</v>
      </c>
      <c r="AY102" s="197" t="s">
        <v>164</v>
      </c>
      <c r="BK102" s="199">
        <f>SUM(BK103:BK108)</f>
        <v>0</v>
      </c>
    </row>
    <row r="103" spans="2:65" s="1" customFormat="1" ht="31.5" customHeight="1">
      <c r="B103" s="42"/>
      <c r="C103" s="203" t="s">
        <v>171</v>
      </c>
      <c r="D103" s="203" t="s">
        <v>166</v>
      </c>
      <c r="E103" s="204" t="s">
        <v>2033</v>
      </c>
      <c r="F103" s="205" t="s">
        <v>2034</v>
      </c>
      <c r="G103" s="206" t="s">
        <v>287</v>
      </c>
      <c r="H103" s="207">
        <v>4</v>
      </c>
      <c r="I103" s="208"/>
      <c r="J103" s="209">
        <f>ROUND(I103*H103,2)</f>
        <v>0</v>
      </c>
      <c r="K103" s="205" t="s">
        <v>170</v>
      </c>
      <c r="L103" s="62"/>
      <c r="M103" s="210" t="s">
        <v>24</v>
      </c>
      <c r="N103" s="211" t="s">
        <v>48</v>
      </c>
      <c r="O103" s="43"/>
      <c r="P103" s="212">
        <f>O103*H103</f>
        <v>0</v>
      </c>
      <c r="Q103" s="212">
        <v>1.225E-4</v>
      </c>
      <c r="R103" s="212">
        <f>Q103*H103</f>
        <v>4.8999999999999998E-4</v>
      </c>
      <c r="S103" s="212">
        <v>0</v>
      </c>
      <c r="T103" s="213">
        <f>S103*H103</f>
        <v>0</v>
      </c>
      <c r="AR103" s="25" t="s">
        <v>284</v>
      </c>
      <c r="AT103" s="25" t="s">
        <v>166</v>
      </c>
      <c r="AU103" s="25" t="s">
        <v>86</v>
      </c>
      <c r="AY103" s="25" t="s">
        <v>164</v>
      </c>
      <c r="BE103" s="214">
        <f>IF(N103="základní",J103,0)</f>
        <v>0</v>
      </c>
      <c r="BF103" s="214">
        <f>IF(N103="snížená",J103,0)</f>
        <v>0</v>
      </c>
      <c r="BG103" s="214">
        <f>IF(N103="zákl. přenesená",J103,0)</f>
        <v>0</v>
      </c>
      <c r="BH103" s="214">
        <f>IF(N103="sníž. přenesená",J103,0)</f>
        <v>0</v>
      </c>
      <c r="BI103" s="214">
        <f>IF(N103="nulová",J103,0)</f>
        <v>0</v>
      </c>
      <c r="BJ103" s="25" t="s">
        <v>25</v>
      </c>
      <c r="BK103" s="214">
        <f>ROUND(I103*H103,2)</f>
        <v>0</v>
      </c>
      <c r="BL103" s="25" t="s">
        <v>284</v>
      </c>
      <c r="BM103" s="25" t="s">
        <v>211</v>
      </c>
    </row>
    <row r="104" spans="2:65" s="1" customFormat="1" ht="27">
      <c r="B104" s="42"/>
      <c r="C104" s="64"/>
      <c r="D104" s="242" t="s">
        <v>173</v>
      </c>
      <c r="E104" s="64"/>
      <c r="F104" s="252" t="s">
        <v>2034</v>
      </c>
      <c r="G104" s="64"/>
      <c r="H104" s="64"/>
      <c r="I104" s="173"/>
      <c r="J104" s="64"/>
      <c r="K104" s="64"/>
      <c r="L104" s="62"/>
      <c r="M104" s="217"/>
      <c r="N104" s="43"/>
      <c r="O104" s="43"/>
      <c r="P104" s="43"/>
      <c r="Q104" s="43"/>
      <c r="R104" s="43"/>
      <c r="S104" s="43"/>
      <c r="T104" s="79"/>
      <c r="AT104" s="25" t="s">
        <v>173</v>
      </c>
      <c r="AU104" s="25" t="s">
        <v>86</v>
      </c>
    </row>
    <row r="105" spans="2:65" s="1" customFormat="1" ht="31.5" customHeight="1">
      <c r="B105" s="42"/>
      <c r="C105" s="203" t="s">
        <v>193</v>
      </c>
      <c r="D105" s="203" t="s">
        <v>166</v>
      </c>
      <c r="E105" s="204" t="s">
        <v>2035</v>
      </c>
      <c r="F105" s="205" t="s">
        <v>2036</v>
      </c>
      <c r="G105" s="206" t="s">
        <v>287</v>
      </c>
      <c r="H105" s="207">
        <v>4</v>
      </c>
      <c r="I105" s="208"/>
      <c r="J105" s="209">
        <f>ROUND(I105*H105,2)</f>
        <v>0</v>
      </c>
      <c r="K105" s="205" t="s">
        <v>170</v>
      </c>
      <c r="L105" s="62"/>
      <c r="M105" s="210" t="s">
        <v>24</v>
      </c>
      <c r="N105" s="211" t="s">
        <v>48</v>
      </c>
      <c r="O105" s="43"/>
      <c r="P105" s="212">
        <f>O105*H105</f>
        <v>0</v>
      </c>
      <c r="Q105" s="212">
        <v>1.95E-4</v>
      </c>
      <c r="R105" s="212">
        <f>Q105*H105</f>
        <v>7.7999999999999999E-4</v>
      </c>
      <c r="S105" s="212">
        <v>0</v>
      </c>
      <c r="T105" s="213">
        <f>S105*H105</f>
        <v>0</v>
      </c>
      <c r="AR105" s="25" t="s">
        <v>284</v>
      </c>
      <c r="AT105" s="25" t="s">
        <v>166</v>
      </c>
      <c r="AU105" s="25" t="s">
        <v>86</v>
      </c>
      <c r="AY105" s="25" t="s">
        <v>164</v>
      </c>
      <c r="BE105" s="214">
        <f>IF(N105="základní",J105,0)</f>
        <v>0</v>
      </c>
      <c r="BF105" s="214">
        <f>IF(N105="snížená",J105,0)</f>
        <v>0</v>
      </c>
      <c r="BG105" s="214">
        <f>IF(N105="zákl. přenesená",J105,0)</f>
        <v>0</v>
      </c>
      <c r="BH105" s="214">
        <f>IF(N105="sníž. přenesená",J105,0)</f>
        <v>0</v>
      </c>
      <c r="BI105" s="214">
        <f>IF(N105="nulová",J105,0)</f>
        <v>0</v>
      </c>
      <c r="BJ105" s="25" t="s">
        <v>25</v>
      </c>
      <c r="BK105" s="214">
        <f>ROUND(I105*H105,2)</f>
        <v>0</v>
      </c>
      <c r="BL105" s="25" t="s">
        <v>284</v>
      </c>
      <c r="BM105" s="25" t="s">
        <v>30</v>
      </c>
    </row>
    <row r="106" spans="2:65" s="1" customFormat="1" ht="27">
      <c r="B106" s="42"/>
      <c r="C106" s="64"/>
      <c r="D106" s="242" t="s">
        <v>173</v>
      </c>
      <c r="E106" s="64"/>
      <c r="F106" s="252" t="s">
        <v>2036</v>
      </c>
      <c r="G106" s="64"/>
      <c r="H106" s="64"/>
      <c r="I106" s="173"/>
      <c r="J106" s="64"/>
      <c r="K106" s="64"/>
      <c r="L106" s="62"/>
      <c r="M106" s="217"/>
      <c r="N106" s="43"/>
      <c r="O106" s="43"/>
      <c r="P106" s="43"/>
      <c r="Q106" s="43"/>
      <c r="R106" s="43"/>
      <c r="S106" s="43"/>
      <c r="T106" s="79"/>
      <c r="AT106" s="25" t="s">
        <v>173</v>
      </c>
      <c r="AU106" s="25" t="s">
        <v>86</v>
      </c>
    </row>
    <row r="107" spans="2:65" s="1" customFormat="1" ht="22.5" customHeight="1">
      <c r="B107" s="42"/>
      <c r="C107" s="203" t="s">
        <v>198</v>
      </c>
      <c r="D107" s="203" t="s">
        <v>166</v>
      </c>
      <c r="E107" s="204" t="s">
        <v>2037</v>
      </c>
      <c r="F107" s="205" t="s">
        <v>2038</v>
      </c>
      <c r="G107" s="206" t="s">
        <v>2011</v>
      </c>
      <c r="H107" s="294"/>
      <c r="I107" s="208"/>
      <c r="J107" s="209">
        <f>ROUND(I107*H107,2)</f>
        <v>0</v>
      </c>
      <c r="K107" s="205" t="s">
        <v>170</v>
      </c>
      <c r="L107" s="62"/>
      <c r="M107" s="210" t="s">
        <v>24</v>
      </c>
      <c r="N107" s="211" t="s">
        <v>48</v>
      </c>
      <c r="O107" s="43"/>
      <c r="P107" s="212">
        <f>O107*H107</f>
        <v>0</v>
      </c>
      <c r="Q107" s="212">
        <v>0</v>
      </c>
      <c r="R107" s="212">
        <f>Q107*H107</f>
        <v>0</v>
      </c>
      <c r="S107" s="212">
        <v>0</v>
      </c>
      <c r="T107" s="213">
        <f>S107*H107</f>
        <v>0</v>
      </c>
      <c r="AR107" s="25" t="s">
        <v>284</v>
      </c>
      <c r="AT107" s="25" t="s">
        <v>166</v>
      </c>
      <c r="AU107" s="25" t="s">
        <v>86</v>
      </c>
      <c r="AY107" s="25" t="s">
        <v>164</v>
      </c>
      <c r="BE107" s="214">
        <f>IF(N107="základní",J107,0)</f>
        <v>0</v>
      </c>
      <c r="BF107" s="214">
        <f>IF(N107="snížená",J107,0)</f>
        <v>0</v>
      </c>
      <c r="BG107" s="214">
        <f>IF(N107="zákl. přenesená",J107,0)</f>
        <v>0</v>
      </c>
      <c r="BH107" s="214">
        <f>IF(N107="sníž. přenesená",J107,0)</f>
        <v>0</v>
      </c>
      <c r="BI107" s="214">
        <f>IF(N107="nulová",J107,0)</f>
        <v>0</v>
      </c>
      <c r="BJ107" s="25" t="s">
        <v>25</v>
      </c>
      <c r="BK107" s="214">
        <f>ROUND(I107*H107,2)</f>
        <v>0</v>
      </c>
      <c r="BL107" s="25" t="s">
        <v>284</v>
      </c>
      <c r="BM107" s="25" t="s">
        <v>245</v>
      </c>
    </row>
    <row r="108" spans="2:65" s="1" customFormat="1" ht="13.5">
      <c r="B108" s="42"/>
      <c r="C108" s="64"/>
      <c r="D108" s="215" t="s">
        <v>173</v>
      </c>
      <c r="E108" s="64"/>
      <c r="F108" s="216" t="s">
        <v>2038</v>
      </c>
      <c r="G108" s="64"/>
      <c r="H108" s="64"/>
      <c r="I108" s="173"/>
      <c r="J108" s="64"/>
      <c r="K108" s="64"/>
      <c r="L108" s="62"/>
      <c r="M108" s="217"/>
      <c r="N108" s="43"/>
      <c r="O108" s="43"/>
      <c r="P108" s="43"/>
      <c r="Q108" s="43"/>
      <c r="R108" s="43"/>
      <c r="S108" s="43"/>
      <c r="T108" s="79"/>
      <c r="AT108" s="25" t="s">
        <v>173</v>
      </c>
      <c r="AU108" s="25" t="s">
        <v>86</v>
      </c>
    </row>
    <row r="109" spans="2:65" s="11" customFormat="1" ht="29.85" customHeight="1">
      <c r="B109" s="186"/>
      <c r="C109" s="187"/>
      <c r="D109" s="200" t="s">
        <v>76</v>
      </c>
      <c r="E109" s="201" t="s">
        <v>2039</v>
      </c>
      <c r="F109" s="201" t="s">
        <v>2040</v>
      </c>
      <c r="G109" s="187"/>
      <c r="H109" s="187"/>
      <c r="I109" s="190"/>
      <c r="J109" s="202">
        <f>BK109</f>
        <v>0</v>
      </c>
      <c r="K109" s="187"/>
      <c r="L109" s="192"/>
      <c r="M109" s="193"/>
      <c r="N109" s="194"/>
      <c r="O109" s="194"/>
      <c r="P109" s="195">
        <f>SUM(P110:P125)</f>
        <v>0</v>
      </c>
      <c r="Q109" s="194"/>
      <c r="R109" s="195">
        <f>SUM(R110:R125)</f>
        <v>4.9479999999999982E-2</v>
      </c>
      <c r="S109" s="194"/>
      <c r="T109" s="196">
        <f>SUM(T110:T125)</f>
        <v>0</v>
      </c>
      <c r="AR109" s="197" t="s">
        <v>86</v>
      </c>
      <c r="AT109" s="198" t="s">
        <v>76</v>
      </c>
      <c r="AU109" s="198" t="s">
        <v>25</v>
      </c>
      <c r="AY109" s="197" t="s">
        <v>164</v>
      </c>
      <c r="BK109" s="199">
        <f>SUM(BK110:BK125)</f>
        <v>0</v>
      </c>
    </row>
    <row r="110" spans="2:65" s="1" customFormat="1" ht="22.5" customHeight="1">
      <c r="B110" s="42"/>
      <c r="C110" s="203" t="s">
        <v>204</v>
      </c>
      <c r="D110" s="203" t="s">
        <v>166</v>
      </c>
      <c r="E110" s="204" t="s">
        <v>2041</v>
      </c>
      <c r="F110" s="205" t="s">
        <v>2042</v>
      </c>
      <c r="G110" s="206" t="s">
        <v>287</v>
      </c>
      <c r="H110" s="207">
        <v>98</v>
      </c>
      <c r="I110" s="208"/>
      <c r="J110" s="209">
        <f>ROUND(I110*H110,2)</f>
        <v>0</v>
      </c>
      <c r="K110" s="205" t="s">
        <v>170</v>
      </c>
      <c r="L110" s="62"/>
      <c r="M110" s="210" t="s">
        <v>24</v>
      </c>
      <c r="N110" s="211" t="s">
        <v>48</v>
      </c>
      <c r="O110" s="43"/>
      <c r="P110" s="212">
        <f>O110*H110</f>
        <v>0</v>
      </c>
      <c r="Q110" s="212">
        <v>2.0000000000000002E-5</v>
      </c>
      <c r="R110" s="212">
        <f>Q110*H110</f>
        <v>1.9600000000000004E-3</v>
      </c>
      <c r="S110" s="212">
        <v>0</v>
      </c>
      <c r="T110" s="213">
        <f>S110*H110</f>
        <v>0</v>
      </c>
      <c r="AR110" s="25" t="s">
        <v>284</v>
      </c>
      <c r="AT110" s="25" t="s">
        <v>166</v>
      </c>
      <c r="AU110" s="25" t="s">
        <v>86</v>
      </c>
      <c r="AY110" s="25" t="s">
        <v>164</v>
      </c>
      <c r="BE110" s="214">
        <f>IF(N110="základní",J110,0)</f>
        <v>0</v>
      </c>
      <c r="BF110" s="214">
        <f>IF(N110="snížená",J110,0)</f>
        <v>0</v>
      </c>
      <c r="BG110" s="214">
        <f>IF(N110="zákl. přenesená",J110,0)</f>
        <v>0</v>
      </c>
      <c r="BH110" s="214">
        <f>IF(N110="sníž. přenesená",J110,0)</f>
        <v>0</v>
      </c>
      <c r="BI110" s="214">
        <f>IF(N110="nulová",J110,0)</f>
        <v>0</v>
      </c>
      <c r="BJ110" s="25" t="s">
        <v>25</v>
      </c>
      <c r="BK110" s="214">
        <f>ROUND(I110*H110,2)</f>
        <v>0</v>
      </c>
      <c r="BL110" s="25" t="s">
        <v>284</v>
      </c>
      <c r="BM110" s="25" t="s">
        <v>270</v>
      </c>
    </row>
    <row r="111" spans="2:65" s="1" customFormat="1" ht="13.5">
      <c r="B111" s="42"/>
      <c r="C111" s="64"/>
      <c r="D111" s="242" t="s">
        <v>173</v>
      </c>
      <c r="E111" s="64"/>
      <c r="F111" s="252" t="s">
        <v>2042</v>
      </c>
      <c r="G111" s="64"/>
      <c r="H111" s="64"/>
      <c r="I111" s="173"/>
      <c r="J111" s="64"/>
      <c r="K111" s="64"/>
      <c r="L111" s="62"/>
      <c r="M111" s="217"/>
      <c r="N111" s="43"/>
      <c r="O111" s="43"/>
      <c r="P111" s="43"/>
      <c r="Q111" s="43"/>
      <c r="R111" s="43"/>
      <c r="S111" s="43"/>
      <c r="T111" s="79"/>
      <c r="AT111" s="25" t="s">
        <v>173</v>
      </c>
      <c r="AU111" s="25" t="s">
        <v>86</v>
      </c>
    </row>
    <row r="112" spans="2:65" s="1" customFormat="1" ht="22.5" customHeight="1">
      <c r="B112" s="42"/>
      <c r="C112" s="203" t="s">
        <v>211</v>
      </c>
      <c r="D112" s="203" t="s">
        <v>166</v>
      </c>
      <c r="E112" s="204" t="s">
        <v>2043</v>
      </c>
      <c r="F112" s="205" t="s">
        <v>2044</v>
      </c>
      <c r="G112" s="206" t="s">
        <v>287</v>
      </c>
      <c r="H112" s="207">
        <v>85</v>
      </c>
      <c r="I112" s="208"/>
      <c r="J112" s="209">
        <f>ROUND(I112*H112,2)</f>
        <v>0</v>
      </c>
      <c r="K112" s="205" t="s">
        <v>170</v>
      </c>
      <c r="L112" s="62"/>
      <c r="M112" s="210" t="s">
        <v>24</v>
      </c>
      <c r="N112" s="211" t="s">
        <v>48</v>
      </c>
      <c r="O112" s="43"/>
      <c r="P112" s="212">
        <f>O112*H112</f>
        <v>0</v>
      </c>
      <c r="Q112" s="212">
        <v>4.5294117647058798E-4</v>
      </c>
      <c r="R112" s="212">
        <f>Q112*H112</f>
        <v>3.8499999999999979E-2</v>
      </c>
      <c r="S112" s="212">
        <v>0</v>
      </c>
      <c r="T112" s="213">
        <f>S112*H112</f>
        <v>0</v>
      </c>
      <c r="AR112" s="25" t="s">
        <v>284</v>
      </c>
      <c r="AT112" s="25" t="s">
        <v>166</v>
      </c>
      <c r="AU112" s="25" t="s">
        <v>86</v>
      </c>
      <c r="AY112" s="25" t="s">
        <v>164</v>
      </c>
      <c r="BE112" s="214">
        <f>IF(N112="základní",J112,0)</f>
        <v>0</v>
      </c>
      <c r="BF112" s="214">
        <f>IF(N112="snížená",J112,0)</f>
        <v>0</v>
      </c>
      <c r="BG112" s="214">
        <f>IF(N112="zákl. přenesená",J112,0)</f>
        <v>0</v>
      </c>
      <c r="BH112" s="214">
        <f>IF(N112="sníž. přenesená",J112,0)</f>
        <v>0</v>
      </c>
      <c r="BI112" s="214">
        <f>IF(N112="nulová",J112,0)</f>
        <v>0</v>
      </c>
      <c r="BJ112" s="25" t="s">
        <v>25</v>
      </c>
      <c r="BK112" s="214">
        <f>ROUND(I112*H112,2)</f>
        <v>0</v>
      </c>
      <c r="BL112" s="25" t="s">
        <v>284</v>
      </c>
      <c r="BM112" s="25" t="s">
        <v>284</v>
      </c>
    </row>
    <row r="113" spans="2:65" s="1" customFormat="1" ht="13.5">
      <c r="B113" s="42"/>
      <c r="C113" s="64"/>
      <c r="D113" s="242" t="s">
        <v>173</v>
      </c>
      <c r="E113" s="64"/>
      <c r="F113" s="252" t="s">
        <v>2044</v>
      </c>
      <c r="G113" s="64"/>
      <c r="H113" s="64"/>
      <c r="I113" s="173"/>
      <c r="J113" s="64"/>
      <c r="K113" s="64"/>
      <c r="L113" s="62"/>
      <c r="M113" s="217"/>
      <c r="N113" s="43"/>
      <c r="O113" s="43"/>
      <c r="P113" s="43"/>
      <c r="Q113" s="43"/>
      <c r="R113" s="43"/>
      <c r="S113" s="43"/>
      <c r="T113" s="79"/>
      <c r="AT113" s="25" t="s">
        <v>173</v>
      </c>
      <c r="AU113" s="25" t="s">
        <v>86</v>
      </c>
    </row>
    <row r="114" spans="2:65" s="1" customFormat="1" ht="22.5" customHeight="1">
      <c r="B114" s="42"/>
      <c r="C114" s="203" t="s">
        <v>216</v>
      </c>
      <c r="D114" s="203" t="s">
        <v>166</v>
      </c>
      <c r="E114" s="204" t="s">
        <v>2045</v>
      </c>
      <c r="F114" s="205" t="s">
        <v>2046</v>
      </c>
      <c r="G114" s="206" t="s">
        <v>287</v>
      </c>
      <c r="H114" s="207">
        <v>9</v>
      </c>
      <c r="I114" s="208"/>
      <c r="J114" s="209">
        <f>ROUND(I114*H114,2)</f>
        <v>0</v>
      </c>
      <c r="K114" s="205" t="s">
        <v>170</v>
      </c>
      <c r="L114" s="62"/>
      <c r="M114" s="210" t="s">
        <v>24</v>
      </c>
      <c r="N114" s="211" t="s">
        <v>48</v>
      </c>
      <c r="O114" s="43"/>
      <c r="P114" s="212">
        <f>O114*H114</f>
        <v>0</v>
      </c>
      <c r="Q114" s="212">
        <v>5.5888888888888904E-4</v>
      </c>
      <c r="R114" s="212">
        <f>Q114*H114</f>
        <v>5.0300000000000015E-3</v>
      </c>
      <c r="S114" s="212">
        <v>0</v>
      </c>
      <c r="T114" s="213">
        <f>S114*H114</f>
        <v>0</v>
      </c>
      <c r="AR114" s="25" t="s">
        <v>284</v>
      </c>
      <c r="AT114" s="25" t="s">
        <v>166</v>
      </c>
      <c r="AU114" s="25" t="s">
        <v>86</v>
      </c>
      <c r="AY114" s="25" t="s">
        <v>164</v>
      </c>
      <c r="BE114" s="214">
        <f>IF(N114="základní",J114,0)</f>
        <v>0</v>
      </c>
      <c r="BF114" s="214">
        <f>IF(N114="snížená",J114,0)</f>
        <v>0</v>
      </c>
      <c r="BG114" s="214">
        <f>IF(N114="zákl. přenesená",J114,0)</f>
        <v>0</v>
      </c>
      <c r="BH114" s="214">
        <f>IF(N114="sníž. přenesená",J114,0)</f>
        <v>0</v>
      </c>
      <c r="BI114" s="214">
        <f>IF(N114="nulová",J114,0)</f>
        <v>0</v>
      </c>
      <c r="BJ114" s="25" t="s">
        <v>25</v>
      </c>
      <c r="BK114" s="214">
        <f>ROUND(I114*H114,2)</f>
        <v>0</v>
      </c>
      <c r="BL114" s="25" t="s">
        <v>284</v>
      </c>
      <c r="BM114" s="25" t="s">
        <v>300</v>
      </c>
    </row>
    <row r="115" spans="2:65" s="1" customFormat="1" ht="13.5">
      <c r="B115" s="42"/>
      <c r="C115" s="64"/>
      <c r="D115" s="242" t="s">
        <v>173</v>
      </c>
      <c r="E115" s="64"/>
      <c r="F115" s="252" t="s">
        <v>2046</v>
      </c>
      <c r="G115" s="64"/>
      <c r="H115" s="64"/>
      <c r="I115" s="173"/>
      <c r="J115" s="64"/>
      <c r="K115" s="64"/>
      <c r="L115" s="62"/>
      <c r="M115" s="217"/>
      <c r="N115" s="43"/>
      <c r="O115" s="43"/>
      <c r="P115" s="43"/>
      <c r="Q115" s="43"/>
      <c r="R115" s="43"/>
      <c r="S115" s="43"/>
      <c r="T115" s="79"/>
      <c r="AT115" s="25" t="s">
        <v>173</v>
      </c>
      <c r="AU115" s="25" t="s">
        <v>86</v>
      </c>
    </row>
    <row r="116" spans="2:65" s="1" customFormat="1" ht="22.5" customHeight="1">
      <c r="B116" s="42"/>
      <c r="C116" s="203" t="s">
        <v>30</v>
      </c>
      <c r="D116" s="203" t="s">
        <v>166</v>
      </c>
      <c r="E116" s="204" t="s">
        <v>2047</v>
      </c>
      <c r="F116" s="205" t="s">
        <v>2048</v>
      </c>
      <c r="G116" s="206" t="s">
        <v>287</v>
      </c>
      <c r="H116" s="207">
        <v>5</v>
      </c>
      <c r="I116" s="208"/>
      <c r="J116" s="209">
        <f>ROUND(I116*H116,2)</f>
        <v>0</v>
      </c>
      <c r="K116" s="205" t="s">
        <v>170</v>
      </c>
      <c r="L116" s="62"/>
      <c r="M116" s="210" t="s">
        <v>24</v>
      </c>
      <c r="N116" s="211" t="s">
        <v>48</v>
      </c>
      <c r="O116" s="43"/>
      <c r="P116" s="212">
        <f>O116*H116</f>
        <v>0</v>
      </c>
      <c r="Q116" s="212">
        <v>6.9399999999999996E-4</v>
      </c>
      <c r="R116" s="212">
        <f>Q116*H116</f>
        <v>3.47E-3</v>
      </c>
      <c r="S116" s="212">
        <v>0</v>
      </c>
      <c r="T116" s="213">
        <f>S116*H116</f>
        <v>0</v>
      </c>
      <c r="AR116" s="25" t="s">
        <v>284</v>
      </c>
      <c r="AT116" s="25" t="s">
        <v>166</v>
      </c>
      <c r="AU116" s="25" t="s">
        <v>86</v>
      </c>
      <c r="AY116" s="25" t="s">
        <v>164</v>
      </c>
      <c r="BE116" s="214">
        <f>IF(N116="základní",J116,0)</f>
        <v>0</v>
      </c>
      <c r="BF116" s="214">
        <f>IF(N116="snížená",J116,0)</f>
        <v>0</v>
      </c>
      <c r="BG116" s="214">
        <f>IF(N116="zákl. přenesená",J116,0)</f>
        <v>0</v>
      </c>
      <c r="BH116" s="214">
        <f>IF(N116="sníž. přenesená",J116,0)</f>
        <v>0</v>
      </c>
      <c r="BI116" s="214">
        <f>IF(N116="nulová",J116,0)</f>
        <v>0</v>
      </c>
      <c r="BJ116" s="25" t="s">
        <v>25</v>
      </c>
      <c r="BK116" s="214">
        <f>ROUND(I116*H116,2)</f>
        <v>0</v>
      </c>
      <c r="BL116" s="25" t="s">
        <v>284</v>
      </c>
      <c r="BM116" s="25" t="s">
        <v>316</v>
      </c>
    </row>
    <row r="117" spans="2:65" s="1" customFormat="1" ht="13.5">
      <c r="B117" s="42"/>
      <c r="C117" s="64"/>
      <c r="D117" s="242" t="s">
        <v>173</v>
      </c>
      <c r="E117" s="64"/>
      <c r="F117" s="252" t="s">
        <v>2048</v>
      </c>
      <c r="G117" s="64"/>
      <c r="H117" s="64"/>
      <c r="I117" s="173"/>
      <c r="J117" s="64"/>
      <c r="K117" s="64"/>
      <c r="L117" s="62"/>
      <c r="M117" s="217"/>
      <c r="N117" s="43"/>
      <c r="O117" s="43"/>
      <c r="P117" s="43"/>
      <c r="Q117" s="43"/>
      <c r="R117" s="43"/>
      <c r="S117" s="43"/>
      <c r="T117" s="79"/>
      <c r="AT117" s="25" t="s">
        <v>173</v>
      </c>
      <c r="AU117" s="25" t="s">
        <v>86</v>
      </c>
    </row>
    <row r="118" spans="2:65" s="1" customFormat="1" ht="22.5" customHeight="1">
      <c r="B118" s="42"/>
      <c r="C118" s="203" t="s">
        <v>231</v>
      </c>
      <c r="D118" s="203" t="s">
        <v>166</v>
      </c>
      <c r="E118" s="204" t="s">
        <v>2049</v>
      </c>
      <c r="F118" s="205" t="s">
        <v>2050</v>
      </c>
      <c r="G118" s="206" t="s">
        <v>226</v>
      </c>
      <c r="H118" s="207">
        <v>10</v>
      </c>
      <c r="I118" s="208"/>
      <c r="J118" s="209">
        <f>ROUND(I118*H118,2)</f>
        <v>0</v>
      </c>
      <c r="K118" s="205" t="s">
        <v>170</v>
      </c>
      <c r="L118" s="62"/>
      <c r="M118" s="210" t="s">
        <v>24</v>
      </c>
      <c r="N118" s="211" t="s">
        <v>48</v>
      </c>
      <c r="O118" s="43"/>
      <c r="P118" s="212">
        <f>O118*H118</f>
        <v>0</v>
      </c>
      <c r="Q118" s="212">
        <v>5.1999999999999997E-5</v>
      </c>
      <c r="R118" s="212">
        <f>Q118*H118</f>
        <v>5.1999999999999995E-4</v>
      </c>
      <c r="S118" s="212">
        <v>0</v>
      </c>
      <c r="T118" s="213">
        <f>S118*H118</f>
        <v>0</v>
      </c>
      <c r="AR118" s="25" t="s">
        <v>284</v>
      </c>
      <c r="AT118" s="25" t="s">
        <v>166</v>
      </c>
      <c r="AU118" s="25" t="s">
        <v>86</v>
      </c>
      <c r="AY118" s="25" t="s">
        <v>164</v>
      </c>
      <c r="BE118" s="214">
        <f>IF(N118="základní",J118,0)</f>
        <v>0</v>
      </c>
      <c r="BF118" s="214">
        <f>IF(N118="snížená",J118,0)</f>
        <v>0</v>
      </c>
      <c r="BG118" s="214">
        <f>IF(N118="zákl. přenesená",J118,0)</f>
        <v>0</v>
      </c>
      <c r="BH118" s="214">
        <f>IF(N118="sníž. přenesená",J118,0)</f>
        <v>0</v>
      </c>
      <c r="BI118" s="214">
        <f>IF(N118="nulová",J118,0)</f>
        <v>0</v>
      </c>
      <c r="BJ118" s="25" t="s">
        <v>25</v>
      </c>
      <c r="BK118" s="214">
        <f>ROUND(I118*H118,2)</f>
        <v>0</v>
      </c>
      <c r="BL118" s="25" t="s">
        <v>284</v>
      </c>
      <c r="BM118" s="25" t="s">
        <v>335</v>
      </c>
    </row>
    <row r="119" spans="2:65" s="1" customFormat="1" ht="13.5">
      <c r="B119" s="42"/>
      <c r="C119" s="64"/>
      <c r="D119" s="242" t="s">
        <v>173</v>
      </c>
      <c r="E119" s="64"/>
      <c r="F119" s="252" t="s">
        <v>2050</v>
      </c>
      <c r="G119" s="64"/>
      <c r="H119" s="64"/>
      <c r="I119" s="173"/>
      <c r="J119" s="64"/>
      <c r="K119" s="64"/>
      <c r="L119" s="62"/>
      <c r="M119" s="217"/>
      <c r="N119" s="43"/>
      <c r="O119" s="43"/>
      <c r="P119" s="43"/>
      <c r="Q119" s="43"/>
      <c r="R119" s="43"/>
      <c r="S119" s="43"/>
      <c r="T119" s="79"/>
      <c r="AT119" s="25" t="s">
        <v>173</v>
      </c>
      <c r="AU119" s="25" t="s">
        <v>86</v>
      </c>
    </row>
    <row r="120" spans="2:65" s="1" customFormat="1" ht="22.5" customHeight="1">
      <c r="B120" s="42"/>
      <c r="C120" s="203" t="s">
        <v>245</v>
      </c>
      <c r="D120" s="203" t="s">
        <v>166</v>
      </c>
      <c r="E120" s="204" t="s">
        <v>2051</v>
      </c>
      <c r="F120" s="205" t="s">
        <v>2052</v>
      </c>
      <c r="G120" s="206" t="s">
        <v>287</v>
      </c>
      <c r="H120" s="207">
        <v>99</v>
      </c>
      <c r="I120" s="208"/>
      <c r="J120" s="209">
        <f>ROUND(I120*H120,2)</f>
        <v>0</v>
      </c>
      <c r="K120" s="205" t="s">
        <v>170</v>
      </c>
      <c r="L120" s="62"/>
      <c r="M120" s="210" t="s">
        <v>24</v>
      </c>
      <c r="N120" s="211" t="s">
        <v>48</v>
      </c>
      <c r="O120" s="43"/>
      <c r="P120" s="212">
        <f>O120*H120</f>
        <v>0</v>
      </c>
      <c r="Q120" s="212">
        <v>0</v>
      </c>
      <c r="R120" s="212">
        <f>Q120*H120</f>
        <v>0</v>
      </c>
      <c r="S120" s="212">
        <v>0</v>
      </c>
      <c r="T120" s="213">
        <f>S120*H120</f>
        <v>0</v>
      </c>
      <c r="AR120" s="25" t="s">
        <v>284</v>
      </c>
      <c r="AT120" s="25" t="s">
        <v>166</v>
      </c>
      <c r="AU120" s="25" t="s">
        <v>86</v>
      </c>
      <c r="AY120" s="25" t="s">
        <v>164</v>
      </c>
      <c r="BE120" s="214">
        <f>IF(N120="základní",J120,0)</f>
        <v>0</v>
      </c>
      <c r="BF120" s="214">
        <f>IF(N120="snížená",J120,0)</f>
        <v>0</v>
      </c>
      <c r="BG120" s="214">
        <f>IF(N120="zákl. přenesená",J120,0)</f>
        <v>0</v>
      </c>
      <c r="BH120" s="214">
        <f>IF(N120="sníž. přenesená",J120,0)</f>
        <v>0</v>
      </c>
      <c r="BI120" s="214">
        <f>IF(N120="nulová",J120,0)</f>
        <v>0</v>
      </c>
      <c r="BJ120" s="25" t="s">
        <v>25</v>
      </c>
      <c r="BK120" s="214">
        <f>ROUND(I120*H120,2)</f>
        <v>0</v>
      </c>
      <c r="BL120" s="25" t="s">
        <v>284</v>
      </c>
      <c r="BM120" s="25" t="s">
        <v>345</v>
      </c>
    </row>
    <row r="121" spans="2:65" s="1" customFormat="1" ht="13.5">
      <c r="B121" s="42"/>
      <c r="C121" s="64"/>
      <c r="D121" s="242" t="s">
        <v>173</v>
      </c>
      <c r="E121" s="64"/>
      <c r="F121" s="252" t="s">
        <v>2052</v>
      </c>
      <c r="G121" s="64"/>
      <c r="H121" s="64"/>
      <c r="I121" s="173"/>
      <c r="J121" s="64"/>
      <c r="K121" s="64"/>
      <c r="L121" s="62"/>
      <c r="M121" s="217"/>
      <c r="N121" s="43"/>
      <c r="O121" s="43"/>
      <c r="P121" s="43"/>
      <c r="Q121" s="43"/>
      <c r="R121" s="43"/>
      <c r="S121" s="43"/>
      <c r="T121" s="79"/>
      <c r="AT121" s="25" t="s">
        <v>173</v>
      </c>
      <c r="AU121" s="25" t="s">
        <v>86</v>
      </c>
    </row>
    <row r="122" spans="2:65" s="1" customFormat="1" ht="31.5" customHeight="1">
      <c r="B122" s="42"/>
      <c r="C122" s="203" t="s">
        <v>259</v>
      </c>
      <c r="D122" s="203" t="s">
        <v>166</v>
      </c>
      <c r="E122" s="204" t="s">
        <v>2053</v>
      </c>
      <c r="F122" s="205" t="s">
        <v>2054</v>
      </c>
      <c r="G122" s="206" t="s">
        <v>207</v>
      </c>
      <c r="H122" s="207">
        <v>0.314</v>
      </c>
      <c r="I122" s="208"/>
      <c r="J122" s="209">
        <f>ROUND(I122*H122,2)</f>
        <v>0</v>
      </c>
      <c r="K122" s="205" t="s">
        <v>170</v>
      </c>
      <c r="L122" s="62"/>
      <c r="M122" s="210" t="s">
        <v>24</v>
      </c>
      <c r="N122" s="211" t="s">
        <v>48</v>
      </c>
      <c r="O122" s="43"/>
      <c r="P122" s="212">
        <f>O122*H122</f>
        <v>0</v>
      </c>
      <c r="Q122" s="212">
        <v>0</v>
      </c>
      <c r="R122" s="212">
        <f>Q122*H122</f>
        <v>0</v>
      </c>
      <c r="S122" s="212">
        <v>0</v>
      </c>
      <c r="T122" s="213">
        <f>S122*H122</f>
        <v>0</v>
      </c>
      <c r="AR122" s="25" t="s">
        <v>284</v>
      </c>
      <c r="AT122" s="25" t="s">
        <v>166</v>
      </c>
      <c r="AU122" s="25" t="s">
        <v>86</v>
      </c>
      <c r="AY122" s="25" t="s">
        <v>164</v>
      </c>
      <c r="BE122" s="214">
        <f>IF(N122="základní",J122,0)</f>
        <v>0</v>
      </c>
      <c r="BF122" s="214">
        <f>IF(N122="snížená",J122,0)</f>
        <v>0</v>
      </c>
      <c r="BG122" s="214">
        <f>IF(N122="zákl. přenesená",J122,0)</f>
        <v>0</v>
      </c>
      <c r="BH122" s="214">
        <f>IF(N122="sníž. přenesená",J122,0)</f>
        <v>0</v>
      </c>
      <c r="BI122" s="214">
        <f>IF(N122="nulová",J122,0)</f>
        <v>0</v>
      </c>
      <c r="BJ122" s="25" t="s">
        <v>25</v>
      </c>
      <c r="BK122" s="214">
        <f>ROUND(I122*H122,2)</f>
        <v>0</v>
      </c>
      <c r="BL122" s="25" t="s">
        <v>284</v>
      </c>
      <c r="BM122" s="25" t="s">
        <v>364</v>
      </c>
    </row>
    <row r="123" spans="2:65" s="1" customFormat="1" ht="13.5">
      <c r="B123" s="42"/>
      <c r="C123" s="64"/>
      <c r="D123" s="242" t="s">
        <v>173</v>
      </c>
      <c r="E123" s="64"/>
      <c r="F123" s="252" t="s">
        <v>2054</v>
      </c>
      <c r="G123" s="64"/>
      <c r="H123" s="64"/>
      <c r="I123" s="173"/>
      <c r="J123" s="64"/>
      <c r="K123" s="64"/>
      <c r="L123" s="62"/>
      <c r="M123" s="217"/>
      <c r="N123" s="43"/>
      <c r="O123" s="43"/>
      <c r="P123" s="43"/>
      <c r="Q123" s="43"/>
      <c r="R123" s="43"/>
      <c r="S123" s="43"/>
      <c r="T123" s="79"/>
      <c r="AT123" s="25" t="s">
        <v>173</v>
      </c>
      <c r="AU123" s="25" t="s">
        <v>86</v>
      </c>
    </row>
    <row r="124" spans="2:65" s="1" customFormat="1" ht="22.5" customHeight="1">
      <c r="B124" s="42"/>
      <c r="C124" s="203" t="s">
        <v>270</v>
      </c>
      <c r="D124" s="203" t="s">
        <v>166</v>
      </c>
      <c r="E124" s="204" t="s">
        <v>2055</v>
      </c>
      <c r="F124" s="205" t="s">
        <v>2056</v>
      </c>
      <c r="G124" s="206" t="s">
        <v>2011</v>
      </c>
      <c r="H124" s="294"/>
      <c r="I124" s="208"/>
      <c r="J124" s="209">
        <f>ROUND(I124*H124,2)</f>
        <v>0</v>
      </c>
      <c r="K124" s="205" t="s">
        <v>170</v>
      </c>
      <c r="L124" s="62"/>
      <c r="M124" s="210" t="s">
        <v>24</v>
      </c>
      <c r="N124" s="211" t="s">
        <v>48</v>
      </c>
      <c r="O124" s="43"/>
      <c r="P124" s="212">
        <f>O124*H124</f>
        <v>0</v>
      </c>
      <c r="Q124" s="212">
        <v>0</v>
      </c>
      <c r="R124" s="212">
        <f>Q124*H124</f>
        <v>0</v>
      </c>
      <c r="S124" s="212">
        <v>0</v>
      </c>
      <c r="T124" s="213">
        <f>S124*H124</f>
        <v>0</v>
      </c>
      <c r="AR124" s="25" t="s">
        <v>284</v>
      </c>
      <c r="AT124" s="25" t="s">
        <v>166</v>
      </c>
      <c r="AU124" s="25" t="s">
        <v>86</v>
      </c>
      <c r="AY124" s="25" t="s">
        <v>164</v>
      </c>
      <c r="BE124" s="214">
        <f>IF(N124="základní",J124,0)</f>
        <v>0</v>
      </c>
      <c r="BF124" s="214">
        <f>IF(N124="snížená",J124,0)</f>
        <v>0</v>
      </c>
      <c r="BG124" s="214">
        <f>IF(N124="zákl. přenesená",J124,0)</f>
        <v>0</v>
      </c>
      <c r="BH124" s="214">
        <f>IF(N124="sníž. přenesená",J124,0)</f>
        <v>0</v>
      </c>
      <c r="BI124" s="214">
        <f>IF(N124="nulová",J124,0)</f>
        <v>0</v>
      </c>
      <c r="BJ124" s="25" t="s">
        <v>25</v>
      </c>
      <c r="BK124" s="214">
        <f>ROUND(I124*H124,2)</f>
        <v>0</v>
      </c>
      <c r="BL124" s="25" t="s">
        <v>284</v>
      </c>
      <c r="BM124" s="25" t="s">
        <v>379</v>
      </c>
    </row>
    <row r="125" spans="2:65" s="1" customFormat="1" ht="13.5">
      <c r="B125" s="42"/>
      <c r="C125" s="64"/>
      <c r="D125" s="215" t="s">
        <v>173</v>
      </c>
      <c r="E125" s="64"/>
      <c r="F125" s="216" t="s">
        <v>2056</v>
      </c>
      <c r="G125" s="64"/>
      <c r="H125" s="64"/>
      <c r="I125" s="173"/>
      <c r="J125" s="64"/>
      <c r="K125" s="64"/>
      <c r="L125" s="62"/>
      <c r="M125" s="217"/>
      <c r="N125" s="43"/>
      <c r="O125" s="43"/>
      <c r="P125" s="43"/>
      <c r="Q125" s="43"/>
      <c r="R125" s="43"/>
      <c r="S125" s="43"/>
      <c r="T125" s="79"/>
      <c r="AT125" s="25" t="s">
        <v>173</v>
      </c>
      <c r="AU125" s="25" t="s">
        <v>86</v>
      </c>
    </row>
    <row r="126" spans="2:65" s="11" customFormat="1" ht="29.85" customHeight="1">
      <c r="B126" s="186"/>
      <c r="C126" s="187"/>
      <c r="D126" s="200" t="s">
        <v>76</v>
      </c>
      <c r="E126" s="201" t="s">
        <v>2057</v>
      </c>
      <c r="F126" s="201" t="s">
        <v>2058</v>
      </c>
      <c r="G126" s="187"/>
      <c r="H126" s="187"/>
      <c r="I126" s="190"/>
      <c r="J126" s="202">
        <f>BK126</f>
        <v>0</v>
      </c>
      <c r="K126" s="187"/>
      <c r="L126" s="192"/>
      <c r="M126" s="193"/>
      <c r="N126" s="194"/>
      <c r="O126" s="194"/>
      <c r="P126" s="195">
        <f>SUM(P127:P140)</f>
        <v>0</v>
      </c>
      <c r="Q126" s="194"/>
      <c r="R126" s="195">
        <f>SUM(R127:R140)</f>
        <v>1.5580000000000002E-2</v>
      </c>
      <c r="S126" s="194"/>
      <c r="T126" s="196">
        <f>SUM(T127:T140)</f>
        <v>0</v>
      </c>
      <c r="AR126" s="197" t="s">
        <v>86</v>
      </c>
      <c r="AT126" s="198" t="s">
        <v>76</v>
      </c>
      <c r="AU126" s="198" t="s">
        <v>25</v>
      </c>
      <c r="AY126" s="197" t="s">
        <v>164</v>
      </c>
      <c r="BK126" s="199">
        <f>SUM(BK127:BK140)</f>
        <v>0</v>
      </c>
    </row>
    <row r="127" spans="2:65" s="1" customFormat="1" ht="22.5" customHeight="1">
      <c r="B127" s="42"/>
      <c r="C127" s="203" t="s">
        <v>10</v>
      </c>
      <c r="D127" s="203" t="s">
        <v>166</v>
      </c>
      <c r="E127" s="204" t="s">
        <v>2059</v>
      </c>
      <c r="F127" s="205" t="s">
        <v>2060</v>
      </c>
      <c r="G127" s="206" t="s">
        <v>226</v>
      </c>
      <c r="H127" s="207">
        <v>5</v>
      </c>
      <c r="I127" s="208"/>
      <c r="J127" s="209">
        <f>ROUND(I127*H127,2)</f>
        <v>0</v>
      </c>
      <c r="K127" s="205" t="s">
        <v>170</v>
      </c>
      <c r="L127" s="62"/>
      <c r="M127" s="210" t="s">
        <v>24</v>
      </c>
      <c r="N127" s="211" t="s">
        <v>48</v>
      </c>
      <c r="O127" s="43"/>
      <c r="P127" s="212">
        <f>O127*H127</f>
        <v>0</v>
      </c>
      <c r="Q127" s="212">
        <v>5.1000000000000004E-4</v>
      </c>
      <c r="R127" s="212">
        <f>Q127*H127</f>
        <v>2.5500000000000002E-3</v>
      </c>
      <c r="S127" s="212">
        <v>0</v>
      </c>
      <c r="T127" s="213">
        <f>S127*H127</f>
        <v>0</v>
      </c>
      <c r="AR127" s="25" t="s">
        <v>284</v>
      </c>
      <c r="AT127" s="25" t="s">
        <v>166</v>
      </c>
      <c r="AU127" s="25" t="s">
        <v>86</v>
      </c>
      <c r="AY127" s="25" t="s">
        <v>164</v>
      </c>
      <c r="BE127" s="214">
        <f>IF(N127="základní",J127,0)</f>
        <v>0</v>
      </c>
      <c r="BF127" s="214">
        <f>IF(N127="snížená",J127,0)</f>
        <v>0</v>
      </c>
      <c r="BG127" s="214">
        <f>IF(N127="zákl. přenesená",J127,0)</f>
        <v>0</v>
      </c>
      <c r="BH127" s="214">
        <f>IF(N127="sníž. přenesená",J127,0)</f>
        <v>0</v>
      </c>
      <c r="BI127" s="214">
        <f>IF(N127="nulová",J127,0)</f>
        <v>0</v>
      </c>
      <c r="BJ127" s="25" t="s">
        <v>25</v>
      </c>
      <c r="BK127" s="214">
        <f>ROUND(I127*H127,2)</f>
        <v>0</v>
      </c>
      <c r="BL127" s="25" t="s">
        <v>284</v>
      </c>
      <c r="BM127" s="25" t="s">
        <v>392</v>
      </c>
    </row>
    <row r="128" spans="2:65" s="1" customFormat="1" ht="13.5">
      <c r="B128" s="42"/>
      <c r="C128" s="64"/>
      <c r="D128" s="242" t="s">
        <v>173</v>
      </c>
      <c r="E128" s="64"/>
      <c r="F128" s="252" t="s">
        <v>2060</v>
      </c>
      <c r="G128" s="64"/>
      <c r="H128" s="64"/>
      <c r="I128" s="173"/>
      <c r="J128" s="64"/>
      <c r="K128" s="64"/>
      <c r="L128" s="62"/>
      <c r="M128" s="217"/>
      <c r="N128" s="43"/>
      <c r="O128" s="43"/>
      <c r="P128" s="43"/>
      <c r="Q128" s="43"/>
      <c r="R128" s="43"/>
      <c r="S128" s="43"/>
      <c r="T128" s="79"/>
      <c r="AT128" s="25" t="s">
        <v>173</v>
      </c>
      <c r="AU128" s="25" t="s">
        <v>86</v>
      </c>
    </row>
    <row r="129" spans="2:65" s="1" customFormat="1" ht="22.5" customHeight="1">
      <c r="B129" s="42"/>
      <c r="C129" s="203" t="s">
        <v>284</v>
      </c>
      <c r="D129" s="203" t="s">
        <v>166</v>
      </c>
      <c r="E129" s="204" t="s">
        <v>2061</v>
      </c>
      <c r="F129" s="205" t="s">
        <v>2062</v>
      </c>
      <c r="G129" s="206" t="s">
        <v>226</v>
      </c>
      <c r="H129" s="207">
        <v>14</v>
      </c>
      <c r="I129" s="208"/>
      <c r="J129" s="209">
        <f>ROUND(I129*H129,2)</f>
        <v>0</v>
      </c>
      <c r="K129" s="205" t="s">
        <v>170</v>
      </c>
      <c r="L129" s="62"/>
      <c r="M129" s="210" t="s">
        <v>24</v>
      </c>
      <c r="N129" s="211" t="s">
        <v>48</v>
      </c>
      <c r="O129" s="43"/>
      <c r="P129" s="212">
        <f>O129*H129</f>
        <v>0</v>
      </c>
      <c r="Q129" s="212">
        <v>1.3999999999999999E-4</v>
      </c>
      <c r="R129" s="212">
        <f>Q129*H129</f>
        <v>1.9599999999999999E-3</v>
      </c>
      <c r="S129" s="212">
        <v>0</v>
      </c>
      <c r="T129" s="213">
        <f>S129*H129</f>
        <v>0</v>
      </c>
      <c r="AR129" s="25" t="s">
        <v>284</v>
      </c>
      <c r="AT129" s="25" t="s">
        <v>166</v>
      </c>
      <c r="AU129" s="25" t="s">
        <v>86</v>
      </c>
      <c r="AY129" s="25" t="s">
        <v>164</v>
      </c>
      <c r="BE129" s="214">
        <f>IF(N129="základní",J129,0)</f>
        <v>0</v>
      </c>
      <c r="BF129" s="214">
        <f>IF(N129="snížená",J129,0)</f>
        <v>0</v>
      </c>
      <c r="BG129" s="214">
        <f>IF(N129="zákl. přenesená",J129,0)</f>
        <v>0</v>
      </c>
      <c r="BH129" s="214">
        <f>IF(N129="sníž. přenesená",J129,0)</f>
        <v>0</v>
      </c>
      <c r="BI129" s="214">
        <f>IF(N129="nulová",J129,0)</f>
        <v>0</v>
      </c>
      <c r="BJ129" s="25" t="s">
        <v>25</v>
      </c>
      <c r="BK129" s="214">
        <f>ROUND(I129*H129,2)</f>
        <v>0</v>
      </c>
      <c r="BL129" s="25" t="s">
        <v>284</v>
      </c>
      <c r="BM129" s="25" t="s">
        <v>409</v>
      </c>
    </row>
    <row r="130" spans="2:65" s="1" customFormat="1" ht="13.5">
      <c r="B130" s="42"/>
      <c r="C130" s="64"/>
      <c r="D130" s="242" t="s">
        <v>173</v>
      </c>
      <c r="E130" s="64"/>
      <c r="F130" s="252" t="s">
        <v>2062</v>
      </c>
      <c r="G130" s="64"/>
      <c r="H130" s="64"/>
      <c r="I130" s="173"/>
      <c r="J130" s="64"/>
      <c r="K130" s="64"/>
      <c r="L130" s="62"/>
      <c r="M130" s="217"/>
      <c r="N130" s="43"/>
      <c r="O130" s="43"/>
      <c r="P130" s="43"/>
      <c r="Q130" s="43"/>
      <c r="R130" s="43"/>
      <c r="S130" s="43"/>
      <c r="T130" s="79"/>
      <c r="AT130" s="25" t="s">
        <v>173</v>
      </c>
      <c r="AU130" s="25" t="s">
        <v>86</v>
      </c>
    </row>
    <row r="131" spans="2:65" s="1" customFormat="1" ht="22.5" customHeight="1">
      <c r="B131" s="42"/>
      <c r="C131" s="203" t="s">
        <v>294</v>
      </c>
      <c r="D131" s="203" t="s">
        <v>166</v>
      </c>
      <c r="E131" s="204" t="s">
        <v>2063</v>
      </c>
      <c r="F131" s="205" t="s">
        <v>2064</v>
      </c>
      <c r="G131" s="206" t="s">
        <v>226</v>
      </c>
      <c r="H131" s="207">
        <v>9</v>
      </c>
      <c r="I131" s="208"/>
      <c r="J131" s="209">
        <f>ROUND(I131*H131,2)</f>
        <v>0</v>
      </c>
      <c r="K131" s="205" t="s">
        <v>170</v>
      </c>
      <c r="L131" s="62"/>
      <c r="M131" s="210" t="s">
        <v>24</v>
      </c>
      <c r="N131" s="211" t="s">
        <v>48</v>
      </c>
      <c r="O131" s="43"/>
      <c r="P131" s="212">
        <f>O131*H131</f>
        <v>0</v>
      </c>
      <c r="Q131" s="212">
        <v>8.6666666666666695E-4</v>
      </c>
      <c r="R131" s="212">
        <f>Q131*H131</f>
        <v>7.8000000000000022E-3</v>
      </c>
      <c r="S131" s="212">
        <v>0</v>
      </c>
      <c r="T131" s="213">
        <f>S131*H131</f>
        <v>0</v>
      </c>
      <c r="AR131" s="25" t="s">
        <v>284</v>
      </c>
      <c r="AT131" s="25" t="s">
        <v>166</v>
      </c>
      <c r="AU131" s="25" t="s">
        <v>86</v>
      </c>
      <c r="AY131" s="25" t="s">
        <v>164</v>
      </c>
      <c r="BE131" s="214">
        <f>IF(N131="základní",J131,0)</f>
        <v>0</v>
      </c>
      <c r="BF131" s="214">
        <f>IF(N131="snížená",J131,0)</f>
        <v>0</v>
      </c>
      <c r="BG131" s="214">
        <f>IF(N131="zákl. přenesená",J131,0)</f>
        <v>0</v>
      </c>
      <c r="BH131" s="214">
        <f>IF(N131="sníž. přenesená",J131,0)</f>
        <v>0</v>
      </c>
      <c r="BI131" s="214">
        <f>IF(N131="nulová",J131,0)</f>
        <v>0</v>
      </c>
      <c r="BJ131" s="25" t="s">
        <v>25</v>
      </c>
      <c r="BK131" s="214">
        <f>ROUND(I131*H131,2)</f>
        <v>0</v>
      </c>
      <c r="BL131" s="25" t="s">
        <v>284</v>
      </c>
      <c r="BM131" s="25" t="s">
        <v>455</v>
      </c>
    </row>
    <row r="132" spans="2:65" s="1" customFormat="1" ht="13.5">
      <c r="B132" s="42"/>
      <c r="C132" s="64"/>
      <c r="D132" s="242" t="s">
        <v>173</v>
      </c>
      <c r="E132" s="64"/>
      <c r="F132" s="252" t="s">
        <v>2064</v>
      </c>
      <c r="G132" s="64"/>
      <c r="H132" s="64"/>
      <c r="I132" s="173"/>
      <c r="J132" s="64"/>
      <c r="K132" s="64"/>
      <c r="L132" s="62"/>
      <c r="M132" s="217"/>
      <c r="N132" s="43"/>
      <c r="O132" s="43"/>
      <c r="P132" s="43"/>
      <c r="Q132" s="43"/>
      <c r="R132" s="43"/>
      <c r="S132" s="43"/>
      <c r="T132" s="79"/>
      <c r="AT132" s="25" t="s">
        <v>173</v>
      </c>
      <c r="AU132" s="25" t="s">
        <v>86</v>
      </c>
    </row>
    <row r="133" spans="2:65" s="1" customFormat="1" ht="22.5" customHeight="1">
      <c r="B133" s="42"/>
      <c r="C133" s="203" t="s">
        <v>300</v>
      </c>
      <c r="D133" s="203" t="s">
        <v>166</v>
      </c>
      <c r="E133" s="204" t="s">
        <v>2065</v>
      </c>
      <c r="F133" s="205" t="s">
        <v>2066</v>
      </c>
      <c r="G133" s="206" t="s">
        <v>226</v>
      </c>
      <c r="H133" s="207">
        <v>5</v>
      </c>
      <c r="I133" s="208"/>
      <c r="J133" s="209">
        <f>ROUND(I133*H133,2)</f>
        <v>0</v>
      </c>
      <c r="K133" s="205" t="s">
        <v>170</v>
      </c>
      <c r="L133" s="62"/>
      <c r="M133" s="210" t="s">
        <v>24</v>
      </c>
      <c r="N133" s="211" t="s">
        <v>48</v>
      </c>
      <c r="O133" s="43"/>
      <c r="P133" s="212">
        <f>O133*H133</f>
        <v>0</v>
      </c>
      <c r="Q133" s="212">
        <v>2.7799999999999998E-4</v>
      </c>
      <c r="R133" s="212">
        <f>Q133*H133</f>
        <v>1.39E-3</v>
      </c>
      <c r="S133" s="212">
        <v>0</v>
      </c>
      <c r="T133" s="213">
        <f>S133*H133</f>
        <v>0</v>
      </c>
      <c r="AR133" s="25" t="s">
        <v>284</v>
      </c>
      <c r="AT133" s="25" t="s">
        <v>166</v>
      </c>
      <c r="AU133" s="25" t="s">
        <v>86</v>
      </c>
      <c r="AY133" s="25" t="s">
        <v>164</v>
      </c>
      <c r="BE133" s="214">
        <f>IF(N133="základní",J133,0)</f>
        <v>0</v>
      </c>
      <c r="BF133" s="214">
        <f>IF(N133="snížená",J133,0)</f>
        <v>0</v>
      </c>
      <c r="BG133" s="214">
        <f>IF(N133="zákl. přenesená",J133,0)</f>
        <v>0</v>
      </c>
      <c r="BH133" s="214">
        <f>IF(N133="sníž. přenesená",J133,0)</f>
        <v>0</v>
      </c>
      <c r="BI133" s="214">
        <f>IF(N133="nulová",J133,0)</f>
        <v>0</v>
      </c>
      <c r="BJ133" s="25" t="s">
        <v>25</v>
      </c>
      <c r="BK133" s="214">
        <f>ROUND(I133*H133,2)</f>
        <v>0</v>
      </c>
      <c r="BL133" s="25" t="s">
        <v>284</v>
      </c>
      <c r="BM133" s="25" t="s">
        <v>472</v>
      </c>
    </row>
    <row r="134" spans="2:65" s="1" customFormat="1" ht="13.5">
      <c r="B134" s="42"/>
      <c r="C134" s="64"/>
      <c r="D134" s="242" t="s">
        <v>173</v>
      </c>
      <c r="E134" s="64"/>
      <c r="F134" s="252" t="s">
        <v>2066</v>
      </c>
      <c r="G134" s="64"/>
      <c r="H134" s="64"/>
      <c r="I134" s="173"/>
      <c r="J134" s="64"/>
      <c r="K134" s="64"/>
      <c r="L134" s="62"/>
      <c r="M134" s="217"/>
      <c r="N134" s="43"/>
      <c r="O134" s="43"/>
      <c r="P134" s="43"/>
      <c r="Q134" s="43"/>
      <c r="R134" s="43"/>
      <c r="S134" s="43"/>
      <c r="T134" s="79"/>
      <c r="AT134" s="25" t="s">
        <v>173</v>
      </c>
      <c r="AU134" s="25" t="s">
        <v>86</v>
      </c>
    </row>
    <row r="135" spans="2:65" s="1" customFormat="1" ht="22.5" customHeight="1">
      <c r="B135" s="42"/>
      <c r="C135" s="203" t="s">
        <v>310</v>
      </c>
      <c r="D135" s="203" t="s">
        <v>166</v>
      </c>
      <c r="E135" s="204" t="s">
        <v>2067</v>
      </c>
      <c r="F135" s="205" t="s">
        <v>2068</v>
      </c>
      <c r="G135" s="206" t="s">
        <v>226</v>
      </c>
      <c r="H135" s="207">
        <v>7</v>
      </c>
      <c r="I135" s="208"/>
      <c r="J135" s="209">
        <f>ROUND(I135*H135,2)</f>
        <v>0</v>
      </c>
      <c r="K135" s="205" t="s">
        <v>170</v>
      </c>
      <c r="L135" s="62"/>
      <c r="M135" s="210" t="s">
        <v>24</v>
      </c>
      <c r="N135" s="211" t="s">
        <v>48</v>
      </c>
      <c r="O135" s="43"/>
      <c r="P135" s="212">
        <f>O135*H135</f>
        <v>0</v>
      </c>
      <c r="Q135" s="212">
        <v>2.2000000000000001E-4</v>
      </c>
      <c r="R135" s="212">
        <f>Q135*H135</f>
        <v>1.5400000000000001E-3</v>
      </c>
      <c r="S135" s="212">
        <v>0</v>
      </c>
      <c r="T135" s="213">
        <f>S135*H135</f>
        <v>0</v>
      </c>
      <c r="AR135" s="25" t="s">
        <v>284</v>
      </c>
      <c r="AT135" s="25" t="s">
        <v>166</v>
      </c>
      <c r="AU135" s="25" t="s">
        <v>86</v>
      </c>
      <c r="AY135" s="25" t="s">
        <v>164</v>
      </c>
      <c r="BE135" s="214">
        <f>IF(N135="základní",J135,0)</f>
        <v>0</v>
      </c>
      <c r="BF135" s="214">
        <f>IF(N135="snížená",J135,0)</f>
        <v>0</v>
      </c>
      <c r="BG135" s="214">
        <f>IF(N135="zákl. přenesená",J135,0)</f>
        <v>0</v>
      </c>
      <c r="BH135" s="214">
        <f>IF(N135="sníž. přenesená",J135,0)</f>
        <v>0</v>
      </c>
      <c r="BI135" s="214">
        <f>IF(N135="nulová",J135,0)</f>
        <v>0</v>
      </c>
      <c r="BJ135" s="25" t="s">
        <v>25</v>
      </c>
      <c r="BK135" s="214">
        <f>ROUND(I135*H135,2)</f>
        <v>0</v>
      </c>
      <c r="BL135" s="25" t="s">
        <v>284</v>
      </c>
      <c r="BM135" s="25" t="s">
        <v>490</v>
      </c>
    </row>
    <row r="136" spans="2:65" s="1" customFormat="1" ht="13.5">
      <c r="B136" s="42"/>
      <c r="C136" s="64"/>
      <c r="D136" s="242" t="s">
        <v>173</v>
      </c>
      <c r="E136" s="64"/>
      <c r="F136" s="252" t="s">
        <v>2068</v>
      </c>
      <c r="G136" s="64"/>
      <c r="H136" s="64"/>
      <c r="I136" s="173"/>
      <c r="J136" s="64"/>
      <c r="K136" s="64"/>
      <c r="L136" s="62"/>
      <c r="M136" s="217"/>
      <c r="N136" s="43"/>
      <c r="O136" s="43"/>
      <c r="P136" s="43"/>
      <c r="Q136" s="43"/>
      <c r="R136" s="43"/>
      <c r="S136" s="43"/>
      <c r="T136" s="79"/>
      <c r="AT136" s="25" t="s">
        <v>173</v>
      </c>
      <c r="AU136" s="25" t="s">
        <v>86</v>
      </c>
    </row>
    <row r="137" spans="2:65" s="1" customFormat="1" ht="22.5" customHeight="1">
      <c r="B137" s="42"/>
      <c r="C137" s="203" t="s">
        <v>316</v>
      </c>
      <c r="D137" s="203" t="s">
        <v>166</v>
      </c>
      <c r="E137" s="204" t="s">
        <v>2069</v>
      </c>
      <c r="F137" s="205" t="s">
        <v>2070</v>
      </c>
      <c r="G137" s="206" t="s">
        <v>226</v>
      </c>
      <c r="H137" s="207">
        <v>1</v>
      </c>
      <c r="I137" s="208"/>
      <c r="J137" s="209">
        <f>ROUND(I137*H137,2)</f>
        <v>0</v>
      </c>
      <c r="K137" s="205" t="s">
        <v>170</v>
      </c>
      <c r="L137" s="62"/>
      <c r="M137" s="210" t="s">
        <v>24</v>
      </c>
      <c r="N137" s="211" t="s">
        <v>48</v>
      </c>
      <c r="O137" s="43"/>
      <c r="P137" s="212">
        <f>O137*H137</f>
        <v>0</v>
      </c>
      <c r="Q137" s="212">
        <v>3.4000000000000002E-4</v>
      </c>
      <c r="R137" s="212">
        <f>Q137*H137</f>
        <v>3.4000000000000002E-4</v>
      </c>
      <c r="S137" s="212">
        <v>0</v>
      </c>
      <c r="T137" s="213">
        <f>S137*H137</f>
        <v>0</v>
      </c>
      <c r="AR137" s="25" t="s">
        <v>284</v>
      </c>
      <c r="AT137" s="25" t="s">
        <v>166</v>
      </c>
      <c r="AU137" s="25" t="s">
        <v>86</v>
      </c>
      <c r="AY137" s="25" t="s">
        <v>164</v>
      </c>
      <c r="BE137" s="214">
        <f>IF(N137="základní",J137,0)</f>
        <v>0</v>
      </c>
      <c r="BF137" s="214">
        <f>IF(N137="snížená",J137,0)</f>
        <v>0</v>
      </c>
      <c r="BG137" s="214">
        <f>IF(N137="zákl. přenesená",J137,0)</f>
        <v>0</v>
      </c>
      <c r="BH137" s="214">
        <f>IF(N137="sníž. přenesená",J137,0)</f>
        <v>0</v>
      </c>
      <c r="BI137" s="214">
        <f>IF(N137="nulová",J137,0)</f>
        <v>0</v>
      </c>
      <c r="BJ137" s="25" t="s">
        <v>25</v>
      </c>
      <c r="BK137" s="214">
        <f>ROUND(I137*H137,2)</f>
        <v>0</v>
      </c>
      <c r="BL137" s="25" t="s">
        <v>284</v>
      </c>
      <c r="BM137" s="25" t="s">
        <v>500</v>
      </c>
    </row>
    <row r="138" spans="2:65" s="1" customFormat="1" ht="13.5">
      <c r="B138" s="42"/>
      <c r="C138" s="64"/>
      <c r="D138" s="242" t="s">
        <v>173</v>
      </c>
      <c r="E138" s="64"/>
      <c r="F138" s="252" t="s">
        <v>2070</v>
      </c>
      <c r="G138" s="64"/>
      <c r="H138" s="64"/>
      <c r="I138" s="173"/>
      <c r="J138" s="64"/>
      <c r="K138" s="64"/>
      <c r="L138" s="62"/>
      <c r="M138" s="217"/>
      <c r="N138" s="43"/>
      <c r="O138" s="43"/>
      <c r="P138" s="43"/>
      <c r="Q138" s="43"/>
      <c r="R138" s="43"/>
      <c r="S138" s="43"/>
      <c r="T138" s="79"/>
      <c r="AT138" s="25" t="s">
        <v>173</v>
      </c>
      <c r="AU138" s="25" t="s">
        <v>86</v>
      </c>
    </row>
    <row r="139" spans="2:65" s="1" customFormat="1" ht="22.5" customHeight="1">
      <c r="B139" s="42"/>
      <c r="C139" s="203" t="s">
        <v>9</v>
      </c>
      <c r="D139" s="203" t="s">
        <v>166</v>
      </c>
      <c r="E139" s="204" t="s">
        <v>2071</v>
      </c>
      <c r="F139" s="205" t="s">
        <v>2072</v>
      </c>
      <c r="G139" s="206" t="s">
        <v>2011</v>
      </c>
      <c r="H139" s="294"/>
      <c r="I139" s="208"/>
      <c r="J139" s="209">
        <f>ROUND(I139*H139,2)</f>
        <v>0</v>
      </c>
      <c r="K139" s="205" t="s">
        <v>170</v>
      </c>
      <c r="L139" s="62"/>
      <c r="M139" s="210" t="s">
        <v>24</v>
      </c>
      <c r="N139" s="211" t="s">
        <v>48</v>
      </c>
      <c r="O139" s="43"/>
      <c r="P139" s="212">
        <f>O139*H139</f>
        <v>0</v>
      </c>
      <c r="Q139" s="212">
        <v>0</v>
      </c>
      <c r="R139" s="212">
        <f>Q139*H139</f>
        <v>0</v>
      </c>
      <c r="S139" s="212">
        <v>0</v>
      </c>
      <c r="T139" s="213">
        <f>S139*H139</f>
        <v>0</v>
      </c>
      <c r="AR139" s="25" t="s">
        <v>284</v>
      </c>
      <c r="AT139" s="25" t="s">
        <v>166</v>
      </c>
      <c r="AU139" s="25" t="s">
        <v>86</v>
      </c>
      <c r="AY139" s="25" t="s">
        <v>164</v>
      </c>
      <c r="BE139" s="214">
        <f>IF(N139="základní",J139,0)</f>
        <v>0</v>
      </c>
      <c r="BF139" s="214">
        <f>IF(N139="snížená",J139,0)</f>
        <v>0</v>
      </c>
      <c r="BG139" s="214">
        <f>IF(N139="zákl. přenesená",J139,0)</f>
        <v>0</v>
      </c>
      <c r="BH139" s="214">
        <f>IF(N139="sníž. přenesená",J139,0)</f>
        <v>0</v>
      </c>
      <c r="BI139" s="214">
        <f>IF(N139="nulová",J139,0)</f>
        <v>0</v>
      </c>
      <c r="BJ139" s="25" t="s">
        <v>25</v>
      </c>
      <c r="BK139" s="214">
        <f>ROUND(I139*H139,2)</f>
        <v>0</v>
      </c>
      <c r="BL139" s="25" t="s">
        <v>284</v>
      </c>
      <c r="BM139" s="25" t="s">
        <v>513</v>
      </c>
    </row>
    <row r="140" spans="2:65" s="1" customFormat="1" ht="13.5">
      <c r="B140" s="42"/>
      <c r="C140" s="64"/>
      <c r="D140" s="215" t="s">
        <v>173</v>
      </c>
      <c r="E140" s="64"/>
      <c r="F140" s="216" t="s">
        <v>2072</v>
      </c>
      <c r="G140" s="64"/>
      <c r="H140" s="64"/>
      <c r="I140" s="173"/>
      <c r="J140" s="64"/>
      <c r="K140" s="64"/>
      <c r="L140" s="62"/>
      <c r="M140" s="217"/>
      <c r="N140" s="43"/>
      <c r="O140" s="43"/>
      <c r="P140" s="43"/>
      <c r="Q140" s="43"/>
      <c r="R140" s="43"/>
      <c r="S140" s="43"/>
      <c r="T140" s="79"/>
      <c r="AT140" s="25" t="s">
        <v>173</v>
      </c>
      <c r="AU140" s="25" t="s">
        <v>86</v>
      </c>
    </row>
    <row r="141" spans="2:65" s="11" customFormat="1" ht="29.85" customHeight="1">
      <c r="B141" s="186"/>
      <c r="C141" s="187"/>
      <c r="D141" s="200" t="s">
        <v>76</v>
      </c>
      <c r="E141" s="201" t="s">
        <v>2073</v>
      </c>
      <c r="F141" s="201" t="s">
        <v>2074</v>
      </c>
      <c r="G141" s="187"/>
      <c r="H141" s="187"/>
      <c r="I141" s="190"/>
      <c r="J141" s="202">
        <f>BK141</f>
        <v>0</v>
      </c>
      <c r="K141" s="187"/>
      <c r="L141" s="192"/>
      <c r="M141" s="193"/>
      <c r="N141" s="194"/>
      <c r="O141" s="194"/>
      <c r="P141" s="195">
        <f>SUM(P142:P169)</f>
        <v>0</v>
      </c>
      <c r="Q141" s="194"/>
      <c r="R141" s="195">
        <f>SUM(R142:R169)</f>
        <v>0.20882999999999999</v>
      </c>
      <c r="S141" s="194"/>
      <c r="T141" s="196">
        <f>SUM(T142:T169)</f>
        <v>0</v>
      </c>
      <c r="AR141" s="197" t="s">
        <v>86</v>
      </c>
      <c r="AT141" s="198" t="s">
        <v>76</v>
      </c>
      <c r="AU141" s="198" t="s">
        <v>25</v>
      </c>
      <c r="AY141" s="197" t="s">
        <v>164</v>
      </c>
      <c r="BK141" s="199">
        <f>SUM(BK142:BK169)</f>
        <v>0</v>
      </c>
    </row>
    <row r="142" spans="2:65" s="1" customFormat="1" ht="22.5" customHeight="1">
      <c r="B142" s="42"/>
      <c r="C142" s="203" t="s">
        <v>335</v>
      </c>
      <c r="D142" s="203" t="s">
        <v>166</v>
      </c>
      <c r="E142" s="204" t="s">
        <v>2075</v>
      </c>
      <c r="F142" s="205" t="s">
        <v>2076</v>
      </c>
      <c r="G142" s="206" t="s">
        <v>234</v>
      </c>
      <c r="H142" s="207">
        <v>12</v>
      </c>
      <c r="I142" s="208"/>
      <c r="J142" s="209">
        <f>ROUND(I142*H142,2)</f>
        <v>0</v>
      </c>
      <c r="K142" s="205" t="s">
        <v>170</v>
      </c>
      <c r="L142" s="62"/>
      <c r="M142" s="210" t="s">
        <v>24</v>
      </c>
      <c r="N142" s="211" t="s">
        <v>48</v>
      </c>
      <c r="O142" s="43"/>
      <c r="P142" s="212">
        <f>O142*H142</f>
        <v>0</v>
      </c>
      <c r="Q142" s="212">
        <v>0</v>
      </c>
      <c r="R142" s="212">
        <f>Q142*H142</f>
        <v>0</v>
      </c>
      <c r="S142" s="212">
        <v>0</v>
      </c>
      <c r="T142" s="213">
        <f>S142*H142</f>
        <v>0</v>
      </c>
      <c r="AR142" s="25" t="s">
        <v>284</v>
      </c>
      <c r="AT142" s="25" t="s">
        <v>166</v>
      </c>
      <c r="AU142" s="25" t="s">
        <v>86</v>
      </c>
      <c r="AY142" s="25" t="s">
        <v>164</v>
      </c>
      <c r="BE142" s="214">
        <f>IF(N142="základní",J142,0)</f>
        <v>0</v>
      </c>
      <c r="BF142" s="214">
        <f>IF(N142="snížená",J142,0)</f>
        <v>0</v>
      </c>
      <c r="BG142" s="214">
        <f>IF(N142="zákl. přenesená",J142,0)</f>
        <v>0</v>
      </c>
      <c r="BH142" s="214">
        <f>IF(N142="sníž. přenesená",J142,0)</f>
        <v>0</v>
      </c>
      <c r="BI142" s="214">
        <f>IF(N142="nulová",J142,0)</f>
        <v>0</v>
      </c>
      <c r="BJ142" s="25" t="s">
        <v>25</v>
      </c>
      <c r="BK142" s="214">
        <f>ROUND(I142*H142,2)</f>
        <v>0</v>
      </c>
      <c r="BL142" s="25" t="s">
        <v>284</v>
      </c>
      <c r="BM142" s="25" t="s">
        <v>531</v>
      </c>
    </row>
    <row r="143" spans="2:65" s="1" customFormat="1" ht="13.5">
      <c r="B143" s="42"/>
      <c r="C143" s="64"/>
      <c r="D143" s="242" t="s">
        <v>173</v>
      </c>
      <c r="E143" s="64"/>
      <c r="F143" s="252" t="s">
        <v>2076</v>
      </c>
      <c r="G143" s="64"/>
      <c r="H143" s="64"/>
      <c r="I143" s="173"/>
      <c r="J143" s="64"/>
      <c r="K143" s="64"/>
      <c r="L143" s="62"/>
      <c r="M143" s="217"/>
      <c r="N143" s="43"/>
      <c r="O143" s="43"/>
      <c r="P143" s="43"/>
      <c r="Q143" s="43"/>
      <c r="R143" s="43"/>
      <c r="S143" s="43"/>
      <c r="T143" s="79"/>
      <c r="AT143" s="25" t="s">
        <v>173</v>
      </c>
      <c r="AU143" s="25" t="s">
        <v>86</v>
      </c>
    </row>
    <row r="144" spans="2:65" s="1" customFormat="1" ht="31.5" customHeight="1">
      <c r="B144" s="42"/>
      <c r="C144" s="203" t="s">
        <v>340</v>
      </c>
      <c r="D144" s="203" t="s">
        <v>166</v>
      </c>
      <c r="E144" s="204" t="s">
        <v>2077</v>
      </c>
      <c r="F144" s="205" t="s">
        <v>2078</v>
      </c>
      <c r="G144" s="206" t="s">
        <v>226</v>
      </c>
      <c r="H144" s="207">
        <v>1</v>
      </c>
      <c r="I144" s="208"/>
      <c r="J144" s="209">
        <f>ROUND(I144*H144,2)</f>
        <v>0</v>
      </c>
      <c r="K144" s="205" t="s">
        <v>170</v>
      </c>
      <c r="L144" s="62"/>
      <c r="M144" s="210" t="s">
        <v>24</v>
      </c>
      <c r="N144" s="211" t="s">
        <v>48</v>
      </c>
      <c r="O144" s="43"/>
      <c r="P144" s="212">
        <f>O144*H144</f>
        <v>0</v>
      </c>
      <c r="Q144" s="212">
        <v>2.2290000000000001E-2</v>
      </c>
      <c r="R144" s="212">
        <f>Q144*H144</f>
        <v>2.2290000000000001E-2</v>
      </c>
      <c r="S144" s="212">
        <v>0</v>
      </c>
      <c r="T144" s="213">
        <f>S144*H144</f>
        <v>0</v>
      </c>
      <c r="AR144" s="25" t="s">
        <v>284</v>
      </c>
      <c r="AT144" s="25" t="s">
        <v>166</v>
      </c>
      <c r="AU144" s="25" t="s">
        <v>86</v>
      </c>
      <c r="AY144" s="25" t="s">
        <v>164</v>
      </c>
      <c r="BE144" s="214">
        <f>IF(N144="základní",J144,0)</f>
        <v>0</v>
      </c>
      <c r="BF144" s="214">
        <f>IF(N144="snížená",J144,0)</f>
        <v>0</v>
      </c>
      <c r="BG144" s="214">
        <f>IF(N144="zákl. přenesená",J144,0)</f>
        <v>0</v>
      </c>
      <c r="BH144" s="214">
        <f>IF(N144="sníž. přenesená",J144,0)</f>
        <v>0</v>
      </c>
      <c r="BI144" s="214">
        <f>IF(N144="nulová",J144,0)</f>
        <v>0</v>
      </c>
      <c r="BJ144" s="25" t="s">
        <v>25</v>
      </c>
      <c r="BK144" s="214">
        <f>ROUND(I144*H144,2)</f>
        <v>0</v>
      </c>
      <c r="BL144" s="25" t="s">
        <v>284</v>
      </c>
      <c r="BM144" s="25" t="s">
        <v>542</v>
      </c>
    </row>
    <row r="145" spans="2:65" s="1" customFormat="1" ht="27">
      <c r="B145" s="42"/>
      <c r="C145" s="64"/>
      <c r="D145" s="242" t="s">
        <v>173</v>
      </c>
      <c r="E145" s="64"/>
      <c r="F145" s="252" t="s">
        <v>2078</v>
      </c>
      <c r="G145" s="64"/>
      <c r="H145" s="64"/>
      <c r="I145" s="173"/>
      <c r="J145" s="64"/>
      <c r="K145" s="64"/>
      <c r="L145" s="62"/>
      <c r="M145" s="217"/>
      <c r="N145" s="43"/>
      <c r="O145" s="43"/>
      <c r="P145" s="43"/>
      <c r="Q145" s="43"/>
      <c r="R145" s="43"/>
      <c r="S145" s="43"/>
      <c r="T145" s="79"/>
      <c r="AT145" s="25" t="s">
        <v>173</v>
      </c>
      <c r="AU145" s="25" t="s">
        <v>86</v>
      </c>
    </row>
    <row r="146" spans="2:65" s="1" customFormat="1" ht="31.5" customHeight="1">
      <c r="B146" s="42"/>
      <c r="C146" s="203" t="s">
        <v>345</v>
      </c>
      <c r="D146" s="203" t="s">
        <v>166</v>
      </c>
      <c r="E146" s="204" t="s">
        <v>2079</v>
      </c>
      <c r="F146" s="205" t="s">
        <v>2080</v>
      </c>
      <c r="G146" s="206" t="s">
        <v>226</v>
      </c>
      <c r="H146" s="207">
        <v>3</v>
      </c>
      <c r="I146" s="208"/>
      <c r="J146" s="209">
        <f>ROUND(I146*H146,2)</f>
        <v>0</v>
      </c>
      <c r="K146" s="205" t="s">
        <v>170</v>
      </c>
      <c r="L146" s="62"/>
      <c r="M146" s="210" t="s">
        <v>24</v>
      </c>
      <c r="N146" s="211" t="s">
        <v>48</v>
      </c>
      <c r="O146" s="43"/>
      <c r="P146" s="212">
        <f>O146*H146</f>
        <v>0</v>
      </c>
      <c r="Q146" s="212">
        <v>1.035E-2</v>
      </c>
      <c r="R146" s="212">
        <f>Q146*H146</f>
        <v>3.1050000000000001E-2</v>
      </c>
      <c r="S146" s="212">
        <v>0</v>
      </c>
      <c r="T146" s="213">
        <f>S146*H146</f>
        <v>0</v>
      </c>
      <c r="AR146" s="25" t="s">
        <v>284</v>
      </c>
      <c r="AT146" s="25" t="s">
        <v>166</v>
      </c>
      <c r="AU146" s="25" t="s">
        <v>86</v>
      </c>
      <c r="AY146" s="25" t="s">
        <v>164</v>
      </c>
      <c r="BE146" s="214">
        <f>IF(N146="základní",J146,0)</f>
        <v>0</v>
      </c>
      <c r="BF146" s="214">
        <f>IF(N146="snížená",J146,0)</f>
        <v>0</v>
      </c>
      <c r="BG146" s="214">
        <f>IF(N146="zákl. přenesená",J146,0)</f>
        <v>0</v>
      </c>
      <c r="BH146" s="214">
        <f>IF(N146="sníž. přenesená",J146,0)</f>
        <v>0</v>
      </c>
      <c r="BI146" s="214">
        <f>IF(N146="nulová",J146,0)</f>
        <v>0</v>
      </c>
      <c r="BJ146" s="25" t="s">
        <v>25</v>
      </c>
      <c r="BK146" s="214">
        <f>ROUND(I146*H146,2)</f>
        <v>0</v>
      </c>
      <c r="BL146" s="25" t="s">
        <v>284</v>
      </c>
      <c r="BM146" s="25" t="s">
        <v>557</v>
      </c>
    </row>
    <row r="147" spans="2:65" s="1" customFormat="1" ht="27">
      <c r="B147" s="42"/>
      <c r="C147" s="64"/>
      <c r="D147" s="242" t="s">
        <v>173</v>
      </c>
      <c r="E147" s="64"/>
      <c r="F147" s="252" t="s">
        <v>2080</v>
      </c>
      <c r="G147" s="64"/>
      <c r="H147" s="64"/>
      <c r="I147" s="173"/>
      <c r="J147" s="64"/>
      <c r="K147" s="64"/>
      <c r="L147" s="62"/>
      <c r="M147" s="217"/>
      <c r="N147" s="43"/>
      <c r="O147" s="43"/>
      <c r="P147" s="43"/>
      <c r="Q147" s="43"/>
      <c r="R147" s="43"/>
      <c r="S147" s="43"/>
      <c r="T147" s="79"/>
      <c r="AT147" s="25" t="s">
        <v>173</v>
      </c>
      <c r="AU147" s="25" t="s">
        <v>86</v>
      </c>
    </row>
    <row r="148" spans="2:65" s="1" customFormat="1" ht="31.5" customHeight="1">
      <c r="B148" s="42"/>
      <c r="C148" s="203" t="s">
        <v>355</v>
      </c>
      <c r="D148" s="203" t="s">
        <v>166</v>
      </c>
      <c r="E148" s="204" t="s">
        <v>2081</v>
      </c>
      <c r="F148" s="205" t="s">
        <v>2082</v>
      </c>
      <c r="G148" s="206" t="s">
        <v>226</v>
      </c>
      <c r="H148" s="207">
        <v>2</v>
      </c>
      <c r="I148" s="208"/>
      <c r="J148" s="209">
        <f>ROUND(I148*H148,2)</f>
        <v>0</v>
      </c>
      <c r="K148" s="205" t="s">
        <v>170</v>
      </c>
      <c r="L148" s="62"/>
      <c r="M148" s="210" t="s">
        <v>24</v>
      </c>
      <c r="N148" s="211" t="s">
        <v>48</v>
      </c>
      <c r="O148" s="43"/>
      <c r="P148" s="212">
        <f>O148*H148</f>
        <v>0</v>
      </c>
      <c r="Q148" s="212">
        <v>1.4500000000000001E-2</v>
      </c>
      <c r="R148" s="212">
        <f>Q148*H148</f>
        <v>2.9000000000000001E-2</v>
      </c>
      <c r="S148" s="212">
        <v>0</v>
      </c>
      <c r="T148" s="213">
        <f>S148*H148</f>
        <v>0</v>
      </c>
      <c r="AR148" s="25" t="s">
        <v>284</v>
      </c>
      <c r="AT148" s="25" t="s">
        <v>166</v>
      </c>
      <c r="AU148" s="25" t="s">
        <v>86</v>
      </c>
      <c r="AY148" s="25" t="s">
        <v>164</v>
      </c>
      <c r="BE148" s="214">
        <f>IF(N148="základní",J148,0)</f>
        <v>0</v>
      </c>
      <c r="BF148" s="214">
        <f>IF(N148="snížená",J148,0)</f>
        <v>0</v>
      </c>
      <c r="BG148" s="214">
        <f>IF(N148="zákl. přenesená",J148,0)</f>
        <v>0</v>
      </c>
      <c r="BH148" s="214">
        <f>IF(N148="sníž. přenesená",J148,0)</f>
        <v>0</v>
      </c>
      <c r="BI148" s="214">
        <f>IF(N148="nulová",J148,0)</f>
        <v>0</v>
      </c>
      <c r="BJ148" s="25" t="s">
        <v>25</v>
      </c>
      <c r="BK148" s="214">
        <f>ROUND(I148*H148,2)</f>
        <v>0</v>
      </c>
      <c r="BL148" s="25" t="s">
        <v>284</v>
      </c>
      <c r="BM148" s="25" t="s">
        <v>573</v>
      </c>
    </row>
    <row r="149" spans="2:65" s="1" customFormat="1" ht="27">
      <c r="B149" s="42"/>
      <c r="C149" s="64"/>
      <c r="D149" s="242" t="s">
        <v>173</v>
      </c>
      <c r="E149" s="64"/>
      <c r="F149" s="252" t="s">
        <v>2082</v>
      </c>
      <c r="G149" s="64"/>
      <c r="H149" s="64"/>
      <c r="I149" s="173"/>
      <c r="J149" s="64"/>
      <c r="K149" s="64"/>
      <c r="L149" s="62"/>
      <c r="M149" s="217"/>
      <c r="N149" s="43"/>
      <c r="O149" s="43"/>
      <c r="P149" s="43"/>
      <c r="Q149" s="43"/>
      <c r="R149" s="43"/>
      <c r="S149" s="43"/>
      <c r="T149" s="79"/>
      <c r="AT149" s="25" t="s">
        <v>173</v>
      </c>
      <c r="AU149" s="25" t="s">
        <v>86</v>
      </c>
    </row>
    <row r="150" spans="2:65" s="1" customFormat="1" ht="31.5" customHeight="1">
      <c r="B150" s="42"/>
      <c r="C150" s="203" t="s">
        <v>364</v>
      </c>
      <c r="D150" s="203" t="s">
        <v>166</v>
      </c>
      <c r="E150" s="204" t="s">
        <v>2083</v>
      </c>
      <c r="F150" s="205" t="s">
        <v>2084</v>
      </c>
      <c r="G150" s="206" t="s">
        <v>226</v>
      </c>
      <c r="H150" s="207">
        <v>3</v>
      </c>
      <c r="I150" s="208"/>
      <c r="J150" s="209">
        <f>ROUND(I150*H150,2)</f>
        <v>0</v>
      </c>
      <c r="K150" s="205" t="s">
        <v>170</v>
      </c>
      <c r="L150" s="62"/>
      <c r="M150" s="210" t="s">
        <v>24</v>
      </c>
      <c r="N150" s="211" t="s">
        <v>48</v>
      </c>
      <c r="O150" s="43"/>
      <c r="P150" s="212">
        <f>O150*H150</f>
        <v>0</v>
      </c>
      <c r="Q150" s="212">
        <v>1.34E-2</v>
      </c>
      <c r="R150" s="212">
        <f>Q150*H150</f>
        <v>4.02E-2</v>
      </c>
      <c r="S150" s="212">
        <v>0</v>
      </c>
      <c r="T150" s="213">
        <f>S150*H150</f>
        <v>0</v>
      </c>
      <c r="AR150" s="25" t="s">
        <v>284</v>
      </c>
      <c r="AT150" s="25" t="s">
        <v>166</v>
      </c>
      <c r="AU150" s="25" t="s">
        <v>86</v>
      </c>
      <c r="AY150" s="25" t="s">
        <v>164</v>
      </c>
      <c r="BE150" s="214">
        <f>IF(N150="základní",J150,0)</f>
        <v>0</v>
      </c>
      <c r="BF150" s="214">
        <f>IF(N150="snížená",J150,0)</f>
        <v>0</v>
      </c>
      <c r="BG150" s="214">
        <f>IF(N150="zákl. přenesená",J150,0)</f>
        <v>0</v>
      </c>
      <c r="BH150" s="214">
        <f>IF(N150="sníž. přenesená",J150,0)</f>
        <v>0</v>
      </c>
      <c r="BI150" s="214">
        <f>IF(N150="nulová",J150,0)</f>
        <v>0</v>
      </c>
      <c r="BJ150" s="25" t="s">
        <v>25</v>
      </c>
      <c r="BK150" s="214">
        <f>ROUND(I150*H150,2)</f>
        <v>0</v>
      </c>
      <c r="BL150" s="25" t="s">
        <v>284</v>
      </c>
      <c r="BM150" s="25" t="s">
        <v>589</v>
      </c>
    </row>
    <row r="151" spans="2:65" s="1" customFormat="1" ht="27">
      <c r="B151" s="42"/>
      <c r="C151" s="64"/>
      <c r="D151" s="242" t="s">
        <v>173</v>
      </c>
      <c r="E151" s="64"/>
      <c r="F151" s="252" t="s">
        <v>2084</v>
      </c>
      <c r="G151" s="64"/>
      <c r="H151" s="64"/>
      <c r="I151" s="173"/>
      <c r="J151" s="64"/>
      <c r="K151" s="64"/>
      <c r="L151" s="62"/>
      <c r="M151" s="217"/>
      <c r="N151" s="43"/>
      <c r="O151" s="43"/>
      <c r="P151" s="43"/>
      <c r="Q151" s="43"/>
      <c r="R151" s="43"/>
      <c r="S151" s="43"/>
      <c r="T151" s="79"/>
      <c r="AT151" s="25" t="s">
        <v>173</v>
      </c>
      <c r="AU151" s="25" t="s">
        <v>86</v>
      </c>
    </row>
    <row r="152" spans="2:65" s="1" customFormat="1" ht="31.5" customHeight="1">
      <c r="B152" s="42"/>
      <c r="C152" s="203" t="s">
        <v>369</v>
      </c>
      <c r="D152" s="203" t="s">
        <v>166</v>
      </c>
      <c r="E152" s="204" t="s">
        <v>2085</v>
      </c>
      <c r="F152" s="205" t="s">
        <v>2086</v>
      </c>
      <c r="G152" s="206" t="s">
        <v>226</v>
      </c>
      <c r="H152" s="207">
        <v>2</v>
      </c>
      <c r="I152" s="208"/>
      <c r="J152" s="209">
        <f>ROUND(I152*H152,2)</f>
        <v>0</v>
      </c>
      <c r="K152" s="205" t="s">
        <v>170</v>
      </c>
      <c r="L152" s="62"/>
      <c r="M152" s="210" t="s">
        <v>24</v>
      </c>
      <c r="N152" s="211" t="s">
        <v>48</v>
      </c>
      <c r="O152" s="43"/>
      <c r="P152" s="212">
        <f>O152*H152</f>
        <v>0</v>
      </c>
      <c r="Q152" s="212">
        <v>2.2290000000000001E-2</v>
      </c>
      <c r="R152" s="212">
        <f>Q152*H152</f>
        <v>4.4580000000000002E-2</v>
      </c>
      <c r="S152" s="212">
        <v>0</v>
      </c>
      <c r="T152" s="213">
        <f>S152*H152</f>
        <v>0</v>
      </c>
      <c r="AR152" s="25" t="s">
        <v>284</v>
      </c>
      <c r="AT152" s="25" t="s">
        <v>166</v>
      </c>
      <c r="AU152" s="25" t="s">
        <v>86</v>
      </c>
      <c r="AY152" s="25" t="s">
        <v>164</v>
      </c>
      <c r="BE152" s="214">
        <f>IF(N152="základní",J152,0)</f>
        <v>0</v>
      </c>
      <c r="BF152" s="214">
        <f>IF(N152="snížená",J152,0)</f>
        <v>0</v>
      </c>
      <c r="BG152" s="214">
        <f>IF(N152="zákl. přenesená",J152,0)</f>
        <v>0</v>
      </c>
      <c r="BH152" s="214">
        <f>IF(N152="sníž. přenesená",J152,0)</f>
        <v>0</v>
      </c>
      <c r="BI152" s="214">
        <f>IF(N152="nulová",J152,0)</f>
        <v>0</v>
      </c>
      <c r="BJ152" s="25" t="s">
        <v>25</v>
      </c>
      <c r="BK152" s="214">
        <f>ROUND(I152*H152,2)</f>
        <v>0</v>
      </c>
      <c r="BL152" s="25" t="s">
        <v>284</v>
      </c>
      <c r="BM152" s="25" t="s">
        <v>601</v>
      </c>
    </row>
    <row r="153" spans="2:65" s="1" customFormat="1" ht="27">
      <c r="B153" s="42"/>
      <c r="C153" s="64"/>
      <c r="D153" s="242" t="s">
        <v>173</v>
      </c>
      <c r="E153" s="64"/>
      <c r="F153" s="252" t="s">
        <v>2086</v>
      </c>
      <c r="G153" s="64"/>
      <c r="H153" s="64"/>
      <c r="I153" s="173"/>
      <c r="J153" s="64"/>
      <c r="K153" s="64"/>
      <c r="L153" s="62"/>
      <c r="M153" s="217"/>
      <c r="N153" s="43"/>
      <c r="O153" s="43"/>
      <c r="P153" s="43"/>
      <c r="Q153" s="43"/>
      <c r="R153" s="43"/>
      <c r="S153" s="43"/>
      <c r="T153" s="79"/>
      <c r="AT153" s="25" t="s">
        <v>173</v>
      </c>
      <c r="AU153" s="25" t="s">
        <v>86</v>
      </c>
    </row>
    <row r="154" spans="2:65" s="1" customFormat="1" ht="31.5" customHeight="1">
      <c r="B154" s="42"/>
      <c r="C154" s="203" t="s">
        <v>379</v>
      </c>
      <c r="D154" s="203" t="s">
        <v>166</v>
      </c>
      <c r="E154" s="204" t="s">
        <v>2087</v>
      </c>
      <c r="F154" s="205" t="s">
        <v>2088</v>
      </c>
      <c r="G154" s="206" t="s">
        <v>226</v>
      </c>
      <c r="H154" s="207">
        <v>1</v>
      </c>
      <c r="I154" s="208"/>
      <c r="J154" s="209">
        <f>ROUND(I154*H154,2)</f>
        <v>0</v>
      </c>
      <c r="K154" s="205" t="s">
        <v>170</v>
      </c>
      <c r="L154" s="62"/>
      <c r="M154" s="210" t="s">
        <v>24</v>
      </c>
      <c r="N154" s="211" t="s">
        <v>48</v>
      </c>
      <c r="O154" s="43"/>
      <c r="P154" s="212">
        <f>O154*H154</f>
        <v>0</v>
      </c>
      <c r="Q154" s="212">
        <v>2.8029999999999999E-2</v>
      </c>
      <c r="R154" s="212">
        <f>Q154*H154</f>
        <v>2.8029999999999999E-2</v>
      </c>
      <c r="S154" s="212">
        <v>0</v>
      </c>
      <c r="T154" s="213">
        <f>S154*H154</f>
        <v>0</v>
      </c>
      <c r="AR154" s="25" t="s">
        <v>284</v>
      </c>
      <c r="AT154" s="25" t="s">
        <v>166</v>
      </c>
      <c r="AU154" s="25" t="s">
        <v>86</v>
      </c>
      <c r="AY154" s="25" t="s">
        <v>164</v>
      </c>
      <c r="BE154" s="214">
        <f>IF(N154="základní",J154,0)</f>
        <v>0</v>
      </c>
      <c r="BF154" s="214">
        <f>IF(N154="snížená",J154,0)</f>
        <v>0</v>
      </c>
      <c r="BG154" s="214">
        <f>IF(N154="zákl. přenesená",J154,0)</f>
        <v>0</v>
      </c>
      <c r="BH154" s="214">
        <f>IF(N154="sníž. přenesená",J154,0)</f>
        <v>0</v>
      </c>
      <c r="BI154" s="214">
        <f>IF(N154="nulová",J154,0)</f>
        <v>0</v>
      </c>
      <c r="BJ154" s="25" t="s">
        <v>25</v>
      </c>
      <c r="BK154" s="214">
        <f>ROUND(I154*H154,2)</f>
        <v>0</v>
      </c>
      <c r="BL154" s="25" t="s">
        <v>284</v>
      </c>
      <c r="BM154" s="25" t="s">
        <v>615</v>
      </c>
    </row>
    <row r="155" spans="2:65" s="1" customFormat="1" ht="27">
      <c r="B155" s="42"/>
      <c r="C155" s="64"/>
      <c r="D155" s="242" t="s">
        <v>173</v>
      </c>
      <c r="E155" s="64"/>
      <c r="F155" s="252" t="s">
        <v>2088</v>
      </c>
      <c r="G155" s="64"/>
      <c r="H155" s="64"/>
      <c r="I155" s="173"/>
      <c r="J155" s="64"/>
      <c r="K155" s="64"/>
      <c r="L155" s="62"/>
      <c r="M155" s="217"/>
      <c r="N155" s="43"/>
      <c r="O155" s="43"/>
      <c r="P155" s="43"/>
      <c r="Q155" s="43"/>
      <c r="R155" s="43"/>
      <c r="S155" s="43"/>
      <c r="T155" s="79"/>
      <c r="AT155" s="25" t="s">
        <v>173</v>
      </c>
      <c r="AU155" s="25" t="s">
        <v>86</v>
      </c>
    </row>
    <row r="156" spans="2:65" s="1" customFormat="1" ht="22.5" customHeight="1">
      <c r="B156" s="42"/>
      <c r="C156" s="203" t="s">
        <v>385</v>
      </c>
      <c r="D156" s="203" t="s">
        <v>166</v>
      </c>
      <c r="E156" s="204" t="s">
        <v>2089</v>
      </c>
      <c r="F156" s="205" t="s">
        <v>2090</v>
      </c>
      <c r="G156" s="206" t="s">
        <v>226</v>
      </c>
      <c r="H156" s="207">
        <v>1</v>
      </c>
      <c r="I156" s="208"/>
      <c r="J156" s="209">
        <f>ROUND(I156*H156,2)</f>
        <v>0</v>
      </c>
      <c r="K156" s="205" t="s">
        <v>24</v>
      </c>
      <c r="L156" s="62"/>
      <c r="M156" s="210" t="s">
        <v>24</v>
      </c>
      <c r="N156" s="211" t="s">
        <v>48</v>
      </c>
      <c r="O156" s="43"/>
      <c r="P156" s="212">
        <f>O156*H156</f>
        <v>0</v>
      </c>
      <c r="Q156" s="212">
        <v>0</v>
      </c>
      <c r="R156" s="212">
        <f>Q156*H156</f>
        <v>0</v>
      </c>
      <c r="S156" s="212">
        <v>0</v>
      </c>
      <c r="T156" s="213">
        <f>S156*H156</f>
        <v>0</v>
      </c>
      <c r="AR156" s="25" t="s">
        <v>284</v>
      </c>
      <c r="AT156" s="25" t="s">
        <v>166</v>
      </c>
      <c r="AU156" s="25" t="s">
        <v>86</v>
      </c>
      <c r="AY156" s="25" t="s">
        <v>164</v>
      </c>
      <c r="BE156" s="214">
        <f>IF(N156="základní",J156,0)</f>
        <v>0</v>
      </c>
      <c r="BF156" s="214">
        <f>IF(N156="snížená",J156,0)</f>
        <v>0</v>
      </c>
      <c r="BG156" s="214">
        <f>IF(N156="zákl. přenesená",J156,0)</f>
        <v>0</v>
      </c>
      <c r="BH156" s="214">
        <f>IF(N156="sníž. přenesená",J156,0)</f>
        <v>0</v>
      </c>
      <c r="BI156" s="214">
        <f>IF(N156="nulová",J156,0)</f>
        <v>0</v>
      </c>
      <c r="BJ156" s="25" t="s">
        <v>25</v>
      </c>
      <c r="BK156" s="214">
        <f>ROUND(I156*H156,2)</f>
        <v>0</v>
      </c>
      <c r="BL156" s="25" t="s">
        <v>284</v>
      </c>
      <c r="BM156" s="25" t="s">
        <v>627</v>
      </c>
    </row>
    <row r="157" spans="2:65" s="1" customFormat="1" ht="13.5">
      <c r="B157" s="42"/>
      <c r="C157" s="64"/>
      <c r="D157" s="242" t="s">
        <v>173</v>
      </c>
      <c r="E157" s="64"/>
      <c r="F157" s="252" t="s">
        <v>2091</v>
      </c>
      <c r="G157" s="64"/>
      <c r="H157" s="64"/>
      <c r="I157" s="173"/>
      <c r="J157" s="64"/>
      <c r="K157" s="64"/>
      <c r="L157" s="62"/>
      <c r="M157" s="217"/>
      <c r="N157" s="43"/>
      <c r="O157" s="43"/>
      <c r="P157" s="43"/>
      <c r="Q157" s="43"/>
      <c r="R157" s="43"/>
      <c r="S157" s="43"/>
      <c r="T157" s="79"/>
      <c r="AT157" s="25" t="s">
        <v>173</v>
      </c>
      <c r="AU157" s="25" t="s">
        <v>86</v>
      </c>
    </row>
    <row r="158" spans="2:65" s="1" customFormat="1" ht="22.5" customHeight="1">
      <c r="B158" s="42"/>
      <c r="C158" s="256" t="s">
        <v>392</v>
      </c>
      <c r="D158" s="256" t="s">
        <v>217</v>
      </c>
      <c r="E158" s="257" t="s">
        <v>2092</v>
      </c>
      <c r="F158" s="258" t="s">
        <v>2093</v>
      </c>
      <c r="G158" s="259" t="s">
        <v>226</v>
      </c>
      <c r="H158" s="260">
        <v>1</v>
      </c>
      <c r="I158" s="261"/>
      <c r="J158" s="262">
        <f>ROUND(I158*H158,2)</f>
        <v>0</v>
      </c>
      <c r="K158" s="258" t="s">
        <v>24</v>
      </c>
      <c r="L158" s="263"/>
      <c r="M158" s="264" t="s">
        <v>24</v>
      </c>
      <c r="N158" s="265" t="s">
        <v>48</v>
      </c>
      <c r="O158" s="43"/>
      <c r="P158" s="212">
        <f>O158*H158</f>
        <v>0</v>
      </c>
      <c r="Q158" s="212">
        <v>1.3599999999999999E-2</v>
      </c>
      <c r="R158" s="212">
        <f>Q158*H158</f>
        <v>1.3599999999999999E-2</v>
      </c>
      <c r="S158" s="212">
        <v>0</v>
      </c>
      <c r="T158" s="213">
        <f>S158*H158</f>
        <v>0</v>
      </c>
      <c r="AR158" s="25" t="s">
        <v>409</v>
      </c>
      <c r="AT158" s="25" t="s">
        <v>217</v>
      </c>
      <c r="AU158" s="25" t="s">
        <v>86</v>
      </c>
      <c r="AY158" s="25" t="s">
        <v>164</v>
      </c>
      <c r="BE158" s="214">
        <f>IF(N158="základní",J158,0)</f>
        <v>0</v>
      </c>
      <c r="BF158" s="214">
        <f>IF(N158="snížená",J158,0)</f>
        <v>0</v>
      </c>
      <c r="BG158" s="214">
        <f>IF(N158="zákl. přenesená",J158,0)</f>
        <v>0</v>
      </c>
      <c r="BH158" s="214">
        <f>IF(N158="sníž. přenesená",J158,0)</f>
        <v>0</v>
      </c>
      <c r="BI158" s="214">
        <f>IF(N158="nulová",J158,0)</f>
        <v>0</v>
      </c>
      <c r="BJ158" s="25" t="s">
        <v>25</v>
      </c>
      <c r="BK158" s="214">
        <f>ROUND(I158*H158,2)</f>
        <v>0</v>
      </c>
      <c r="BL158" s="25" t="s">
        <v>284</v>
      </c>
      <c r="BM158" s="25" t="s">
        <v>640</v>
      </c>
    </row>
    <row r="159" spans="2:65" s="1" customFormat="1" ht="13.5">
      <c r="B159" s="42"/>
      <c r="C159" s="64"/>
      <c r="D159" s="242" t="s">
        <v>173</v>
      </c>
      <c r="E159" s="64"/>
      <c r="F159" s="252" t="s">
        <v>2093</v>
      </c>
      <c r="G159" s="64"/>
      <c r="H159" s="64"/>
      <c r="I159" s="173"/>
      <c r="J159" s="64"/>
      <c r="K159" s="64"/>
      <c r="L159" s="62"/>
      <c r="M159" s="217"/>
      <c r="N159" s="43"/>
      <c r="O159" s="43"/>
      <c r="P159" s="43"/>
      <c r="Q159" s="43"/>
      <c r="R159" s="43"/>
      <c r="S159" s="43"/>
      <c r="T159" s="79"/>
      <c r="AT159" s="25" t="s">
        <v>173</v>
      </c>
      <c r="AU159" s="25" t="s">
        <v>86</v>
      </c>
    </row>
    <row r="160" spans="2:65" s="1" customFormat="1" ht="22.5" customHeight="1">
      <c r="B160" s="42"/>
      <c r="C160" s="203" t="s">
        <v>402</v>
      </c>
      <c r="D160" s="203" t="s">
        <v>166</v>
      </c>
      <c r="E160" s="204" t="s">
        <v>2094</v>
      </c>
      <c r="F160" s="205" t="s">
        <v>2095</v>
      </c>
      <c r="G160" s="206" t="s">
        <v>234</v>
      </c>
      <c r="H160" s="207">
        <v>12</v>
      </c>
      <c r="I160" s="208"/>
      <c r="J160" s="209">
        <f>ROUND(I160*H160,2)</f>
        <v>0</v>
      </c>
      <c r="K160" s="205" t="s">
        <v>170</v>
      </c>
      <c r="L160" s="62"/>
      <c r="M160" s="210" t="s">
        <v>24</v>
      </c>
      <c r="N160" s="211" t="s">
        <v>48</v>
      </c>
      <c r="O160" s="43"/>
      <c r="P160" s="212">
        <f>O160*H160</f>
        <v>0</v>
      </c>
      <c r="Q160" s="212">
        <v>0</v>
      </c>
      <c r="R160" s="212">
        <f>Q160*H160</f>
        <v>0</v>
      </c>
      <c r="S160" s="212">
        <v>0</v>
      </c>
      <c r="T160" s="213">
        <f>S160*H160</f>
        <v>0</v>
      </c>
      <c r="AR160" s="25" t="s">
        <v>284</v>
      </c>
      <c r="AT160" s="25" t="s">
        <v>166</v>
      </c>
      <c r="AU160" s="25" t="s">
        <v>86</v>
      </c>
      <c r="AY160" s="25" t="s">
        <v>164</v>
      </c>
      <c r="BE160" s="214">
        <f>IF(N160="základní",J160,0)</f>
        <v>0</v>
      </c>
      <c r="BF160" s="214">
        <f>IF(N160="snížená",J160,0)</f>
        <v>0</v>
      </c>
      <c r="BG160" s="214">
        <f>IF(N160="zákl. přenesená",J160,0)</f>
        <v>0</v>
      </c>
      <c r="BH160" s="214">
        <f>IF(N160="sníž. přenesená",J160,0)</f>
        <v>0</v>
      </c>
      <c r="BI160" s="214">
        <f>IF(N160="nulová",J160,0)</f>
        <v>0</v>
      </c>
      <c r="BJ160" s="25" t="s">
        <v>25</v>
      </c>
      <c r="BK160" s="214">
        <f>ROUND(I160*H160,2)</f>
        <v>0</v>
      </c>
      <c r="BL160" s="25" t="s">
        <v>284</v>
      </c>
      <c r="BM160" s="25" t="s">
        <v>653</v>
      </c>
    </row>
    <row r="161" spans="2:65" s="1" customFormat="1" ht="13.5">
      <c r="B161" s="42"/>
      <c r="C161" s="64"/>
      <c r="D161" s="242" t="s">
        <v>173</v>
      </c>
      <c r="E161" s="64"/>
      <c r="F161" s="252" t="s">
        <v>2095</v>
      </c>
      <c r="G161" s="64"/>
      <c r="H161" s="64"/>
      <c r="I161" s="173"/>
      <c r="J161" s="64"/>
      <c r="K161" s="64"/>
      <c r="L161" s="62"/>
      <c r="M161" s="217"/>
      <c r="N161" s="43"/>
      <c r="O161" s="43"/>
      <c r="P161" s="43"/>
      <c r="Q161" s="43"/>
      <c r="R161" s="43"/>
      <c r="S161" s="43"/>
      <c r="T161" s="79"/>
      <c r="AT161" s="25" t="s">
        <v>173</v>
      </c>
      <c r="AU161" s="25" t="s">
        <v>86</v>
      </c>
    </row>
    <row r="162" spans="2:65" s="1" customFormat="1" ht="22.5" customHeight="1">
      <c r="B162" s="42"/>
      <c r="C162" s="203" t="s">
        <v>409</v>
      </c>
      <c r="D162" s="203" t="s">
        <v>166</v>
      </c>
      <c r="E162" s="204" t="s">
        <v>2096</v>
      </c>
      <c r="F162" s="205" t="s">
        <v>2097</v>
      </c>
      <c r="G162" s="206" t="s">
        <v>226</v>
      </c>
      <c r="H162" s="207">
        <v>14</v>
      </c>
      <c r="I162" s="208"/>
      <c r="J162" s="209">
        <f>ROUND(I162*H162,2)</f>
        <v>0</v>
      </c>
      <c r="K162" s="205" t="s">
        <v>170</v>
      </c>
      <c r="L162" s="62"/>
      <c r="M162" s="210" t="s">
        <v>24</v>
      </c>
      <c r="N162" s="211" t="s">
        <v>48</v>
      </c>
      <c r="O162" s="43"/>
      <c r="P162" s="212">
        <f>O162*H162</f>
        <v>0</v>
      </c>
      <c r="Q162" s="212">
        <v>5.7142857142857103E-6</v>
      </c>
      <c r="R162" s="212">
        <f>Q162*H162</f>
        <v>7.9999999999999939E-5</v>
      </c>
      <c r="S162" s="212">
        <v>0</v>
      </c>
      <c r="T162" s="213">
        <f>S162*H162</f>
        <v>0</v>
      </c>
      <c r="AR162" s="25" t="s">
        <v>284</v>
      </c>
      <c r="AT162" s="25" t="s">
        <v>166</v>
      </c>
      <c r="AU162" s="25" t="s">
        <v>86</v>
      </c>
      <c r="AY162" s="25" t="s">
        <v>164</v>
      </c>
      <c r="BE162" s="214">
        <f>IF(N162="základní",J162,0)</f>
        <v>0</v>
      </c>
      <c r="BF162" s="214">
        <f>IF(N162="snížená",J162,0)</f>
        <v>0</v>
      </c>
      <c r="BG162" s="214">
        <f>IF(N162="zákl. přenesená",J162,0)</f>
        <v>0</v>
      </c>
      <c r="BH162" s="214">
        <f>IF(N162="sníž. přenesená",J162,0)</f>
        <v>0</v>
      </c>
      <c r="BI162" s="214">
        <f>IF(N162="nulová",J162,0)</f>
        <v>0</v>
      </c>
      <c r="BJ162" s="25" t="s">
        <v>25</v>
      </c>
      <c r="BK162" s="214">
        <f>ROUND(I162*H162,2)</f>
        <v>0</v>
      </c>
      <c r="BL162" s="25" t="s">
        <v>284</v>
      </c>
      <c r="BM162" s="25" t="s">
        <v>478</v>
      </c>
    </row>
    <row r="163" spans="2:65" s="1" customFormat="1" ht="13.5">
      <c r="B163" s="42"/>
      <c r="C163" s="64"/>
      <c r="D163" s="242" t="s">
        <v>173</v>
      </c>
      <c r="E163" s="64"/>
      <c r="F163" s="252" t="s">
        <v>2097</v>
      </c>
      <c r="G163" s="64"/>
      <c r="H163" s="64"/>
      <c r="I163" s="173"/>
      <c r="J163" s="64"/>
      <c r="K163" s="64"/>
      <c r="L163" s="62"/>
      <c r="M163" s="217"/>
      <c r="N163" s="43"/>
      <c r="O163" s="43"/>
      <c r="P163" s="43"/>
      <c r="Q163" s="43"/>
      <c r="R163" s="43"/>
      <c r="S163" s="43"/>
      <c r="T163" s="79"/>
      <c r="AT163" s="25" t="s">
        <v>173</v>
      </c>
      <c r="AU163" s="25" t="s">
        <v>86</v>
      </c>
    </row>
    <row r="164" spans="2:65" s="1" customFormat="1" ht="22.5" customHeight="1">
      <c r="B164" s="42"/>
      <c r="C164" s="203" t="s">
        <v>447</v>
      </c>
      <c r="D164" s="203" t="s">
        <v>166</v>
      </c>
      <c r="E164" s="204" t="s">
        <v>2098</v>
      </c>
      <c r="F164" s="205" t="s">
        <v>2099</v>
      </c>
      <c r="G164" s="206" t="s">
        <v>234</v>
      </c>
      <c r="H164" s="207">
        <v>12</v>
      </c>
      <c r="I164" s="208"/>
      <c r="J164" s="209">
        <f>ROUND(I164*H164,2)</f>
        <v>0</v>
      </c>
      <c r="K164" s="205" t="s">
        <v>170</v>
      </c>
      <c r="L164" s="62"/>
      <c r="M164" s="210" t="s">
        <v>24</v>
      </c>
      <c r="N164" s="211" t="s">
        <v>48</v>
      </c>
      <c r="O164" s="43"/>
      <c r="P164" s="212">
        <f>O164*H164</f>
        <v>0</v>
      </c>
      <c r="Q164" s="212">
        <v>0</v>
      </c>
      <c r="R164" s="212">
        <f>Q164*H164</f>
        <v>0</v>
      </c>
      <c r="S164" s="212">
        <v>0</v>
      </c>
      <c r="T164" s="213">
        <f>S164*H164</f>
        <v>0</v>
      </c>
      <c r="AR164" s="25" t="s">
        <v>284</v>
      </c>
      <c r="AT164" s="25" t="s">
        <v>166</v>
      </c>
      <c r="AU164" s="25" t="s">
        <v>86</v>
      </c>
      <c r="AY164" s="25" t="s">
        <v>164</v>
      </c>
      <c r="BE164" s="214">
        <f>IF(N164="základní",J164,0)</f>
        <v>0</v>
      </c>
      <c r="BF164" s="214">
        <f>IF(N164="snížená",J164,0)</f>
        <v>0</v>
      </c>
      <c r="BG164" s="214">
        <f>IF(N164="zákl. přenesená",J164,0)</f>
        <v>0</v>
      </c>
      <c r="BH164" s="214">
        <f>IF(N164="sníž. přenesená",J164,0)</f>
        <v>0</v>
      </c>
      <c r="BI164" s="214">
        <f>IF(N164="nulová",J164,0)</f>
        <v>0</v>
      </c>
      <c r="BJ164" s="25" t="s">
        <v>25</v>
      </c>
      <c r="BK164" s="214">
        <f>ROUND(I164*H164,2)</f>
        <v>0</v>
      </c>
      <c r="BL164" s="25" t="s">
        <v>284</v>
      </c>
      <c r="BM164" s="25" t="s">
        <v>675</v>
      </c>
    </row>
    <row r="165" spans="2:65" s="1" customFormat="1" ht="13.5">
      <c r="B165" s="42"/>
      <c r="C165" s="64"/>
      <c r="D165" s="242" t="s">
        <v>173</v>
      </c>
      <c r="E165" s="64"/>
      <c r="F165" s="252" t="s">
        <v>2099</v>
      </c>
      <c r="G165" s="64"/>
      <c r="H165" s="64"/>
      <c r="I165" s="173"/>
      <c r="J165" s="64"/>
      <c r="K165" s="64"/>
      <c r="L165" s="62"/>
      <c r="M165" s="217"/>
      <c r="N165" s="43"/>
      <c r="O165" s="43"/>
      <c r="P165" s="43"/>
      <c r="Q165" s="43"/>
      <c r="R165" s="43"/>
      <c r="S165" s="43"/>
      <c r="T165" s="79"/>
      <c r="AT165" s="25" t="s">
        <v>173</v>
      </c>
      <c r="AU165" s="25" t="s">
        <v>86</v>
      </c>
    </row>
    <row r="166" spans="2:65" s="1" customFormat="1" ht="31.5" customHeight="1">
      <c r="B166" s="42"/>
      <c r="C166" s="203" t="s">
        <v>455</v>
      </c>
      <c r="D166" s="203" t="s">
        <v>166</v>
      </c>
      <c r="E166" s="204" t="s">
        <v>2100</v>
      </c>
      <c r="F166" s="205" t="s">
        <v>2101</v>
      </c>
      <c r="G166" s="206" t="s">
        <v>207</v>
      </c>
      <c r="H166" s="207">
        <v>0.13700000000000001</v>
      </c>
      <c r="I166" s="208"/>
      <c r="J166" s="209">
        <f>ROUND(I166*H166,2)</f>
        <v>0</v>
      </c>
      <c r="K166" s="205" t="s">
        <v>170</v>
      </c>
      <c r="L166" s="62"/>
      <c r="M166" s="210" t="s">
        <v>24</v>
      </c>
      <c r="N166" s="211" t="s">
        <v>48</v>
      </c>
      <c r="O166" s="43"/>
      <c r="P166" s="212">
        <f>O166*H166</f>
        <v>0</v>
      </c>
      <c r="Q166" s="212">
        <v>0</v>
      </c>
      <c r="R166" s="212">
        <f>Q166*H166</f>
        <v>0</v>
      </c>
      <c r="S166" s="212">
        <v>0</v>
      </c>
      <c r="T166" s="213">
        <f>S166*H166</f>
        <v>0</v>
      </c>
      <c r="AR166" s="25" t="s">
        <v>284</v>
      </c>
      <c r="AT166" s="25" t="s">
        <v>166</v>
      </c>
      <c r="AU166" s="25" t="s">
        <v>86</v>
      </c>
      <c r="AY166" s="25" t="s">
        <v>164</v>
      </c>
      <c r="BE166" s="214">
        <f>IF(N166="základní",J166,0)</f>
        <v>0</v>
      </c>
      <c r="BF166" s="214">
        <f>IF(N166="snížená",J166,0)</f>
        <v>0</v>
      </c>
      <c r="BG166" s="214">
        <f>IF(N166="zákl. přenesená",J166,0)</f>
        <v>0</v>
      </c>
      <c r="BH166" s="214">
        <f>IF(N166="sníž. přenesená",J166,0)</f>
        <v>0</v>
      </c>
      <c r="BI166" s="214">
        <f>IF(N166="nulová",J166,0)</f>
        <v>0</v>
      </c>
      <c r="BJ166" s="25" t="s">
        <v>25</v>
      </c>
      <c r="BK166" s="214">
        <f>ROUND(I166*H166,2)</f>
        <v>0</v>
      </c>
      <c r="BL166" s="25" t="s">
        <v>284</v>
      </c>
      <c r="BM166" s="25" t="s">
        <v>687</v>
      </c>
    </row>
    <row r="167" spans="2:65" s="1" customFormat="1" ht="13.5">
      <c r="B167" s="42"/>
      <c r="C167" s="64"/>
      <c r="D167" s="242" t="s">
        <v>173</v>
      </c>
      <c r="E167" s="64"/>
      <c r="F167" s="252" t="s">
        <v>2101</v>
      </c>
      <c r="G167" s="64"/>
      <c r="H167" s="64"/>
      <c r="I167" s="173"/>
      <c r="J167" s="64"/>
      <c r="K167" s="64"/>
      <c r="L167" s="62"/>
      <c r="M167" s="217"/>
      <c r="N167" s="43"/>
      <c r="O167" s="43"/>
      <c r="P167" s="43"/>
      <c r="Q167" s="43"/>
      <c r="R167" s="43"/>
      <c r="S167" s="43"/>
      <c r="T167" s="79"/>
      <c r="AT167" s="25" t="s">
        <v>173</v>
      </c>
      <c r="AU167" s="25" t="s">
        <v>86</v>
      </c>
    </row>
    <row r="168" spans="2:65" s="1" customFormat="1" ht="22.5" customHeight="1">
      <c r="B168" s="42"/>
      <c r="C168" s="203" t="s">
        <v>461</v>
      </c>
      <c r="D168" s="203" t="s">
        <v>166</v>
      </c>
      <c r="E168" s="204" t="s">
        <v>2102</v>
      </c>
      <c r="F168" s="205" t="s">
        <v>2103</v>
      </c>
      <c r="G168" s="206" t="s">
        <v>2011</v>
      </c>
      <c r="H168" s="294"/>
      <c r="I168" s="208"/>
      <c r="J168" s="209">
        <f>ROUND(I168*H168,2)</f>
        <v>0</v>
      </c>
      <c r="K168" s="205" t="s">
        <v>170</v>
      </c>
      <c r="L168" s="62"/>
      <c r="M168" s="210" t="s">
        <v>24</v>
      </c>
      <c r="N168" s="211" t="s">
        <v>48</v>
      </c>
      <c r="O168" s="43"/>
      <c r="P168" s="212">
        <f>O168*H168</f>
        <v>0</v>
      </c>
      <c r="Q168" s="212">
        <v>0</v>
      </c>
      <c r="R168" s="212">
        <f>Q168*H168</f>
        <v>0</v>
      </c>
      <c r="S168" s="212">
        <v>0</v>
      </c>
      <c r="T168" s="213">
        <f>S168*H168</f>
        <v>0</v>
      </c>
      <c r="AR168" s="25" t="s">
        <v>284</v>
      </c>
      <c r="AT168" s="25" t="s">
        <v>166</v>
      </c>
      <c r="AU168" s="25" t="s">
        <v>86</v>
      </c>
      <c r="AY168" s="25" t="s">
        <v>164</v>
      </c>
      <c r="BE168" s="214">
        <f>IF(N168="základní",J168,0)</f>
        <v>0</v>
      </c>
      <c r="BF168" s="214">
        <f>IF(N168="snížená",J168,0)</f>
        <v>0</v>
      </c>
      <c r="BG168" s="214">
        <f>IF(N168="zákl. přenesená",J168,0)</f>
        <v>0</v>
      </c>
      <c r="BH168" s="214">
        <f>IF(N168="sníž. přenesená",J168,0)</f>
        <v>0</v>
      </c>
      <c r="BI168" s="214">
        <f>IF(N168="nulová",J168,0)</f>
        <v>0</v>
      </c>
      <c r="BJ168" s="25" t="s">
        <v>25</v>
      </c>
      <c r="BK168" s="214">
        <f>ROUND(I168*H168,2)</f>
        <v>0</v>
      </c>
      <c r="BL168" s="25" t="s">
        <v>284</v>
      </c>
      <c r="BM168" s="25" t="s">
        <v>701</v>
      </c>
    </row>
    <row r="169" spans="2:65" s="1" customFormat="1" ht="13.5">
      <c r="B169" s="42"/>
      <c r="C169" s="64"/>
      <c r="D169" s="215" t="s">
        <v>173</v>
      </c>
      <c r="E169" s="64"/>
      <c r="F169" s="216" t="s">
        <v>2103</v>
      </c>
      <c r="G169" s="64"/>
      <c r="H169" s="64"/>
      <c r="I169" s="173"/>
      <c r="J169" s="64"/>
      <c r="K169" s="64"/>
      <c r="L169" s="62"/>
      <c r="M169" s="217"/>
      <c r="N169" s="43"/>
      <c r="O169" s="43"/>
      <c r="P169" s="43"/>
      <c r="Q169" s="43"/>
      <c r="R169" s="43"/>
      <c r="S169" s="43"/>
      <c r="T169" s="79"/>
      <c r="AT169" s="25" t="s">
        <v>173</v>
      </c>
      <c r="AU169" s="25" t="s">
        <v>86</v>
      </c>
    </row>
    <row r="170" spans="2:65" s="11" customFormat="1" ht="37.35" customHeight="1">
      <c r="B170" s="186"/>
      <c r="C170" s="187"/>
      <c r="D170" s="200" t="s">
        <v>76</v>
      </c>
      <c r="E170" s="284" t="s">
        <v>1399</v>
      </c>
      <c r="F170" s="284" t="s">
        <v>1400</v>
      </c>
      <c r="G170" s="187"/>
      <c r="H170" s="187"/>
      <c r="I170" s="190"/>
      <c r="J170" s="285">
        <f>BK170</f>
        <v>0</v>
      </c>
      <c r="K170" s="187"/>
      <c r="L170" s="192"/>
      <c r="M170" s="193"/>
      <c r="N170" s="194"/>
      <c r="O170" s="194"/>
      <c r="P170" s="195">
        <f>SUM(P171:P174)</f>
        <v>0</v>
      </c>
      <c r="Q170" s="194"/>
      <c r="R170" s="195">
        <f>SUM(R171:R174)</f>
        <v>0</v>
      </c>
      <c r="S170" s="194"/>
      <c r="T170" s="196">
        <f>SUM(T171:T174)</f>
        <v>0</v>
      </c>
      <c r="AR170" s="197" t="s">
        <v>171</v>
      </c>
      <c r="AT170" s="198" t="s">
        <v>76</v>
      </c>
      <c r="AU170" s="198" t="s">
        <v>77</v>
      </c>
      <c r="AY170" s="197" t="s">
        <v>164</v>
      </c>
      <c r="BK170" s="199">
        <f>SUM(BK171:BK174)</f>
        <v>0</v>
      </c>
    </row>
    <row r="171" spans="2:65" s="1" customFormat="1" ht="22.5" customHeight="1">
      <c r="B171" s="42"/>
      <c r="C171" s="203" t="s">
        <v>472</v>
      </c>
      <c r="D171" s="203" t="s">
        <v>166</v>
      </c>
      <c r="E171" s="204" t="s">
        <v>2104</v>
      </c>
      <c r="F171" s="205" t="s">
        <v>2105</v>
      </c>
      <c r="G171" s="206" t="s">
        <v>226</v>
      </c>
      <c r="H171" s="207">
        <v>1</v>
      </c>
      <c r="I171" s="208"/>
      <c r="J171" s="209">
        <f>ROUND(I171*H171,2)</f>
        <v>0</v>
      </c>
      <c r="K171" s="205" t="s">
        <v>24</v>
      </c>
      <c r="L171" s="62"/>
      <c r="M171" s="210" t="s">
        <v>24</v>
      </c>
      <c r="N171" s="211" t="s">
        <v>48</v>
      </c>
      <c r="O171" s="43"/>
      <c r="P171" s="212">
        <f>O171*H171</f>
        <v>0</v>
      </c>
      <c r="Q171" s="212">
        <v>0</v>
      </c>
      <c r="R171" s="212">
        <f>Q171*H171</f>
        <v>0</v>
      </c>
      <c r="S171" s="212">
        <v>0</v>
      </c>
      <c r="T171" s="213">
        <f>S171*H171</f>
        <v>0</v>
      </c>
      <c r="AR171" s="25" t="s">
        <v>2106</v>
      </c>
      <c r="AT171" s="25" t="s">
        <v>166</v>
      </c>
      <c r="AU171" s="25" t="s">
        <v>25</v>
      </c>
      <c r="AY171" s="25" t="s">
        <v>164</v>
      </c>
      <c r="BE171" s="214">
        <f>IF(N171="základní",J171,0)</f>
        <v>0</v>
      </c>
      <c r="BF171" s="214">
        <f>IF(N171="snížená",J171,0)</f>
        <v>0</v>
      </c>
      <c r="BG171" s="214">
        <f>IF(N171="zákl. přenesená",J171,0)</f>
        <v>0</v>
      </c>
      <c r="BH171" s="214">
        <f>IF(N171="sníž. přenesená",J171,0)</f>
        <v>0</v>
      </c>
      <c r="BI171" s="214">
        <f>IF(N171="nulová",J171,0)</f>
        <v>0</v>
      </c>
      <c r="BJ171" s="25" t="s">
        <v>25</v>
      </c>
      <c r="BK171" s="214">
        <f>ROUND(I171*H171,2)</f>
        <v>0</v>
      </c>
      <c r="BL171" s="25" t="s">
        <v>2106</v>
      </c>
      <c r="BM171" s="25" t="s">
        <v>718</v>
      </c>
    </row>
    <row r="172" spans="2:65" s="1" customFormat="1" ht="13.5">
      <c r="B172" s="42"/>
      <c r="C172" s="64"/>
      <c r="D172" s="242" t="s">
        <v>173</v>
      </c>
      <c r="E172" s="64"/>
      <c r="F172" s="252" t="s">
        <v>2105</v>
      </c>
      <c r="G172" s="64"/>
      <c r="H172" s="64"/>
      <c r="I172" s="173"/>
      <c r="J172" s="64"/>
      <c r="K172" s="64"/>
      <c r="L172" s="62"/>
      <c r="M172" s="217"/>
      <c r="N172" s="43"/>
      <c r="O172" s="43"/>
      <c r="P172" s="43"/>
      <c r="Q172" s="43"/>
      <c r="R172" s="43"/>
      <c r="S172" s="43"/>
      <c r="T172" s="79"/>
      <c r="AT172" s="25" t="s">
        <v>173</v>
      </c>
      <c r="AU172" s="25" t="s">
        <v>25</v>
      </c>
    </row>
    <row r="173" spans="2:65" s="1" customFormat="1" ht="22.5" customHeight="1">
      <c r="B173" s="42"/>
      <c r="C173" s="203" t="s">
        <v>480</v>
      </c>
      <c r="D173" s="203" t="s">
        <v>166</v>
      </c>
      <c r="E173" s="204" t="s">
        <v>2107</v>
      </c>
      <c r="F173" s="205" t="s">
        <v>2108</v>
      </c>
      <c r="G173" s="206" t="s">
        <v>1404</v>
      </c>
      <c r="H173" s="207">
        <v>20</v>
      </c>
      <c r="I173" s="208"/>
      <c r="J173" s="209">
        <f>ROUND(I173*H173,2)</f>
        <v>0</v>
      </c>
      <c r="K173" s="205" t="s">
        <v>24</v>
      </c>
      <c r="L173" s="62"/>
      <c r="M173" s="210" t="s">
        <v>24</v>
      </c>
      <c r="N173" s="211" t="s">
        <v>48</v>
      </c>
      <c r="O173" s="43"/>
      <c r="P173" s="212">
        <f>O173*H173</f>
        <v>0</v>
      </c>
      <c r="Q173" s="212">
        <v>0</v>
      </c>
      <c r="R173" s="212">
        <f>Q173*H173</f>
        <v>0</v>
      </c>
      <c r="S173" s="212">
        <v>0</v>
      </c>
      <c r="T173" s="213">
        <f>S173*H173</f>
        <v>0</v>
      </c>
      <c r="AR173" s="25" t="s">
        <v>2106</v>
      </c>
      <c r="AT173" s="25" t="s">
        <v>166</v>
      </c>
      <c r="AU173" s="25" t="s">
        <v>25</v>
      </c>
      <c r="AY173" s="25" t="s">
        <v>164</v>
      </c>
      <c r="BE173" s="214">
        <f>IF(N173="základní",J173,0)</f>
        <v>0</v>
      </c>
      <c r="BF173" s="214">
        <f>IF(N173="snížená",J173,0)</f>
        <v>0</v>
      </c>
      <c r="BG173" s="214">
        <f>IF(N173="zákl. přenesená",J173,0)</f>
        <v>0</v>
      </c>
      <c r="BH173" s="214">
        <f>IF(N173="sníž. přenesená",J173,0)</f>
        <v>0</v>
      </c>
      <c r="BI173" s="214">
        <f>IF(N173="nulová",J173,0)</f>
        <v>0</v>
      </c>
      <c r="BJ173" s="25" t="s">
        <v>25</v>
      </c>
      <c r="BK173" s="214">
        <f>ROUND(I173*H173,2)</f>
        <v>0</v>
      </c>
      <c r="BL173" s="25" t="s">
        <v>2106</v>
      </c>
      <c r="BM173" s="25" t="s">
        <v>733</v>
      </c>
    </row>
    <row r="174" spans="2:65" s="1" customFormat="1" ht="13.5">
      <c r="B174" s="42"/>
      <c r="C174" s="64"/>
      <c r="D174" s="215" t="s">
        <v>173</v>
      </c>
      <c r="E174" s="64"/>
      <c r="F174" s="216" t="s">
        <v>2108</v>
      </c>
      <c r="G174" s="64"/>
      <c r="H174" s="64"/>
      <c r="I174" s="173"/>
      <c r="J174" s="64"/>
      <c r="K174" s="64"/>
      <c r="L174" s="62"/>
      <c r="M174" s="286"/>
      <c r="N174" s="287"/>
      <c r="O174" s="287"/>
      <c r="P174" s="287"/>
      <c r="Q174" s="287"/>
      <c r="R174" s="287"/>
      <c r="S174" s="287"/>
      <c r="T174" s="288"/>
      <c r="AT174" s="25" t="s">
        <v>173</v>
      </c>
      <c r="AU174" s="25" t="s">
        <v>25</v>
      </c>
    </row>
    <row r="175" spans="2:65" s="1" customFormat="1" ht="6.95" customHeight="1">
      <c r="B175" s="57"/>
      <c r="C175" s="58"/>
      <c r="D175" s="58"/>
      <c r="E175" s="58"/>
      <c r="F175" s="58"/>
      <c r="G175" s="58"/>
      <c r="H175" s="58"/>
      <c r="I175" s="149"/>
      <c r="J175" s="58"/>
      <c r="K175" s="58"/>
      <c r="L175" s="62"/>
    </row>
  </sheetData>
  <sheetProtection password="CC35" sheet="1" objects="1" scenarios="1" formatCells="0" formatColumns="0" formatRows="0" sort="0" autoFilter="0"/>
  <autoFilter ref="C89:K174"/>
  <mergeCells count="12">
    <mergeCell ref="G1:H1"/>
    <mergeCell ref="L2:V2"/>
    <mergeCell ref="E49:H49"/>
    <mergeCell ref="E51:H51"/>
    <mergeCell ref="E78:H78"/>
    <mergeCell ref="E80:H80"/>
    <mergeCell ref="E82:H82"/>
    <mergeCell ref="E7:H7"/>
    <mergeCell ref="E9:H9"/>
    <mergeCell ref="E11:H11"/>
    <mergeCell ref="E26:H26"/>
    <mergeCell ref="E47:H47"/>
  </mergeCells>
  <hyperlinks>
    <hyperlink ref="F1:G1" location="C2" display="1) Krycí list soupisu"/>
    <hyperlink ref="G1:H1" location="C58"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BR8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103</v>
      </c>
      <c r="G1" s="422" t="s">
        <v>104</v>
      </c>
      <c r="H1" s="422"/>
      <c r="I1" s="125"/>
      <c r="J1" s="124" t="s">
        <v>105</v>
      </c>
      <c r="K1" s="123" t="s">
        <v>106</v>
      </c>
      <c r="L1" s="124" t="s">
        <v>107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4"/>
      <c r="M2" s="414"/>
      <c r="N2" s="414"/>
      <c r="O2" s="414"/>
      <c r="P2" s="414"/>
      <c r="Q2" s="414"/>
      <c r="R2" s="414"/>
      <c r="S2" s="414"/>
      <c r="T2" s="414"/>
      <c r="U2" s="414"/>
      <c r="V2" s="414"/>
      <c r="AT2" s="25" t="s">
        <v>102</v>
      </c>
    </row>
    <row r="3" spans="1:70" ht="6.95" customHeight="1">
      <c r="B3" s="26"/>
      <c r="C3" s="27"/>
      <c r="D3" s="27"/>
      <c r="E3" s="27"/>
      <c r="F3" s="27"/>
      <c r="G3" s="27"/>
      <c r="H3" s="27"/>
      <c r="I3" s="126"/>
      <c r="J3" s="27"/>
      <c r="K3" s="28"/>
      <c r="AT3" s="25" t="s">
        <v>86</v>
      </c>
    </row>
    <row r="4" spans="1:70" ht="36.950000000000003" customHeight="1">
      <c r="B4" s="29"/>
      <c r="C4" s="30"/>
      <c r="D4" s="31" t="s">
        <v>108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15" t="str">
        <f>'Rekapitulace stavby'!K6</f>
        <v>SOŠ a SOU Nejdek, objekt č. 1 - I. ETAPA</v>
      </c>
      <c r="F7" s="416"/>
      <c r="G7" s="416"/>
      <c r="H7" s="416"/>
      <c r="I7" s="127"/>
      <c r="J7" s="30"/>
      <c r="K7" s="32"/>
    </row>
    <row r="8" spans="1:70" s="1" customFormat="1">
      <c r="B8" s="42"/>
      <c r="C8" s="43"/>
      <c r="D8" s="38" t="s">
        <v>109</v>
      </c>
      <c r="E8" s="43"/>
      <c r="F8" s="43"/>
      <c r="G8" s="43"/>
      <c r="H8" s="43"/>
      <c r="I8" s="128"/>
      <c r="J8" s="43"/>
      <c r="K8" s="46"/>
    </row>
    <row r="9" spans="1:70" s="1" customFormat="1" ht="36.950000000000003" customHeight="1">
      <c r="B9" s="42"/>
      <c r="C9" s="43"/>
      <c r="D9" s="43"/>
      <c r="E9" s="417" t="s">
        <v>2109</v>
      </c>
      <c r="F9" s="418"/>
      <c r="G9" s="418"/>
      <c r="H9" s="418"/>
      <c r="I9" s="128"/>
      <c r="J9" s="43"/>
      <c r="K9" s="46"/>
    </row>
    <row r="10" spans="1:70" s="1" customFormat="1" ht="13.5">
      <c r="B10" s="42"/>
      <c r="C10" s="43"/>
      <c r="D10" s="43"/>
      <c r="E10" s="43"/>
      <c r="F10" s="43"/>
      <c r="G10" s="43"/>
      <c r="H10" s="43"/>
      <c r="I10" s="128"/>
      <c r="J10" s="43"/>
      <c r="K10" s="46"/>
    </row>
    <row r="11" spans="1:70" s="1" customFormat="1" ht="14.45" customHeight="1">
      <c r="B11" s="42"/>
      <c r="C11" s="43"/>
      <c r="D11" s="38" t="s">
        <v>21</v>
      </c>
      <c r="E11" s="43"/>
      <c r="F11" s="36" t="s">
        <v>22</v>
      </c>
      <c r="G11" s="43"/>
      <c r="H11" s="43"/>
      <c r="I11" s="129" t="s">
        <v>23</v>
      </c>
      <c r="J11" s="36" t="s">
        <v>24</v>
      </c>
      <c r="K11" s="46"/>
    </row>
    <row r="12" spans="1:70" s="1" customFormat="1" ht="14.45" customHeight="1">
      <c r="B12" s="42"/>
      <c r="C12" s="43"/>
      <c r="D12" s="38" t="s">
        <v>26</v>
      </c>
      <c r="E12" s="43"/>
      <c r="F12" s="36" t="s">
        <v>27</v>
      </c>
      <c r="G12" s="43"/>
      <c r="H12" s="43"/>
      <c r="I12" s="129" t="s">
        <v>28</v>
      </c>
      <c r="J12" s="130" t="str">
        <f>'Rekapitulace stavby'!AN8</f>
        <v>25. 4. 2017</v>
      </c>
      <c r="K12" s="46"/>
    </row>
    <row r="13" spans="1:70" s="1" customFormat="1" ht="10.9" customHeight="1">
      <c r="B13" s="42"/>
      <c r="C13" s="43"/>
      <c r="D13" s="43"/>
      <c r="E13" s="43"/>
      <c r="F13" s="43"/>
      <c r="G13" s="43"/>
      <c r="H13" s="43"/>
      <c r="I13" s="128"/>
      <c r="J13" s="43"/>
      <c r="K13" s="46"/>
    </row>
    <row r="14" spans="1:70" s="1" customFormat="1" ht="14.45" customHeight="1">
      <c r="B14" s="42"/>
      <c r="C14" s="43"/>
      <c r="D14" s="38" t="s">
        <v>32</v>
      </c>
      <c r="E14" s="43"/>
      <c r="F14" s="43"/>
      <c r="G14" s="43"/>
      <c r="H14" s="43"/>
      <c r="I14" s="129" t="s">
        <v>33</v>
      </c>
      <c r="J14" s="36" t="str">
        <f>IF('Rekapitulace stavby'!AN10="","",'Rekapitulace stavby'!AN10)</f>
        <v/>
      </c>
      <c r="K14" s="46"/>
    </row>
    <row r="15" spans="1:70" s="1" customFormat="1" ht="18" customHeight="1">
      <c r="B15" s="42"/>
      <c r="C15" s="43"/>
      <c r="D15" s="43"/>
      <c r="E15" s="36" t="str">
        <f>IF('Rekapitulace stavby'!E11="","",'Rekapitulace stavby'!E11)</f>
        <v xml:space="preserve"> </v>
      </c>
      <c r="F15" s="43"/>
      <c r="G15" s="43"/>
      <c r="H15" s="43"/>
      <c r="I15" s="129" t="s">
        <v>35</v>
      </c>
      <c r="J15" s="36" t="str">
        <f>IF('Rekapitulace stavby'!AN11="","",'Rekapitulace stavby'!AN11)</f>
        <v/>
      </c>
      <c r="K15" s="46"/>
    </row>
    <row r="16" spans="1:70" s="1" customFormat="1" ht="6.95" customHeight="1">
      <c r="B16" s="42"/>
      <c r="C16" s="43"/>
      <c r="D16" s="43"/>
      <c r="E16" s="43"/>
      <c r="F16" s="43"/>
      <c r="G16" s="43"/>
      <c r="H16" s="43"/>
      <c r="I16" s="128"/>
      <c r="J16" s="43"/>
      <c r="K16" s="46"/>
    </row>
    <row r="17" spans="2:11" s="1" customFormat="1" ht="14.45" customHeight="1">
      <c r="B17" s="42"/>
      <c r="C17" s="43"/>
      <c r="D17" s="38" t="s">
        <v>36</v>
      </c>
      <c r="E17" s="43"/>
      <c r="F17" s="43"/>
      <c r="G17" s="43"/>
      <c r="H17" s="43"/>
      <c r="I17" s="129" t="s">
        <v>33</v>
      </c>
      <c r="J17" s="36" t="str">
        <f>IF('Rekapitulace stavby'!AN13="Vyplň údaj","",IF('Rekapitulace stavby'!AN13="","",'Rekapitulace stavby'!AN13))</f>
        <v/>
      </c>
      <c r="K17" s="46"/>
    </row>
    <row r="18" spans="2:11" s="1" customFormat="1" ht="18" customHeight="1">
      <c r="B18" s="42"/>
      <c r="C18" s="43"/>
      <c r="D18" s="43"/>
      <c r="E18" s="36" t="str">
        <f>IF('Rekapitulace stavby'!E14="Vyplň údaj","",IF('Rekapitulace stavby'!E14="","",'Rekapitulace stavby'!E14))</f>
        <v/>
      </c>
      <c r="F18" s="43"/>
      <c r="G18" s="43"/>
      <c r="H18" s="43"/>
      <c r="I18" s="129" t="s">
        <v>35</v>
      </c>
      <c r="J18" s="36" t="str">
        <f>IF('Rekapitulace stavby'!AN14="Vyplň údaj","",IF('Rekapitulace stavby'!AN14="","",'Rekapitulace stavby'!AN14))</f>
        <v/>
      </c>
      <c r="K18" s="46"/>
    </row>
    <row r="19" spans="2:11" s="1" customFormat="1" ht="6.95" customHeight="1">
      <c r="B19" s="42"/>
      <c r="C19" s="43"/>
      <c r="D19" s="43"/>
      <c r="E19" s="43"/>
      <c r="F19" s="43"/>
      <c r="G19" s="43"/>
      <c r="H19" s="43"/>
      <c r="I19" s="128"/>
      <c r="J19" s="43"/>
      <c r="K19" s="46"/>
    </row>
    <row r="20" spans="2:11" s="1" customFormat="1" ht="14.45" customHeight="1">
      <c r="B20" s="42"/>
      <c r="C20" s="43"/>
      <c r="D20" s="38" t="s">
        <v>38</v>
      </c>
      <c r="E20" s="43"/>
      <c r="F20" s="43"/>
      <c r="G20" s="43"/>
      <c r="H20" s="43"/>
      <c r="I20" s="129" t="s">
        <v>33</v>
      </c>
      <c r="J20" s="36" t="s">
        <v>24</v>
      </c>
      <c r="K20" s="46"/>
    </row>
    <row r="21" spans="2:11" s="1" customFormat="1" ht="18" customHeight="1">
      <c r="B21" s="42"/>
      <c r="C21" s="43"/>
      <c r="D21" s="43"/>
      <c r="E21" s="36" t="s">
        <v>39</v>
      </c>
      <c r="F21" s="43"/>
      <c r="G21" s="43"/>
      <c r="H21" s="43"/>
      <c r="I21" s="129" t="s">
        <v>35</v>
      </c>
      <c r="J21" s="36" t="s">
        <v>24</v>
      </c>
      <c r="K21" s="46"/>
    </row>
    <row r="22" spans="2:11" s="1" customFormat="1" ht="6.95" customHeight="1">
      <c r="B22" s="42"/>
      <c r="C22" s="43"/>
      <c r="D22" s="43"/>
      <c r="E22" s="43"/>
      <c r="F22" s="43"/>
      <c r="G22" s="43"/>
      <c r="H22" s="43"/>
      <c r="I22" s="128"/>
      <c r="J22" s="43"/>
      <c r="K22" s="46"/>
    </row>
    <row r="23" spans="2:11" s="1" customFormat="1" ht="14.45" customHeight="1">
      <c r="B23" s="42"/>
      <c r="C23" s="43"/>
      <c r="D23" s="38" t="s">
        <v>41</v>
      </c>
      <c r="E23" s="43"/>
      <c r="F23" s="43"/>
      <c r="G23" s="43"/>
      <c r="H23" s="43"/>
      <c r="I23" s="128"/>
      <c r="J23" s="43"/>
      <c r="K23" s="46"/>
    </row>
    <row r="24" spans="2:11" s="7" customFormat="1" ht="22.5" customHeight="1">
      <c r="B24" s="131"/>
      <c r="C24" s="132"/>
      <c r="D24" s="132"/>
      <c r="E24" s="380" t="s">
        <v>24</v>
      </c>
      <c r="F24" s="380"/>
      <c r="G24" s="380"/>
      <c r="H24" s="380"/>
      <c r="I24" s="133"/>
      <c r="J24" s="132"/>
      <c r="K24" s="134"/>
    </row>
    <row r="25" spans="2:11" s="1" customFormat="1" ht="6.95" customHeight="1">
      <c r="B25" s="42"/>
      <c r="C25" s="43"/>
      <c r="D25" s="43"/>
      <c r="E25" s="43"/>
      <c r="F25" s="43"/>
      <c r="G25" s="43"/>
      <c r="H25" s="43"/>
      <c r="I25" s="128"/>
      <c r="J25" s="43"/>
      <c r="K25" s="46"/>
    </row>
    <row r="26" spans="2:11" s="1" customFormat="1" ht="6.95" customHeight="1">
      <c r="B26" s="42"/>
      <c r="C26" s="43"/>
      <c r="D26" s="86"/>
      <c r="E26" s="86"/>
      <c r="F26" s="86"/>
      <c r="G26" s="86"/>
      <c r="H26" s="86"/>
      <c r="I26" s="135"/>
      <c r="J26" s="86"/>
      <c r="K26" s="136"/>
    </row>
    <row r="27" spans="2:11" s="1" customFormat="1" ht="25.35" customHeight="1">
      <c r="B27" s="42"/>
      <c r="C27" s="43"/>
      <c r="D27" s="137" t="s">
        <v>43</v>
      </c>
      <c r="E27" s="43"/>
      <c r="F27" s="43"/>
      <c r="G27" s="43"/>
      <c r="H27" s="43"/>
      <c r="I27" s="128"/>
      <c r="J27" s="138">
        <f>ROUND(J79,2)</f>
        <v>0</v>
      </c>
      <c r="K27" s="46"/>
    </row>
    <row r="28" spans="2:11" s="1" customFormat="1" ht="6.95" customHeight="1">
      <c r="B28" s="42"/>
      <c r="C28" s="43"/>
      <c r="D28" s="86"/>
      <c r="E28" s="86"/>
      <c r="F28" s="86"/>
      <c r="G28" s="86"/>
      <c r="H28" s="86"/>
      <c r="I28" s="135"/>
      <c r="J28" s="86"/>
      <c r="K28" s="136"/>
    </row>
    <row r="29" spans="2:11" s="1" customFormat="1" ht="14.45" customHeight="1">
      <c r="B29" s="42"/>
      <c r="C29" s="43"/>
      <c r="D29" s="43"/>
      <c r="E29" s="43"/>
      <c r="F29" s="47" t="s">
        <v>45</v>
      </c>
      <c r="G29" s="43"/>
      <c r="H29" s="43"/>
      <c r="I29" s="139" t="s">
        <v>44</v>
      </c>
      <c r="J29" s="47" t="s">
        <v>46</v>
      </c>
      <c r="K29" s="46"/>
    </row>
    <row r="30" spans="2:11" s="1" customFormat="1" ht="14.45" customHeight="1">
      <c r="B30" s="42"/>
      <c r="C30" s="43"/>
      <c r="D30" s="50" t="s">
        <v>47</v>
      </c>
      <c r="E30" s="50" t="s">
        <v>48</v>
      </c>
      <c r="F30" s="140">
        <f>ROUND(SUM(BE79:BE86), 2)</f>
        <v>0</v>
      </c>
      <c r="G30" s="43"/>
      <c r="H30" s="43"/>
      <c r="I30" s="141">
        <v>0.21</v>
      </c>
      <c r="J30" s="140">
        <f>ROUND(ROUND((SUM(BE79:BE86)), 2)*I30, 2)</f>
        <v>0</v>
      </c>
      <c r="K30" s="46"/>
    </row>
    <row r="31" spans="2:11" s="1" customFormat="1" ht="14.45" customHeight="1">
      <c r="B31" s="42"/>
      <c r="C31" s="43"/>
      <c r="D31" s="43"/>
      <c r="E31" s="50" t="s">
        <v>49</v>
      </c>
      <c r="F31" s="140">
        <f>ROUND(SUM(BF79:BF86), 2)</f>
        <v>0</v>
      </c>
      <c r="G31" s="43"/>
      <c r="H31" s="43"/>
      <c r="I31" s="141">
        <v>0.15</v>
      </c>
      <c r="J31" s="140">
        <f>ROUND(ROUND((SUM(BF79:BF86)), 2)*I31, 2)</f>
        <v>0</v>
      </c>
      <c r="K31" s="46"/>
    </row>
    <row r="32" spans="2:11" s="1" customFormat="1" ht="14.45" hidden="1" customHeight="1">
      <c r="B32" s="42"/>
      <c r="C32" s="43"/>
      <c r="D32" s="43"/>
      <c r="E32" s="50" t="s">
        <v>50</v>
      </c>
      <c r="F32" s="140">
        <f>ROUND(SUM(BG79:BG86), 2)</f>
        <v>0</v>
      </c>
      <c r="G32" s="43"/>
      <c r="H32" s="43"/>
      <c r="I32" s="141">
        <v>0.21</v>
      </c>
      <c r="J32" s="140">
        <v>0</v>
      </c>
      <c r="K32" s="46"/>
    </row>
    <row r="33" spans="2:11" s="1" customFormat="1" ht="14.45" hidden="1" customHeight="1">
      <c r="B33" s="42"/>
      <c r="C33" s="43"/>
      <c r="D33" s="43"/>
      <c r="E33" s="50" t="s">
        <v>51</v>
      </c>
      <c r="F33" s="140">
        <f>ROUND(SUM(BH79:BH86), 2)</f>
        <v>0</v>
      </c>
      <c r="G33" s="43"/>
      <c r="H33" s="43"/>
      <c r="I33" s="141">
        <v>0.15</v>
      </c>
      <c r="J33" s="140">
        <v>0</v>
      </c>
      <c r="K33" s="46"/>
    </row>
    <row r="34" spans="2:11" s="1" customFormat="1" ht="14.45" hidden="1" customHeight="1">
      <c r="B34" s="42"/>
      <c r="C34" s="43"/>
      <c r="D34" s="43"/>
      <c r="E34" s="50" t="s">
        <v>52</v>
      </c>
      <c r="F34" s="140">
        <f>ROUND(SUM(BI79:BI86), 2)</f>
        <v>0</v>
      </c>
      <c r="G34" s="43"/>
      <c r="H34" s="43"/>
      <c r="I34" s="141">
        <v>0</v>
      </c>
      <c r="J34" s="140">
        <v>0</v>
      </c>
      <c r="K34" s="46"/>
    </row>
    <row r="35" spans="2:11" s="1" customFormat="1" ht="6.95" customHeight="1">
      <c r="B35" s="42"/>
      <c r="C35" s="43"/>
      <c r="D35" s="43"/>
      <c r="E35" s="43"/>
      <c r="F35" s="43"/>
      <c r="G35" s="43"/>
      <c r="H35" s="43"/>
      <c r="I35" s="128"/>
      <c r="J35" s="43"/>
      <c r="K35" s="46"/>
    </row>
    <row r="36" spans="2:11" s="1" customFormat="1" ht="25.35" customHeight="1">
      <c r="B36" s="42"/>
      <c r="C36" s="142"/>
      <c r="D36" s="143" t="s">
        <v>53</v>
      </c>
      <c r="E36" s="80"/>
      <c r="F36" s="80"/>
      <c r="G36" s="144" t="s">
        <v>54</v>
      </c>
      <c r="H36" s="145" t="s">
        <v>55</v>
      </c>
      <c r="I36" s="146"/>
      <c r="J36" s="147">
        <f>SUM(J27:J34)</f>
        <v>0</v>
      </c>
      <c r="K36" s="148"/>
    </row>
    <row r="37" spans="2:11" s="1" customFormat="1" ht="14.45" customHeight="1">
      <c r="B37" s="57"/>
      <c r="C37" s="58"/>
      <c r="D37" s="58"/>
      <c r="E37" s="58"/>
      <c r="F37" s="58"/>
      <c r="G37" s="58"/>
      <c r="H37" s="58"/>
      <c r="I37" s="149"/>
      <c r="J37" s="58"/>
      <c r="K37" s="59"/>
    </row>
    <row r="41" spans="2:11" s="1" customFormat="1" ht="6.95" customHeight="1">
      <c r="B41" s="150"/>
      <c r="C41" s="151"/>
      <c r="D41" s="151"/>
      <c r="E41" s="151"/>
      <c r="F41" s="151"/>
      <c r="G41" s="151"/>
      <c r="H41" s="151"/>
      <c r="I41" s="152"/>
      <c r="J41" s="151"/>
      <c r="K41" s="153"/>
    </row>
    <row r="42" spans="2:11" s="1" customFormat="1" ht="36.950000000000003" customHeight="1">
      <c r="B42" s="42"/>
      <c r="C42" s="31" t="s">
        <v>111</v>
      </c>
      <c r="D42" s="43"/>
      <c r="E42" s="43"/>
      <c r="F42" s="43"/>
      <c r="G42" s="43"/>
      <c r="H42" s="43"/>
      <c r="I42" s="128"/>
      <c r="J42" s="43"/>
      <c r="K42" s="46"/>
    </row>
    <row r="43" spans="2:11" s="1" customFormat="1" ht="6.95" customHeight="1">
      <c r="B43" s="42"/>
      <c r="C43" s="43"/>
      <c r="D43" s="43"/>
      <c r="E43" s="43"/>
      <c r="F43" s="43"/>
      <c r="G43" s="43"/>
      <c r="H43" s="43"/>
      <c r="I43" s="128"/>
      <c r="J43" s="43"/>
      <c r="K43" s="46"/>
    </row>
    <row r="44" spans="2:11" s="1" customFormat="1" ht="14.45" customHeight="1">
      <c r="B44" s="42"/>
      <c r="C44" s="38" t="s">
        <v>18</v>
      </c>
      <c r="D44" s="43"/>
      <c r="E44" s="43"/>
      <c r="F44" s="43"/>
      <c r="G44" s="43"/>
      <c r="H44" s="43"/>
      <c r="I44" s="128"/>
      <c r="J44" s="43"/>
      <c r="K44" s="46"/>
    </row>
    <row r="45" spans="2:11" s="1" customFormat="1" ht="22.5" customHeight="1">
      <c r="B45" s="42"/>
      <c r="C45" s="43"/>
      <c r="D45" s="43"/>
      <c r="E45" s="415" t="str">
        <f>E7</f>
        <v>SOŠ a SOU Nejdek, objekt č. 1 - I. ETAPA</v>
      </c>
      <c r="F45" s="416"/>
      <c r="G45" s="416"/>
      <c r="H45" s="416"/>
      <c r="I45" s="128"/>
      <c r="J45" s="43"/>
      <c r="K45" s="46"/>
    </row>
    <row r="46" spans="2:11" s="1" customFormat="1" ht="14.45" customHeight="1">
      <c r="B46" s="42"/>
      <c r="C46" s="38" t="s">
        <v>109</v>
      </c>
      <c r="D46" s="43"/>
      <c r="E46" s="43"/>
      <c r="F46" s="43"/>
      <c r="G46" s="43"/>
      <c r="H46" s="43"/>
      <c r="I46" s="128"/>
      <c r="J46" s="43"/>
      <c r="K46" s="46"/>
    </row>
    <row r="47" spans="2:11" s="1" customFormat="1" ht="23.25" customHeight="1">
      <c r="B47" s="42"/>
      <c r="C47" s="43"/>
      <c r="D47" s="43"/>
      <c r="E47" s="417" t="str">
        <f>E9</f>
        <v>VON - Vedlejší a ostatní rozpočtové náklady</v>
      </c>
      <c r="F47" s="418"/>
      <c r="G47" s="418"/>
      <c r="H47" s="418"/>
      <c r="I47" s="128"/>
      <c r="J47" s="43"/>
      <c r="K47" s="46"/>
    </row>
    <row r="48" spans="2:11" s="1" customFormat="1" ht="6.95" customHeight="1">
      <c r="B48" s="42"/>
      <c r="C48" s="43"/>
      <c r="D48" s="43"/>
      <c r="E48" s="43"/>
      <c r="F48" s="43"/>
      <c r="G48" s="43"/>
      <c r="H48" s="43"/>
      <c r="I48" s="128"/>
      <c r="J48" s="43"/>
      <c r="K48" s="46"/>
    </row>
    <row r="49" spans="2:47" s="1" customFormat="1" ht="18" customHeight="1">
      <c r="B49" s="42"/>
      <c r="C49" s="38" t="s">
        <v>26</v>
      </c>
      <c r="D49" s="43"/>
      <c r="E49" s="43"/>
      <c r="F49" s="36" t="str">
        <f>F12</f>
        <v>ul. Rooseveltova 600, Nejdek</v>
      </c>
      <c r="G49" s="43"/>
      <c r="H49" s="43"/>
      <c r="I49" s="129" t="s">
        <v>28</v>
      </c>
      <c r="J49" s="130" t="str">
        <f>IF(J12="","",J12)</f>
        <v>25. 4. 2017</v>
      </c>
      <c r="K49" s="46"/>
    </row>
    <row r="50" spans="2:47" s="1" customFormat="1" ht="6.95" customHeight="1">
      <c r="B50" s="42"/>
      <c r="C50" s="43"/>
      <c r="D50" s="43"/>
      <c r="E50" s="43"/>
      <c r="F50" s="43"/>
      <c r="G50" s="43"/>
      <c r="H50" s="43"/>
      <c r="I50" s="128"/>
      <c r="J50" s="43"/>
      <c r="K50" s="46"/>
    </row>
    <row r="51" spans="2:47" s="1" customFormat="1">
      <c r="B51" s="42"/>
      <c r="C51" s="38" t="s">
        <v>32</v>
      </c>
      <c r="D51" s="43"/>
      <c r="E51" s="43"/>
      <c r="F51" s="36" t="str">
        <f>E15</f>
        <v xml:space="preserve"> </v>
      </c>
      <c r="G51" s="43"/>
      <c r="H51" s="43"/>
      <c r="I51" s="129" t="s">
        <v>38</v>
      </c>
      <c r="J51" s="36" t="str">
        <f>E21</f>
        <v>AD STUDIO Kadaň s.r.o.</v>
      </c>
      <c r="K51" s="46"/>
    </row>
    <row r="52" spans="2:47" s="1" customFormat="1" ht="14.45" customHeight="1">
      <c r="B52" s="42"/>
      <c r="C52" s="38" t="s">
        <v>36</v>
      </c>
      <c r="D52" s="43"/>
      <c r="E52" s="43"/>
      <c r="F52" s="36" t="str">
        <f>IF(E18="","",E18)</f>
        <v/>
      </c>
      <c r="G52" s="43"/>
      <c r="H52" s="43"/>
      <c r="I52" s="128"/>
      <c r="J52" s="43"/>
      <c r="K52" s="46"/>
    </row>
    <row r="53" spans="2:47" s="1" customFormat="1" ht="10.35" customHeight="1">
      <c r="B53" s="42"/>
      <c r="C53" s="43"/>
      <c r="D53" s="43"/>
      <c r="E53" s="43"/>
      <c r="F53" s="43"/>
      <c r="G53" s="43"/>
      <c r="H53" s="43"/>
      <c r="I53" s="128"/>
      <c r="J53" s="43"/>
      <c r="K53" s="46"/>
    </row>
    <row r="54" spans="2:47" s="1" customFormat="1" ht="29.25" customHeight="1">
      <c r="B54" s="42"/>
      <c r="C54" s="154" t="s">
        <v>112</v>
      </c>
      <c r="D54" s="142"/>
      <c r="E54" s="142"/>
      <c r="F54" s="142"/>
      <c r="G54" s="142"/>
      <c r="H54" s="142"/>
      <c r="I54" s="155"/>
      <c r="J54" s="156" t="s">
        <v>113</v>
      </c>
      <c r="K54" s="157"/>
    </row>
    <row r="55" spans="2:47" s="1" customFormat="1" ht="10.35" customHeight="1">
      <c r="B55" s="42"/>
      <c r="C55" s="43"/>
      <c r="D55" s="43"/>
      <c r="E55" s="43"/>
      <c r="F55" s="43"/>
      <c r="G55" s="43"/>
      <c r="H55" s="43"/>
      <c r="I55" s="128"/>
      <c r="J55" s="43"/>
      <c r="K55" s="46"/>
    </row>
    <row r="56" spans="2:47" s="1" customFormat="1" ht="29.25" customHeight="1">
      <c r="B56" s="42"/>
      <c r="C56" s="158" t="s">
        <v>114</v>
      </c>
      <c r="D56" s="43"/>
      <c r="E56" s="43"/>
      <c r="F56" s="43"/>
      <c r="G56" s="43"/>
      <c r="H56" s="43"/>
      <c r="I56" s="128"/>
      <c r="J56" s="138">
        <f>J79</f>
        <v>0</v>
      </c>
      <c r="K56" s="46"/>
      <c r="AU56" s="25" t="s">
        <v>115</v>
      </c>
    </row>
    <row r="57" spans="2:47" s="8" customFormat="1" ht="24.95" customHeight="1">
      <c r="B57" s="159"/>
      <c r="C57" s="160"/>
      <c r="D57" s="161" t="s">
        <v>2110</v>
      </c>
      <c r="E57" s="162"/>
      <c r="F57" s="162"/>
      <c r="G57" s="162"/>
      <c r="H57" s="162"/>
      <c r="I57" s="163"/>
      <c r="J57" s="164">
        <f>J80</f>
        <v>0</v>
      </c>
      <c r="K57" s="165"/>
    </row>
    <row r="58" spans="2:47" s="9" customFormat="1" ht="19.899999999999999" customHeight="1">
      <c r="B58" s="166"/>
      <c r="C58" s="167"/>
      <c r="D58" s="168" t="s">
        <v>2111</v>
      </c>
      <c r="E58" s="169"/>
      <c r="F58" s="169"/>
      <c r="G58" s="169"/>
      <c r="H58" s="169"/>
      <c r="I58" s="170"/>
      <c r="J58" s="171">
        <f>J81</f>
        <v>0</v>
      </c>
      <c r="K58" s="172"/>
    </row>
    <row r="59" spans="2:47" s="9" customFormat="1" ht="19.899999999999999" customHeight="1">
      <c r="B59" s="166"/>
      <c r="C59" s="167"/>
      <c r="D59" s="168" t="s">
        <v>2112</v>
      </c>
      <c r="E59" s="169"/>
      <c r="F59" s="169"/>
      <c r="G59" s="169"/>
      <c r="H59" s="169"/>
      <c r="I59" s="170"/>
      <c r="J59" s="171">
        <f>J84</f>
        <v>0</v>
      </c>
      <c r="K59" s="172"/>
    </row>
    <row r="60" spans="2:47" s="1" customFormat="1" ht="21.75" customHeight="1">
      <c r="B60" s="42"/>
      <c r="C60" s="43"/>
      <c r="D60" s="43"/>
      <c r="E60" s="43"/>
      <c r="F60" s="43"/>
      <c r="G60" s="43"/>
      <c r="H60" s="43"/>
      <c r="I60" s="128"/>
      <c r="J60" s="43"/>
      <c r="K60" s="46"/>
    </row>
    <row r="61" spans="2:47" s="1" customFormat="1" ht="6.95" customHeight="1">
      <c r="B61" s="57"/>
      <c r="C61" s="58"/>
      <c r="D61" s="58"/>
      <c r="E61" s="58"/>
      <c r="F61" s="58"/>
      <c r="G61" s="58"/>
      <c r="H61" s="58"/>
      <c r="I61" s="149"/>
      <c r="J61" s="58"/>
      <c r="K61" s="59"/>
    </row>
    <row r="65" spans="2:63" s="1" customFormat="1" ht="6.95" customHeight="1">
      <c r="B65" s="60"/>
      <c r="C65" s="61"/>
      <c r="D65" s="61"/>
      <c r="E65" s="61"/>
      <c r="F65" s="61"/>
      <c r="G65" s="61"/>
      <c r="H65" s="61"/>
      <c r="I65" s="152"/>
      <c r="J65" s="61"/>
      <c r="K65" s="61"/>
      <c r="L65" s="62"/>
    </row>
    <row r="66" spans="2:63" s="1" customFormat="1" ht="36.950000000000003" customHeight="1">
      <c r="B66" s="42"/>
      <c r="C66" s="63" t="s">
        <v>148</v>
      </c>
      <c r="D66" s="64"/>
      <c r="E66" s="64"/>
      <c r="F66" s="64"/>
      <c r="G66" s="64"/>
      <c r="H66" s="64"/>
      <c r="I66" s="173"/>
      <c r="J66" s="64"/>
      <c r="K66" s="64"/>
      <c r="L66" s="62"/>
    </row>
    <row r="67" spans="2:63" s="1" customFormat="1" ht="6.95" customHeight="1">
      <c r="B67" s="42"/>
      <c r="C67" s="64"/>
      <c r="D67" s="64"/>
      <c r="E67" s="64"/>
      <c r="F67" s="64"/>
      <c r="G67" s="64"/>
      <c r="H67" s="64"/>
      <c r="I67" s="173"/>
      <c r="J67" s="64"/>
      <c r="K67" s="64"/>
      <c r="L67" s="62"/>
    </row>
    <row r="68" spans="2:63" s="1" customFormat="1" ht="14.45" customHeight="1">
      <c r="B68" s="42"/>
      <c r="C68" s="66" t="s">
        <v>18</v>
      </c>
      <c r="D68" s="64"/>
      <c r="E68" s="64"/>
      <c r="F68" s="64"/>
      <c r="G68" s="64"/>
      <c r="H68" s="64"/>
      <c r="I68" s="173"/>
      <c r="J68" s="64"/>
      <c r="K68" s="64"/>
      <c r="L68" s="62"/>
    </row>
    <row r="69" spans="2:63" s="1" customFormat="1" ht="22.5" customHeight="1">
      <c r="B69" s="42"/>
      <c r="C69" s="64"/>
      <c r="D69" s="64"/>
      <c r="E69" s="419" t="str">
        <f>E7</f>
        <v>SOŠ a SOU Nejdek, objekt č. 1 - I. ETAPA</v>
      </c>
      <c r="F69" s="420"/>
      <c r="G69" s="420"/>
      <c r="H69" s="420"/>
      <c r="I69" s="173"/>
      <c r="J69" s="64"/>
      <c r="K69" s="64"/>
      <c r="L69" s="62"/>
    </row>
    <row r="70" spans="2:63" s="1" customFormat="1" ht="14.45" customHeight="1">
      <c r="B70" s="42"/>
      <c r="C70" s="66" t="s">
        <v>109</v>
      </c>
      <c r="D70" s="64"/>
      <c r="E70" s="64"/>
      <c r="F70" s="64"/>
      <c r="G70" s="64"/>
      <c r="H70" s="64"/>
      <c r="I70" s="173"/>
      <c r="J70" s="64"/>
      <c r="K70" s="64"/>
      <c r="L70" s="62"/>
    </row>
    <row r="71" spans="2:63" s="1" customFormat="1" ht="23.25" customHeight="1">
      <c r="B71" s="42"/>
      <c r="C71" s="64"/>
      <c r="D71" s="64"/>
      <c r="E71" s="391" t="str">
        <f>E9</f>
        <v>VON - Vedlejší a ostatní rozpočtové náklady</v>
      </c>
      <c r="F71" s="421"/>
      <c r="G71" s="421"/>
      <c r="H71" s="421"/>
      <c r="I71" s="173"/>
      <c r="J71" s="64"/>
      <c r="K71" s="64"/>
      <c r="L71" s="62"/>
    </row>
    <row r="72" spans="2:63" s="1" customFormat="1" ht="6.95" customHeight="1">
      <c r="B72" s="42"/>
      <c r="C72" s="64"/>
      <c r="D72" s="64"/>
      <c r="E72" s="64"/>
      <c r="F72" s="64"/>
      <c r="G72" s="64"/>
      <c r="H72" s="64"/>
      <c r="I72" s="173"/>
      <c r="J72" s="64"/>
      <c r="K72" s="64"/>
      <c r="L72" s="62"/>
    </row>
    <row r="73" spans="2:63" s="1" customFormat="1" ht="18" customHeight="1">
      <c r="B73" s="42"/>
      <c r="C73" s="66" t="s">
        <v>26</v>
      </c>
      <c r="D73" s="64"/>
      <c r="E73" s="64"/>
      <c r="F73" s="174" t="str">
        <f>F12</f>
        <v>ul. Rooseveltova 600, Nejdek</v>
      </c>
      <c r="G73" s="64"/>
      <c r="H73" s="64"/>
      <c r="I73" s="175" t="s">
        <v>28</v>
      </c>
      <c r="J73" s="74" t="str">
        <f>IF(J12="","",J12)</f>
        <v>25. 4. 2017</v>
      </c>
      <c r="K73" s="64"/>
      <c r="L73" s="62"/>
    </row>
    <row r="74" spans="2:63" s="1" customFormat="1" ht="6.95" customHeight="1">
      <c r="B74" s="42"/>
      <c r="C74" s="64"/>
      <c r="D74" s="64"/>
      <c r="E74" s="64"/>
      <c r="F74" s="64"/>
      <c r="G74" s="64"/>
      <c r="H74" s="64"/>
      <c r="I74" s="173"/>
      <c r="J74" s="64"/>
      <c r="K74" s="64"/>
      <c r="L74" s="62"/>
    </row>
    <row r="75" spans="2:63" s="1" customFormat="1">
      <c r="B75" s="42"/>
      <c r="C75" s="66" t="s">
        <v>32</v>
      </c>
      <c r="D75" s="64"/>
      <c r="E75" s="64"/>
      <c r="F75" s="174" t="str">
        <f>E15</f>
        <v xml:space="preserve"> </v>
      </c>
      <c r="G75" s="64"/>
      <c r="H75" s="64"/>
      <c r="I75" s="175" t="s">
        <v>38</v>
      </c>
      <c r="J75" s="174" t="str">
        <f>E21</f>
        <v>AD STUDIO Kadaň s.r.o.</v>
      </c>
      <c r="K75" s="64"/>
      <c r="L75" s="62"/>
    </row>
    <row r="76" spans="2:63" s="1" customFormat="1" ht="14.45" customHeight="1">
      <c r="B76" s="42"/>
      <c r="C76" s="66" t="s">
        <v>36</v>
      </c>
      <c r="D76" s="64"/>
      <c r="E76" s="64"/>
      <c r="F76" s="174" t="str">
        <f>IF(E18="","",E18)</f>
        <v/>
      </c>
      <c r="G76" s="64"/>
      <c r="H76" s="64"/>
      <c r="I76" s="173"/>
      <c r="J76" s="64"/>
      <c r="K76" s="64"/>
      <c r="L76" s="62"/>
    </row>
    <row r="77" spans="2:63" s="1" customFormat="1" ht="10.35" customHeight="1">
      <c r="B77" s="42"/>
      <c r="C77" s="64"/>
      <c r="D77" s="64"/>
      <c r="E77" s="64"/>
      <c r="F77" s="64"/>
      <c r="G77" s="64"/>
      <c r="H77" s="64"/>
      <c r="I77" s="173"/>
      <c r="J77" s="64"/>
      <c r="K77" s="64"/>
      <c r="L77" s="62"/>
    </row>
    <row r="78" spans="2:63" s="10" customFormat="1" ht="29.25" customHeight="1">
      <c r="B78" s="176"/>
      <c r="C78" s="177" t="s">
        <v>149</v>
      </c>
      <c r="D78" s="178" t="s">
        <v>62</v>
      </c>
      <c r="E78" s="178" t="s">
        <v>58</v>
      </c>
      <c r="F78" s="178" t="s">
        <v>150</v>
      </c>
      <c r="G78" s="178" t="s">
        <v>151</v>
      </c>
      <c r="H78" s="178" t="s">
        <v>152</v>
      </c>
      <c r="I78" s="179" t="s">
        <v>153</v>
      </c>
      <c r="J78" s="178" t="s">
        <v>113</v>
      </c>
      <c r="K78" s="180" t="s">
        <v>154</v>
      </c>
      <c r="L78" s="181"/>
      <c r="M78" s="82" t="s">
        <v>155</v>
      </c>
      <c r="N78" s="83" t="s">
        <v>47</v>
      </c>
      <c r="O78" s="83" t="s">
        <v>156</v>
      </c>
      <c r="P78" s="83" t="s">
        <v>157</v>
      </c>
      <c r="Q78" s="83" t="s">
        <v>158</v>
      </c>
      <c r="R78" s="83" t="s">
        <v>159</v>
      </c>
      <c r="S78" s="83" t="s">
        <v>160</v>
      </c>
      <c r="T78" s="84" t="s">
        <v>161</v>
      </c>
    </row>
    <row r="79" spans="2:63" s="1" customFormat="1" ht="29.25" customHeight="1">
      <c r="B79" s="42"/>
      <c r="C79" s="88" t="s">
        <v>114</v>
      </c>
      <c r="D79" s="64"/>
      <c r="E79" s="64"/>
      <c r="F79" s="64"/>
      <c r="G79" s="64"/>
      <c r="H79" s="64"/>
      <c r="I79" s="173"/>
      <c r="J79" s="182">
        <f>BK79</f>
        <v>0</v>
      </c>
      <c r="K79" s="64"/>
      <c r="L79" s="62"/>
      <c r="M79" s="85"/>
      <c r="N79" s="86"/>
      <c r="O79" s="86"/>
      <c r="P79" s="183">
        <f>P80</f>
        <v>0</v>
      </c>
      <c r="Q79" s="86"/>
      <c r="R79" s="183">
        <f>R80</f>
        <v>0</v>
      </c>
      <c r="S79" s="86"/>
      <c r="T79" s="184">
        <f>T80</f>
        <v>0</v>
      </c>
      <c r="AT79" s="25" t="s">
        <v>76</v>
      </c>
      <c r="AU79" s="25" t="s">
        <v>115</v>
      </c>
      <c r="BK79" s="185">
        <f>BK80</f>
        <v>0</v>
      </c>
    </row>
    <row r="80" spans="2:63" s="11" customFormat="1" ht="37.35" customHeight="1">
      <c r="B80" s="186"/>
      <c r="C80" s="187"/>
      <c r="D80" s="188" t="s">
        <v>76</v>
      </c>
      <c r="E80" s="189" t="s">
        <v>2113</v>
      </c>
      <c r="F80" s="189" t="s">
        <v>2114</v>
      </c>
      <c r="G80" s="187"/>
      <c r="H80" s="187"/>
      <c r="I80" s="190"/>
      <c r="J80" s="191">
        <f>BK80</f>
        <v>0</v>
      </c>
      <c r="K80" s="187"/>
      <c r="L80" s="192"/>
      <c r="M80" s="193"/>
      <c r="N80" s="194"/>
      <c r="O80" s="194"/>
      <c r="P80" s="195">
        <f>P81+P84</f>
        <v>0</v>
      </c>
      <c r="Q80" s="194"/>
      <c r="R80" s="195">
        <f>R81+R84</f>
        <v>0</v>
      </c>
      <c r="S80" s="194"/>
      <c r="T80" s="196">
        <f>T81+T84</f>
        <v>0</v>
      </c>
      <c r="AR80" s="197" t="s">
        <v>193</v>
      </c>
      <c r="AT80" s="198" t="s">
        <v>76</v>
      </c>
      <c r="AU80" s="198" t="s">
        <v>77</v>
      </c>
      <c r="AY80" s="197" t="s">
        <v>164</v>
      </c>
      <c r="BK80" s="199">
        <f>BK81+BK84</f>
        <v>0</v>
      </c>
    </row>
    <row r="81" spans="2:65" s="11" customFormat="1" ht="19.899999999999999" customHeight="1">
      <c r="B81" s="186"/>
      <c r="C81" s="187"/>
      <c r="D81" s="200" t="s">
        <v>76</v>
      </c>
      <c r="E81" s="201" t="s">
        <v>2115</v>
      </c>
      <c r="F81" s="201" t="s">
        <v>2116</v>
      </c>
      <c r="G81" s="187"/>
      <c r="H81" s="187"/>
      <c r="I81" s="190"/>
      <c r="J81" s="202">
        <f>BK81</f>
        <v>0</v>
      </c>
      <c r="K81" s="187"/>
      <c r="L81" s="192"/>
      <c r="M81" s="193"/>
      <c r="N81" s="194"/>
      <c r="O81" s="194"/>
      <c r="P81" s="195">
        <f>SUM(P82:P83)</f>
        <v>0</v>
      </c>
      <c r="Q81" s="194"/>
      <c r="R81" s="195">
        <f>SUM(R82:R83)</f>
        <v>0</v>
      </c>
      <c r="S81" s="194"/>
      <c r="T81" s="196">
        <f>SUM(T82:T83)</f>
        <v>0</v>
      </c>
      <c r="AR81" s="197" t="s">
        <v>193</v>
      </c>
      <c r="AT81" s="198" t="s">
        <v>76</v>
      </c>
      <c r="AU81" s="198" t="s">
        <v>25</v>
      </c>
      <c r="AY81" s="197" t="s">
        <v>164</v>
      </c>
      <c r="BK81" s="199">
        <f>SUM(BK82:BK83)</f>
        <v>0</v>
      </c>
    </row>
    <row r="82" spans="2:65" s="1" customFormat="1" ht="22.5" customHeight="1">
      <c r="B82" s="42"/>
      <c r="C82" s="203" t="s">
        <v>25</v>
      </c>
      <c r="D82" s="203" t="s">
        <v>166</v>
      </c>
      <c r="E82" s="204" t="s">
        <v>2117</v>
      </c>
      <c r="F82" s="205" t="s">
        <v>2118</v>
      </c>
      <c r="G82" s="206" t="s">
        <v>226</v>
      </c>
      <c r="H82" s="207">
        <v>1</v>
      </c>
      <c r="I82" s="208"/>
      <c r="J82" s="209">
        <f>ROUND(I82*H82,2)</f>
        <v>0</v>
      </c>
      <c r="K82" s="205" t="s">
        <v>170</v>
      </c>
      <c r="L82" s="62"/>
      <c r="M82" s="210" t="s">
        <v>24</v>
      </c>
      <c r="N82" s="211" t="s">
        <v>48</v>
      </c>
      <c r="O82" s="43"/>
      <c r="P82" s="212">
        <f>O82*H82</f>
        <v>0</v>
      </c>
      <c r="Q82" s="212">
        <v>0</v>
      </c>
      <c r="R82" s="212">
        <f>Q82*H82</f>
        <v>0</v>
      </c>
      <c r="S82" s="212">
        <v>0</v>
      </c>
      <c r="T82" s="213">
        <f>S82*H82</f>
        <v>0</v>
      </c>
      <c r="AR82" s="25" t="s">
        <v>2119</v>
      </c>
      <c r="AT82" s="25" t="s">
        <v>166</v>
      </c>
      <c r="AU82" s="25" t="s">
        <v>86</v>
      </c>
      <c r="AY82" s="25" t="s">
        <v>164</v>
      </c>
      <c r="BE82" s="214">
        <f>IF(N82="základní",J82,0)</f>
        <v>0</v>
      </c>
      <c r="BF82" s="214">
        <f>IF(N82="snížená",J82,0)</f>
        <v>0</v>
      </c>
      <c r="BG82" s="214">
        <f>IF(N82="zákl. přenesená",J82,0)</f>
        <v>0</v>
      </c>
      <c r="BH82" s="214">
        <f>IF(N82="sníž. přenesená",J82,0)</f>
        <v>0</v>
      </c>
      <c r="BI82" s="214">
        <f>IF(N82="nulová",J82,0)</f>
        <v>0</v>
      </c>
      <c r="BJ82" s="25" t="s">
        <v>25</v>
      </c>
      <c r="BK82" s="214">
        <f>ROUND(I82*H82,2)</f>
        <v>0</v>
      </c>
      <c r="BL82" s="25" t="s">
        <v>2119</v>
      </c>
      <c r="BM82" s="25" t="s">
        <v>2120</v>
      </c>
    </row>
    <row r="83" spans="2:65" s="1" customFormat="1" ht="27">
      <c r="B83" s="42"/>
      <c r="C83" s="64"/>
      <c r="D83" s="215" t="s">
        <v>173</v>
      </c>
      <c r="E83" s="64"/>
      <c r="F83" s="216" t="s">
        <v>2121</v>
      </c>
      <c r="G83" s="64"/>
      <c r="H83" s="64"/>
      <c r="I83" s="173"/>
      <c r="J83" s="64"/>
      <c r="K83" s="64"/>
      <c r="L83" s="62"/>
      <c r="M83" s="217"/>
      <c r="N83" s="43"/>
      <c r="O83" s="43"/>
      <c r="P83" s="43"/>
      <c r="Q83" s="43"/>
      <c r="R83" s="43"/>
      <c r="S83" s="43"/>
      <c r="T83" s="79"/>
      <c r="AT83" s="25" t="s">
        <v>173</v>
      </c>
      <c r="AU83" s="25" t="s">
        <v>86</v>
      </c>
    </row>
    <row r="84" spans="2:65" s="11" customFormat="1" ht="29.85" customHeight="1">
      <c r="B84" s="186"/>
      <c r="C84" s="187"/>
      <c r="D84" s="200" t="s">
        <v>76</v>
      </c>
      <c r="E84" s="201" t="s">
        <v>2122</v>
      </c>
      <c r="F84" s="201" t="s">
        <v>2015</v>
      </c>
      <c r="G84" s="187"/>
      <c r="H84" s="187"/>
      <c r="I84" s="190"/>
      <c r="J84" s="202">
        <f>BK84</f>
        <v>0</v>
      </c>
      <c r="K84" s="187"/>
      <c r="L84" s="192"/>
      <c r="M84" s="193"/>
      <c r="N84" s="194"/>
      <c r="O84" s="194"/>
      <c r="P84" s="195">
        <f>SUM(P85:P86)</f>
        <v>0</v>
      </c>
      <c r="Q84" s="194"/>
      <c r="R84" s="195">
        <f>SUM(R85:R86)</f>
        <v>0</v>
      </c>
      <c r="S84" s="194"/>
      <c r="T84" s="196">
        <f>SUM(T85:T86)</f>
        <v>0</v>
      </c>
      <c r="AR84" s="197" t="s">
        <v>193</v>
      </c>
      <c r="AT84" s="198" t="s">
        <v>76</v>
      </c>
      <c r="AU84" s="198" t="s">
        <v>25</v>
      </c>
      <c r="AY84" s="197" t="s">
        <v>164</v>
      </c>
      <c r="BK84" s="199">
        <f>SUM(BK85:BK86)</f>
        <v>0</v>
      </c>
    </row>
    <row r="85" spans="2:65" s="1" customFormat="1" ht="22.5" customHeight="1">
      <c r="B85" s="42"/>
      <c r="C85" s="203" t="s">
        <v>86</v>
      </c>
      <c r="D85" s="203" t="s">
        <v>166</v>
      </c>
      <c r="E85" s="204" t="s">
        <v>2123</v>
      </c>
      <c r="F85" s="205" t="s">
        <v>2015</v>
      </c>
      <c r="G85" s="206" t="s">
        <v>226</v>
      </c>
      <c r="H85" s="207">
        <v>1</v>
      </c>
      <c r="I85" s="208"/>
      <c r="J85" s="209">
        <f>ROUND(I85*H85,2)</f>
        <v>0</v>
      </c>
      <c r="K85" s="205" t="s">
        <v>170</v>
      </c>
      <c r="L85" s="62"/>
      <c r="M85" s="210" t="s">
        <v>24</v>
      </c>
      <c r="N85" s="211" t="s">
        <v>48</v>
      </c>
      <c r="O85" s="43"/>
      <c r="P85" s="212">
        <f>O85*H85</f>
        <v>0</v>
      </c>
      <c r="Q85" s="212">
        <v>0</v>
      </c>
      <c r="R85" s="212">
        <f>Q85*H85</f>
        <v>0</v>
      </c>
      <c r="S85" s="212">
        <v>0</v>
      </c>
      <c r="T85" s="213">
        <f>S85*H85</f>
        <v>0</v>
      </c>
      <c r="AR85" s="25" t="s">
        <v>2119</v>
      </c>
      <c r="AT85" s="25" t="s">
        <v>166</v>
      </c>
      <c r="AU85" s="25" t="s">
        <v>86</v>
      </c>
      <c r="AY85" s="25" t="s">
        <v>164</v>
      </c>
      <c r="BE85" s="214">
        <f>IF(N85="základní",J85,0)</f>
        <v>0</v>
      </c>
      <c r="BF85" s="214">
        <f>IF(N85="snížená",J85,0)</f>
        <v>0</v>
      </c>
      <c r="BG85" s="214">
        <f>IF(N85="zákl. přenesená",J85,0)</f>
        <v>0</v>
      </c>
      <c r="BH85" s="214">
        <f>IF(N85="sníž. přenesená",J85,0)</f>
        <v>0</v>
      </c>
      <c r="BI85" s="214">
        <f>IF(N85="nulová",J85,0)</f>
        <v>0</v>
      </c>
      <c r="BJ85" s="25" t="s">
        <v>25</v>
      </c>
      <c r="BK85" s="214">
        <f>ROUND(I85*H85,2)</f>
        <v>0</v>
      </c>
      <c r="BL85" s="25" t="s">
        <v>2119</v>
      </c>
      <c r="BM85" s="25" t="s">
        <v>2124</v>
      </c>
    </row>
    <row r="86" spans="2:65" s="1" customFormat="1" ht="13.5">
      <c r="B86" s="42"/>
      <c r="C86" s="64"/>
      <c r="D86" s="215" t="s">
        <v>173</v>
      </c>
      <c r="E86" s="64"/>
      <c r="F86" s="216" t="s">
        <v>2125</v>
      </c>
      <c r="G86" s="64"/>
      <c r="H86" s="64"/>
      <c r="I86" s="173"/>
      <c r="J86" s="64"/>
      <c r="K86" s="64"/>
      <c r="L86" s="62"/>
      <c r="M86" s="286"/>
      <c r="N86" s="287"/>
      <c r="O86" s="287"/>
      <c r="P86" s="287"/>
      <c r="Q86" s="287"/>
      <c r="R86" s="287"/>
      <c r="S86" s="287"/>
      <c r="T86" s="288"/>
      <c r="AT86" s="25" t="s">
        <v>173</v>
      </c>
      <c r="AU86" s="25" t="s">
        <v>86</v>
      </c>
    </row>
    <row r="87" spans="2:65" s="1" customFormat="1" ht="6.95" customHeight="1">
      <c r="B87" s="57"/>
      <c r="C87" s="58"/>
      <c r="D87" s="58"/>
      <c r="E87" s="58"/>
      <c r="F87" s="58"/>
      <c r="G87" s="58"/>
      <c r="H87" s="58"/>
      <c r="I87" s="149"/>
      <c r="J87" s="58"/>
      <c r="K87" s="58"/>
      <c r="L87" s="62"/>
    </row>
  </sheetData>
  <sheetProtection password="CC35" sheet="1" objects="1" scenarios="1" formatCells="0" formatColumns="0" formatRows="0" sort="0" autoFilter="0"/>
  <autoFilter ref="C78:K86"/>
  <mergeCells count="9">
    <mergeCell ref="E69:H69"/>
    <mergeCell ref="E71:H7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K216"/>
  <sheetViews>
    <sheetView showGridLines="0" zoomScaleNormal="100" workbookViewId="0"/>
  </sheetViews>
  <sheetFormatPr defaultRowHeight="13.5"/>
  <cols>
    <col min="1" max="1" width="8.33203125" style="295" customWidth="1"/>
    <col min="2" max="2" width="1.6640625" style="295" customWidth="1"/>
    <col min="3" max="4" width="5" style="295" customWidth="1"/>
    <col min="5" max="5" width="11.6640625" style="295" customWidth="1"/>
    <col min="6" max="6" width="9.1640625" style="295" customWidth="1"/>
    <col min="7" max="7" width="5" style="295" customWidth="1"/>
    <col min="8" max="8" width="77.83203125" style="295" customWidth="1"/>
    <col min="9" max="10" width="20" style="295" customWidth="1"/>
    <col min="11" max="11" width="1.6640625" style="295" customWidth="1"/>
  </cols>
  <sheetData>
    <row r="1" spans="2:11" ht="37.5" customHeight="1"/>
    <row r="2" spans="2:11" ht="7.5" customHeight="1">
      <c r="B2" s="296"/>
      <c r="C2" s="297"/>
      <c r="D2" s="297"/>
      <c r="E2" s="297"/>
      <c r="F2" s="297"/>
      <c r="G2" s="297"/>
      <c r="H2" s="297"/>
      <c r="I2" s="297"/>
      <c r="J2" s="297"/>
      <c r="K2" s="298"/>
    </row>
    <row r="3" spans="2:11" s="16" customFormat="1" ht="45" customHeight="1">
      <c r="B3" s="299"/>
      <c r="C3" s="426" t="s">
        <v>2126</v>
      </c>
      <c r="D3" s="426"/>
      <c r="E3" s="426"/>
      <c r="F3" s="426"/>
      <c r="G3" s="426"/>
      <c r="H3" s="426"/>
      <c r="I3" s="426"/>
      <c r="J3" s="426"/>
      <c r="K3" s="300"/>
    </row>
    <row r="4" spans="2:11" ht="25.5" customHeight="1">
      <c r="B4" s="301"/>
      <c r="C4" s="430" t="s">
        <v>2127</v>
      </c>
      <c r="D4" s="430"/>
      <c r="E4" s="430"/>
      <c r="F4" s="430"/>
      <c r="G4" s="430"/>
      <c r="H4" s="430"/>
      <c r="I4" s="430"/>
      <c r="J4" s="430"/>
      <c r="K4" s="302"/>
    </row>
    <row r="5" spans="2:11" ht="5.25" customHeight="1">
      <c r="B5" s="301"/>
      <c r="C5" s="303"/>
      <c r="D5" s="303"/>
      <c r="E5" s="303"/>
      <c r="F5" s="303"/>
      <c r="G5" s="303"/>
      <c r="H5" s="303"/>
      <c r="I5" s="303"/>
      <c r="J5" s="303"/>
      <c r="K5" s="302"/>
    </row>
    <row r="6" spans="2:11" ht="15" customHeight="1">
      <c r="B6" s="301"/>
      <c r="C6" s="429" t="s">
        <v>2128</v>
      </c>
      <c r="D6" s="429"/>
      <c r="E6" s="429"/>
      <c r="F6" s="429"/>
      <c r="G6" s="429"/>
      <c r="H6" s="429"/>
      <c r="I6" s="429"/>
      <c r="J6" s="429"/>
      <c r="K6" s="302"/>
    </row>
    <row r="7" spans="2:11" ht="15" customHeight="1">
      <c r="B7" s="305"/>
      <c r="C7" s="429" t="s">
        <v>2129</v>
      </c>
      <c r="D7" s="429"/>
      <c r="E7" s="429"/>
      <c r="F7" s="429"/>
      <c r="G7" s="429"/>
      <c r="H7" s="429"/>
      <c r="I7" s="429"/>
      <c r="J7" s="429"/>
      <c r="K7" s="302"/>
    </row>
    <row r="8" spans="2:11" ht="12.75" customHeight="1">
      <c r="B8" s="305"/>
      <c r="C8" s="304"/>
      <c r="D8" s="304"/>
      <c r="E8" s="304"/>
      <c r="F8" s="304"/>
      <c r="G8" s="304"/>
      <c r="H8" s="304"/>
      <c r="I8" s="304"/>
      <c r="J8" s="304"/>
      <c r="K8" s="302"/>
    </row>
    <row r="9" spans="2:11" ht="15" customHeight="1">
      <c r="B9" s="305"/>
      <c r="C9" s="429" t="s">
        <v>2130</v>
      </c>
      <c r="D9" s="429"/>
      <c r="E9" s="429"/>
      <c r="F9" s="429"/>
      <c r="G9" s="429"/>
      <c r="H9" s="429"/>
      <c r="I9" s="429"/>
      <c r="J9" s="429"/>
      <c r="K9" s="302"/>
    </row>
    <row r="10" spans="2:11" ht="15" customHeight="1">
      <c r="B10" s="305"/>
      <c r="C10" s="304"/>
      <c r="D10" s="429" t="s">
        <v>2131</v>
      </c>
      <c r="E10" s="429"/>
      <c r="F10" s="429"/>
      <c r="G10" s="429"/>
      <c r="H10" s="429"/>
      <c r="I10" s="429"/>
      <c r="J10" s="429"/>
      <c r="K10" s="302"/>
    </row>
    <row r="11" spans="2:11" ht="15" customHeight="1">
      <c r="B11" s="305"/>
      <c r="C11" s="306"/>
      <c r="D11" s="429" t="s">
        <v>2132</v>
      </c>
      <c r="E11" s="429"/>
      <c r="F11" s="429"/>
      <c r="G11" s="429"/>
      <c r="H11" s="429"/>
      <c r="I11" s="429"/>
      <c r="J11" s="429"/>
      <c r="K11" s="302"/>
    </row>
    <row r="12" spans="2:11" ht="12.75" customHeight="1">
      <c r="B12" s="305"/>
      <c r="C12" s="306"/>
      <c r="D12" s="306"/>
      <c r="E12" s="306"/>
      <c r="F12" s="306"/>
      <c r="G12" s="306"/>
      <c r="H12" s="306"/>
      <c r="I12" s="306"/>
      <c r="J12" s="306"/>
      <c r="K12" s="302"/>
    </row>
    <row r="13" spans="2:11" ht="15" customHeight="1">
      <c r="B13" s="305"/>
      <c r="C13" s="306"/>
      <c r="D13" s="429" t="s">
        <v>2133</v>
      </c>
      <c r="E13" s="429"/>
      <c r="F13" s="429"/>
      <c r="G13" s="429"/>
      <c r="H13" s="429"/>
      <c r="I13" s="429"/>
      <c r="J13" s="429"/>
      <c r="K13" s="302"/>
    </row>
    <row r="14" spans="2:11" ht="15" customHeight="1">
      <c r="B14" s="305"/>
      <c r="C14" s="306"/>
      <c r="D14" s="429" t="s">
        <v>2134</v>
      </c>
      <c r="E14" s="429"/>
      <c r="F14" s="429"/>
      <c r="G14" s="429"/>
      <c r="H14" s="429"/>
      <c r="I14" s="429"/>
      <c r="J14" s="429"/>
      <c r="K14" s="302"/>
    </row>
    <row r="15" spans="2:11" ht="15" customHeight="1">
      <c r="B15" s="305"/>
      <c r="C15" s="306"/>
      <c r="D15" s="429" t="s">
        <v>2135</v>
      </c>
      <c r="E15" s="429"/>
      <c r="F15" s="429"/>
      <c r="G15" s="429"/>
      <c r="H15" s="429"/>
      <c r="I15" s="429"/>
      <c r="J15" s="429"/>
      <c r="K15" s="302"/>
    </row>
    <row r="16" spans="2:11" ht="15" customHeight="1">
      <c r="B16" s="305"/>
      <c r="C16" s="306"/>
      <c r="D16" s="306"/>
      <c r="E16" s="307" t="s">
        <v>84</v>
      </c>
      <c r="F16" s="429" t="s">
        <v>2136</v>
      </c>
      <c r="G16" s="429"/>
      <c r="H16" s="429"/>
      <c r="I16" s="429"/>
      <c r="J16" s="429"/>
      <c r="K16" s="302"/>
    </row>
    <row r="17" spans="2:11" ht="15" customHeight="1">
      <c r="B17" s="305"/>
      <c r="C17" s="306"/>
      <c r="D17" s="306"/>
      <c r="E17" s="307" t="s">
        <v>2137</v>
      </c>
      <c r="F17" s="429" t="s">
        <v>2138</v>
      </c>
      <c r="G17" s="429"/>
      <c r="H17" s="429"/>
      <c r="I17" s="429"/>
      <c r="J17" s="429"/>
      <c r="K17" s="302"/>
    </row>
    <row r="18" spans="2:11" ht="15" customHeight="1">
      <c r="B18" s="305"/>
      <c r="C18" s="306"/>
      <c r="D18" s="306"/>
      <c r="E18" s="307" t="s">
        <v>2139</v>
      </c>
      <c r="F18" s="429" t="s">
        <v>2140</v>
      </c>
      <c r="G18" s="429"/>
      <c r="H18" s="429"/>
      <c r="I18" s="429"/>
      <c r="J18" s="429"/>
      <c r="K18" s="302"/>
    </row>
    <row r="19" spans="2:11" ht="15" customHeight="1">
      <c r="B19" s="305"/>
      <c r="C19" s="306"/>
      <c r="D19" s="306"/>
      <c r="E19" s="307" t="s">
        <v>100</v>
      </c>
      <c r="F19" s="429" t="s">
        <v>2141</v>
      </c>
      <c r="G19" s="429"/>
      <c r="H19" s="429"/>
      <c r="I19" s="429"/>
      <c r="J19" s="429"/>
      <c r="K19" s="302"/>
    </row>
    <row r="20" spans="2:11" ht="15" customHeight="1">
      <c r="B20" s="305"/>
      <c r="C20" s="306"/>
      <c r="D20" s="306"/>
      <c r="E20" s="307" t="s">
        <v>1431</v>
      </c>
      <c r="F20" s="429" t="s">
        <v>1432</v>
      </c>
      <c r="G20" s="429"/>
      <c r="H20" s="429"/>
      <c r="I20" s="429"/>
      <c r="J20" s="429"/>
      <c r="K20" s="302"/>
    </row>
    <row r="21" spans="2:11" ht="15" customHeight="1">
      <c r="B21" s="305"/>
      <c r="C21" s="306"/>
      <c r="D21" s="306"/>
      <c r="E21" s="307" t="s">
        <v>92</v>
      </c>
      <c r="F21" s="429" t="s">
        <v>2142</v>
      </c>
      <c r="G21" s="429"/>
      <c r="H21" s="429"/>
      <c r="I21" s="429"/>
      <c r="J21" s="429"/>
      <c r="K21" s="302"/>
    </row>
    <row r="22" spans="2:11" ht="12.75" customHeight="1">
      <c r="B22" s="305"/>
      <c r="C22" s="306"/>
      <c r="D22" s="306"/>
      <c r="E22" s="306"/>
      <c r="F22" s="306"/>
      <c r="G22" s="306"/>
      <c r="H22" s="306"/>
      <c r="I22" s="306"/>
      <c r="J22" s="306"/>
      <c r="K22" s="302"/>
    </row>
    <row r="23" spans="2:11" ht="15" customHeight="1">
      <c r="B23" s="305"/>
      <c r="C23" s="429" t="s">
        <v>2143</v>
      </c>
      <c r="D23" s="429"/>
      <c r="E23" s="429"/>
      <c r="F23" s="429"/>
      <c r="G23" s="429"/>
      <c r="H23" s="429"/>
      <c r="I23" s="429"/>
      <c r="J23" s="429"/>
      <c r="K23" s="302"/>
    </row>
    <row r="24" spans="2:11" ht="15" customHeight="1">
      <c r="B24" s="305"/>
      <c r="C24" s="429" t="s">
        <v>2144</v>
      </c>
      <c r="D24" s="429"/>
      <c r="E24" s="429"/>
      <c r="F24" s="429"/>
      <c r="G24" s="429"/>
      <c r="H24" s="429"/>
      <c r="I24" s="429"/>
      <c r="J24" s="429"/>
      <c r="K24" s="302"/>
    </row>
    <row r="25" spans="2:11" ht="15" customHeight="1">
      <c r="B25" s="305"/>
      <c r="C25" s="304"/>
      <c r="D25" s="429" t="s">
        <v>2145</v>
      </c>
      <c r="E25" s="429"/>
      <c r="F25" s="429"/>
      <c r="G25" s="429"/>
      <c r="H25" s="429"/>
      <c r="I25" s="429"/>
      <c r="J25" s="429"/>
      <c r="K25" s="302"/>
    </row>
    <row r="26" spans="2:11" ht="15" customHeight="1">
      <c r="B26" s="305"/>
      <c r="C26" s="306"/>
      <c r="D26" s="429" t="s">
        <v>2146</v>
      </c>
      <c r="E26" s="429"/>
      <c r="F26" s="429"/>
      <c r="G26" s="429"/>
      <c r="H26" s="429"/>
      <c r="I26" s="429"/>
      <c r="J26" s="429"/>
      <c r="K26" s="302"/>
    </row>
    <row r="27" spans="2:11" ht="12.75" customHeight="1">
      <c r="B27" s="305"/>
      <c r="C27" s="306"/>
      <c r="D27" s="306"/>
      <c r="E27" s="306"/>
      <c r="F27" s="306"/>
      <c r="G27" s="306"/>
      <c r="H27" s="306"/>
      <c r="I27" s="306"/>
      <c r="J27" s="306"/>
      <c r="K27" s="302"/>
    </row>
    <row r="28" spans="2:11" ht="15" customHeight="1">
      <c r="B28" s="305"/>
      <c r="C28" s="306"/>
      <c r="D28" s="429" t="s">
        <v>2147</v>
      </c>
      <c r="E28" s="429"/>
      <c r="F28" s="429"/>
      <c r="G28" s="429"/>
      <c r="H28" s="429"/>
      <c r="I28" s="429"/>
      <c r="J28" s="429"/>
      <c r="K28" s="302"/>
    </row>
    <row r="29" spans="2:11" ht="15" customHeight="1">
      <c r="B29" s="305"/>
      <c r="C29" s="306"/>
      <c r="D29" s="429" t="s">
        <v>2148</v>
      </c>
      <c r="E29" s="429"/>
      <c r="F29" s="429"/>
      <c r="G29" s="429"/>
      <c r="H29" s="429"/>
      <c r="I29" s="429"/>
      <c r="J29" s="429"/>
      <c r="K29" s="302"/>
    </row>
    <row r="30" spans="2:11" ht="12.75" customHeight="1">
      <c r="B30" s="305"/>
      <c r="C30" s="306"/>
      <c r="D30" s="306"/>
      <c r="E30" s="306"/>
      <c r="F30" s="306"/>
      <c r="G30" s="306"/>
      <c r="H30" s="306"/>
      <c r="I30" s="306"/>
      <c r="J30" s="306"/>
      <c r="K30" s="302"/>
    </row>
    <row r="31" spans="2:11" ht="15" customHeight="1">
      <c r="B31" s="305"/>
      <c r="C31" s="306"/>
      <c r="D31" s="429" t="s">
        <v>2149</v>
      </c>
      <c r="E31" s="429"/>
      <c r="F31" s="429"/>
      <c r="G31" s="429"/>
      <c r="H31" s="429"/>
      <c r="I31" s="429"/>
      <c r="J31" s="429"/>
      <c r="K31" s="302"/>
    </row>
    <row r="32" spans="2:11" ht="15" customHeight="1">
      <c r="B32" s="305"/>
      <c r="C32" s="306"/>
      <c r="D32" s="429" t="s">
        <v>2150</v>
      </c>
      <c r="E32" s="429"/>
      <c r="F32" s="429"/>
      <c r="G32" s="429"/>
      <c r="H32" s="429"/>
      <c r="I32" s="429"/>
      <c r="J32" s="429"/>
      <c r="K32" s="302"/>
    </row>
    <row r="33" spans="2:11" ht="15" customHeight="1">
      <c r="B33" s="305"/>
      <c r="C33" s="306"/>
      <c r="D33" s="429" t="s">
        <v>2151</v>
      </c>
      <c r="E33" s="429"/>
      <c r="F33" s="429"/>
      <c r="G33" s="429"/>
      <c r="H33" s="429"/>
      <c r="I33" s="429"/>
      <c r="J33" s="429"/>
      <c r="K33" s="302"/>
    </row>
    <row r="34" spans="2:11" ht="15" customHeight="1">
      <c r="B34" s="305"/>
      <c r="C34" s="306"/>
      <c r="D34" s="304"/>
      <c r="E34" s="308" t="s">
        <v>149</v>
      </c>
      <c r="F34" s="304"/>
      <c r="G34" s="429" t="s">
        <v>2152</v>
      </c>
      <c r="H34" s="429"/>
      <c r="I34" s="429"/>
      <c r="J34" s="429"/>
      <c r="K34" s="302"/>
    </row>
    <row r="35" spans="2:11" ht="30.75" customHeight="1">
      <c r="B35" s="305"/>
      <c r="C35" s="306"/>
      <c r="D35" s="304"/>
      <c r="E35" s="308" t="s">
        <v>2153</v>
      </c>
      <c r="F35" s="304"/>
      <c r="G35" s="429" t="s">
        <v>2154</v>
      </c>
      <c r="H35" s="429"/>
      <c r="I35" s="429"/>
      <c r="J35" s="429"/>
      <c r="K35" s="302"/>
    </row>
    <row r="36" spans="2:11" ht="15" customHeight="1">
      <c r="B36" s="305"/>
      <c r="C36" s="306"/>
      <c r="D36" s="304"/>
      <c r="E36" s="308" t="s">
        <v>58</v>
      </c>
      <c r="F36" s="304"/>
      <c r="G36" s="429" t="s">
        <v>2155</v>
      </c>
      <c r="H36" s="429"/>
      <c r="I36" s="429"/>
      <c r="J36" s="429"/>
      <c r="K36" s="302"/>
    </row>
    <row r="37" spans="2:11" ht="15" customHeight="1">
      <c r="B37" s="305"/>
      <c r="C37" s="306"/>
      <c r="D37" s="304"/>
      <c r="E37" s="308" t="s">
        <v>150</v>
      </c>
      <c r="F37" s="304"/>
      <c r="G37" s="429" t="s">
        <v>2156</v>
      </c>
      <c r="H37" s="429"/>
      <c r="I37" s="429"/>
      <c r="J37" s="429"/>
      <c r="K37" s="302"/>
    </row>
    <row r="38" spans="2:11" ht="15" customHeight="1">
      <c r="B38" s="305"/>
      <c r="C38" s="306"/>
      <c r="D38" s="304"/>
      <c r="E38" s="308" t="s">
        <v>151</v>
      </c>
      <c r="F38" s="304"/>
      <c r="G38" s="429" t="s">
        <v>2157</v>
      </c>
      <c r="H38" s="429"/>
      <c r="I38" s="429"/>
      <c r="J38" s="429"/>
      <c r="K38" s="302"/>
    </row>
    <row r="39" spans="2:11" ht="15" customHeight="1">
      <c r="B39" s="305"/>
      <c r="C39" s="306"/>
      <c r="D39" s="304"/>
      <c r="E39" s="308" t="s">
        <v>152</v>
      </c>
      <c r="F39" s="304"/>
      <c r="G39" s="429" t="s">
        <v>2158</v>
      </c>
      <c r="H39" s="429"/>
      <c r="I39" s="429"/>
      <c r="J39" s="429"/>
      <c r="K39" s="302"/>
    </row>
    <row r="40" spans="2:11" ht="15" customHeight="1">
      <c r="B40" s="305"/>
      <c r="C40" s="306"/>
      <c r="D40" s="304"/>
      <c r="E40" s="308" t="s">
        <v>2159</v>
      </c>
      <c r="F40" s="304"/>
      <c r="G40" s="429" t="s">
        <v>2160</v>
      </c>
      <c r="H40" s="429"/>
      <c r="I40" s="429"/>
      <c r="J40" s="429"/>
      <c r="K40" s="302"/>
    </row>
    <row r="41" spans="2:11" ht="15" customHeight="1">
      <c r="B41" s="305"/>
      <c r="C41" s="306"/>
      <c r="D41" s="304"/>
      <c r="E41" s="308"/>
      <c r="F41" s="304"/>
      <c r="G41" s="429" t="s">
        <v>2161</v>
      </c>
      <c r="H41" s="429"/>
      <c r="I41" s="429"/>
      <c r="J41" s="429"/>
      <c r="K41" s="302"/>
    </row>
    <row r="42" spans="2:11" ht="15" customHeight="1">
      <c r="B42" s="305"/>
      <c r="C42" s="306"/>
      <c r="D42" s="304"/>
      <c r="E42" s="308" t="s">
        <v>2162</v>
      </c>
      <c r="F42" s="304"/>
      <c r="G42" s="429" t="s">
        <v>2163</v>
      </c>
      <c r="H42" s="429"/>
      <c r="I42" s="429"/>
      <c r="J42" s="429"/>
      <c r="K42" s="302"/>
    </row>
    <row r="43" spans="2:11" ht="15" customHeight="1">
      <c r="B43" s="305"/>
      <c r="C43" s="306"/>
      <c r="D43" s="304"/>
      <c r="E43" s="308" t="s">
        <v>154</v>
      </c>
      <c r="F43" s="304"/>
      <c r="G43" s="429" t="s">
        <v>2164</v>
      </c>
      <c r="H43" s="429"/>
      <c r="I43" s="429"/>
      <c r="J43" s="429"/>
      <c r="K43" s="302"/>
    </row>
    <row r="44" spans="2:11" ht="12.75" customHeight="1">
      <c r="B44" s="305"/>
      <c r="C44" s="306"/>
      <c r="D44" s="304"/>
      <c r="E44" s="304"/>
      <c r="F44" s="304"/>
      <c r="G44" s="304"/>
      <c r="H44" s="304"/>
      <c r="I44" s="304"/>
      <c r="J44" s="304"/>
      <c r="K44" s="302"/>
    </row>
    <row r="45" spans="2:11" ht="15" customHeight="1">
      <c r="B45" s="305"/>
      <c r="C45" s="306"/>
      <c r="D45" s="429" t="s">
        <v>2165</v>
      </c>
      <c r="E45" s="429"/>
      <c r="F45" s="429"/>
      <c r="G45" s="429"/>
      <c r="H45" s="429"/>
      <c r="I45" s="429"/>
      <c r="J45" s="429"/>
      <c r="K45" s="302"/>
    </row>
    <row r="46" spans="2:11" ht="15" customHeight="1">
      <c r="B46" s="305"/>
      <c r="C46" s="306"/>
      <c r="D46" s="306"/>
      <c r="E46" s="429" t="s">
        <v>2166</v>
      </c>
      <c r="F46" s="429"/>
      <c r="G46" s="429"/>
      <c r="H46" s="429"/>
      <c r="I46" s="429"/>
      <c r="J46" s="429"/>
      <c r="K46" s="302"/>
    </row>
    <row r="47" spans="2:11" ht="15" customHeight="1">
      <c r="B47" s="305"/>
      <c r="C47" s="306"/>
      <c r="D47" s="306"/>
      <c r="E47" s="429" t="s">
        <v>2167</v>
      </c>
      <c r="F47" s="429"/>
      <c r="G47" s="429"/>
      <c r="H47" s="429"/>
      <c r="I47" s="429"/>
      <c r="J47" s="429"/>
      <c r="K47" s="302"/>
    </row>
    <row r="48" spans="2:11" ht="15" customHeight="1">
      <c r="B48" s="305"/>
      <c r="C48" s="306"/>
      <c r="D48" s="306"/>
      <c r="E48" s="429" t="s">
        <v>2168</v>
      </c>
      <c r="F48" s="429"/>
      <c r="G48" s="429"/>
      <c r="H48" s="429"/>
      <c r="I48" s="429"/>
      <c r="J48" s="429"/>
      <c r="K48" s="302"/>
    </row>
    <row r="49" spans="2:11" ht="15" customHeight="1">
      <c r="B49" s="305"/>
      <c r="C49" s="306"/>
      <c r="D49" s="429" t="s">
        <v>2169</v>
      </c>
      <c r="E49" s="429"/>
      <c r="F49" s="429"/>
      <c r="G49" s="429"/>
      <c r="H49" s="429"/>
      <c r="I49" s="429"/>
      <c r="J49" s="429"/>
      <c r="K49" s="302"/>
    </row>
    <row r="50" spans="2:11" ht="25.5" customHeight="1">
      <c r="B50" s="301"/>
      <c r="C50" s="430" t="s">
        <v>2170</v>
      </c>
      <c r="D50" s="430"/>
      <c r="E50" s="430"/>
      <c r="F50" s="430"/>
      <c r="G50" s="430"/>
      <c r="H50" s="430"/>
      <c r="I50" s="430"/>
      <c r="J50" s="430"/>
      <c r="K50" s="302"/>
    </row>
    <row r="51" spans="2:11" ht="5.25" customHeight="1">
      <c r="B51" s="301"/>
      <c r="C51" s="303"/>
      <c r="D51" s="303"/>
      <c r="E51" s="303"/>
      <c r="F51" s="303"/>
      <c r="G51" s="303"/>
      <c r="H51" s="303"/>
      <c r="I51" s="303"/>
      <c r="J51" s="303"/>
      <c r="K51" s="302"/>
    </row>
    <row r="52" spans="2:11" ht="15" customHeight="1">
      <c r="B52" s="301"/>
      <c r="C52" s="429" t="s">
        <v>2171</v>
      </c>
      <c r="D52" s="429"/>
      <c r="E52" s="429"/>
      <c r="F52" s="429"/>
      <c r="G52" s="429"/>
      <c r="H52" s="429"/>
      <c r="I52" s="429"/>
      <c r="J52" s="429"/>
      <c r="K52" s="302"/>
    </row>
    <row r="53" spans="2:11" ht="15" customHeight="1">
      <c r="B53" s="301"/>
      <c r="C53" s="429" t="s">
        <v>2172</v>
      </c>
      <c r="D53" s="429"/>
      <c r="E53" s="429"/>
      <c r="F53" s="429"/>
      <c r="G53" s="429"/>
      <c r="H53" s="429"/>
      <c r="I53" s="429"/>
      <c r="J53" s="429"/>
      <c r="K53" s="302"/>
    </row>
    <row r="54" spans="2:11" ht="12.75" customHeight="1">
      <c r="B54" s="301"/>
      <c r="C54" s="304"/>
      <c r="D54" s="304"/>
      <c r="E54" s="304"/>
      <c r="F54" s="304"/>
      <c r="G54" s="304"/>
      <c r="H54" s="304"/>
      <c r="I54" s="304"/>
      <c r="J54" s="304"/>
      <c r="K54" s="302"/>
    </row>
    <row r="55" spans="2:11" ht="15" customHeight="1">
      <c r="B55" s="301"/>
      <c r="C55" s="429" t="s">
        <v>2173</v>
      </c>
      <c r="D55" s="429"/>
      <c r="E55" s="429"/>
      <c r="F55" s="429"/>
      <c r="G55" s="429"/>
      <c r="H55" s="429"/>
      <c r="I55" s="429"/>
      <c r="J55" s="429"/>
      <c r="K55" s="302"/>
    </row>
    <row r="56" spans="2:11" ht="15" customHeight="1">
      <c r="B56" s="301"/>
      <c r="C56" s="306"/>
      <c r="D56" s="429" t="s">
        <v>2174</v>
      </c>
      <c r="E56" s="429"/>
      <c r="F56" s="429"/>
      <c r="G56" s="429"/>
      <c r="H56" s="429"/>
      <c r="I56" s="429"/>
      <c r="J56" s="429"/>
      <c r="K56" s="302"/>
    </row>
    <row r="57" spans="2:11" ht="15" customHeight="1">
      <c r="B57" s="301"/>
      <c r="C57" s="306"/>
      <c r="D57" s="429" t="s">
        <v>2175</v>
      </c>
      <c r="E57" s="429"/>
      <c r="F57" s="429"/>
      <c r="G57" s="429"/>
      <c r="H57" s="429"/>
      <c r="I57" s="429"/>
      <c r="J57" s="429"/>
      <c r="K57" s="302"/>
    </row>
    <row r="58" spans="2:11" ht="15" customHeight="1">
      <c r="B58" s="301"/>
      <c r="C58" s="306"/>
      <c r="D58" s="429" t="s">
        <v>2176</v>
      </c>
      <c r="E58" s="429"/>
      <c r="F58" s="429"/>
      <c r="G58" s="429"/>
      <c r="H58" s="429"/>
      <c r="I58" s="429"/>
      <c r="J58" s="429"/>
      <c r="K58" s="302"/>
    </row>
    <row r="59" spans="2:11" ht="15" customHeight="1">
      <c r="B59" s="301"/>
      <c r="C59" s="306"/>
      <c r="D59" s="429" t="s">
        <v>2177</v>
      </c>
      <c r="E59" s="429"/>
      <c r="F59" s="429"/>
      <c r="G59" s="429"/>
      <c r="H59" s="429"/>
      <c r="I59" s="429"/>
      <c r="J59" s="429"/>
      <c r="K59" s="302"/>
    </row>
    <row r="60" spans="2:11" ht="15" customHeight="1">
      <c r="B60" s="301"/>
      <c r="C60" s="306"/>
      <c r="D60" s="428" t="s">
        <v>2178</v>
      </c>
      <c r="E60" s="428"/>
      <c r="F60" s="428"/>
      <c r="G60" s="428"/>
      <c r="H60" s="428"/>
      <c r="I60" s="428"/>
      <c r="J60" s="428"/>
      <c r="K60" s="302"/>
    </row>
    <row r="61" spans="2:11" ht="15" customHeight="1">
      <c r="B61" s="301"/>
      <c r="C61" s="306"/>
      <c r="D61" s="429" t="s">
        <v>2179</v>
      </c>
      <c r="E61" s="429"/>
      <c r="F61" s="429"/>
      <c r="G61" s="429"/>
      <c r="H61" s="429"/>
      <c r="I61" s="429"/>
      <c r="J61" s="429"/>
      <c r="K61" s="302"/>
    </row>
    <row r="62" spans="2:11" ht="12.75" customHeight="1">
      <c r="B62" s="301"/>
      <c r="C62" s="306"/>
      <c r="D62" s="306"/>
      <c r="E62" s="309"/>
      <c r="F62" s="306"/>
      <c r="G62" s="306"/>
      <c r="H62" s="306"/>
      <c r="I62" s="306"/>
      <c r="J62" s="306"/>
      <c r="K62" s="302"/>
    </row>
    <row r="63" spans="2:11" ht="15" customHeight="1">
      <c r="B63" s="301"/>
      <c r="C63" s="306"/>
      <c r="D63" s="429" t="s">
        <v>2180</v>
      </c>
      <c r="E63" s="429"/>
      <c r="F63" s="429"/>
      <c r="G63" s="429"/>
      <c r="H63" s="429"/>
      <c r="I63" s="429"/>
      <c r="J63" s="429"/>
      <c r="K63" s="302"/>
    </row>
    <row r="64" spans="2:11" ht="15" customHeight="1">
      <c r="B64" s="301"/>
      <c r="C64" s="306"/>
      <c r="D64" s="428" t="s">
        <v>2181</v>
      </c>
      <c r="E64" s="428"/>
      <c r="F64" s="428"/>
      <c r="G64" s="428"/>
      <c r="H64" s="428"/>
      <c r="I64" s="428"/>
      <c r="J64" s="428"/>
      <c r="K64" s="302"/>
    </row>
    <row r="65" spans="2:11" ht="15" customHeight="1">
      <c r="B65" s="301"/>
      <c r="C65" s="306"/>
      <c r="D65" s="429" t="s">
        <v>2182</v>
      </c>
      <c r="E65" s="429"/>
      <c r="F65" s="429"/>
      <c r="G65" s="429"/>
      <c r="H65" s="429"/>
      <c r="I65" s="429"/>
      <c r="J65" s="429"/>
      <c r="K65" s="302"/>
    </row>
    <row r="66" spans="2:11" ht="15" customHeight="1">
      <c r="B66" s="301"/>
      <c r="C66" s="306"/>
      <c r="D66" s="429" t="s">
        <v>2183</v>
      </c>
      <c r="E66" s="429"/>
      <c r="F66" s="429"/>
      <c r="G66" s="429"/>
      <c r="H66" s="429"/>
      <c r="I66" s="429"/>
      <c r="J66" s="429"/>
      <c r="K66" s="302"/>
    </row>
    <row r="67" spans="2:11" ht="15" customHeight="1">
      <c r="B67" s="301"/>
      <c r="C67" s="306"/>
      <c r="D67" s="429" t="s">
        <v>2184</v>
      </c>
      <c r="E67" s="429"/>
      <c r="F67" s="429"/>
      <c r="G67" s="429"/>
      <c r="H67" s="429"/>
      <c r="I67" s="429"/>
      <c r="J67" s="429"/>
      <c r="K67" s="302"/>
    </row>
    <row r="68" spans="2:11" ht="15" customHeight="1">
      <c r="B68" s="301"/>
      <c r="C68" s="306"/>
      <c r="D68" s="429" t="s">
        <v>2185</v>
      </c>
      <c r="E68" s="429"/>
      <c r="F68" s="429"/>
      <c r="G68" s="429"/>
      <c r="H68" s="429"/>
      <c r="I68" s="429"/>
      <c r="J68" s="429"/>
      <c r="K68" s="302"/>
    </row>
    <row r="69" spans="2:11" ht="12.75" customHeight="1">
      <c r="B69" s="310"/>
      <c r="C69" s="311"/>
      <c r="D69" s="311"/>
      <c r="E69" s="311"/>
      <c r="F69" s="311"/>
      <c r="G69" s="311"/>
      <c r="H69" s="311"/>
      <c r="I69" s="311"/>
      <c r="J69" s="311"/>
      <c r="K69" s="312"/>
    </row>
    <row r="70" spans="2:11" ht="18.75" customHeight="1">
      <c r="B70" s="313"/>
      <c r="C70" s="313"/>
      <c r="D70" s="313"/>
      <c r="E70" s="313"/>
      <c r="F70" s="313"/>
      <c r="G70" s="313"/>
      <c r="H70" s="313"/>
      <c r="I70" s="313"/>
      <c r="J70" s="313"/>
      <c r="K70" s="314"/>
    </row>
    <row r="71" spans="2:11" ht="18.75" customHeight="1">
      <c r="B71" s="314"/>
      <c r="C71" s="314"/>
      <c r="D71" s="314"/>
      <c r="E71" s="314"/>
      <c r="F71" s="314"/>
      <c r="G71" s="314"/>
      <c r="H71" s="314"/>
      <c r="I71" s="314"/>
      <c r="J71" s="314"/>
      <c r="K71" s="314"/>
    </row>
    <row r="72" spans="2:11" ht="7.5" customHeight="1">
      <c r="B72" s="315"/>
      <c r="C72" s="316"/>
      <c r="D72" s="316"/>
      <c r="E72" s="316"/>
      <c r="F72" s="316"/>
      <c r="G72" s="316"/>
      <c r="H72" s="316"/>
      <c r="I72" s="316"/>
      <c r="J72" s="316"/>
      <c r="K72" s="317"/>
    </row>
    <row r="73" spans="2:11" ht="45" customHeight="1">
      <c r="B73" s="318"/>
      <c r="C73" s="427" t="s">
        <v>107</v>
      </c>
      <c r="D73" s="427"/>
      <c r="E73" s="427"/>
      <c r="F73" s="427"/>
      <c r="G73" s="427"/>
      <c r="H73" s="427"/>
      <c r="I73" s="427"/>
      <c r="J73" s="427"/>
      <c r="K73" s="319"/>
    </row>
    <row r="74" spans="2:11" ht="17.25" customHeight="1">
      <c r="B74" s="318"/>
      <c r="C74" s="320" t="s">
        <v>2186</v>
      </c>
      <c r="D74" s="320"/>
      <c r="E74" s="320"/>
      <c r="F74" s="320" t="s">
        <v>2187</v>
      </c>
      <c r="G74" s="321"/>
      <c r="H74" s="320" t="s">
        <v>150</v>
      </c>
      <c r="I74" s="320" t="s">
        <v>62</v>
      </c>
      <c r="J74" s="320" t="s">
        <v>2188</v>
      </c>
      <c r="K74" s="319"/>
    </row>
    <row r="75" spans="2:11" ht="17.25" customHeight="1">
      <c r="B75" s="318"/>
      <c r="C75" s="322" t="s">
        <v>2189</v>
      </c>
      <c r="D75" s="322"/>
      <c r="E75" s="322"/>
      <c r="F75" s="323" t="s">
        <v>2190</v>
      </c>
      <c r="G75" s="324"/>
      <c r="H75" s="322"/>
      <c r="I75" s="322"/>
      <c r="J75" s="322" t="s">
        <v>2191</v>
      </c>
      <c r="K75" s="319"/>
    </row>
    <row r="76" spans="2:11" ht="5.25" customHeight="1">
      <c r="B76" s="318"/>
      <c r="C76" s="325"/>
      <c r="D76" s="325"/>
      <c r="E76" s="325"/>
      <c r="F76" s="325"/>
      <c r="G76" s="326"/>
      <c r="H76" s="325"/>
      <c r="I76" s="325"/>
      <c r="J76" s="325"/>
      <c r="K76" s="319"/>
    </row>
    <row r="77" spans="2:11" ht="15" customHeight="1">
      <c r="B77" s="318"/>
      <c r="C77" s="308" t="s">
        <v>58</v>
      </c>
      <c r="D77" s="325"/>
      <c r="E77" s="325"/>
      <c r="F77" s="327" t="s">
        <v>2192</v>
      </c>
      <c r="G77" s="326"/>
      <c r="H77" s="308" t="s">
        <v>2193</v>
      </c>
      <c r="I77" s="308" t="s">
        <v>2194</v>
      </c>
      <c r="J77" s="308">
        <v>20</v>
      </c>
      <c r="K77" s="319"/>
    </row>
    <row r="78" spans="2:11" ht="15" customHeight="1">
      <c r="B78" s="318"/>
      <c r="C78" s="308" t="s">
        <v>2195</v>
      </c>
      <c r="D78" s="308"/>
      <c r="E78" s="308"/>
      <c r="F78" s="327" t="s">
        <v>2192</v>
      </c>
      <c r="G78" s="326"/>
      <c r="H78" s="308" t="s">
        <v>2196</v>
      </c>
      <c r="I78" s="308" t="s">
        <v>2194</v>
      </c>
      <c r="J78" s="308">
        <v>120</v>
      </c>
      <c r="K78" s="319"/>
    </row>
    <row r="79" spans="2:11" ht="15" customHeight="1">
      <c r="B79" s="328"/>
      <c r="C79" s="308" t="s">
        <v>2197</v>
      </c>
      <c r="D79" s="308"/>
      <c r="E79" s="308"/>
      <c r="F79" s="327" t="s">
        <v>2198</v>
      </c>
      <c r="G79" s="326"/>
      <c r="H79" s="308" t="s">
        <v>2199</v>
      </c>
      <c r="I79" s="308" t="s">
        <v>2194</v>
      </c>
      <c r="J79" s="308">
        <v>50</v>
      </c>
      <c r="K79" s="319"/>
    </row>
    <row r="80" spans="2:11" ht="15" customHeight="1">
      <c r="B80" s="328"/>
      <c r="C80" s="308" t="s">
        <v>2200</v>
      </c>
      <c r="D80" s="308"/>
      <c r="E80" s="308"/>
      <c r="F80" s="327" t="s">
        <v>2192</v>
      </c>
      <c r="G80" s="326"/>
      <c r="H80" s="308" t="s">
        <v>2201</v>
      </c>
      <c r="I80" s="308" t="s">
        <v>2202</v>
      </c>
      <c r="J80" s="308"/>
      <c r="K80" s="319"/>
    </row>
    <row r="81" spans="2:11" ht="15" customHeight="1">
      <c r="B81" s="328"/>
      <c r="C81" s="329" t="s">
        <v>2203</v>
      </c>
      <c r="D81" s="329"/>
      <c r="E81" s="329"/>
      <c r="F81" s="330" t="s">
        <v>2198</v>
      </c>
      <c r="G81" s="329"/>
      <c r="H81" s="329" t="s">
        <v>2204</v>
      </c>
      <c r="I81" s="329" t="s">
        <v>2194</v>
      </c>
      <c r="J81" s="329">
        <v>15</v>
      </c>
      <c r="K81" s="319"/>
    </row>
    <row r="82" spans="2:11" ht="15" customHeight="1">
      <c r="B82" s="328"/>
      <c r="C82" s="329" t="s">
        <v>2205</v>
      </c>
      <c r="D82" s="329"/>
      <c r="E82" s="329"/>
      <c r="F82" s="330" t="s">
        <v>2198</v>
      </c>
      <c r="G82" s="329"/>
      <c r="H82" s="329" t="s">
        <v>2206</v>
      </c>
      <c r="I82" s="329" t="s">
        <v>2194</v>
      </c>
      <c r="J82" s="329">
        <v>15</v>
      </c>
      <c r="K82" s="319"/>
    </row>
    <row r="83" spans="2:11" ht="15" customHeight="1">
      <c r="B83" s="328"/>
      <c r="C83" s="329" t="s">
        <v>2207</v>
      </c>
      <c r="D83" s="329"/>
      <c r="E83" s="329"/>
      <c r="F83" s="330" t="s">
        <v>2198</v>
      </c>
      <c r="G83" s="329"/>
      <c r="H83" s="329" t="s">
        <v>2208</v>
      </c>
      <c r="I83" s="329" t="s">
        <v>2194</v>
      </c>
      <c r="J83" s="329">
        <v>20</v>
      </c>
      <c r="K83" s="319"/>
    </row>
    <row r="84" spans="2:11" ht="15" customHeight="1">
      <c r="B84" s="328"/>
      <c r="C84" s="329" t="s">
        <v>2209</v>
      </c>
      <c r="D84" s="329"/>
      <c r="E84" s="329"/>
      <c r="F84" s="330" t="s">
        <v>2198</v>
      </c>
      <c r="G84" s="329"/>
      <c r="H84" s="329" t="s">
        <v>2210</v>
      </c>
      <c r="I84" s="329" t="s">
        <v>2194</v>
      </c>
      <c r="J84" s="329">
        <v>20</v>
      </c>
      <c r="K84" s="319"/>
    </row>
    <row r="85" spans="2:11" ht="15" customHeight="1">
      <c r="B85" s="328"/>
      <c r="C85" s="308" t="s">
        <v>2211</v>
      </c>
      <c r="D85" s="308"/>
      <c r="E85" s="308"/>
      <c r="F85" s="327" t="s">
        <v>2198</v>
      </c>
      <c r="G85" s="326"/>
      <c r="H85" s="308" t="s">
        <v>2212</v>
      </c>
      <c r="I85" s="308" t="s">
        <v>2194</v>
      </c>
      <c r="J85" s="308">
        <v>50</v>
      </c>
      <c r="K85" s="319"/>
    </row>
    <row r="86" spans="2:11" ht="15" customHeight="1">
      <c r="B86" s="328"/>
      <c r="C86" s="308" t="s">
        <v>2213</v>
      </c>
      <c r="D86" s="308"/>
      <c r="E86" s="308"/>
      <c r="F86" s="327" t="s">
        <v>2198</v>
      </c>
      <c r="G86" s="326"/>
      <c r="H86" s="308" t="s">
        <v>2214</v>
      </c>
      <c r="I86" s="308" t="s">
        <v>2194</v>
      </c>
      <c r="J86" s="308">
        <v>20</v>
      </c>
      <c r="K86" s="319"/>
    </row>
    <row r="87" spans="2:11" ht="15" customHeight="1">
      <c r="B87" s="328"/>
      <c r="C87" s="308" t="s">
        <v>2215</v>
      </c>
      <c r="D87" s="308"/>
      <c r="E87" s="308"/>
      <c r="F87" s="327" t="s">
        <v>2198</v>
      </c>
      <c r="G87" s="326"/>
      <c r="H87" s="308" t="s">
        <v>2216</v>
      </c>
      <c r="I87" s="308" t="s">
        <v>2194</v>
      </c>
      <c r="J87" s="308">
        <v>20</v>
      </c>
      <c r="K87" s="319"/>
    </row>
    <row r="88" spans="2:11" ht="15" customHeight="1">
      <c r="B88" s="328"/>
      <c r="C88" s="308" t="s">
        <v>2217</v>
      </c>
      <c r="D88" s="308"/>
      <c r="E88" s="308"/>
      <c r="F88" s="327" t="s">
        <v>2198</v>
      </c>
      <c r="G88" s="326"/>
      <c r="H88" s="308" t="s">
        <v>2218</v>
      </c>
      <c r="I88" s="308" t="s">
        <v>2194</v>
      </c>
      <c r="J88" s="308">
        <v>50</v>
      </c>
      <c r="K88" s="319"/>
    </row>
    <row r="89" spans="2:11" ht="15" customHeight="1">
      <c r="B89" s="328"/>
      <c r="C89" s="308" t="s">
        <v>2219</v>
      </c>
      <c r="D89" s="308"/>
      <c r="E89" s="308"/>
      <c r="F89" s="327" t="s">
        <v>2198</v>
      </c>
      <c r="G89" s="326"/>
      <c r="H89" s="308" t="s">
        <v>2219</v>
      </c>
      <c r="I89" s="308" t="s">
        <v>2194</v>
      </c>
      <c r="J89" s="308">
        <v>50</v>
      </c>
      <c r="K89" s="319"/>
    </row>
    <row r="90" spans="2:11" ht="15" customHeight="1">
      <c r="B90" s="328"/>
      <c r="C90" s="308" t="s">
        <v>155</v>
      </c>
      <c r="D90" s="308"/>
      <c r="E90" s="308"/>
      <c r="F90" s="327" t="s">
        <v>2198</v>
      </c>
      <c r="G90" s="326"/>
      <c r="H90" s="308" t="s">
        <v>2220</v>
      </c>
      <c r="I90" s="308" t="s">
        <v>2194</v>
      </c>
      <c r="J90" s="308">
        <v>255</v>
      </c>
      <c r="K90" s="319"/>
    </row>
    <row r="91" spans="2:11" ht="15" customHeight="1">
      <c r="B91" s="328"/>
      <c r="C91" s="308" t="s">
        <v>2221</v>
      </c>
      <c r="D91" s="308"/>
      <c r="E91" s="308"/>
      <c r="F91" s="327" t="s">
        <v>2192</v>
      </c>
      <c r="G91" s="326"/>
      <c r="H91" s="308" t="s">
        <v>2222</v>
      </c>
      <c r="I91" s="308" t="s">
        <v>2223</v>
      </c>
      <c r="J91" s="308"/>
      <c r="K91" s="319"/>
    </row>
    <row r="92" spans="2:11" ht="15" customHeight="1">
      <c r="B92" s="328"/>
      <c r="C92" s="308" t="s">
        <v>2224</v>
      </c>
      <c r="D92" s="308"/>
      <c r="E92" s="308"/>
      <c r="F92" s="327" t="s">
        <v>2192</v>
      </c>
      <c r="G92" s="326"/>
      <c r="H92" s="308" t="s">
        <v>2225</v>
      </c>
      <c r="I92" s="308" t="s">
        <v>2226</v>
      </c>
      <c r="J92" s="308"/>
      <c r="K92" s="319"/>
    </row>
    <row r="93" spans="2:11" ht="15" customHeight="1">
      <c r="B93" s="328"/>
      <c r="C93" s="308" t="s">
        <v>2227</v>
      </c>
      <c r="D93" s="308"/>
      <c r="E93" s="308"/>
      <c r="F93" s="327" t="s">
        <v>2192</v>
      </c>
      <c r="G93" s="326"/>
      <c r="H93" s="308" t="s">
        <v>2227</v>
      </c>
      <c r="I93" s="308" t="s">
        <v>2226</v>
      </c>
      <c r="J93" s="308"/>
      <c r="K93" s="319"/>
    </row>
    <row r="94" spans="2:11" ht="15" customHeight="1">
      <c r="B94" s="328"/>
      <c r="C94" s="308" t="s">
        <v>43</v>
      </c>
      <c r="D94" s="308"/>
      <c r="E94" s="308"/>
      <c r="F94" s="327" t="s">
        <v>2192</v>
      </c>
      <c r="G94" s="326"/>
      <c r="H94" s="308" t="s">
        <v>2228</v>
      </c>
      <c r="I94" s="308" t="s">
        <v>2226</v>
      </c>
      <c r="J94" s="308"/>
      <c r="K94" s="319"/>
    </row>
    <row r="95" spans="2:11" ht="15" customHeight="1">
      <c r="B95" s="328"/>
      <c r="C95" s="308" t="s">
        <v>53</v>
      </c>
      <c r="D95" s="308"/>
      <c r="E95" s="308"/>
      <c r="F95" s="327" t="s">
        <v>2192</v>
      </c>
      <c r="G95" s="326"/>
      <c r="H95" s="308" t="s">
        <v>2229</v>
      </c>
      <c r="I95" s="308" t="s">
        <v>2226</v>
      </c>
      <c r="J95" s="308"/>
      <c r="K95" s="319"/>
    </row>
    <row r="96" spans="2:11" ht="15" customHeight="1">
      <c r="B96" s="331"/>
      <c r="C96" s="332"/>
      <c r="D96" s="332"/>
      <c r="E96" s="332"/>
      <c r="F96" s="332"/>
      <c r="G96" s="332"/>
      <c r="H96" s="332"/>
      <c r="I96" s="332"/>
      <c r="J96" s="332"/>
      <c r="K96" s="333"/>
    </row>
    <row r="97" spans="2:11" ht="18.75" customHeight="1">
      <c r="B97" s="334"/>
      <c r="C97" s="335"/>
      <c r="D97" s="335"/>
      <c r="E97" s="335"/>
      <c r="F97" s="335"/>
      <c r="G97" s="335"/>
      <c r="H97" s="335"/>
      <c r="I97" s="335"/>
      <c r="J97" s="335"/>
      <c r="K97" s="334"/>
    </row>
    <row r="98" spans="2:11" ht="18.75" customHeight="1">
      <c r="B98" s="314"/>
      <c r="C98" s="314"/>
      <c r="D98" s="314"/>
      <c r="E98" s="314"/>
      <c r="F98" s="314"/>
      <c r="G98" s="314"/>
      <c r="H98" s="314"/>
      <c r="I98" s="314"/>
      <c r="J98" s="314"/>
      <c r="K98" s="314"/>
    </row>
    <row r="99" spans="2:11" ht="7.5" customHeight="1">
      <c r="B99" s="315"/>
      <c r="C99" s="316"/>
      <c r="D99" s="316"/>
      <c r="E99" s="316"/>
      <c r="F99" s="316"/>
      <c r="G99" s="316"/>
      <c r="H99" s="316"/>
      <c r="I99" s="316"/>
      <c r="J99" s="316"/>
      <c r="K99" s="317"/>
    </row>
    <row r="100" spans="2:11" ht="45" customHeight="1">
      <c r="B100" s="318"/>
      <c r="C100" s="427" t="s">
        <v>2230</v>
      </c>
      <c r="D100" s="427"/>
      <c r="E100" s="427"/>
      <c r="F100" s="427"/>
      <c r="G100" s="427"/>
      <c r="H100" s="427"/>
      <c r="I100" s="427"/>
      <c r="J100" s="427"/>
      <c r="K100" s="319"/>
    </row>
    <row r="101" spans="2:11" ht="17.25" customHeight="1">
      <c r="B101" s="318"/>
      <c r="C101" s="320" t="s">
        <v>2186</v>
      </c>
      <c r="D101" s="320"/>
      <c r="E101" s="320"/>
      <c r="F101" s="320" t="s">
        <v>2187</v>
      </c>
      <c r="G101" s="321"/>
      <c r="H101" s="320" t="s">
        <v>150</v>
      </c>
      <c r="I101" s="320" t="s">
        <v>62</v>
      </c>
      <c r="J101" s="320" t="s">
        <v>2188</v>
      </c>
      <c r="K101" s="319"/>
    </row>
    <row r="102" spans="2:11" ht="17.25" customHeight="1">
      <c r="B102" s="318"/>
      <c r="C102" s="322" t="s">
        <v>2189</v>
      </c>
      <c r="D102" s="322"/>
      <c r="E102" s="322"/>
      <c r="F102" s="323" t="s">
        <v>2190</v>
      </c>
      <c r="G102" s="324"/>
      <c r="H102" s="322"/>
      <c r="I102" s="322"/>
      <c r="J102" s="322" t="s">
        <v>2191</v>
      </c>
      <c r="K102" s="319"/>
    </row>
    <row r="103" spans="2:11" ht="5.25" customHeight="1">
      <c r="B103" s="318"/>
      <c r="C103" s="320"/>
      <c r="D103" s="320"/>
      <c r="E103" s="320"/>
      <c r="F103" s="320"/>
      <c r="G103" s="336"/>
      <c r="H103" s="320"/>
      <c r="I103" s="320"/>
      <c r="J103" s="320"/>
      <c r="K103" s="319"/>
    </row>
    <row r="104" spans="2:11" ht="15" customHeight="1">
      <c r="B104" s="318"/>
      <c r="C104" s="308" t="s">
        <v>58</v>
      </c>
      <c r="D104" s="325"/>
      <c r="E104" s="325"/>
      <c r="F104" s="327" t="s">
        <v>2192</v>
      </c>
      <c r="G104" s="336"/>
      <c r="H104" s="308" t="s">
        <v>2231</v>
      </c>
      <c r="I104" s="308" t="s">
        <v>2194</v>
      </c>
      <c r="J104" s="308">
        <v>20</v>
      </c>
      <c r="K104" s="319"/>
    </row>
    <row r="105" spans="2:11" ht="15" customHeight="1">
      <c r="B105" s="318"/>
      <c r="C105" s="308" t="s">
        <v>2195</v>
      </c>
      <c r="D105" s="308"/>
      <c r="E105" s="308"/>
      <c r="F105" s="327" t="s">
        <v>2192</v>
      </c>
      <c r="G105" s="308"/>
      <c r="H105" s="308" t="s">
        <v>2231</v>
      </c>
      <c r="I105" s="308" t="s">
        <v>2194</v>
      </c>
      <c r="J105" s="308">
        <v>120</v>
      </c>
      <c r="K105" s="319"/>
    </row>
    <row r="106" spans="2:11" ht="15" customHeight="1">
      <c r="B106" s="328"/>
      <c r="C106" s="308" t="s">
        <v>2197</v>
      </c>
      <c r="D106" s="308"/>
      <c r="E106" s="308"/>
      <c r="F106" s="327" t="s">
        <v>2198</v>
      </c>
      <c r="G106" s="308"/>
      <c r="H106" s="308" t="s">
        <v>2231</v>
      </c>
      <c r="I106" s="308" t="s">
        <v>2194</v>
      </c>
      <c r="J106" s="308">
        <v>50</v>
      </c>
      <c r="K106" s="319"/>
    </row>
    <row r="107" spans="2:11" ht="15" customHeight="1">
      <c r="B107" s="328"/>
      <c r="C107" s="308" t="s">
        <v>2200</v>
      </c>
      <c r="D107" s="308"/>
      <c r="E107" s="308"/>
      <c r="F107" s="327" t="s">
        <v>2192</v>
      </c>
      <c r="G107" s="308"/>
      <c r="H107" s="308" t="s">
        <v>2231</v>
      </c>
      <c r="I107" s="308" t="s">
        <v>2202</v>
      </c>
      <c r="J107" s="308"/>
      <c r="K107" s="319"/>
    </row>
    <row r="108" spans="2:11" ht="15" customHeight="1">
      <c r="B108" s="328"/>
      <c r="C108" s="308" t="s">
        <v>2211</v>
      </c>
      <c r="D108" s="308"/>
      <c r="E108" s="308"/>
      <c r="F108" s="327" t="s">
        <v>2198</v>
      </c>
      <c r="G108" s="308"/>
      <c r="H108" s="308" t="s">
        <v>2231</v>
      </c>
      <c r="I108" s="308" t="s">
        <v>2194</v>
      </c>
      <c r="J108" s="308">
        <v>50</v>
      </c>
      <c r="K108" s="319"/>
    </row>
    <row r="109" spans="2:11" ht="15" customHeight="1">
      <c r="B109" s="328"/>
      <c r="C109" s="308" t="s">
        <v>2219</v>
      </c>
      <c r="D109" s="308"/>
      <c r="E109" s="308"/>
      <c r="F109" s="327" t="s">
        <v>2198</v>
      </c>
      <c r="G109" s="308"/>
      <c r="H109" s="308" t="s">
        <v>2231</v>
      </c>
      <c r="I109" s="308" t="s">
        <v>2194</v>
      </c>
      <c r="J109" s="308">
        <v>50</v>
      </c>
      <c r="K109" s="319"/>
    </row>
    <row r="110" spans="2:11" ht="15" customHeight="1">
      <c r="B110" s="328"/>
      <c r="C110" s="308" t="s">
        <v>2217</v>
      </c>
      <c r="D110" s="308"/>
      <c r="E110" s="308"/>
      <c r="F110" s="327" t="s">
        <v>2198</v>
      </c>
      <c r="G110" s="308"/>
      <c r="H110" s="308" t="s">
        <v>2231</v>
      </c>
      <c r="I110" s="308" t="s">
        <v>2194</v>
      </c>
      <c r="J110" s="308">
        <v>50</v>
      </c>
      <c r="K110" s="319"/>
    </row>
    <row r="111" spans="2:11" ht="15" customHeight="1">
      <c r="B111" s="328"/>
      <c r="C111" s="308" t="s">
        <v>58</v>
      </c>
      <c r="D111" s="308"/>
      <c r="E111" s="308"/>
      <c r="F111" s="327" t="s">
        <v>2192</v>
      </c>
      <c r="G111" s="308"/>
      <c r="H111" s="308" t="s">
        <v>2232</v>
      </c>
      <c r="I111" s="308" t="s">
        <v>2194</v>
      </c>
      <c r="J111" s="308">
        <v>20</v>
      </c>
      <c r="K111" s="319"/>
    </row>
    <row r="112" spans="2:11" ht="15" customHeight="1">
      <c r="B112" s="328"/>
      <c r="C112" s="308" t="s">
        <v>2233</v>
      </c>
      <c r="D112" s="308"/>
      <c r="E112" s="308"/>
      <c r="F112" s="327" t="s">
        <v>2192</v>
      </c>
      <c r="G112" s="308"/>
      <c r="H112" s="308" t="s">
        <v>2234</v>
      </c>
      <c r="I112" s="308" t="s">
        <v>2194</v>
      </c>
      <c r="J112" s="308">
        <v>120</v>
      </c>
      <c r="K112" s="319"/>
    </row>
    <row r="113" spans="2:11" ht="15" customHeight="1">
      <c r="B113" s="328"/>
      <c r="C113" s="308" t="s">
        <v>43</v>
      </c>
      <c r="D113" s="308"/>
      <c r="E113" s="308"/>
      <c r="F113" s="327" t="s">
        <v>2192</v>
      </c>
      <c r="G113" s="308"/>
      <c r="H113" s="308" t="s">
        <v>2235</v>
      </c>
      <c r="I113" s="308" t="s">
        <v>2226</v>
      </c>
      <c r="J113" s="308"/>
      <c r="K113" s="319"/>
    </row>
    <row r="114" spans="2:11" ht="15" customHeight="1">
      <c r="B114" s="328"/>
      <c r="C114" s="308" t="s">
        <v>53</v>
      </c>
      <c r="D114" s="308"/>
      <c r="E114" s="308"/>
      <c r="F114" s="327" t="s">
        <v>2192</v>
      </c>
      <c r="G114" s="308"/>
      <c r="H114" s="308" t="s">
        <v>2236</v>
      </c>
      <c r="I114" s="308" t="s">
        <v>2226</v>
      </c>
      <c r="J114" s="308"/>
      <c r="K114" s="319"/>
    </row>
    <row r="115" spans="2:11" ht="15" customHeight="1">
      <c r="B115" s="328"/>
      <c r="C115" s="308" t="s">
        <v>62</v>
      </c>
      <c r="D115" s="308"/>
      <c r="E115" s="308"/>
      <c r="F115" s="327" t="s">
        <v>2192</v>
      </c>
      <c r="G115" s="308"/>
      <c r="H115" s="308" t="s">
        <v>2237</v>
      </c>
      <c r="I115" s="308" t="s">
        <v>2238</v>
      </c>
      <c r="J115" s="308"/>
      <c r="K115" s="319"/>
    </row>
    <row r="116" spans="2:11" ht="15" customHeight="1">
      <c r="B116" s="331"/>
      <c r="C116" s="337"/>
      <c r="D116" s="337"/>
      <c r="E116" s="337"/>
      <c r="F116" s="337"/>
      <c r="G116" s="337"/>
      <c r="H116" s="337"/>
      <c r="I116" s="337"/>
      <c r="J116" s="337"/>
      <c r="K116" s="333"/>
    </row>
    <row r="117" spans="2:11" ht="18.75" customHeight="1">
      <c r="B117" s="338"/>
      <c r="C117" s="304"/>
      <c r="D117" s="304"/>
      <c r="E117" s="304"/>
      <c r="F117" s="339"/>
      <c r="G117" s="304"/>
      <c r="H117" s="304"/>
      <c r="I117" s="304"/>
      <c r="J117" s="304"/>
      <c r="K117" s="338"/>
    </row>
    <row r="118" spans="2:11" ht="18.75" customHeight="1">
      <c r="B118" s="314"/>
      <c r="C118" s="314"/>
      <c r="D118" s="314"/>
      <c r="E118" s="314"/>
      <c r="F118" s="314"/>
      <c r="G118" s="314"/>
      <c r="H118" s="314"/>
      <c r="I118" s="314"/>
      <c r="J118" s="314"/>
      <c r="K118" s="314"/>
    </row>
    <row r="119" spans="2:11" ht="7.5" customHeight="1">
      <c r="B119" s="340"/>
      <c r="C119" s="341"/>
      <c r="D119" s="341"/>
      <c r="E119" s="341"/>
      <c r="F119" s="341"/>
      <c r="G119" s="341"/>
      <c r="H119" s="341"/>
      <c r="I119" s="341"/>
      <c r="J119" s="341"/>
      <c r="K119" s="342"/>
    </row>
    <row r="120" spans="2:11" ht="45" customHeight="1">
      <c r="B120" s="343"/>
      <c r="C120" s="426" t="s">
        <v>2239</v>
      </c>
      <c r="D120" s="426"/>
      <c r="E120" s="426"/>
      <c r="F120" s="426"/>
      <c r="G120" s="426"/>
      <c r="H120" s="426"/>
      <c r="I120" s="426"/>
      <c r="J120" s="426"/>
      <c r="K120" s="344"/>
    </row>
    <row r="121" spans="2:11" ht="17.25" customHeight="1">
      <c r="B121" s="345"/>
      <c r="C121" s="320" t="s">
        <v>2186</v>
      </c>
      <c r="D121" s="320"/>
      <c r="E121" s="320"/>
      <c r="F121" s="320" t="s">
        <v>2187</v>
      </c>
      <c r="G121" s="321"/>
      <c r="H121" s="320" t="s">
        <v>150</v>
      </c>
      <c r="I121" s="320" t="s">
        <v>62</v>
      </c>
      <c r="J121" s="320" t="s">
        <v>2188</v>
      </c>
      <c r="K121" s="346"/>
    </row>
    <row r="122" spans="2:11" ht="17.25" customHeight="1">
      <c r="B122" s="345"/>
      <c r="C122" s="322" t="s">
        <v>2189</v>
      </c>
      <c r="D122" s="322"/>
      <c r="E122" s="322"/>
      <c r="F122" s="323" t="s">
        <v>2190</v>
      </c>
      <c r="G122" s="324"/>
      <c r="H122" s="322"/>
      <c r="I122" s="322"/>
      <c r="J122" s="322" t="s">
        <v>2191</v>
      </c>
      <c r="K122" s="346"/>
    </row>
    <row r="123" spans="2:11" ht="5.25" customHeight="1">
      <c r="B123" s="347"/>
      <c r="C123" s="325"/>
      <c r="D123" s="325"/>
      <c r="E123" s="325"/>
      <c r="F123" s="325"/>
      <c r="G123" s="308"/>
      <c r="H123" s="325"/>
      <c r="I123" s="325"/>
      <c r="J123" s="325"/>
      <c r="K123" s="348"/>
    </row>
    <row r="124" spans="2:11" ht="15" customHeight="1">
      <c r="B124" s="347"/>
      <c r="C124" s="308" t="s">
        <v>2195</v>
      </c>
      <c r="D124" s="325"/>
      <c r="E124" s="325"/>
      <c r="F124" s="327" t="s">
        <v>2192</v>
      </c>
      <c r="G124" s="308"/>
      <c r="H124" s="308" t="s">
        <v>2231</v>
      </c>
      <c r="I124" s="308" t="s">
        <v>2194</v>
      </c>
      <c r="J124" s="308">
        <v>120</v>
      </c>
      <c r="K124" s="349"/>
    </row>
    <row r="125" spans="2:11" ht="15" customHeight="1">
      <c r="B125" s="347"/>
      <c r="C125" s="308" t="s">
        <v>2240</v>
      </c>
      <c r="D125" s="308"/>
      <c r="E125" s="308"/>
      <c r="F125" s="327" t="s">
        <v>2192</v>
      </c>
      <c r="G125" s="308"/>
      <c r="H125" s="308" t="s">
        <v>2241</v>
      </c>
      <c r="I125" s="308" t="s">
        <v>2194</v>
      </c>
      <c r="J125" s="308" t="s">
        <v>2242</v>
      </c>
      <c r="K125" s="349"/>
    </row>
    <row r="126" spans="2:11" ht="15" customHeight="1">
      <c r="B126" s="347"/>
      <c r="C126" s="308" t="s">
        <v>92</v>
      </c>
      <c r="D126" s="308"/>
      <c r="E126" s="308"/>
      <c r="F126" s="327" t="s">
        <v>2192</v>
      </c>
      <c r="G126" s="308"/>
      <c r="H126" s="308" t="s">
        <v>2243</v>
      </c>
      <c r="I126" s="308" t="s">
        <v>2194</v>
      </c>
      <c r="J126" s="308" t="s">
        <v>2242</v>
      </c>
      <c r="K126" s="349"/>
    </row>
    <row r="127" spans="2:11" ht="15" customHeight="1">
      <c r="B127" s="347"/>
      <c r="C127" s="308" t="s">
        <v>2203</v>
      </c>
      <c r="D127" s="308"/>
      <c r="E127" s="308"/>
      <c r="F127" s="327" t="s">
        <v>2198</v>
      </c>
      <c r="G127" s="308"/>
      <c r="H127" s="308" t="s">
        <v>2204</v>
      </c>
      <c r="I127" s="308" t="s">
        <v>2194</v>
      </c>
      <c r="J127" s="308">
        <v>15</v>
      </c>
      <c r="K127" s="349"/>
    </row>
    <row r="128" spans="2:11" ht="15" customHeight="1">
      <c r="B128" s="347"/>
      <c r="C128" s="329" t="s">
        <v>2205</v>
      </c>
      <c r="D128" s="329"/>
      <c r="E128" s="329"/>
      <c r="F128" s="330" t="s">
        <v>2198</v>
      </c>
      <c r="G128" s="329"/>
      <c r="H128" s="329" t="s">
        <v>2206</v>
      </c>
      <c r="I128" s="329" t="s">
        <v>2194</v>
      </c>
      <c r="J128" s="329">
        <v>15</v>
      </c>
      <c r="K128" s="349"/>
    </row>
    <row r="129" spans="2:11" ht="15" customHeight="1">
      <c r="B129" s="347"/>
      <c r="C129" s="329" t="s">
        <v>2207</v>
      </c>
      <c r="D129" s="329"/>
      <c r="E129" s="329"/>
      <c r="F129" s="330" t="s">
        <v>2198</v>
      </c>
      <c r="G129" s="329"/>
      <c r="H129" s="329" t="s">
        <v>2208</v>
      </c>
      <c r="I129" s="329" t="s">
        <v>2194</v>
      </c>
      <c r="J129" s="329">
        <v>20</v>
      </c>
      <c r="K129" s="349"/>
    </row>
    <row r="130" spans="2:11" ht="15" customHeight="1">
      <c r="B130" s="347"/>
      <c r="C130" s="329" t="s">
        <v>2209</v>
      </c>
      <c r="D130" s="329"/>
      <c r="E130" s="329"/>
      <c r="F130" s="330" t="s">
        <v>2198</v>
      </c>
      <c r="G130" s="329"/>
      <c r="H130" s="329" t="s">
        <v>2210</v>
      </c>
      <c r="I130" s="329" t="s">
        <v>2194</v>
      </c>
      <c r="J130" s="329">
        <v>20</v>
      </c>
      <c r="K130" s="349"/>
    </row>
    <row r="131" spans="2:11" ht="15" customHeight="1">
      <c r="B131" s="347"/>
      <c r="C131" s="308" t="s">
        <v>2197</v>
      </c>
      <c r="D131" s="308"/>
      <c r="E131" s="308"/>
      <c r="F131" s="327" t="s">
        <v>2198</v>
      </c>
      <c r="G131" s="308"/>
      <c r="H131" s="308" t="s">
        <v>2231</v>
      </c>
      <c r="I131" s="308" t="s">
        <v>2194</v>
      </c>
      <c r="J131" s="308">
        <v>50</v>
      </c>
      <c r="K131" s="349"/>
    </row>
    <row r="132" spans="2:11" ht="15" customHeight="1">
      <c r="B132" s="347"/>
      <c r="C132" s="308" t="s">
        <v>2211</v>
      </c>
      <c r="D132" s="308"/>
      <c r="E132" s="308"/>
      <c r="F132" s="327" t="s">
        <v>2198</v>
      </c>
      <c r="G132" s="308"/>
      <c r="H132" s="308" t="s">
        <v>2231</v>
      </c>
      <c r="I132" s="308" t="s">
        <v>2194</v>
      </c>
      <c r="J132" s="308">
        <v>50</v>
      </c>
      <c r="K132" s="349"/>
    </row>
    <row r="133" spans="2:11" ht="15" customHeight="1">
      <c r="B133" s="347"/>
      <c r="C133" s="308" t="s">
        <v>2217</v>
      </c>
      <c r="D133" s="308"/>
      <c r="E133" s="308"/>
      <c r="F133" s="327" t="s">
        <v>2198</v>
      </c>
      <c r="G133" s="308"/>
      <c r="H133" s="308" t="s">
        <v>2231</v>
      </c>
      <c r="I133" s="308" t="s">
        <v>2194</v>
      </c>
      <c r="J133" s="308">
        <v>50</v>
      </c>
      <c r="K133" s="349"/>
    </row>
    <row r="134" spans="2:11" ht="15" customHeight="1">
      <c r="B134" s="347"/>
      <c r="C134" s="308" t="s">
        <v>2219</v>
      </c>
      <c r="D134" s="308"/>
      <c r="E134" s="308"/>
      <c r="F134" s="327" t="s">
        <v>2198</v>
      </c>
      <c r="G134" s="308"/>
      <c r="H134" s="308" t="s">
        <v>2231</v>
      </c>
      <c r="I134" s="308" t="s">
        <v>2194</v>
      </c>
      <c r="J134" s="308">
        <v>50</v>
      </c>
      <c r="K134" s="349"/>
    </row>
    <row r="135" spans="2:11" ht="15" customHeight="1">
      <c r="B135" s="347"/>
      <c r="C135" s="308" t="s">
        <v>155</v>
      </c>
      <c r="D135" s="308"/>
      <c r="E135" s="308"/>
      <c r="F135" s="327" t="s">
        <v>2198</v>
      </c>
      <c r="G135" s="308"/>
      <c r="H135" s="308" t="s">
        <v>2244</v>
      </c>
      <c r="I135" s="308" t="s">
        <v>2194</v>
      </c>
      <c r="J135" s="308">
        <v>255</v>
      </c>
      <c r="K135" s="349"/>
    </row>
    <row r="136" spans="2:11" ht="15" customHeight="1">
      <c r="B136" s="347"/>
      <c r="C136" s="308" t="s">
        <v>2221</v>
      </c>
      <c r="D136" s="308"/>
      <c r="E136" s="308"/>
      <c r="F136" s="327" t="s">
        <v>2192</v>
      </c>
      <c r="G136" s="308"/>
      <c r="H136" s="308" t="s">
        <v>2245</v>
      </c>
      <c r="I136" s="308" t="s">
        <v>2223</v>
      </c>
      <c r="J136" s="308"/>
      <c r="K136" s="349"/>
    </row>
    <row r="137" spans="2:11" ht="15" customHeight="1">
      <c r="B137" s="347"/>
      <c r="C137" s="308" t="s">
        <v>2224</v>
      </c>
      <c r="D137" s="308"/>
      <c r="E137" s="308"/>
      <c r="F137" s="327" t="s">
        <v>2192</v>
      </c>
      <c r="G137" s="308"/>
      <c r="H137" s="308" t="s">
        <v>2246</v>
      </c>
      <c r="I137" s="308" t="s">
        <v>2226</v>
      </c>
      <c r="J137" s="308"/>
      <c r="K137" s="349"/>
    </row>
    <row r="138" spans="2:11" ht="15" customHeight="1">
      <c r="B138" s="347"/>
      <c r="C138" s="308" t="s">
        <v>2227</v>
      </c>
      <c r="D138" s="308"/>
      <c r="E138" s="308"/>
      <c r="F138" s="327" t="s">
        <v>2192</v>
      </c>
      <c r="G138" s="308"/>
      <c r="H138" s="308" t="s">
        <v>2227</v>
      </c>
      <c r="I138" s="308" t="s">
        <v>2226</v>
      </c>
      <c r="J138" s="308"/>
      <c r="K138" s="349"/>
    </row>
    <row r="139" spans="2:11" ht="15" customHeight="1">
      <c r="B139" s="347"/>
      <c r="C139" s="308" t="s">
        <v>43</v>
      </c>
      <c r="D139" s="308"/>
      <c r="E139" s="308"/>
      <c r="F139" s="327" t="s">
        <v>2192</v>
      </c>
      <c r="G139" s="308"/>
      <c r="H139" s="308" t="s">
        <v>2247</v>
      </c>
      <c r="I139" s="308" t="s">
        <v>2226</v>
      </c>
      <c r="J139" s="308"/>
      <c r="K139" s="349"/>
    </row>
    <row r="140" spans="2:11" ht="15" customHeight="1">
      <c r="B140" s="347"/>
      <c r="C140" s="308" t="s">
        <v>2248</v>
      </c>
      <c r="D140" s="308"/>
      <c r="E140" s="308"/>
      <c r="F140" s="327" t="s">
        <v>2192</v>
      </c>
      <c r="G140" s="308"/>
      <c r="H140" s="308" t="s">
        <v>2249</v>
      </c>
      <c r="I140" s="308" t="s">
        <v>2226</v>
      </c>
      <c r="J140" s="308"/>
      <c r="K140" s="349"/>
    </row>
    <row r="141" spans="2:11" ht="15" customHeight="1">
      <c r="B141" s="350"/>
      <c r="C141" s="351"/>
      <c r="D141" s="351"/>
      <c r="E141" s="351"/>
      <c r="F141" s="351"/>
      <c r="G141" s="351"/>
      <c r="H141" s="351"/>
      <c r="I141" s="351"/>
      <c r="J141" s="351"/>
      <c r="K141" s="352"/>
    </row>
    <row r="142" spans="2:11" ht="18.75" customHeight="1">
      <c r="B142" s="304"/>
      <c r="C142" s="304"/>
      <c r="D142" s="304"/>
      <c r="E142" s="304"/>
      <c r="F142" s="339"/>
      <c r="G142" s="304"/>
      <c r="H142" s="304"/>
      <c r="I142" s="304"/>
      <c r="J142" s="304"/>
      <c r="K142" s="304"/>
    </row>
    <row r="143" spans="2:11" ht="18.75" customHeight="1">
      <c r="B143" s="314"/>
      <c r="C143" s="314"/>
      <c r="D143" s="314"/>
      <c r="E143" s="314"/>
      <c r="F143" s="314"/>
      <c r="G143" s="314"/>
      <c r="H143" s="314"/>
      <c r="I143" s="314"/>
      <c r="J143" s="314"/>
      <c r="K143" s="314"/>
    </row>
    <row r="144" spans="2:11" ht="7.5" customHeight="1">
      <c r="B144" s="315"/>
      <c r="C144" s="316"/>
      <c r="D144" s="316"/>
      <c r="E144" s="316"/>
      <c r="F144" s="316"/>
      <c r="G144" s="316"/>
      <c r="H144" s="316"/>
      <c r="I144" s="316"/>
      <c r="J144" s="316"/>
      <c r="K144" s="317"/>
    </row>
    <row r="145" spans="2:11" ht="45" customHeight="1">
      <c r="B145" s="318"/>
      <c r="C145" s="427" t="s">
        <v>2250</v>
      </c>
      <c r="D145" s="427"/>
      <c r="E145" s="427"/>
      <c r="F145" s="427"/>
      <c r="G145" s="427"/>
      <c r="H145" s="427"/>
      <c r="I145" s="427"/>
      <c r="J145" s="427"/>
      <c r="K145" s="319"/>
    </row>
    <row r="146" spans="2:11" ht="17.25" customHeight="1">
      <c r="B146" s="318"/>
      <c r="C146" s="320" t="s">
        <v>2186</v>
      </c>
      <c r="D146" s="320"/>
      <c r="E146" s="320"/>
      <c r="F146" s="320" t="s">
        <v>2187</v>
      </c>
      <c r="G146" s="321"/>
      <c r="H146" s="320" t="s">
        <v>150</v>
      </c>
      <c r="I146" s="320" t="s">
        <v>62</v>
      </c>
      <c r="J146" s="320" t="s">
        <v>2188</v>
      </c>
      <c r="K146" s="319"/>
    </row>
    <row r="147" spans="2:11" ht="17.25" customHeight="1">
      <c r="B147" s="318"/>
      <c r="C147" s="322" t="s">
        <v>2189</v>
      </c>
      <c r="D147" s="322"/>
      <c r="E147" s="322"/>
      <c r="F147" s="323" t="s">
        <v>2190</v>
      </c>
      <c r="G147" s="324"/>
      <c r="H147" s="322"/>
      <c r="I147" s="322"/>
      <c r="J147" s="322" t="s">
        <v>2191</v>
      </c>
      <c r="K147" s="319"/>
    </row>
    <row r="148" spans="2:11" ht="5.25" customHeight="1">
      <c r="B148" s="328"/>
      <c r="C148" s="325"/>
      <c r="D148" s="325"/>
      <c r="E148" s="325"/>
      <c r="F148" s="325"/>
      <c r="G148" s="326"/>
      <c r="H148" s="325"/>
      <c r="I148" s="325"/>
      <c r="J148" s="325"/>
      <c r="K148" s="349"/>
    </row>
    <row r="149" spans="2:11" ht="15" customHeight="1">
      <c r="B149" s="328"/>
      <c r="C149" s="353" t="s">
        <v>2195</v>
      </c>
      <c r="D149" s="308"/>
      <c r="E149" s="308"/>
      <c r="F149" s="354" t="s">
        <v>2192</v>
      </c>
      <c r="G149" s="308"/>
      <c r="H149" s="353" t="s">
        <v>2231</v>
      </c>
      <c r="I149" s="353" t="s">
        <v>2194</v>
      </c>
      <c r="J149" s="353">
        <v>120</v>
      </c>
      <c r="K149" s="349"/>
    </row>
    <row r="150" spans="2:11" ht="15" customHeight="1">
      <c r="B150" s="328"/>
      <c r="C150" s="353" t="s">
        <v>2240</v>
      </c>
      <c r="D150" s="308"/>
      <c r="E150" s="308"/>
      <c r="F150" s="354" t="s">
        <v>2192</v>
      </c>
      <c r="G150" s="308"/>
      <c r="H150" s="353" t="s">
        <v>2251</v>
      </c>
      <c r="I150" s="353" t="s">
        <v>2194</v>
      </c>
      <c r="J150" s="353" t="s">
        <v>2242</v>
      </c>
      <c r="K150" s="349"/>
    </row>
    <row r="151" spans="2:11" ht="15" customHeight="1">
      <c r="B151" s="328"/>
      <c r="C151" s="353" t="s">
        <v>92</v>
      </c>
      <c r="D151" s="308"/>
      <c r="E151" s="308"/>
      <c r="F151" s="354" t="s">
        <v>2192</v>
      </c>
      <c r="G151" s="308"/>
      <c r="H151" s="353" t="s">
        <v>2252</v>
      </c>
      <c r="I151" s="353" t="s">
        <v>2194</v>
      </c>
      <c r="J151" s="353" t="s">
        <v>2242</v>
      </c>
      <c r="K151" s="349"/>
    </row>
    <row r="152" spans="2:11" ht="15" customHeight="1">
      <c r="B152" s="328"/>
      <c r="C152" s="353" t="s">
        <v>2197</v>
      </c>
      <c r="D152" s="308"/>
      <c r="E152" s="308"/>
      <c r="F152" s="354" t="s">
        <v>2198</v>
      </c>
      <c r="G152" s="308"/>
      <c r="H152" s="353" t="s">
        <v>2231</v>
      </c>
      <c r="I152" s="353" t="s">
        <v>2194</v>
      </c>
      <c r="J152" s="353">
        <v>50</v>
      </c>
      <c r="K152" s="349"/>
    </row>
    <row r="153" spans="2:11" ht="15" customHeight="1">
      <c r="B153" s="328"/>
      <c r="C153" s="353" t="s">
        <v>2200</v>
      </c>
      <c r="D153" s="308"/>
      <c r="E153" s="308"/>
      <c r="F153" s="354" t="s">
        <v>2192</v>
      </c>
      <c r="G153" s="308"/>
      <c r="H153" s="353" t="s">
        <v>2231</v>
      </c>
      <c r="I153" s="353" t="s">
        <v>2202</v>
      </c>
      <c r="J153" s="353"/>
      <c r="K153" s="349"/>
    </row>
    <row r="154" spans="2:11" ht="15" customHeight="1">
      <c r="B154" s="328"/>
      <c r="C154" s="353" t="s">
        <v>2211</v>
      </c>
      <c r="D154" s="308"/>
      <c r="E154" s="308"/>
      <c r="F154" s="354" t="s">
        <v>2198</v>
      </c>
      <c r="G154" s="308"/>
      <c r="H154" s="353" t="s">
        <v>2231</v>
      </c>
      <c r="I154" s="353" t="s">
        <v>2194</v>
      </c>
      <c r="J154" s="353">
        <v>50</v>
      </c>
      <c r="K154" s="349"/>
    </row>
    <row r="155" spans="2:11" ht="15" customHeight="1">
      <c r="B155" s="328"/>
      <c r="C155" s="353" t="s">
        <v>2219</v>
      </c>
      <c r="D155" s="308"/>
      <c r="E155" s="308"/>
      <c r="F155" s="354" t="s">
        <v>2198</v>
      </c>
      <c r="G155" s="308"/>
      <c r="H155" s="353" t="s">
        <v>2231</v>
      </c>
      <c r="I155" s="353" t="s">
        <v>2194</v>
      </c>
      <c r="J155" s="353">
        <v>50</v>
      </c>
      <c r="K155" s="349"/>
    </row>
    <row r="156" spans="2:11" ht="15" customHeight="1">
      <c r="B156" s="328"/>
      <c r="C156" s="353" t="s">
        <v>2217</v>
      </c>
      <c r="D156" s="308"/>
      <c r="E156" s="308"/>
      <c r="F156" s="354" t="s">
        <v>2198</v>
      </c>
      <c r="G156" s="308"/>
      <c r="H156" s="353" t="s">
        <v>2231</v>
      </c>
      <c r="I156" s="353" t="s">
        <v>2194</v>
      </c>
      <c r="J156" s="353">
        <v>50</v>
      </c>
      <c r="K156" s="349"/>
    </row>
    <row r="157" spans="2:11" ht="15" customHeight="1">
      <c r="B157" s="328"/>
      <c r="C157" s="353" t="s">
        <v>112</v>
      </c>
      <c r="D157" s="308"/>
      <c r="E157" s="308"/>
      <c r="F157" s="354" t="s">
        <v>2192</v>
      </c>
      <c r="G157" s="308"/>
      <c r="H157" s="353" t="s">
        <v>2253</v>
      </c>
      <c r="I157" s="353" t="s">
        <v>2194</v>
      </c>
      <c r="J157" s="353" t="s">
        <v>2254</v>
      </c>
      <c r="K157" s="349"/>
    </row>
    <row r="158" spans="2:11" ht="15" customHeight="1">
      <c r="B158" s="328"/>
      <c r="C158" s="353" t="s">
        <v>2255</v>
      </c>
      <c r="D158" s="308"/>
      <c r="E158" s="308"/>
      <c r="F158" s="354" t="s">
        <v>2192</v>
      </c>
      <c r="G158" s="308"/>
      <c r="H158" s="353" t="s">
        <v>2256</v>
      </c>
      <c r="I158" s="353" t="s">
        <v>2226</v>
      </c>
      <c r="J158" s="353"/>
      <c r="K158" s="349"/>
    </row>
    <row r="159" spans="2:11" ht="15" customHeight="1">
      <c r="B159" s="355"/>
      <c r="C159" s="337"/>
      <c r="D159" s="337"/>
      <c r="E159" s="337"/>
      <c r="F159" s="337"/>
      <c r="G159" s="337"/>
      <c r="H159" s="337"/>
      <c r="I159" s="337"/>
      <c r="J159" s="337"/>
      <c r="K159" s="356"/>
    </row>
    <row r="160" spans="2:11" ht="18.75" customHeight="1">
      <c r="B160" s="304"/>
      <c r="C160" s="308"/>
      <c r="D160" s="308"/>
      <c r="E160" s="308"/>
      <c r="F160" s="327"/>
      <c r="G160" s="308"/>
      <c r="H160" s="308"/>
      <c r="I160" s="308"/>
      <c r="J160" s="308"/>
      <c r="K160" s="304"/>
    </row>
    <row r="161" spans="2:11" ht="18.75" customHeight="1">
      <c r="B161" s="314"/>
      <c r="C161" s="314"/>
      <c r="D161" s="314"/>
      <c r="E161" s="314"/>
      <c r="F161" s="314"/>
      <c r="G161" s="314"/>
      <c r="H161" s="314"/>
      <c r="I161" s="314"/>
      <c r="J161" s="314"/>
      <c r="K161" s="314"/>
    </row>
    <row r="162" spans="2:11" ht="7.5" customHeight="1">
      <c r="B162" s="296"/>
      <c r="C162" s="297"/>
      <c r="D162" s="297"/>
      <c r="E162" s="297"/>
      <c r="F162" s="297"/>
      <c r="G162" s="297"/>
      <c r="H162" s="297"/>
      <c r="I162" s="297"/>
      <c r="J162" s="297"/>
      <c r="K162" s="298"/>
    </row>
    <row r="163" spans="2:11" ht="45" customHeight="1">
      <c r="B163" s="299"/>
      <c r="C163" s="426" t="s">
        <v>2257</v>
      </c>
      <c r="D163" s="426"/>
      <c r="E163" s="426"/>
      <c r="F163" s="426"/>
      <c r="G163" s="426"/>
      <c r="H163" s="426"/>
      <c r="I163" s="426"/>
      <c r="J163" s="426"/>
      <c r="K163" s="300"/>
    </row>
    <row r="164" spans="2:11" ht="17.25" customHeight="1">
      <c r="B164" s="299"/>
      <c r="C164" s="320" t="s">
        <v>2186</v>
      </c>
      <c r="D164" s="320"/>
      <c r="E164" s="320"/>
      <c r="F164" s="320" t="s">
        <v>2187</v>
      </c>
      <c r="G164" s="357"/>
      <c r="H164" s="358" t="s">
        <v>150</v>
      </c>
      <c r="I164" s="358" t="s">
        <v>62</v>
      </c>
      <c r="J164" s="320" t="s">
        <v>2188</v>
      </c>
      <c r="K164" s="300"/>
    </row>
    <row r="165" spans="2:11" ht="17.25" customHeight="1">
      <c r="B165" s="301"/>
      <c r="C165" s="322" t="s">
        <v>2189</v>
      </c>
      <c r="D165" s="322"/>
      <c r="E165" s="322"/>
      <c r="F165" s="323" t="s">
        <v>2190</v>
      </c>
      <c r="G165" s="359"/>
      <c r="H165" s="360"/>
      <c r="I165" s="360"/>
      <c r="J165" s="322" t="s">
        <v>2191</v>
      </c>
      <c r="K165" s="302"/>
    </row>
    <row r="166" spans="2:11" ht="5.25" customHeight="1">
      <c r="B166" s="328"/>
      <c r="C166" s="325"/>
      <c r="D166" s="325"/>
      <c r="E166" s="325"/>
      <c r="F166" s="325"/>
      <c r="G166" s="326"/>
      <c r="H166" s="325"/>
      <c r="I166" s="325"/>
      <c r="J166" s="325"/>
      <c r="K166" s="349"/>
    </row>
    <row r="167" spans="2:11" ht="15" customHeight="1">
      <c r="B167" s="328"/>
      <c r="C167" s="308" t="s">
        <v>2195</v>
      </c>
      <c r="D167" s="308"/>
      <c r="E167" s="308"/>
      <c r="F167" s="327" t="s">
        <v>2192</v>
      </c>
      <c r="G167" s="308"/>
      <c r="H167" s="308" t="s">
        <v>2231</v>
      </c>
      <c r="I167" s="308" t="s">
        <v>2194</v>
      </c>
      <c r="J167" s="308">
        <v>120</v>
      </c>
      <c r="K167" s="349"/>
    </row>
    <row r="168" spans="2:11" ht="15" customHeight="1">
      <c r="B168" s="328"/>
      <c r="C168" s="308" t="s">
        <v>2240</v>
      </c>
      <c r="D168" s="308"/>
      <c r="E168" s="308"/>
      <c r="F168" s="327" t="s">
        <v>2192</v>
      </c>
      <c r="G168" s="308"/>
      <c r="H168" s="308" t="s">
        <v>2241</v>
      </c>
      <c r="I168" s="308" t="s">
        <v>2194</v>
      </c>
      <c r="J168" s="308" t="s">
        <v>2242</v>
      </c>
      <c r="K168" s="349"/>
    </row>
    <row r="169" spans="2:11" ht="15" customHeight="1">
      <c r="B169" s="328"/>
      <c r="C169" s="308" t="s">
        <v>92</v>
      </c>
      <c r="D169" s="308"/>
      <c r="E169" s="308"/>
      <c r="F169" s="327" t="s">
        <v>2192</v>
      </c>
      <c r="G169" s="308"/>
      <c r="H169" s="308" t="s">
        <v>2258</v>
      </c>
      <c r="I169" s="308" t="s">
        <v>2194</v>
      </c>
      <c r="J169" s="308" t="s">
        <v>2242</v>
      </c>
      <c r="K169" s="349"/>
    </row>
    <row r="170" spans="2:11" ht="15" customHeight="1">
      <c r="B170" s="328"/>
      <c r="C170" s="308" t="s">
        <v>2197</v>
      </c>
      <c r="D170" s="308"/>
      <c r="E170" s="308"/>
      <c r="F170" s="327" t="s">
        <v>2198</v>
      </c>
      <c r="G170" s="308"/>
      <c r="H170" s="308" t="s">
        <v>2258</v>
      </c>
      <c r="I170" s="308" t="s">
        <v>2194</v>
      </c>
      <c r="J170" s="308">
        <v>50</v>
      </c>
      <c r="K170" s="349"/>
    </row>
    <row r="171" spans="2:11" ht="15" customHeight="1">
      <c r="B171" s="328"/>
      <c r="C171" s="308" t="s">
        <v>2200</v>
      </c>
      <c r="D171" s="308"/>
      <c r="E171" s="308"/>
      <c r="F171" s="327" t="s">
        <v>2192</v>
      </c>
      <c r="G171" s="308"/>
      <c r="H171" s="308" t="s">
        <v>2258</v>
      </c>
      <c r="I171" s="308" t="s">
        <v>2202</v>
      </c>
      <c r="J171" s="308"/>
      <c r="K171" s="349"/>
    </row>
    <row r="172" spans="2:11" ht="15" customHeight="1">
      <c r="B172" s="328"/>
      <c r="C172" s="308" t="s">
        <v>2211</v>
      </c>
      <c r="D172" s="308"/>
      <c r="E172" s="308"/>
      <c r="F172" s="327" t="s">
        <v>2198</v>
      </c>
      <c r="G172" s="308"/>
      <c r="H172" s="308" t="s">
        <v>2258</v>
      </c>
      <c r="I172" s="308" t="s">
        <v>2194</v>
      </c>
      <c r="J172" s="308">
        <v>50</v>
      </c>
      <c r="K172" s="349"/>
    </row>
    <row r="173" spans="2:11" ht="15" customHeight="1">
      <c r="B173" s="328"/>
      <c r="C173" s="308" t="s">
        <v>2219</v>
      </c>
      <c r="D173" s="308"/>
      <c r="E173" s="308"/>
      <c r="F173" s="327" t="s">
        <v>2198</v>
      </c>
      <c r="G173" s="308"/>
      <c r="H173" s="308" t="s">
        <v>2258</v>
      </c>
      <c r="I173" s="308" t="s">
        <v>2194</v>
      </c>
      <c r="J173" s="308">
        <v>50</v>
      </c>
      <c r="K173" s="349"/>
    </row>
    <row r="174" spans="2:11" ht="15" customHeight="1">
      <c r="B174" s="328"/>
      <c r="C174" s="308" t="s">
        <v>2217</v>
      </c>
      <c r="D174" s="308"/>
      <c r="E174" s="308"/>
      <c r="F174" s="327" t="s">
        <v>2198</v>
      </c>
      <c r="G174" s="308"/>
      <c r="H174" s="308" t="s">
        <v>2258</v>
      </c>
      <c r="I174" s="308" t="s">
        <v>2194</v>
      </c>
      <c r="J174" s="308">
        <v>50</v>
      </c>
      <c r="K174" s="349"/>
    </row>
    <row r="175" spans="2:11" ht="15" customHeight="1">
      <c r="B175" s="328"/>
      <c r="C175" s="308" t="s">
        <v>149</v>
      </c>
      <c r="D175" s="308"/>
      <c r="E175" s="308"/>
      <c r="F175" s="327" t="s">
        <v>2192</v>
      </c>
      <c r="G175" s="308"/>
      <c r="H175" s="308" t="s">
        <v>2259</v>
      </c>
      <c r="I175" s="308" t="s">
        <v>2260</v>
      </c>
      <c r="J175" s="308"/>
      <c r="K175" s="349"/>
    </row>
    <row r="176" spans="2:11" ht="15" customHeight="1">
      <c r="B176" s="328"/>
      <c r="C176" s="308" t="s">
        <v>62</v>
      </c>
      <c r="D176" s="308"/>
      <c r="E176" s="308"/>
      <c r="F176" s="327" t="s">
        <v>2192</v>
      </c>
      <c r="G176" s="308"/>
      <c r="H176" s="308" t="s">
        <v>2261</v>
      </c>
      <c r="I176" s="308" t="s">
        <v>2262</v>
      </c>
      <c r="J176" s="308">
        <v>1</v>
      </c>
      <c r="K176" s="349"/>
    </row>
    <row r="177" spans="2:11" ht="15" customHeight="1">
      <c r="B177" s="328"/>
      <c r="C177" s="308" t="s">
        <v>58</v>
      </c>
      <c r="D177" s="308"/>
      <c r="E177" s="308"/>
      <c r="F177" s="327" t="s">
        <v>2192</v>
      </c>
      <c r="G177" s="308"/>
      <c r="H177" s="308" t="s">
        <v>2263</v>
      </c>
      <c r="I177" s="308" t="s">
        <v>2194</v>
      </c>
      <c r="J177" s="308">
        <v>20</v>
      </c>
      <c r="K177" s="349"/>
    </row>
    <row r="178" spans="2:11" ht="15" customHeight="1">
      <c r="B178" s="328"/>
      <c r="C178" s="308" t="s">
        <v>150</v>
      </c>
      <c r="D178" s="308"/>
      <c r="E178" s="308"/>
      <c r="F178" s="327" t="s">
        <v>2192</v>
      </c>
      <c r="G178" s="308"/>
      <c r="H178" s="308" t="s">
        <v>2264</v>
      </c>
      <c r="I178" s="308" t="s">
        <v>2194</v>
      </c>
      <c r="J178" s="308">
        <v>255</v>
      </c>
      <c r="K178" s="349"/>
    </row>
    <row r="179" spans="2:11" ht="15" customHeight="1">
      <c r="B179" s="328"/>
      <c r="C179" s="308" t="s">
        <v>151</v>
      </c>
      <c r="D179" s="308"/>
      <c r="E179" s="308"/>
      <c r="F179" s="327" t="s">
        <v>2192</v>
      </c>
      <c r="G179" s="308"/>
      <c r="H179" s="308" t="s">
        <v>2157</v>
      </c>
      <c r="I179" s="308" t="s">
        <v>2194</v>
      </c>
      <c r="J179" s="308">
        <v>10</v>
      </c>
      <c r="K179" s="349"/>
    </row>
    <row r="180" spans="2:11" ht="15" customHeight="1">
      <c r="B180" s="328"/>
      <c r="C180" s="308" t="s">
        <v>152</v>
      </c>
      <c r="D180" s="308"/>
      <c r="E180" s="308"/>
      <c r="F180" s="327" t="s">
        <v>2192</v>
      </c>
      <c r="G180" s="308"/>
      <c r="H180" s="308" t="s">
        <v>2265</v>
      </c>
      <c r="I180" s="308" t="s">
        <v>2226</v>
      </c>
      <c r="J180" s="308"/>
      <c r="K180" s="349"/>
    </row>
    <row r="181" spans="2:11" ht="15" customHeight="1">
      <c r="B181" s="328"/>
      <c r="C181" s="308" t="s">
        <v>2266</v>
      </c>
      <c r="D181" s="308"/>
      <c r="E181" s="308"/>
      <c r="F181" s="327" t="s">
        <v>2192</v>
      </c>
      <c r="G181" s="308"/>
      <c r="H181" s="308" t="s">
        <v>2267</v>
      </c>
      <c r="I181" s="308" t="s">
        <v>2226</v>
      </c>
      <c r="J181" s="308"/>
      <c r="K181" s="349"/>
    </row>
    <row r="182" spans="2:11" ht="15" customHeight="1">
      <c r="B182" s="328"/>
      <c r="C182" s="308" t="s">
        <v>2255</v>
      </c>
      <c r="D182" s="308"/>
      <c r="E182" s="308"/>
      <c r="F182" s="327" t="s">
        <v>2192</v>
      </c>
      <c r="G182" s="308"/>
      <c r="H182" s="308" t="s">
        <v>2268</v>
      </c>
      <c r="I182" s="308" t="s">
        <v>2226</v>
      </c>
      <c r="J182" s="308"/>
      <c r="K182" s="349"/>
    </row>
    <row r="183" spans="2:11" ht="15" customHeight="1">
      <c r="B183" s="328"/>
      <c r="C183" s="308" t="s">
        <v>154</v>
      </c>
      <c r="D183" s="308"/>
      <c r="E183" s="308"/>
      <c r="F183" s="327" t="s">
        <v>2198</v>
      </c>
      <c r="G183" s="308"/>
      <c r="H183" s="308" t="s">
        <v>2269</v>
      </c>
      <c r="I183" s="308" t="s">
        <v>2194</v>
      </c>
      <c r="J183" s="308">
        <v>50</v>
      </c>
      <c r="K183" s="349"/>
    </row>
    <row r="184" spans="2:11" ht="15" customHeight="1">
      <c r="B184" s="328"/>
      <c r="C184" s="308" t="s">
        <v>2270</v>
      </c>
      <c r="D184" s="308"/>
      <c r="E184" s="308"/>
      <c r="F184" s="327" t="s">
        <v>2198</v>
      </c>
      <c r="G184" s="308"/>
      <c r="H184" s="308" t="s">
        <v>2271</v>
      </c>
      <c r="I184" s="308" t="s">
        <v>2272</v>
      </c>
      <c r="J184" s="308"/>
      <c r="K184" s="349"/>
    </row>
    <row r="185" spans="2:11" ht="15" customHeight="1">
      <c r="B185" s="328"/>
      <c r="C185" s="308" t="s">
        <v>2273</v>
      </c>
      <c r="D185" s="308"/>
      <c r="E185" s="308"/>
      <c r="F185" s="327" t="s">
        <v>2198</v>
      </c>
      <c r="G185" s="308"/>
      <c r="H185" s="308" t="s">
        <v>2274</v>
      </c>
      <c r="I185" s="308" t="s">
        <v>2272</v>
      </c>
      <c r="J185" s="308"/>
      <c r="K185" s="349"/>
    </row>
    <row r="186" spans="2:11" ht="15" customHeight="1">
      <c r="B186" s="328"/>
      <c r="C186" s="308" t="s">
        <v>2275</v>
      </c>
      <c r="D186" s="308"/>
      <c r="E186" s="308"/>
      <c r="F186" s="327" t="s">
        <v>2198</v>
      </c>
      <c r="G186" s="308"/>
      <c r="H186" s="308" t="s">
        <v>2276</v>
      </c>
      <c r="I186" s="308" t="s">
        <v>2272</v>
      </c>
      <c r="J186" s="308"/>
      <c r="K186" s="349"/>
    </row>
    <row r="187" spans="2:11" ht="15" customHeight="1">
      <c r="B187" s="328"/>
      <c r="C187" s="361" t="s">
        <v>2277</v>
      </c>
      <c r="D187" s="308"/>
      <c r="E187" s="308"/>
      <c r="F187" s="327" t="s">
        <v>2198</v>
      </c>
      <c r="G187" s="308"/>
      <c r="H187" s="308" t="s">
        <v>2278</v>
      </c>
      <c r="I187" s="308" t="s">
        <v>2279</v>
      </c>
      <c r="J187" s="362" t="s">
        <v>2280</v>
      </c>
      <c r="K187" s="349"/>
    </row>
    <row r="188" spans="2:11" ht="15" customHeight="1">
      <c r="B188" s="328"/>
      <c r="C188" s="313" t="s">
        <v>47</v>
      </c>
      <c r="D188" s="308"/>
      <c r="E188" s="308"/>
      <c r="F188" s="327" t="s">
        <v>2192</v>
      </c>
      <c r="G188" s="308"/>
      <c r="H188" s="304" t="s">
        <v>2281</v>
      </c>
      <c r="I188" s="308" t="s">
        <v>2282</v>
      </c>
      <c r="J188" s="308"/>
      <c r="K188" s="349"/>
    </row>
    <row r="189" spans="2:11" ht="15" customHeight="1">
      <c r="B189" s="328"/>
      <c r="C189" s="313" t="s">
        <v>2283</v>
      </c>
      <c r="D189" s="308"/>
      <c r="E189" s="308"/>
      <c r="F189" s="327" t="s">
        <v>2192</v>
      </c>
      <c r="G189" s="308"/>
      <c r="H189" s="308" t="s">
        <v>2284</v>
      </c>
      <c r="I189" s="308" t="s">
        <v>2226</v>
      </c>
      <c r="J189" s="308"/>
      <c r="K189" s="349"/>
    </row>
    <row r="190" spans="2:11" ht="15" customHeight="1">
      <c r="B190" s="328"/>
      <c r="C190" s="313" t="s">
        <v>2285</v>
      </c>
      <c r="D190" s="308"/>
      <c r="E190" s="308"/>
      <c r="F190" s="327" t="s">
        <v>2192</v>
      </c>
      <c r="G190" s="308"/>
      <c r="H190" s="308" t="s">
        <v>2286</v>
      </c>
      <c r="I190" s="308" t="s">
        <v>2226</v>
      </c>
      <c r="J190" s="308"/>
      <c r="K190" s="349"/>
    </row>
    <row r="191" spans="2:11" ht="15" customHeight="1">
      <c r="B191" s="328"/>
      <c r="C191" s="313" t="s">
        <v>2287</v>
      </c>
      <c r="D191" s="308"/>
      <c r="E191" s="308"/>
      <c r="F191" s="327" t="s">
        <v>2198</v>
      </c>
      <c r="G191" s="308"/>
      <c r="H191" s="308" t="s">
        <v>2288</v>
      </c>
      <c r="I191" s="308" t="s">
        <v>2226</v>
      </c>
      <c r="J191" s="308"/>
      <c r="K191" s="349"/>
    </row>
    <row r="192" spans="2:11" ht="15" customHeight="1">
      <c r="B192" s="355"/>
      <c r="C192" s="363"/>
      <c r="D192" s="337"/>
      <c r="E192" s="337"/>
      <c r="F192" s="337"/>
      <c r="G192" s="337"/>
      <c r="H192" s="337"/>
      <c r="I192" s="337"/>
      <c r="J192" s="337"/>
      <c r="K192" s="356"/>
    </row>
    <row r="193" spans="2:11" ht="18.75" customHeight="1">
      <c r="B193" s="304"/>
      <c r="C193" s="308"/>
      <c r="D193" s="308"/>
      <c r="E193" s="308"/>
      <c r="F193" s="327"/>
      <c r="G193" s="308"/>
      <c r="H193" s="308"/>
      <c r="I193" s="308"/>
      <c r="J193" s="308"/>
      <c r="K193" s="304"/>
    </row>
    <row r="194" spans="2:11" ht="18.75" customHeight="1">
      <c r="B194" s="304"/>
      <c r="C194" s="308"/>
      <c r="D194" s="308"/>
      <c r="E194" s="308"/>
      <c r="F194" s="327"/>
      <c r="G194" s="308"/>
      <c r="H194" s="308"/>
      <c r="I194" s="308"/>
      <c r="J194" s="308"/>
      <c r="K194" s="304"/>
    </row>
    <row r="195" spans="2:11" ht="18.75" customHeight="1">
      <c r="B195" s="314"/>
      <c r="C195" s="314"/>
      <c r="D195" s="314"/>
      <c r="E195" s="314"/>
      <c r="F195" s="314"/>
      <c r="G195" s="314"/>
      <c r="H195" s="314"/>
      <c r="I195" s="314"/>
      <c r="J195" s="314"/>
      <c r="K195" s="314"/>
    </row>
    <row r="196" spans="2:11">
      <c r="B196" s="296"/>
      <c r="C196" s="297"/>
      <c r="D196" s="297"/>
      <c r="E196" s="297"/>
      <c r="F196" s="297"/>
      <c r="G196" s="297"/>
      <c r="H196" s="297"/>
      <c r="I196" s="297"/>
      <c r="J196" s="297"/>
      <c r="K196" s="298"/>
    </row>
    <row r="197" spans="2:11" ht="21">
      <c r="B197" s="299"/>
      <c r="C197" s="426" t="s">
        <v>2289</v>
      </c>
      <c r="D197" s="426"/>
      <c r="E197" s="426"/>
      <c r="F197" s="426"/>
      <c r="G197" s="426"/>
      <c r="H197" s="426"/>
      <c r="I197" s="426"/>
      <c r="J197" s="426"/>
      <c r="K197" s="300"/>
    </row>
    <row r="198" spans="2:11" ht="25.5" customHeight="1">
      <c r="B198" s="299"/>
      <c r="C198" s="364" t="s">
        <v>2290</v>
      </c>
      <c r="D198" s="364"/>
      <c r="E198" s="364"/>
      <c r="F198" s="364" t="s">
        <v>2291</v>
      </c>
      <c r="G198" s="365"/>
      <c r="H198" s="425" t="s">
        <v>2292</v>
      </c>
      <c r="I198" s="425"/>
      <c r="J198" s="425"/>
      <c r="K198" s="300"/>
    </row>
    <row r="199" spans="2:11" ht="5.25" customHeight="1">
      <c r="B199" s="328"/>
      <c r="C199" s="325"/>
      <c r="D199" s="325"/>
      <c r="E199" s="325"/>
      <c r="F199" s="325"/>
      <c r="G199" s="308"/>
      <c r="H199" s="325"/>
      <c r="I199" s="325"/>
      <c r="J199" s="325"/>
      <c r="K199" s="349"/>
    </row>
    <row r="200" spans="2:11" ht="15" customHeight="1">
      <c r="B200" s="328"/>
      <c r="C200" s="308" t="s">
        <v>2282</v>
      </c>
      <c r="D200" s="308"/>
      <c r="E200" s="308"/>
      <c r="F200" s="327" t="s">
        <v>48</v>
      </c>
      <c r="G200" s="308"/>
      <c r="H200" s="423" t="s">
        <v>2293</v>
      </c>
      <c r="I200" s="423"/>
      <c r="J200" s="423"/>
      <c r="K200" s="349"/>
    </row>
    <row r="201" spans="2:11" ht="15" customHeight="1">
      <c r="B201" s="328"/>
      <c r="C201" s="334"/>
      <c r="D201" s="308"/>
      <c r="E201" s="308"/>
      <c r="F201" s="327" t="s">
        <v>49</v>
      </c>
      <c r="G201" s="308"/>
      <c r="H201" s="423" t="s">
        <v>2294</v>
      </c>
      <c r="I201" s="423"/>
      <c r="J201" s="423"/>
      <c r="K201" s="349"/>
    </row>
    <row r="202" spans="2:11" ht="15" customHeight="1">
      <c r="B202" s="328"/>
      <c r="C202" s="334"/>
      <c r="D202" s="308"/>
      <c r="E202" s="308"/>
      <c r="F202" s="327" t="s">
        <v>52</v>
      </c>
      <c r="G202" s="308"/>
      <c r="H202" s="423" t="s">
        <v>2295</v>
      </c>
      <c r="I202" s="423"/>
      <c r="J202" s="423"/>
      <c r="K202" s="349"/>
    </row>
    <row r="203" spans="2:11" ht="15" customHeight="1">
      <c r="B203" s="328"/>
      <c r="C203" s="308"/>
      <c r="D203" s="308"/>
      <c r="E203" s="308"/>
      <c r="F203" s="327" t="s">
        <v>50</v>
      </c>
      <c r="G203" s="308"/>
      <c r="H203" s="423" t="s">
        <v>2296</v>
      </c>
      <c r="I203" s="423"/>
      <c r="J203" s="423"/>
      <c r="K203" s="349"/>
    </row>
    <row r="204" spans="2:11" ht="15" customHeight="1">
      <c r="B204" s="328"/>
      <c r="C204" s="308"/>
      <c r="D204" s="308"/>
      <c r="E204" s="308"/>
      <c r="F204" s="327" t="s">
        <v>51</v>
      </c>
      <c r="G204" s="308"/>
      <c r="H204" s="423" t="s">
        <v>2297</v>
      </c>
      <c r="I204" s="423"/>
      <c r="J204" s="423"/>
      <c r="K204" s="349"/>
    </row>
    <row r="205" spans="2:11" ht="15" customHeight="1">
      <c r="B205" s="328"/>
      <c r="C205" s="308"/>
      <c r="D205" s="308"/>
      <c r="E205" s="308"/>
      <c r="F205" s="327"/>
      <c r="G205" s="308"/>
      <c r="H205" s="308"/>
      <c r="I205" s="308"/>
      <c r="J205" s="308"/>
      <c r="K205" s="349"/>
    </row>
    <row r="206" spans="2:11" ht="15" customHeight="1">
      <c r="B206" s="328"/>
      <c r="C206" s="308" t="s">
        <v>2238</v>
      </c>
      <c r="D206" s="308"/>
      <c r="E206" s="308"/>
      <c r="F206" s="327" t="s">
        <v>84</v>
      </c>
      <c r="G206" s="308"/>
      <c r="H206" s="423" t="s">
        <v>2298</v>
      </c>
      <c r="I206" s="423"/>
      <c r="J206" s="423"/>
      <c r="K206" s="349"/>
    </row>
    <row r="207" spans="2:11" ht="15" customHeight="1">
      <c r="B207" s="328"/>
      <c r="C207" s="334"/>
      <c r="D207" s="308"/>
      <c r="E207" s="308"/>
      <c r="F207" s="327" t="s">
        <v>2139</v>
      </c>
      <c r="G207" s="308"/>
      <c r="H207" s="423" t="s">
        <v>2140</v>
      </c>
      <c r="I207" s="423"/>
      <c r="J207" s="423"/>
      <c r="K207" s="349"/>
    </row>
    <row r="208" spans="2:11" ht="15" customHeight="1">
      <c r="B208" s="328"/>
      <c r="C208" s="308"/>
      <c r="D208" s="308"/>
      <c r="E208" s="308"/>
      <c r="F208" s="327" t="s">
        <v>2137</v>
      </c>
      <c r="G208" s="308"/>
      <c r="H208" s="423" t="s">
        <v>2299</v>
      </c>
      <c r="I208" s="423"/>
      <c r="J208" s="423"/>
      <c r="K208" s="349"/>
    </row>
    <row r="209" spans="2:11" ht="15" customHeight="1">
      <c r="B209" s="366"/>
      <c r="C209" s="334"/>
      <c r="D209" s="334"/>
      <c r="E209" s="334"/>
      <c r="F209" s="327" t="s">
        <v>100</v>
      </c>
      <c r="G209" s="313"/>
      <c r="H209" s="424" t="s">
        <v>2141</v>
      </c>
      <c r="I209" s="424"/>
      <c r="J209" s="424"/>
      <c r="K209" s="367"/>
    </row>
    <row r="210" spans="2:11" ht="15" customHeight="1">
      <c r="B210" s="366"/>
      <c r="C210" s="334"/>
      <c r="D210" s="334"/>
      <c r="E210" s="334"/>
      <c r="F210" s="327" t="s">
        <v>1431</v>
      </c>
      <c r="G210" s="313"/>
      <c r="H210" s="424" t="s">
        <v>2300</v>
      </c>
      <c r="I210" s="424"/>
      <c r="J210" s="424"/>
      <c r="K210" s="367"/>
    </row>
    <row r="211" spans="2:11" ht="15" customHeight="1">
      <c r="B211" s="366"/>
      <c r="C211" s="334"/>
      <c r="D211" s="334"/>
      <c r="E211" s="334"/>
      <c r="F211" s="368"/>
      <c r="G211" s="313"/>
      <c r="H211" s="369"/>
      <c r="I211" s="369"/>
      <c r="J211" s="369"/>
      <c r="K211" s="367"/>
    </row>
    <row r="212" spans="2:11" ht="15" customHeight="1">
      <c r="B212" s="366"/>
      <c r="C212" s="308" t="s">
        <v>2262</v>
      </c>
      <c r="D212" s="334"/>
      <c r="E212" s="334"/>
      <c r="F212" s="327">
        <v>1</v>
      </c>
      <c r="G212" s="313"/>
      <c r="H212" s="424" t="s">
        <v>2301</v>
      </c>
      <c r="I212" s="424"/>
      <c r="J212" s="424"/>
      <c r="K212" s="367"/>
    </row>
    <row r="213" spans="2:11" ht="15" customHeight="1">
      <c r="B213" s="366"/>
      <c r="C213" s="334"/>
      <c r="D213" s="334"/>
      <c r="E213" s="334"/>
      <c r="F213" s="327">
        <v>2</v>
      </c>
      <c r="G213" s="313"/>
      <c r="H213" s="424" t="s">
        <v>2302</v>
      </c>
      <c r="I213" s="424"/>
      <c r="J213" s="424"/>
      <c r="K213" s="367"/>
    </row>
    <row r="214" spans="2:11" ht="15" customHeight="1">
      <c r="B214" s="366"/>
      <c r="C214" s="334"/>
      <c r="D214" s="334"/>
      <c r="E214" s="334"/>
      <c r="F214" s="327">
        <v>3</v>
      </c>
      <c r="G214" s="313"/>
      <c r="H214" s="424" t="s">
        <v>2303</v>
      </c>
      <c r="I214" s="424"/>
      <c r="J214" s="424"/>
      <c r="K214" s="367"/>
    </row>
    <row r="215" spans="2:11" ht="15" customHeight="1">
      <c r="B215" s="366"/>
      <c r="C215" s="334"/>
      <c r="D215" s="334"/>
      <c r="E215" s="334"/>
      <c r="F215" s="327">
        <v>4</v>
      </c>
      <c r="G215" s="313"/>
      <c r="H215" s="424" t="s">
        <v>2304</v>
      </c>
      <c r="I215" s="424"/>
      <c r="J215" s="424"/>
      <c r="K215" s="367"/>
    </row>
    <row r="216" spans="2:11" ht="12.75" customHeight="1">
      <c r="B216" s="370"/>
      <c r="C216" s="371"/>
      <c r="D216" s="371"/>
      <c r="E216" s="371"/>
      <c r="F216" s="371"/>
      <c r="G216" s="371"/>
      <c r="H216" s="371"/>
      <c r="I216" s="371"/>
      <c r="J216" s="371"/>
      <c r="K216" s="372"/>
    </row>
  </sheetData>
  <sheetProtection password="CC35"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13</vt:i4>
      </vt:variant>
    </vt:vector>
  </HeadingPairs>
  <TitlesOfParts>
    <vt:vector size="20" baseType="lpstr">
      <vt:lpstr>Rekapitulace stavby</vt:lpstr>
      <vt:lpstr>D1.1 - Architektonicko-st...</vt:lpstr>
      <vt:lpstr>D.1.4.a - Zařízení zdravo...</vt:lpstr>
      <vt:lpstr>D.1.4.b - Zařízení silnop...</vt:lpstr>
      <vt:lpstr>D.1.4.c - Zařízení pro vy...</vt:lpstr>
      <vt:lpstr>VON - Vedlejší a ostatní ...</vt:lpstr>
      <vt:lpstr>Pokyny pro vyplnění</vt:lpstr>
      <vt:lpstr>'D.1.4.a - Zařízení zdravo...'!Názvy_tisku</vt:lpstr>
      <vt:lpstr>'D.1.4.b - Zařízení silnop...'!Názvy_tisku</vt:lpstr>
      <vt:lpstr>'D.1.4.c - Zařízení pro vy...'!Názvy_tisku</vt:lpstr>
      <vt:lpstr>'D1.1 - Architektonicko-st...'!Názvy_tisku</vt:lpstr>
      <vt:lpstr>'Rekapitulace stavby'!Názvy_tisku</vt:lpstr>
      <vt:lpstr>'VON - Vedlejší a ostatní ...'!Názvy_tisku</vt:lpstr>
      <vt:lpstr>'D.1.4.a - Zařízení zdravo...'!Oblast_tisku</vt:lpstr>
      <vt:lpstr>'D.1.4.b - Zařízení silnop...'!Oblast_tisku</vt:lpstr>
      <vt:lpstr>'D.1.4.c - Zařízení pro vy...'!Oblast_tisku</vt:lpstr>
      <vt:lpstr>'D1.1 - Architektonicko-st...'!Oblast_tisku</vt:lpstr>
      <vt:lpstr>'Pokyny pro vyplnění'!Oblast_tisku</vt:lpstr>
      <vt:lpstr>'Rekapitulace stavby'!Oblast_tisku</vt:lpstr>
      <vt:lpstr>'VON - Vedlejší a ostatní ...'!Oblast_tisku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Michal_PC\Michal</dc:creator>
  <cp:lastModifiedBy>Michal</cp:lastModifiedBy>
  <dcterms:created xsi:type="dcterms:W3CDTF">2017-05-01T18:35:22Z</dcterms:created>
  <dcterms:modified xsi:type="dcterms:W3CDTF">2017-05-01T18:35:34Z</dcterms:modified>
</cp:coreProperties>
</file>